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CBSL\New folder\workings\NBD-WF-18-DM\"/>
    </mc:Choice>
  </mc:AlternateContent>
  <xr:revisionPtr revIDLastSave="0" documentId="13_ncr:1_{AA4A4A94-FECB-4038-ABB8-97CE9C3EE3A0}" xr6:coauthVersionLast="47" xr6:coauthVersionMax="47" xr10:uidLastSave="{00000000-0000-0000-0000-000000000000}"/>
  <bookViews>
    <workbookView xWindow="-108" yWindow="-108" windowWidth="23256" windowHeight="12456" tabRatio="885" xr2:uid="{00000000-000D-0000-FFFF-FFFF00000000}"/>
  </bookViews>
  <sheets>
    <sheet name="Portfolio" sheetId="680" r:id="rId1"/>
    <sheet name="TB Tally" sheetId="687" r:id="rId2"/>
    <sheet name="NBD-WF-18-DM" sheetId="22" r:id="rId3"/>
    <sheet name="Summary" sheetId="695" r:id="rId4"/>
    <sheet name="Detailed" sheetId="696" r:id="rId5"/>
    <sheet name="Rec" sheetId="69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___DAT10" localSheetId="1">#REF!</definedName>
    <definedName name="____DAT10">#REF!</definedName>
    <definedName name="____DAT11" localSheetId="1">#REF!</definedName>
    <definedName name="____DAT11">#REF!</definedName>
    <definedName name="____DAT12" localSheetId="1">[1]Sheet1!#REF!</definedName>
    <definedName name="____DAT12">[1]Sheet1!#REF!</definedName>
    <definedName name="____DAT13" localSheetId="1">[1]Sheet1!#REF!</definedName>
    <definedName name="____DAT13">[1]Sheet1!#REF!</definedName>
    <definedName name="____DAT14" localSheetId="1">#REF!</definedName>
    <definedName name="____DAT14">#REF!</definedName>
    <definedName name="____DAT2" localSheetId="1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DAT1">#REF!</definedName>
    <definedName name="___DAT10">#REF!</definedName>
    <definedName name="___DAT11">#REF!</definedName>
    <definedName name="___DAT12">[1]Sheet1!#REF!</definedName>
    <definedName name="___DAT13">[1]Sheet1!#REF!</definedName>
    <definedName name="___DAT14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123Graph_A" hidden="1">[2]FR!#REF!</definedName>
    <definedName name="__123Graph_B" hidden="1">[2]FR!#REF!</definedName>
    <definedName name="__123Graph_C" hidden="1">[2]FR!#REF!</definedName>
    <definedName name="__123Graph_D" hidden="1">[2]FR!#REF!</definedName>
    <definedName name="__123Graph_E" hidden="1">[2]FR!#REF!</definedName>
    <definedName name="__123Graph_F" hidden="1">[2]FR!#REF!</definedName>
    <definedName name="__123Graph_X" hidden="1">[3]FR!#REF!</definedName>
    <definedName name="__DAT1">#REF!</definedName>
    <definedName name="__DAT10">#REF!</definedName>
    <definedName name="__DAT11">#REF!</definedName>
    <definedName name="__DAT12">[1]Sheet1!#REF!</definedName>
    <definedName name="__DAT13">[1]Sheet1!#REF!</definedName>
    <definedName name="__DAT14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gcc2" localSheetId="1" hidden="1">{"YEAR99",#N/A,FALSE,"Sheet 1"}</definedName>
    <definedName name="__gcc2" hidden="1">{"YEAR99",#N/A,FALSE,"Sheet 1"}</definedName>
    <definedName name="__IntlFixup" hidden="1">TRUE</definedName>
    <definedName name="__shared_11_0_0">NA()</definedName>
    <definedName name="__shared_11_0_1">NA()</definedName>
    <definedName name="__shared_11_0_2">NA()</definedName>
    <definedName name="__shared_11_0_3">NA()</definedName>
    <definedName name="__shared_13_0_0">NA()</definedName>
    <definedName name="__shared_13_0_1">NA()</definedName>
    <definedName name="__shared_13_0_10">NA()</definedName>
    <definedName name="__shared_13_0_11">NA()</definedName>
    <definedName name="__shared_13_0_12">NA()</definedName>
    <definedName name="__shared_13_0_13">NA()</definedName>
    <definedName name="__shared_13_0_14">NA()</definedName>
    <definedName name="__shared_13_0_15">NA()</definedName>
    <definedName name="__shared_13_0_16">NA()</definedName>
    <definedName name="__shared_13_0_17">NA()</definedName>
    <definedName name="__shared_13_0_18">NA()</definedName>
    <definedName name="__shared_13_0_19">NA()</definedName>
    <definedName name="__shared_13_0_2">NA()</definedName>
    <definedName name="__shared_13_0_20">NA()</definedName>
    <definedName name="__shared_13_0_21">NA()</definedName>
    <definedName name="__shared_13_0_22">NA()</definedName>
    <definedName name="__shared_13_0_23">NA()</definedName>
    <definedName name="__shared_13_0_24">NA()</definedName>
    <definedName name="__shared_13_0_25">NA()</definedName>
    <definedName name="__shared_13_0_26">NA()</definedName>
    <definedName name="__shared_13_0_27">NA()</definedName>
    <definedName name="__shared_13_0_28">NA()</definedName>
    <definedName name="__shared_13_0_29">NA()</definedName>
    <definedName name="__shared_13_0_3">NA()</definedName>
    <definedName name="__shared_13_0_30">NA()</definedName>
    <definedName name="__shared_13_0_31">NA()</definedName>
    <definedName name="__shared_13_0_32">NA()</definedName>
    <definedName name="__shared_13_0_33">NA()</definedName>
    <definedName name="__shared_13_0_34">NA()</definedName>
    <definedName name="__shared_13_0_35">NA()</definedName>
    <definedName name="__shared_13_0_36">NA()</definedName>
    <definedName name="__shared_13_0_37">NA()</definedName>
    <definedName name="__shared_13_0_38">NA()</definedName>
    <definedName name="__shared_13_0_39">NA()</definedName>
    <definedName name="__shared_13_0_4">NA()</definedName>
    <definedName name="__shared_13_0_40">NA()</definedName>
    <definedName name="__shared_13_0_41">NA()</definedName>
    <definedName name="__shared_13_0_5">NA()</definedName>
    <definedName name="__shared_13_0_6">NA()</definedName>
    <definedName name="__shared_13_0_7">NA()</definedName>
    <definedName name="__shared_13_0_8">NA()</definedName>
    <definedName name="__shared_13_0_9">NA()</definedName>
    <definedName name="__shared_15_0_0">NA()</definedName>
    <definedName name="__shared_17_0_0">NA()</definedName>
    <definedName name="__shared_17_0_1">NA()</definedName>
    <definedName name="__shared_17_0_2">NA()</definedName>
    <definedName name="__shared_18_0_0">NA()</definedName>
    <definedName name="__shared_18_0_1">NA()</definedName>
    <definedName name="__shared_18_0_2">NA()</definedName>
    <definedName name="__shared_18_0_3">NA()</definedName>
    <definedName name="__shared_19_0_0">NA()</definedName>
    <definedName name="__shared_19_0_1">NA()</definedName>
    <definedName name="__shared_19_0_2">NA()</definedName>
    <definedName name="__shared_2_0_0">NA()</definedName>
    <definedName name="__shared_2_0_1">NA()</definedName>
    <definedName name="__shared_2_0_2">NA()</definedName>
    <definedName name="__shared_2_0_3">NA()</definedName>
    <definedName name="__shared_21_0_0">NA()</definedName>
    <definedName name="__shared_21_0_1">NA()</definedName>
    <definedName name="__shared_21_0_10">NA()</definedName>
    <definedName name="__shared_21_0_11">NA()</definedName>
    <definedName name="__shared_21_0_12">NA()</definedName>
    <definedName name="__shared_21_0_13">NA()</definedName>
    <definedName name="__shared_21_0_14">NA()</definedName>
    <definedName name="__shared_21_0_15">NA()</definedName>
    <definedName name="__shared_21_0_16">NA()</definedName>
    <definedName name="__shared_21_0_17">NA()</definedName>
    <definedName name="__shared_21_0_18">NA()</definedName>
    <definedName name="__shared_21_0_19">NA()</definedName>
    <definedName name="__shared_21_0_2">NA()</definedName>
    <definedName name="__shared_21_0_20">NA()</definedName>
    <definedName name="__shared_21_0_21">NA()</definedName>
    <definedName name="__shared_21_0_22">NA()</definedName>
    <definedName name="__shared_21_0_23">NA()</definedName>
    <definedName name="__shared_21_0_24">NA()</definedName>
    <definedName name="__shared_21_0_25">NA()</definedName>
    <definedName name="__shared_21_0_26">NA()</definedName>
    <definedName name="__shared_21_0_27">NA()</definedName>
    <definedName name="__shared_21_0_28">NA()</definedName>
    <definedName name="__shared_21_0_29">NA()</definedName>
    <definedName name="__shared_21_0_3">NA()</definedName>
    <definedName name="__shared_21_0_30">NA()</definedName>
    <definedName name="__shared_21_0_31">NA()</definedName>
    <definedName name="__shared_21_0_32">NA()</definedName>
    <definedName name="__shared_21_0_33">NA()</definedName>
    <definedName name="__shared_21_0_34">NA()</definedName>
    <definedName name="__shared_21_0_35">NA()</definedName>
    <definedName name="__shared_21_0_36">NA()</definedName>
    <definedName name="__shared_21_0_37">NA()</definedName>
    <definedName name="__shared_21_0_38">NA()</definedName>
    <definedName name="__shared_21_0_39">NA()</definedName>
    <definedName name="__shared_21_0_4">NA()</definedName>
    <definedName name="__shared_21_0_40">NA()</definedName>
    <definedName name="__shared_21_0_41">NA()</definedName>
    <definedName name="__shared_21_0_42">NA()</definedName>
    <definedName name="__shared_21_0_43">NA()</definedName>
    <definedName name="__shared_21_0_44">NA()</definedName>
    <definedName name="__shared_21_0_45">NA()</definedName>
    <definedName name="__shared_21_0_46">NA()</definedName>
    <definedName name="__shared_21_0_47">NA()</definedName>
    <definedName name="__shared_21_0_48">NA()</definedName>
    <definedName name="__shared_21_0_49">NA()</definedName>
    <definedName name="__shared_21_0_5">NA()</definedName>
    <definedName name="__shared_21_0_50">NA()</definedName>
    <definedName name="__shared_21_0_51">NA()</definedName>
    <definedName name="__shared_21_0_52">NA()</definedName>
    <definedName name="__shared_21_0_53">NA()</definedName>
    <definedName name="__shared_21_0_54">NA()</definedName>
    <definedName name="__shared_21_0_55">NA()</definedName>
    <definedName name="__shared_21_0_56">NA()</definedName>
    <definedName name="__shared_21_0_57">NA()</definedName>
    <definedName name="__shared_21_0_58">NA()</definedName>
    <definedName name="__shared_21_0_59">NA()</definedName>
    <definedName name="__shared_21_0_6">NA()</definedName>
    <definedName name="__shared_21_0_60">NA()</definedName>
    <definedName name="__shared_21_0_61">NA()</definedName>
    <definedName name="__shared_21_0_62">NA()</definedName>
    <definedName name="__shared_21_0_63">NA()</definedName>
    <definedName name="__shared_21_0_64">NA()</definedName>
    <definedName name="__shared_21_0_65">NA()</definedName>
    <definedName name="__shared_21_0_66">NA()</definedName>
    <definedName name="__shared_21_0_67">NA()</definedName>
    <definedName name="__shared_21_0_68">NA()</definedName>
    <definedName name="__shared_21_0_69">NA()</definedName>
    <definedName name="__shared_21_0_7">NA()</definedName>
    <definedName name="__shared_21_0_70">NA()</definedName>
    <definedName name="__shared_21_0_71">NA()</definedName>
    <definedName name="__shared_21_0_72">NA()</definedName>
    <definedName name="__shared_21_0_8">NA()</definedName>
    <definedName name="__shared_21_0_9">NA()</definedName>
    <definedName name="__shared_24_0_0">NA()</definedName>
    <definedName name="__shared_3_0_0">NA()</definedName>
    <definedName name="__shared_3_0_1">NA()</definedName>
    <definedName name="__shared_3_0_10">NA()</definedName>
    <definedName name="__shared_3_0_100">NA()</definedName>
    <definedName name="__shared_3_0_101">NA()</definedName>
    <definedName name="__shared_3_0_102">NA()</definedName>
    <definedName name="__shared_3_0_103">NA()</definedName>
    <definedName name="__shared_3_0_104">NA()</definedName>
    <definedName name="__shared_3_0_105">NA()</definedName>
    <definedName name="__shared_3_0_106">NA()</definedName>
    <definedName name="__shared_3_0_107">NA()</definedName>
    <definedName name="__shared_3_0_108">NA()</definedName>
    <definedName name="__shared_3_0_109">NA()</definedName>
    <definedName name="__shared_3_0_11">NA()</definedName>
    <definedName name="__shared_3_0_110">NA()</definedName>
    <definedName name="__shared_3_0_111">NA()</definedName>
    <definedName name="__shared_3_0_12">NA()</definedName>
    <definedName name="__shared_3_0_13">NA()</definedName>
    <definedName name="__shared_3_0_14">NA()</definedName>
    <definedName name="__shared_3_0_15">NA()</definedName>
    <definedName name="__shared_3_0_16">NA()</definedName>
    <definedName name="__shared_3_0_17">NA()</definedName>
    <definedName name="__shared_3_0_18">NA()</definedName>
    <definedName name="__shared_3_0_19">NA()</definedName>
    <definedName name="__shared_3_0_2">NA()</definedName>
    <definedName name="__shared_3_0_20">NA()</definedName>
    <definedName name="__shared_3_0_21">NA()</definedName>
    <definedName name="__shared_3_0_22">NA()</definedName>
    <definedName name="__shared_3_0_23">NA()</definedName>
    <definedName name="__shared_3_0_24">NA()</definedName>
    <definedName name="__shared_3_0_25">NA()</definedName>
    <definedName name="__shared_3_0_26">NA()</definedName>
    <definedName name="__shared_3_0_27">NA()</definedName>
    <definedName name="__shared_3_0_28">NA()</definedName>
    <definedName name="__shared_3_0_29">NA()</definedName>
    <definedName name="__shared_3_0_3">NA()</definedName>
    <definedName name="__shared_3_0_30">NA()</definedName>
    <definedName name="__shared_3_0_31">NA()</definedName>
    <definedName name="__shared_3_0_32">NA()</definedName>
    <definedName name="__shared_3_0_33">NA()</definedName>
    <definedName name="__shared_3_0_34">NA()</definedName>
    <definedName name="__shared_3_0_35">NA()</definedName>
    <definedName name="__shared_3_0_36">NA()</definedName>
    <definedName name="__shared_3_0_37">NA()</definedName>
    <definedName name="__shared_3_0_38">NA()</definedName>
    <definedName name="__shared_3_0_39">NA()</definedName>
    <definedName name="__shared_3_0_4">NA()</definedName>
    <definedName name="__shared_3_0_40">NA()</definedName>
    <definedName name="__shared_3_0_41">NA()</definedName>
    <definedName name="__shared_3_0_42">NA()</definedName>
    <definedName name="__shared_3_0_43">NA()</definedName>
    <definedName name="__shared_3_0_44">NA()</definedName>
    <definedName name="__shared_3_0_45">NA()</definedName>
    <definedName name="__shared_3_0_46">NA()</definedName>
    <definedName name="__shared_3_0_47">NA()</definedName>
    <definedName name="__shared_3_0_48">NA()</definedName>
    <definedName name="__shared_3_0_49">NA()</definedName>
    <definedName name="__shared_3_0_5">NA()</definedName>
    <definedName name="__shared_3_0_50">NA()</definedName>
    <definedName name="__shared_3_0_51">NA()</definedName>
    <definedName name="__shared_3_0_52">NA()</definedName>
    <definedName name="__shared_3_0_53">NA()</definedName>
    <definedName name="__shared_3_0_54">NA()</definedName>
    <definedName name="__shared_3_0_55">NA()</definedName>
    <definedName name="__shared_3_0_56">NA()</definedName>
    <definedName name="__shared_3_0_57">NA()</definedName>
    <definedName name="__shared_3_0_58">NA()</definedName>
    <definedName name="__shared_3_0_59">NA()</definedName>
    <definedName name="__shared_3_0_6">NA()</definedName>
    <definedName name="__shared_3_0_60">NA()</definedName>
    <definedName name="__shared_3_0_61">NA()</definedName>
    <definedName name="__shared_3_0_62">NA()</definedName>
    <definedName name="__shared_3_0_63">NA()</definedName>
    <definedName name="__shared_3_0_64">NA()</definedName>
    <definedName name="__shared_3_0_65">NA()</definedName>
    <definedName name="__shared_3_0_66">NA()</definedName>
    <definedName name="__shared_3_0_67">NA()</definedName>
    <definedName name="__shared_3_0_68">NA()</definedName>
    <definedName name="__shared_3_0_69">NA()</definedName>
    <definedName name="__shared_3_0_7">NA()</definedName>
    <definedName name="__shared_3_0_70">NA()</definedName>
    <definedName name="__shared_3_0_71">NA()</definedName>
    <definedName name="__shared_3_0_72">NA()</definedName>
    <definedName name="__shared_3_0_73">NA()</definedName>
    <definedName name="__shared_3_0_74">NA()</definedName>
    <definedName name="__shared_3_0_75">NA()</definedName>
    <definedName name="__shared_3_0_76">NA()</definedName>
    <definedName name="__shared_3_0_77">NA()</definedName>
    <definedName name="__shared_3_0_78">NA()</definedName>
    <definedName name="__shared_3_0_79">NA()</definedName>
    <definedName name="__shared_3_0_8">NA()</definedName>
    <definedName name="__shared_3_0_80">NA()</definedName>
    <definedName name="__shared_3_0_81">NA()</definedName>
    <definedName name="__shared_3_0_82">NA()</definedName>
    <definedName name="__shared_3_0_83">NA()</definedName>
    <definedName name="__shared_3_0_84">NA()</definedName>
    <definedName name="__shared_3_0_85">NA()</definedName>
    <definedName name="__shared_3_0_86">NA()</definedName>
    <definedName name="__shared_3_0_87">NA()</definedName>
    <definedName name="__shared_3_0_88">NA()</definedName>
    <definedName name="__shared_3_0_89">NA()</definedName>
    <definedName name="__shared_3_0_9">NA()</definedName>
    <definedName name="__shared_3_0_90">NA()</definedName>
    <definedName name="__shared_3_0_91">NA()</definedName>
    <definedName name="__shared_3_0_92">NA()</definedName>
    <definedName name="__shared_3_0_93">NA()</definedName>
    <definedName name="__shared_3_0_94">NA()</definedName>
    <definedName name="__shared_3_0_95">NA()</definedName>
    <definedName name="__shared_3_0_96">NA()</definedName>
    <definedName name="__shared_3_0_97">NA()</definedName>
    <definedName name="__shared_3_0_98">NA()</definedName>
    <definedName name="__shared_3_0_99">NA()</definedName>
    <definedName name="__shared_4_0_0">NA()</definedName>
    <definedName name="__shared_4_0_1">NA()</definedName>
    <definedName name="__shared_4_0_10">NA()</definedName>
    <definedName name="__shared_4_0_11">NA()</definedName>
    <definedName name="__shared_4_0_12">NA()</definedName>
    <definedName name="__shared_4_0_13">NA()</definedName>
    <definedName name="__shared_4_0_14">NA()</definedName>
    <definedName name="__shared_4_0_15">NA()</definedName>
    <definedName name="__shared_4_0_16">NA()</definedName>
    <definedName name="__shared_4_0_17">NA()</definedName>
    <definedName name="__shared_4_0_18">NA()</definedName>
    <definedName name="__shared_4_0_19">NA()</definedName>
    <definedName name="__shared_4_0_2">NA()</definedName>
    <definedName name="__shared_4_0_20">NA()</definedName>
    <definedName name="__shared_4_0_21">NA()</definedName>
    <definedName name="__shared_4_0_22">NA()</definedName>
    <definedName name="__shared_4_0_23">NA()</definedName>
    <definedName name="__shared_4_0_24">NA()</definedName>
    <definedName name="__shared_4_0_25">NA()</definedName>
    <definedName name="__shared_4_0_26">NA()</definedName>
    <definedName name="__shared_4_0_27">NA()</definedName>
    <definedName name="__shared_4_0_28">NA()</definedName>
    <definedName name="__shared_4_0_29">NA()</definedName>
    <definedName name="__shared_4_0_3">NA()</definedName>
    <definedName name="__shared_4_0_30">NA()</definedName>
    <definedName name="__shared_4_0_31">NA()</definedName>
    <definedName name="__shared_4_0_32">NA()</definedName>
    <definedName name="__shared_4_0_33">NA()</definedName>
    <definedName name="__shared_4_0_34">NA()</definedName>
    <definedName name="__shared_4_0_35">NA()</definedName>
    <definedName name="__shared_4_0_36">NA()</definedName>
    <definedName name="__shared_4_0_37">NA()</definedName>
    <definedName name="__shared_4_0_38">NA()</definedName>
    <definedName name="__shared_4_0_39">NA()</definedName>
    <definedName name="__shared_4_0_4">NA()</definedName>
    <definedName name="__shared_4_0_40">NA()</definedName>
    <definedName name="__shared_4_0_41">NA()</definedName>
    <definedName name="__shared_4_0_42">NA()</definedName>
    <definedName name="__shared_4_0_43">NA()</definedName>
    <definedName name="__shared_4_0_44">NA()</definedName>
    <definedName name="__shared_4_0_45">NA()</definedName>
    <definedName name="__shared_4_0_46">NA()</definedName>
    <definedName name="__shared_4_0_47">NA()</definedName>
    <definedName name="__shared_4_0_5">NA()</definedName>
    <definedName name="__shared_4_0_6">NA()</definedName>
    <definedName name="__shared_4_0_7">NA()</definedName>
    <definedName name="__shared_4_0_8">NA()</definedName>
    <definedName name="__shared_4_0_9">NA()</definedName>
    <definedName name="__shared_5_0_0">NA()</definedName>
    <definedName name="__shared_5_0_1">NA()</definedName>
    <definedName name="__shared_5_0_10">NA()</definedName>
    <definedName name="__shared_5_0_11">NA()</definedName>
    <definedName name="__shared_5_0_12">NA()</definedName>
    <definedName name="__shared_5_0_13">NA()</definedName>
    <definedName name="__shared_5_0_14">NA()</definedName>
    <definedName name="__shared_5_0_15" localSheetId="1">(#REF!/365)*(#REF!-#REF!)*#REF!</definedName>
    <definedName name="__shared_5_0_15">(#REF!/365)*(#REF!-#REF!)*#REF!</definedName>
    <definedName name="__shared_5_0_16">NA()</definedName>
    <definedName name="__shared_5_0_17">NA()</definedName>
    <definedName name="__shared_5_0_18">NA()</definedName>
    <definedName name="__shared_5_0_19">NA()</definedName>
    <definedName name="__shared_5_0_2">NA()</definedName>
    <definedName name="__shared_5_0_20">NA()</definedName>
    <definedName name="__shared_5_0_21">NA()</definedName>
    <definedName name="__shared_5_0_22">NA()</definedName>
    <definedName name="__shared_5_0_23">NA()</definedName>
    <definedName name="__shared_5_0_24">NA()</definedName>
    <definedName name="__shared_5_0_25">NA()</definedName>
    <definedName name="__shared_5_0_26">NA()</definedName>
    <definedName name="__shared_5_0_27">NA()</definedName>
    <definedName name="__shared_5_0_28">NA()</definedName>
    <definedName name="__shared_5_0_29" localSheetId="1">(#REF!/365)*(#REF!-#REF!)*#REF!</definedName>
    <definedName name="__shared_5_0_29">(#REF!/365)*(#REF!-#REF!)*#REF!</definedName>
    <definedName name="__shared_5_0_3">NA()</definedName>
    <definedName name="__shared_5_0_30">NA()</definedName>
    <definedName name="__shared_5_0_31">NA()</definedName>
    <definedName name="__shared_5_0_32">NA()</definedName>
    <definedName name="__shared_5_0_33">NA()</definedName>
    <definedName name="__shared_5_0_34">NA()</definedName>
    <definedName name="__shared_5_0_35">NA()</definedName>
    <definedName name="__shared_5_0_36">NA()</definedName>
    <definedName name="__shared_5_0_37">NA()</definedName>
    <definedName name="__shared_5_0_38">NA()</definedName>
    <definedName name="__shared_5_0_39">NA()</definedName>
    <definedName name="__shared_5_0_4">NA()</definedName>
    <definedName name="__shared_5_0_40">NA()</definedName>
    <definedName name="__shared_5_0_41">NA()</definedName>
    <definedName name="__shared_5_0_42">NA()</definedName>
    <definedName name="__shared_5_0_43">NA()</definedName>
    <definedName name="__shared_5_0_44">NA()</definedName>
    <definedName name="__shared_5_0_45">NA()</definedName>
    <definedName name="__shared_5_0_46">NA()</definedName>
    <definedName name="__shared_5_0_47">NA()</definedName>
    <definedName name="__shared_5_0_48">NA()</definedName>
    <definedName name="__shared_5_0_49">NA()</definedName>
    <definedName name="__shared_5_0_5">NA()</definedName>
    <definedName name="__shared_5_0_50">NA()</definedName>
    <definedName name="__shared_5_0_51">NA()</definedName>
    <definedName name="__shared_5_0_52">NA()</definedName>
    <definedName name="__shared_5_0_53">NA()</definedName>
    <definedName name="__shared_5_0_54">NA()</definedName>
    <definedName name="__shared_5_0_55">NA()</definedName>
    <definedName name="__shared_5_0_56">NA()</definedName>
    <definedName name="__shared_5_0_57">NA()</definedName>
    <definedName name="__shared_5_0_58">NA()</definedName>
    <definedName name="__shared_5_0_59">NA()</definedName>
    <definedName name="__shared_5_0_6">NA()</definedName>
    <definedName name="__shared_5_0_7">NA()</definedName>
    <definedName name="__shared_5_0_8">NA()</definedName>
    <definedName name="__shared_5_0_9">NA()</definedName>
    <definedName name="__shared_6_0_0">NA()</definedName>
    <definedName name="__shared_6_0_1">NA()</definedName>
    <definedName name="__shared_6_0_10">NA()</definedName>
    <definedName name="__shared_6_0_11">NA()</definedName>
    <definedName name="__shared_6_0_12">NA()</definedName>
    <definedName name="__shared_6_0_13">NA()</definedName>
    <definedName name="__shared_6_0_14">NA()</definedName>
    <definedName name="__shared_6_0_15">NA()</definedName>
    <definedName name="__shared_6_0_16">NA()</definedName>
    <definedName name="__shared_6_0_17">NA()</definedName>
    <definedName name="__shared_6_0_18">NA()</definedName>
    <definedName name="__shared_6_0_19">NA()</definedName>
    <definedName name="__shared_6_0_2">NA()</definedName>
    <definedName name="__shared_6_0_20">NA()</definedName>
    <definedName name="__shared_6_0_3">NA()</definedName>
    <definedName name="__shared_6_0_4">NA()</definedName>
    <definedName name="__shared_6_0_5">NA()</definedName>
    <definedName name="__shared_6_0_6">NA()</definedName>
    <definedName name="__shared_6_0_7">NA()</definedName>
    <definedName name="__shared_6_0_8">NA()</definedName>
    <definedName name="__shared_6_0_9">NA()</definedName>
    <definedName name="__shared_7_0_0">NA()</definedName>
    <definedName name="__shared_7_0_1">NA()</definedName>
    <definedName name="__shared_7_0_10">NA()</definedName>
    <definedName name="__shared_7_0_2">#REF!</definedName>
    <definedName name="__shared_7_0_3">NA()</definedName>
    <definedName name="__shared_7_0_4">NA()</definedName>
    <definedName name="__shared_7_0_5">NA()</definedName>
    <definedName name="__shared_7_0_6">NA()</definedName>
    <definedName name="__shared_7_0_7">NA()</definedName>
    <definedName name="__shared_7_0_8">NA()</definedName>
    <definedName name="__shared_7_0_9">NA()</definedName>
    <definedName name="__shared_8_0_0">NA()</definedName>
    <definedName name="__shared_8_0_1">NA()</definedName>
    <definedName name="__shared_8_0_2">NA()</definedName>
    <definedName name="__shared_8_0_3">NA()</definedName>
    <definedName name="__shared_8_0_4">NA()</definedName>
    <definedName name="__shared_8_0_5">#REF!</definedName>
    <definedName name="__shared_8_0_6">NA()</definedName>
    <definedName name="__shared_8_0_7">NA()</definedName>
    <definedName name="__shared_8_0_8">NA()</definedName>
    <definedName name="__shared_8_0_9">NA()</definedName>
    <definedName name="__shared_9_0_0">NA()</definedName>
    <definedName name="__shared_9_0_1">NA()</definedName>
    <definedName name="__shared_9_0_10">NA()</definedName>
    <definedName name="__shared_9_0_11">NA()</definedName>
    <definedName name="__shared_9_0_12">NA()</definedName>
    <definedName name="__shared_9_0_13">NA()</definedName>
    <definedName name="__shared_9_0_14">NA()</definedName>
    <definedName name="__shared_9_0_15">NA()</definedName>
    <definedName name="__shared_9_0_16">NA()</definedName>
    <definedName name="__shared_9_0_17">NA()</definedName>
    <definedName name="__shared_9_0_18">NA()</definedName>
    <definedName name="__shared_9_0_19">NA()</definedName>
    <definedName name="__shared_9_0_2">NA()</definedName>
    <definedName name="__shared_9_0_20">NA()</definedName>
    <definedName name="__shared_9_0_21">NA()</definedName>
    <definedName name="__shared_9_0_22">NA()</definedName>
    <definedName name="__shared_9_0_23">NA()</definedName>
    <definedName name="__shared_9_0_24">NA()</definedName>
    <definedName name="__shared_9_0_25">NA()</definedName>
    <definedName name="__shared_9_0_26">NA()</definedName>
    <definedName name="__shared_9_0_27">NA()</definedName>
    <definedName name="__shared_9_0_28">NA()</definedName>
    <definedName name="__shared_9_0_29">NA()</definedName>
    <definedName name="__shared_9_0_3">NA()</definedName>
    <definedName name="__shared_9_0_30">NA()</definedName>
    <definedName name="__shared_9_0_31">NA()</definedName>
    <definedName name="__shared_9_0_32">NA()</definedName>
    <definedName name="__shared_9_0_33">NA()</definedName>
    <definedName name="__shared_9_0_34">NA()</definedName>
    <definedName name="__shared_9_0_35">NA()</definedName>
    <definedName name="__shared_9_0_36">NA()</definedName>
    <definedName name="__shared_9_0_37">NA()</definedName>
    <definedName name="__shared_9_0_38">NA()</definedName>
    <definedName name="__shared_9_0_39">NA()</definedName>
    <definedName name="__shared_9_0_4">NA()</definedName>
    <definedName name="__shared_9_0_40">NA()</definedName>
    <definedName name="__shared_9_0_41">NA()</definedName>
    <definedName name="__shared_9_0_42">NA()</definedName>
    <definedName name="__shared_9_0_43">NA()</definedName>
    <definedName name="__shared_9_0_44">NA()</definedName>
    <definedName name="__shared_9_0_45">NA()</definedName>
    <definedName name="__shared_9_0_46">NA()</definedName>
    <definedName name="__shared_9_0_47">NA()</definedName>
    <definedName name="__shared_9_0_48">NA()</definedName>
    <definedName name="__shared_9_0_49">NA()</definedName>
    <definedName name="__shared_9_0_5">NA()</definedName>
    <definedName name="__shared_9_0_50">NA()</definedName>
    <definedName name="__shared_9_0_51">NA()</definedName>
    <definedName name="__shared_9_0_52">NA()</definedName>
    <definedName name="__shared_9_0_53">NA()</definedName>
    <definedName name="__shared_9_0_54">NA()</definedName>
    <definedName name="__shared_9_0_55">NA()</definedName>
    <definedName name="__shared_9_0_56">NA()</definedName>
    <definedName name="__shared_9_0_57">NA()</definedName>
    <definedName name="__shared_9_0_58">NA()</definedName>
    <definedName name="__shared_9_0_59">NA()</definedName>
    <definedName name="__shared_9_0_6">NA()</definedName>
    <definedName name="__shared_9_0_60">NA()</definedName>
    <definedName name="__shared_9_0_61">NA()</definedName>
    <definedName name="__shared_9_0_62">NA()</definedName>
    <definedName name="__shared_9_0_63">NA()</definedName>
    <definedName name="__shared_9_0_64">NA()</definedName>
    <definedName name="__shared_9_0_65">NA()</definedName>
    <definedName name="__shared_9_0_66">NA()</definedName>
    <definedName name="__shared_9_0_67">NA()</definedName>
    <definedName name="__shared_9_0_68">NA()</definedName>
    <definedName name="__shared_9_0_7">NA()</definedName>
    <definedName name="__shared_9_0_8">NA()</definedName>
    <definedName name="__shared_9_0_9">NA()</definedName>
    <definedName name="_1">#REF!</definedName>
    <definedName name="_1234Graph_c" hidden="1">[4]FR!#REF!</definedName>
    <definedName name="_bb">#REF!</definedName>
    <definedName name="_DAT1">#REF!</definedName>
    <definedName name="_DAT10">#REF!</definedName>
    <definedName name="_DAT11">#REF!</definedName>
    <definedName name="_DAT12">[1]Sheet1!#REF!</definedName>
    <definedName name="_DAT13">[1]Sheet1!#REF!</definedName>
    <definedName name="_DAT14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[5]DATA!#REF!</definedName>
    <definedName name="_xlnm._FilterDatabase" localSheetId="0" hidden="1">Portfolio!$A$4:$R$652</definedName>
    <definedName name="_Key1" hidden="1">#REF!</definedName>
    <definedName name="_Order1" hidden="1">255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xlnm_Database">NA()</definedName>
    <definedName name="a">#REF!</definedName>
    <definedName name="aa">#REF!</definedName>
    <definedName name="aaa">#REF!</definedName>
    <definedName name="ab" hidden="1">[2]FR!#REF!</definedName>
    <definedName name="ABC">#REF!</definedName>
    <definedName name="ABCd">#REF!</definedName>
    <definedName name="abcde">#REF!</definedName>
    <definedName name="AC_CDE">[6]DownLoad!$G$72:$G$88</definedName>
    <definedName name="AC_DTA">[6]DownLoad!$C$72:$G$88</definedName>
    <definedName name="acxda">#REF!</definedName>
    <definedName name="adad">#REF!</definedName>
    <definedName name="Adjustment">#REF!</definedName>
    <definedName name="as">#REF!</definedName>
    <definedName name="asasa">#REF!</definedName>
    <definedName name="ass">#REF!</definedName>
    <definedName name="AuraStyleDefaultsReset" hidden="1">#N/A</definedName>
    <definedName name="b">#REF!</definedName>
    <definedName name="B_TB">[7]B_TB!$A$1:$IV$65536</definedName>
    <definedName name="BANK">'[8]Bank _Inst_Master'!$A$2:$A$50</definedName>
    <definedName name="Beg_Bal">#REF!</definedName>
    <definedName name="begin">#REF!</definedName>
    <definedName name="BGD">#REF!</definedName>
    <definedName name="Branch_Code">#REF!</definedName>
    <definedName name="BS">#REF!</definedName>
    <definedName name="BS_BRN">#REF!</definedName>
    <definedName name="bucket">OFFSET([9]Sheet1!$E$3,,,,(COUNTA([9]Sheet1!$E$3:$G$3)-COUNTIF([9]Sheet1!$E$3:$G$3,"")))</definedName>
    <definedName name="CAP_01">[10]Summery!$A$128:$A$131</definedName>
    <definedName name="Cash">'[11]Consol CF'!$E$69:$G$71,'[11]Consol CF'!$E$64,'[11]Consol CF'!$E$62</definedName>
    <definedName name="CAT">#REF!</definedName>
    <definedName name="CBSL">#REF!</definedName>
    <definedName name="CC">'[12]Customize Your Invoice'!$G$22:$G$25</definedName>
    <definedName name="CD">#REF!</definedName>
    <definedName name="cdd">#REF!</definedName>
    <definedName name="cddsvwsv">#REF!</definedName>
    <definedName name="CIQWBGuid" hidden="1">"Al_Meerav5.xlsx"</definedName>
    <definedName name="COF_AC">[13]Ld_Lcy!$G$1:$G$550</definedName>
    <definedName name="COF_LD">[13]Ld_Lcy!$A$1:$U$550</definedName>
    <definedName name="Company_List">[14]Sheet3!$I$3:$I$6</definedName>
    <definedName name="Coupon_Table">OFFSET(#REF!,0,0,COUNTA(#REF!),2)</definedName>
    <definedName name="Cum_Int">#REF!</definedName>
    <definedName name="cvd">#REF!</definedName>
    <definedName name="d">#REF!</definedName>
    <definedName name="Daily_Summary">OFFSET('[15]Daily Summary - BOND'!$C$1,0,0,COUNTA('[15]Daily Summary - BOND'!$C$1:$C$4755),300)</definedName>
    <definedName name="dasjkl">#REF!</definedName>
    <definedName name="Data">#REF!</definedName>
    <definedName name="_xlnm.Database">#REF!</definedName>
    <definedName name="Database1">#REF!</definedName>
    <definedName name="date">#REF!</definedName>
    <definedName name="DC">#REF!</definedName>
    <definedName name="ddd">#REF!</definedName>
    <definedName name="de">#REF!</definedName>
    <definedName name="df">#REF!</definedName>
    <definedName name="dflt2">'[12]Customize Your Invoice'!$E$23</definedName>
    <definedName name="dflt3">'[12]Customize Your Invoice'!$D$24</definedName>
    <definedName name="dflt4">'[12]Customize Your Invoice'!$E$26</definedName>
    <definedName name="dflt5">'[12]Customize Your Invoice'!$E$27</definedName>
    <definedName name="dflt6">'[12]Customize Your Invoice'!$D$28</definedName>
    <definedName name="dflt7">'[12]Customize Your Invoice'!$G$27</definedName>
    <definedName name="dftl8">'[12]Customize Your Invoice'!$G$27</definedName>
    <definedName name="did">#REF!</definedName>
    <definedName name="DiscRate">'[16]Expected Loss'!#REF!</definedName>
    <definedName name="Division">#REF!</definedName>
    <definedName name="division_List">[14]Sheet3!$A$2:$A$37</definedName>
    <definedName name="djnd">#REF!</definedName>
    <definedName name="DPA_Total">[10]Summery!$AR$121</definedName>
    <definedName name="DPMC_Total">[10]Summery!$P$121</definedName>
    <definedName name="DPMCL_Total">[10]Summery!$AD$121</definedName>
    <definedName name="Drate">#REF!</definedName>
    <definedName name="ds">#REF!</definedName>
    <definedName name="dt">'[12]Customize Your Invoice'!$D$24</definedName>
    <definedName name="EIR_Trading">OFFSET(#REF!,0,0,COUNTA(#REF!),15)</definedName>
    <definedName name="Employee_Cat">[14]Sheet3!$H$3:$H$28</definedName>
    <definedName name="End_Bal">#REF!</definedName>
    <definedName name="Extra_Pay">#REF!</definedName>
    <definedName name="fgs">#REF!</definedName>
    <definedName name="fpdate">[17]Lease!$D$8</definedName>
    <definedName name="frequency" localSheetId="1">{"Annually";"Semi-Annually";"Quarterly";"Bi-Monthly";"Monthly";"Semi-Monthly";"Bi-Weekly";"Weekly"}</definedName>
    <definedName name="frequency">{"Annually";"Semi-Annually";"Quarterly";"Bi-Monthly";"Monthly";"Semi-Monthly";"Bi-Weekly";"Weekly"}</definedName>
    <definedName name="Full_Print">#REF!</definedName>
    <definedName name="hdddbj">#REF!</definedName>
    <definedName name="hdkdclkjdjf">#REF!</definedName>
    <definedName name="hdlasjl">#REF!</definedName>
    <definedName name="Header_Row">ROW(#REF!)</definedName>
    <definedName name="hjhkj">#REF!</definedName>
    <definedName name="hjj">#REF!</definedName>
    <definedName name="i">#REF!</definedName>
    <definedName name="i78.54">'[18]Cash flow'!#REF!</definedName>
    <definedName name="ID">#REF!</definedName>
    <definedName name="Int">#REF!</definedName>
    <definedName name="Inter_Br">#REF!</definedName>
    <definedName name="Interest_Rate">#REF!</definedName>
    <definedName name="IRR">OFFSET(#REF!,0,0,COUNTA(#REF!),1)</definedName>
    <definedName name="jadljal">#REF!</definedName>
    <definedName name="jhh">#REF!</definedName>
    <definedName name="jljk">#REF!</definedName>
    <definedName name="kkd">#REF!</definedName>
    <definedName name="Last_Row" localSheetId="1">IF('TB Tally'!Values_Entered,[0]!Header_Row+'TB Tally'!Number_of_Payments,[0]!Header_Row)</definedName>
    <definedName name="Last_Row">IF(Values_Entered,Header_Row+Number_of_Payments,Header_Row)</definedName>
    <definedName name="LGD" localSheetId="1">#REF!</definedName>
    <definedName name="LGD">#REF!</definedName>
    <definedName name="LGD_C">'[16]Expected Loss'!$B$6</definedName>
    <definedName name="LGD_NC">'[16]Expected Loss'!#REF!</definedName>
    <definedName name="LGDD">#REF!</definedName>
    <definedName name="Loan_Amount">#REF!</definedName>
    <definedName name="Loan_Start">#REF!</definedName>
    <definedName name="Loan_Years">#REF!</definedName>
    <definedName name="Locations_List">[14]Sheet3!$J$3:$J$66</definedName>
    <definedName name="Market_valuation">OFFSET('[15]Market Valuation'!#REF!,'[15]Market Valuation'!$P$579,0,COUNTA('[15]Market Valuation'!$B$36:$B$95),16)</definedName>
    <definedName name="months_per_period" localSheetId="1">INDEX({12,6,3,2,1,0.5,0.5,0.25},MATCH([17]Lease!$D$9,'TB Tally'!frequency,0))</definedName>
    <definedName name="months_per_period">INDEX({12,6,3,2,1,0.5,0.5,0.25},MATCH([17]Lease!$D$9,frequency,0))</definedName>
    <definedName name="n">#REF!</definedName>
    <definedName name="NetIncome">#REF!</definedName>
    <definedName name="NetWorth">[19]calculations!$C$23</definedName>
    <definedName name="Next_Rating">#REF!</definedName>
    <definedName name="nper">#N/A</definedName>
    <definedName name="Num_Pmt_Per_Year">#REF!</definedName>
    <definedName name="Number_of_Payments" localSheetId="1">MATCH(0.01,[0]!End_Bal,-1)+1</definedName>
    <definedName name="Number_of_Payments">MATCH(0.01,End_Bal,-1)+1</definedName>
    <definedName name="Ohbch">#REF!</definedName>
    <definedName name="ohjo">#REF!</definedName>
    <definedName name="osdwe">#REF!</definedName>
    <definedName name="Pay_Date">#REF!</definedName>
    <definedName name="Pay_Num">#REF!</definedName>
    <definedName name="payment">[17]Lease!$D$11</definedName>
    <definedName name="Payment_Date" localSheetId="0">DATE(YEAR([0]!Loan_Start),MONTH([0]!Loan_Start)+Payment_Number,DAY([0]!Loan_Start))</definedName>
    <definedName name="Payment_Date" localSheetId="1">DATE(YEAR([0]!Loan_Start),MONTH([0]!Loan_Start)+Payment_Number,DAY([0]!Loan_Start))</definedName>
    <definedName name="Payment_Date">DATE(YEAR(Loan_Start),MONTH(Loan_Start)+Payment_Number,DAY(Loan_Start))</definedName>
    <definedName name="periods_per_year" localSheetId="1">INDEX({1,2,4,6,12,24,26,52},MATCH([17]Lease!$D$9,'TB Tally'!frequency,0))</definedName>
    <definedName name="periods_per_year">INDEX({1,2,4,6,12,24,26,52},MATCH([17]Lease!$D$9,frequency,0))</definedName>
    <definedName name="Posting">#REF!</definedName>
    <definedName name="pp">#REF!</definedName>
    <definedName name="Prasad">#REF!</definedName>
    <definedName name="Princ">#REF!</definedName>
    <definedName name="_xlnm.Print_Area">#REF!</definedName>
    <definedName name="PRINT_AREA_MI">#REF!</definedName>
    <definedName name="Print_Area_Reset" localSheetId="1">OFFSET([0]!Full_Print,0,0,'TB Tally'!Last_Row)</definedName>
    <definedName name="Print_Area_Reset">OFFSET(Full_Print,0,0,Last_Row)</definedName>
    <definedName name="_xlnm.Print_Titles">#N/A</definedName>
    <definedName name="q" localSheetId="1">#REF!</definedName>
    <definedName name="q">#REF!</definedName>
    <definedName name="qdqfca">#REF!</definedName>
    <definedName name="qqqqqqqqqq">#REF!</definedName>
    <definedName name="Query2">#REF!</definedName>
    <definedName name="rate">[17]Lease!$H$5</definedName>
    <definedName name="RF">#REF!</definedName>
    <definedName name="s">#REF!</definedName>
    <definedName name="sadsa" hidden="1">[2]FR!#REF!</definedName>
    <definedName name="SAPBEXrevision" hidden="1">406</definedName>
    <definedName name="SAPBEXsysID" hidden="1">"BWP"</definedName>
    <definedName name="SAPBEXwbID" hidden="1">"403L6HVXI3CVPSOCIMJIUWWEC"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dsd">#REF!</definedName>
    <definedName name="Segmentdata">OFFSET([9]Sheet1!$E$4,,,,(COUNTA([9]Sheet1!$E$3:$G$3)-COUNTIF([9]Sheet1!$E$3:$G$3,"")))</definedName>
    <definedName name="skkgsfkfks">#REF!</definedName>
    <definedName name="Spell">#REF!</definedName>
    <definedName name="SS">#REF!</definedName>
    <definedName name="sss">#REF!</definedName>
    <definedName name="ssss">#REF!</definedName>
    <definedName name="sssss">[1]Sheet1!#REF!</definedName>
    <definedName name="ssws">#REF!</definedName>
    <definedName name="summery">NA()</definedName>
    <definedName name="t">#REF!</definedName>
    <definedName name="TB">[20]TB!$A:$IV</definedName>
    <definedName name="TBPL">'[21]TB-PL'!$A:$IV</definedName>
    <definedName name="term">[17]Lease!$D$7</definedName>
    <definedName name="TEST0">#REF!</definedName>
    <definedName name="TESTHKEY">#REF!</definedName>
    <definedName name="TESTKEYS">#REF!</definedName>
    <definedName name="TESTVKEY">#REF!</definedName>
    <definedName name="Total_Interest">#REF!</definedName>
    <definedName name="Total_Pay">#REF!</definedName>
    <definedName name="TotalAssets">[19]calculations!$C$15</definedName>
    <definedName name="TotalLiabilites">[19]calculations!$C$20</definedName>
    <definedName name="Type">'[8]Bank _Inst_Master'!$B$51:$B$62</definedName>
    <definedName name="v">#REF!</definedName>
    <definedName name="Values_Entered" localSheetId="1">IF([0]!Loan_Amount*[0]!Interest_Rate*[0]!Loan_Years*[0]!Loan_Start&gt;0,1,0)</definedName>
    <definedName name="Values_Entered">IF(Loan_Amount*Interest_Rate*Loan_Years*Loan_Start&gt;0,1,0)</definedName>
    <definedName name="vital5">'[12]Customize Your Invoice'!$E$15</definedName>
    <definedName name="VS_Regions">[22]VS!$E$73:$E$79</definedName>
    <definedName name="wfw">#REF!</definedName>
    <definedName name="WITH">#REF!</definedName>
    <definedName name="wrn.1997." localSheetId="1" hidden="1">{"YEAR97",#N/A,FALSE,"Sheet 1";"YEAR97_ASSUMP",#N/A,FALSE,"Sheet 1"}</definedName>
    <definedName name="wrn.1997." hidden="1">{"YEAR97",#N/A,FALSE,"Sheet 1";"YEAR97_ASSUMP",#N/A,FALSE,"Sheet 1"}</definedName>
    <definedName name="wrn.1997.1" localSheetId="1" hidden="1">{"YEAR97",#N/A,FALSE,"Sheet 1";"YEAR97_ASSUMP",#N/A,FALSE,"Sheet 1"}</definedName>
    <definedName name="wrn.1997.1" hidden="1">{"YEAR97",#N/A,FALSE,"Sheet 1";"YEAR97_ASSUMP",#N/A,FALSE,"Sheet 1"}</definedName>
    <definedName name="wrn.1998." localSheetId="1" hidden="1">{"YEAR98",#N/A,FALSE,"Sheet 1";"YEAR98_ASSUMP",#N/A,FALSE,"Sheet 1";"YEAR98_PERCENT",#N/A,FALSE,"Sheet 1"}</definedName>
    <definedName name="wrn.1998." hidden="1">{"YEAR98",#N/A,FALSE,"Sheet 1";"YEAR98_ASSUMP",#N/A,FALSE,"Sheet 1";"YEAR98_PERCENT",#N/A,FALSE,"Sheet 1"}</definedName>
    <definedName name="wrn.1999." localSheetId="1" hidden="1">{"YEAR99",#N/A,FALSE,"Sheet 1"}</definedName>
    <definedName name="wrn.1999." hidden="1">{"YEAR99",#N/A,FALSE,"Sheet 1"}</definedName>
    <definedName name="wrn.2000." localSheetId="1" hidden="1">{"YEAR00",#N/A,FALSE,"Sheet 1"}</definedName>
    <definedName name="wrn.2000." hidden="1">{"YEAR00",#N/A,FALSE,"Sheet 1"}</definedName>
    <definedName name="wrn.2001." localSheetId="1" hidden="1">{"YEAR01",#N/A,FALSE,"Sheet 1"}</definedName>
    <definedName name="wrn.2001." hidden="1">{"YEAR01",#N/A,FALSE,"Sheet 1"}</definedName>
    <definedName name="wrn.2002." localSheetId="1" hidden="1">{"YEAR02",#N/A,FALSE,"Sheet 1"}</definedName>
    <definedName name="wrn.2002." hidden="1">{"YEAR02",#N/A,FALSE,"Sheet 1"}</definedName>
    <definedName name="wrn.2004" localSheetId="1" hidden="1">{"YEAR01",#N/A,FALSE,"Sheet 1"}</definedName>
    <definedName name="wrn.2004" hidden="1">{"YEAR01",#N/A,FALSE,"Sheet 1"}</definedName>
    <definedName name="wrn.ALL_REPORTS." localSheetId="1" hidden="1">{"YEAR98",#N/A,FALSE,"Sheet 1";"YEAR99",#N/A,FALSE,"Sheet 1";"YEAR00",#N/A,FALSE,"Sheet 1";"YEAR01",#N/A,FALSE,"Sheet 1";"YEAR02",#N/A,FALSE,"Sheet 1";"YEARLY_SUM",#N/A,FALSE,"Sheet 1"}</definedName>
    <definedName name="wrn.ALL_REPORTS." hidden="1">{"YEAR98",#N/A,FALSE,"Sheet 1";"YEAR99",#N/A,FALSE,"Sheet 1";"YEAR00",#N/A,FALSE,"Sheet 1";"YEAR01",#N/A,FALSE,"Sheet 1";"YEAR02",#N/A,FALSE,"Sheet 1";"YEARLY_SUM",#N/A,FALSE,"Sheet 1"}</definedName>
    <definedName name="wrn.ALL_REPORTS2" localSheetId="1" hidden="1">{"YEAR98",#N/A,FALSE,"Sheet 1";"YEAR99",#N/A,FALSE,"Sheet 1";"YEAR00",#N/A,FALSE,"Sheet 1";"YEAR01",#N/A,FALSE,"Sheet 1";"YEAR02",#N/A,FALSE,"Sheet 1";"YEARLY_SUM",#N/A,FALSE,"Sheet 1"}</definedName>
    <definedName name="wrn.ALL_REPORTS2" hidden="1">{"YEAR98",#N/A,FALSE,"Sheet 1";"YEAR99",#N/A,FALSE,"Sheet 1";"YEAR00",#N/A,FALSE,"Sheet 1";"YEAR01",#N/A,FALSE,"Sheet 1";"YEAR02",#N/A,FALSE,"Sheet 1";"YEARLY_SUM",#N/A,FALSE,"Sheet 1"}</definedName>
    <definedName name="wrn.YEARLY_SUM." localSheetId="1" hidden="1">{"YEARLY_SUM",#N/A,FALSE,"Sheet 1"}</definedName>
    <definedName name="wrn.YEARLY_SUM." hidden="1">{"YEARLY_SUM",#N/A,FALSE,"Sheet 1"}</definedName>
    <definedName name="wvqvqv">#REF!</definedName>
    <definedName name="WWWW">#REF!</definedName>
    <definedName name="X" hidden="1">#REF!</definedName>
    <definedName name="Year_numbers" localSheetId="1">{12;24;36;48;60}</definedName>
    <definedName name="Year_numbers">{12;24;36;48;60}</definedName>
    <definedName name="Year_ratingscale" localSheetId="1">{"Year 1";"Year 2";"Year 3";"Year 4";"Year 5"}</definedName>
    <definedName name="Year_ratingscale">{"Year 1";"Year 2";"Year 3";"Year 4";"Year 5"}</definedName>
    <definedName name="yu" localSheetId="1" hidden="1">{"YEAR98",#N/A,FALSE,"Sheet 1";"YEAR99",#N/A,FALSE,"Sheet 1";"YEAR00",#N/A,FALSE,"Sheet 1";"YEAR01",#N/A,FALSE,"Sheet 1";"YEAR02",#N/A,FALSE,"Sheet 1";"YEARLY_SUM",#N/A,FALSE,"Sheet 1"}</definedName>
    <definedName name="yu" hidden="1">{"YEAR98",#N/A,FALSE,"Sheet 1";"YEAR99",#N/A,FALSE,"Sheet 1";"YEAR00",#N/A,FALSE,"Sheet 1";"YEAR01",#N/A,FALSE,"Sheet 1";"YEAR02",#N/A,FALSE,"Sheet 1";"YEARLY_SUM",#N/A,FALSE,"Sheet 1"}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680" l="1"/>
  <c r="E2" i="687"/>
  <c r="D13" i="22"/>
  <c r="N322" i="680"/>
  <c r="N321" i="680"/>
  <c r="N652" i="680"/>
  <c r="N651" i="680"/>
  <c r="N650" i="680"/>
  <c r="N649" i="680"/>
  <c r="N648" i="680"/>
  <c r="N647" i="680"/>
  <c r="N646" i="680"/>
  <c r="N645" i="680"/>
  <c r="O645" i="680" s="1"/>
  <c r="N644" i="680"/>
  <c r="N643" i="680"/>
  <c r="N642" i="680"/>
  <c r="N641" i="680"/>
  <c r="N640" i="680"/>
  <c r="N639" i="680"/>
  <c r="N638" i="680"/>
  <c r="N637" i="680"/>
  <c r="O637" i="680" s="1"/>
  <c r="N636" i="680"/>
  <c r="N635" i="680"/>
  <c r="N634" i="680"/>
  <c r="N633" i="680"/>
  <c r="N632" i="680"/>
  <c r="N631" i="680"/>
  <c r="N630" i="680"/>
  <c r="N629" i="680"/>
  <c r="N628" i="680"/>
  <c r="N627" i="680"/>
  <c r="N626" i="680"/>
  <c r="N625" i="680"/>
  <c r="N624" i="680"/>
  <c r="N623" i="680"/>
  <c r="N622" i="680"/>
  <c r="N621" i="680"/>
  <c r="N620" i="680"/>
  <c r="N619" i="680"/>
  <c r="N618" i="680"/>
  <c r="N617" i="680"/>
  <c r="N616" i="680"/>
  <c r="N615" i="680"/>
  <c r="N614" i="680"/>
  <c r="N613" i="680"/>
  <c r="N612" i="680"/>
  <c r="N611" i="680"/>
  <c r="N610" i="680"/>
  <c r="N609" i="680"/>
  <c r="N608" i="680"/>
  <c r="N607" i="680"/>
  <c r="N606" i="680"/>
  <c r="N605" i="680"/>
  <c r="N604" i="680"/>
  <c r="N603" i="680"/>
  <c r="N602" i="680"/>
  <c r="N601" i="680"/>
  <c r="N600" i="680"/>
  <c r="N599" i="680"/>
  <c r="N598" i="680"/>
  <c r="N597" i="680"/>
  <c r="N596" i="680"/>
  <c r="N595" i="680"/>
  <c r="N594" i="680"/>
  <c r="N593" i="680"/>
  <c r="N592" i="680"/>
  <c r="N591" i="680"/>
  <c r="N590" i="680"/>
  <c r="N589" i="680"/>
  <c r="N588" i="680"/>
  <c r="N587" i="680"/>
  <c r="N586" i="680"/>
  <c r="N585" i="680"/>
  <c r="N584" i="680"/>
  <c r="N583" i="680"/>
  <c r="N582" i="680"/>
  <c r="N581" i="680"/>
  <c r="N580" i="680"/>
  <c r="N579" i="680"/>
  <c r="N578" i="680"/>
  <c r="N577" i="680"/>
  <c r="N576" i="680"/>
  <c r="N575" i="680"/>
  <c r="N574" i="680"/>
  <c r="N573" i="680"/>
  <c r="N572" i="680"/>
  <c r="N571" i="680"/>
  <c r="N570" i="680"/>
  <c r="N569" i="680"/>
  <c r="N568" i="680"/>
  <c r="N567" i="680"/>
  <c r="N566" i="680"/>
  <c r="N565" i="680"/>
  <c r="N564" i="680"/>
  <c r="N563" i="680"/>
  <c r="N562" i="680"/>
  <c r="N561" i="680"/>
  <c r="N560" i="680"/>
  <c r="N559" i="680"/>
  <c r="N558" i="680"/>
  <c r="N557" i="680"/>
  <c r="N556" i="680"/>
  <c r="N555" i="680"/>
  <c r="N554" i="680"/>
  <c r="N553" i="680"/>
  <c r="N552" i="680"/>
  <c r="N551" i="680"/>
  <c r="N550" i="680"/>
  <c r="N549" i="680"/>
  <c r="N548" i="680"/>
  <c r="N547" i="680"/>
  <c r="N546" i="680"/>
  <c r="N545" i="680"/>
  <c r="N544" i="680"/>
  <c r="N543" i="680"/>
  <c r="N542" i="680"/>
  <c r="N541" i="680"/>
  <c r="N540" i="680"/>
  <c r="N539" i="680"/>
  <c r="N538" i="680"/>
  <c r="N537" i="680"/>
  <c r="N536" i="680"/>
  <c r="N535" i="680"/>
  <c r="N534" i="680"/>
  <c r="N533" i="680"/>
  <c r="N532" i="680"/>
  <c r="N531" i="680"/>
  <c r="N530" i="680"/>
  <c r="N529" i="680"/>
  <c r="N528" i="680"/>
  <c r="N527" i="680"/>
  <c r="N526" i="680"/>
  <c r="N525" i="680"/>
  <c r="N524" i="680"/>
  <c r="N523" i="680"/>
  <c r="N522" i="680"/>
  <c r="N521" i="680"/>
  <c r="N520" i="680"/>
  <c r="N519" i="680"/>
  <c r="N518" i="680"/>
  <c r="N517" i="680"/>
  <c r="N516" i="680"/>
  <c r="N515" i="680"/>
  <c r="N514" i="680"/>
  <c r="N513" i="680"/>
  <c r="N512" i="680"/>
  <c r="N511" i="680"/>
  <c r="N510" i="680"/>
  <c r="N509" i="680"/>
  <c r="N508" i="680"/>
  <c r="N507" i="680"/>
  <c r="N506" i="680"/>
  <c r="N505" i="680"/>
  <c r="N504" i="680"/>
  <c r="N503" i="680"/>
  <c r="N502" i="680"/>
  <c r="N501" i="680"/>
  <c r="N500" i="680"/>
  <c r="N499" i="680"/>
  <c r="N498" i="680"/>
  <c r="N497" i="680"/>
  <c r="N496" i="680"/>
  <c r="N495" i="680"/>
  <c r="N494" i="680"/>
  <c r="N493" i="680"/>
  <c r="N492" i="680"/>
  <c r="N491" i="680"/>
  <c r="N490" i="680"/>
  <c r="N489" i="680"/>
  <c r="N488" i="680"/>
  <c r="N487" i="680"/>
  <c r="N486" i="680"/>
  <c r="N485" i="680"/>
  <c r="N484" i="680"/>
  <c r="N483" i="680"/>
  <c r="N482" i="680"/>
  <c r="N481" i="680"/>
  <c r="N480" i="680"/>
  <c r="N479" i="680"/>
  <c r="N478" i="680"/>
  <c r="N477" i="680"/>
  <c r="N476" i="680"/>
  <c r="N475" i="680"/>
  <c r="N474" i="680"/>
  <c r="N473" i="680"/>
  <c r="N472" i="680"/>
  <c r="N471" i="680"/>
  <c r="N470" i="680"/>
  <c r="N469" i="680"/>
  <c r="N468" i="680"/>
  <c r="N467" i="680"/>
  <c r="N466" i="680"/>
  <c r="N465" i="680"/>
  <c r="N464" i="680"/>
  <c r="N463" i="680"/>
  <c r="N462" i="680"/>
  <c r="N461" i="680"/>
  <c r="N460" i="680"/>
  <c r="N459" i="680"/>
  <c r="N458" i="680"/>
  <c r="N457" i="680"/>
  <c r="N456" i="680"/>
  <c r="N455" i="680"/>
  <c r="N454" i="680"/>
  <c r="N453" i="680"/>
  <c r="N452" i="680"/>
  <c r="N451" i="680"/>
  <c r="N450" i="680"/>
  <c r="N449" i="680"/>
  <c r="N448" i="680"/>
  <c r="N447" i="680"/>
  <c r="N446" i="680"/>
  <c r="N445" i="680"/>
  <c r="N444" i="680"/>
  <c r="N443" i="680"/>
  <c r="N442" i="680"/>
  <c r="N441" i="680"/>
  <c r="N440" i="680"/>
  <c r="N439" i="680"/>
  <c r="N438" i="680"/>
  <c r="N437" i="680"/>
  <c r="N436" i="680"/>
  <c r="N435" i="680"/>
  <c r="N434" i="680"/>
  <c r="N433" i="680"/>
  <c r="N432" i="680"/>
  <c r="N431" i="680"/>
  <c r="N430" i="680"/>
  <c r="N429" i="680"/>
  <c r="N428" i="680"/>
  <c r="N427" i="680"/>
  <c r="N426" i="680"/>
  <c r="N425" i="680"/>
  <c r="N424" i="680"/>
  <c r="N423" i="680"/>
  <c r="N422" i="680"/>
  <c r="N421" i="680"/>
  <c r="N420" i="680"/>
  <c r="N419" i="680"/>
  <c r="N418" i="680"/>
  <c r="N417" i="680"/>
  <c r="N416" i="680"/>
  <c r="N415" i="680"/>
  <c r="N414" i="680"/>
  <c r="N413" i="680"/>
  <c r="N412" i="680"/>
  <c r="N411" i="680"/>
  <c r="N410" i="680"/>
  <c r="N409" i="680"/>
  <c r="N408" i="680"/>
  <c r="N407" i="680"/>
  <c r="N406" i="680"/>
  <c r="N405" i="680"/>
  <c r="N404" i="680"/>
  <c r="N403" i="680"/>
  <c r="N402" i="680"/>
  <c r="N401" i="680"/>
  <c r="N400" i="680"/>
  <c r="N399" i="680"/>
  <c r="N398" i="680"/>
  <c r="N397" i="680"/>
  <c r="N396" i="680"/>
  <c r="N395" i="680"/>
  <c r="N394" i="680"/>
  <c r="N393" i="680"/>
  <c r="N392" i="680"/>
  <c r="N391" i="680"/>
  <c r="N390" i="680"/>
  <c r="N389" i="680"/>
  <c r="N388" i="680"/>
  <c r="N387" i="680"/>
  <c r="N386" i="680"/>
  <c r="N385" i="680"/>
  <c r="N384" i="680"/>
  <c r="N383" i="680"/>
  <c r="N382" i="680"/>
  <c r="N381" i="680"/>
  <c r="N380" i="680"/>
  <c r="N379" i="680"/>
  <c r="N378" i="680"/>
  <c r="N377" i="680"/>
  <c r="N376" i="680"/>
  <c r="N375" i="680"/>
  <c r="N374" i="680"/>
  <c r="N373" i="680"/>
  <c r="N372" i="680"/>
  <c r="N371" i="680"/>
  <c r="N370" i="680"/>
  <c r="N369" i="680"/>
  <c r="N368" i="680"/>
  <c r="N367" i="680"/>
  <c r="N366" i="680"/>
  <c r="N365" i="680"/>
  <c r="N364" i="680"/>
  <c r="N363" i="680"/>
  <c r="N362" i="680"/>
  <c r="N361" i="680"/>
  <c r="N360" i="680"/>
  <c r="N359" i="680"/>
  <c r="N358" i="680"/>
  <c r="N357" i="680"/>
  <c r="N356" i="680"/>
  <c r="N355" i="680"/>
  <c r="N354" i="680"/>
  <c r="N353" i="680"/>
  <c r="N352" i="680"/>
  <c r="N351" i="680"/>
  <c r="N350" i="680"/>
  <c r="N349" i="680"/>
  <c r="N348" i="680"/>
  <c r="N347" i="680"/>
  <c r="N346" i="680"/>
  <c r="N345" i="680"/>
  <c r="N344" i="680"/>
  <c r="N343" i="680"/>
  <c r="N342" i="680"/>
  <c r="N341" i="680"/>
  <c r="N340" i="680"/>
  <c r="N339" i="680"/>
  <c r="N338" i="680"/>
  <c r="N337" i="680"/>
  <c r="N336" i="680"/>
  <c r="N335" i="680"/>
  <c r="N334" i="680"/>
  <c r="N333" i="680"/>
  <c r="N332" i="680"/>
  <c r="N331" i="680"/>
  <c r="N330" i="680"/>
  <c r="N329" i="680"/>
  <c r="N328" i="680"/>
  <c r="N327" i="680"/>
  <c r="N326" i="680"/>
  <c r="N325" i="680"/>
  <c r="N324" i="680"/>
  <c r="N323" i="680"/>
  <c r="N320" i="680"/>
  <c r="N319" i="680"/>
  <c r="N318" i="680"/>
  <c r="N317" i="680"/>
  <c r="N316" i="680"/>
  <c r="N315" i="680"/>
  <c r="N314" i="680"/>
  <c r="N313" i="680"/>
  <c r="N312" i="680"/>
  <c r="N311" i="680"/>
  <c r="N310" i="680"/>
  <c r="N309" i="680"/>
  <c r="N308" i="680"/>
  <c r="N307" i="680"/>
  <c r="N306" i="680"/>
  <c r="N305" i="680"/>
  <c r="N304" i="680"/>
  <c r="N303" i="680"/>
  <c r="N302" i="680"/>
  <c r="N301" i="680"/>
  <c r="N300" i="680"/>
  <c r="N299" i="680"/>
  <c r="N298" i="680"/>
  <c r="N297" i="680"/>
  <c r="N296" i="680"/>
  <c r="N295" i="680"/>
  <c r="N294" i="680"/>
  <c r="N293" i="680"/>
  <c r="N292" i="680"/>
  <c r="N291" i="680"/>
  <c r="N290" i="680"/>
  <c r="N289" i="680"/>
  <c r="N288" i="680"/>
  <c r="N287" i="680"/>
  <c r="N286" i="680"/>
  <c r="N285" i="680"/>
  <c r="N284" i="680"/>
  <c r="N283" i="680"/>
  <c r="N282" i="680"/>
  <c r="N281" i="680"/>
  <c r="N280" i="680"/>
  <c r="N279" i="680"/>
  <c r="N278" i="680"/>
  <c r="N277" i="680"/>
  <c r="N276" i="680"/>
  <c r="N275" i="680"/>
  <c r="N274" i="680"/>
  <c r="N273" i="680"/>
  <c r="N272" i="680"/>
  <c r="N271" i="680"/>
  <c r="N270" i="680"/>
  <c r="N269" i="680"/>
  <c r="N268" i="680"/>
  <c r="N267" i="680"/>
  <c r="N266" i="680"/>
  <c r="N265" i="680"/>
  <c r="N264" i="680"/>
  <c r="N263" i="680"/>
  <c r="N262" i="680"/>
  <c r="N261" i="680"/>
  <c r="N260" i="680"/>
  <c r="N259" i="680"/>
  <c r="N258" i="680"/>
  <c r="N257" i="680"/>
  <c r="N256" i="680"/>
  <c r="N255" i="680"/>
  <c r="N254" i="680"/>
  <c r="N253" i="680"/>
  <c r="N252" i="680"/>
  <c r="N251" i="680"/>
  <c r="N250" i="680"/>
  <c r="N249" i="680"/>
  <c r="N248" i="680"/>
  <c r="N247" i="680"/>
  <c r="N246" i="680"/>
  <c r="N245" i="680"/>
  <c r="N244" i="680"/>
  <c r="N243" i="680"/>
  <c r="N242" i="680"/>
  <c r="N241" i="680"/>
  <c r="N240" i="680"/>
  <c r="N239" i="680"/>
  <c r="N238" i="680"/>
  <c r="N237" i="680"/>
  <c r="N236" i="680"/>
  <c r="N235" i="680"/>
  <c r="N234" i="680"/>
  <c r="N233" i="680"/>
  <c r="N232" i="680"/>
  <c r="N231" i="680"/>
  <c r="N230" i="680"/>
  <c r="N229" i="680"/>
  <c r="N228" i="680"/>
  <c r="N227" i="680"/>
  <c r="N226" i="680"/>
  <c r="N225" i="680"/>
  <c r="N224" i="680"/>
  <c r="N223" i="680"/>
  <c r="N222" i="680"/>
  <c r="N221" i="680"/>
  <c r="N220" i="680"/>
  <c r="N219" i="680"/>
  <c r="N218" i="680"/>
  <c r="N217" i="680"/>
  <c r="N216" i="680"/>
  <c r="N215" i="680"/>
  <c r="N214" i="680"/>
  <c r="N213" i="680"/>
  <c r="N212" i="680"/>
  <c r="N211" i="680"/>
  <c r="N210" i="680"/>
  <c r="N209" i="680"/>
  <c r="N208" i="680"/>
  <c r="N207" i="680"/>
  <c r="N206" i="680"/>
  <c r="N205" i="680"/>
  <c r="N204" i="680"/>
  <c r="N203" i="680"/>
  <c r="N202" i="680"/>
  <c r="N201" i="680"/>
  <c r="N200" i="680"/>
  <c r="N199" i="680"/>
  <c r="N198" i="680"/>
  <c r="N197" i="680"/>
  <c r="N196" i="680"/>
  <c r="N195" i="680"/>
  <c r="N194" i="680"/>
  <c r="N193" i="680"/>
  <c r="N192" i="680"/>
  <c r="N191" i="680"/>
  <c r="N190" i="680"/>
  <c r="N189" i="680"/>
  <c r="N188" i="680"/>
  <c r="N187" i="680"/>
  <c r="N186" i="680"/>
  <c r="N185" i="680"/>
  <c r="N184" i="680"/>
  <c r="N183" i="680"/>
  <c r="N182" i="680"/>
  <c r="N181" i="680"/>
  <c r="N180" i="680"/>
  <c r="N179" i="680"/>
  <c r="N178" i="680"/>
  <c r="N177" i="680"/>
  <c r="N176" i="680"/>
  <c r="N175" i="680"/>
  <c r="N174" i="680"/>
  <c r="N173" i="680"/>
  <c r="N172" i="680"/>
  <c r="N171" i="680"/>
  <c r="N170" i="680"/>
  <c r="N169" i="680"/>
  <c r="N168" i="680"/>
  <c r="N167" i="680"/>
  <c r="N166" i="680"/>
  <c r="N165" i="680"/>
  <c r="N164" i="680"/>
  <c r="N163" i="680"/>
  <c r="N162" i="680"/>
  <c r="N161" i="680"/>
  <c r="N160" i="680"/>
  <c r="N159" i="680"/>
  <c r="N158" i="680"/>
  <c r="N157" i="680"/>
  <c r="N156" i="680"/>
  <c r="N155" i="680"/>
  <c r="N154" i="680"/>
  <c r="N153" i="680"/>
  <c r="N152" i="680"/>
  <c r="N151" i="680"/>
  <c r="N150" i="680"/>
  <c r="N149" i="680"/>
  <c r="N148" i="680"/>
  <c r="N147" i="680"/>
  <c r="N146" i="680"/>
  <c r="N145" i="680"/>
  <c r="N144" i="680"/>
  <c r="N143" i="680"/>
  <c r="N142" i="680"/>
  <c r="N141" i="680"/>
  <c r="N140" i="680"/>
  <c r="N139" i="680"/>
  <c r="N138" i="680"/>
  <c r="N137" i="680"/>
  <c r="N136" i="680"/>
  <c r="N135" i="680"/>
  <c r="N134" i="680"/>
  <c r="N133" i="680"/>
  <c r="N132" i="680"/>
  <c r="N131" i="680"/>
  <c r="N130" i="680"/>
  <c r="N129" i="680"/>
  <c r="N128" i="680"/>
  <c r="N127" i="680"/>
  <c r="N126" i="680"/>
  <c r="N125" i="680"/>
  <c r="N124" i="680"/>
  <c r="N123" i="680"/>
  <c r="N122" i="680"/>
  <c r="N121" i="680"/>
  <c r="N120" i="680"/>
  <c r="N119" i="680"/>
  <c r="N118" i="680"/>
  <c r="N117" i="680"/>
  <c r="N116" i="680"/>
  <c r="N115" i="680"/>
  <c r="N114" i="680"/>
  <c r="N113" i="680"/>
  <c r="N112" i="680"/>
  <c r="N111" i="680"/>
  <c r="N110" i="680"/>
  <c r="N109" i="680"/>
  <c r="N108" i="680"/>
  <c r="N107" i="680"/>
  <c r="N106" i="680"/>
  <c r="N105" i="680"/>
  <c r="N104" i="680"/>
  <c r="N103" i="680"/>
  <c r="N102" i="680"/>
  <c r="N101" i="680"/>
  <c r="N100" i="680"/>
  <c r="N99" i="680"/>
  <c r="N98" i="680"/>
  <c r="N97" i="680"/>
  <c r="N96" i="680"/>
  <c r="N95" i="680"/>
  <c r="N94" i="680"/>
  <c r="N93" i="680"/>
  <c r="N92" i="680"/>
  <c r="N91" i="680"/>
  <c r="N90" i="680"/>
  <c r="N89" i="680"/>
  <c r="N88" i="680"/>
  <c r="N87" i="680"/>
  <c r="N86" i="680"/>
  <c r="N85" i="680"/>
  <c r="N84" i="680"/>
  <c r="N83" i="680"/>
  <c r="N82" i="680"/>
  <c r="N81" i="680"/>
  <c r="N80" i="680"/>
  <c r="N79" i="680"/>
  <c r="N78" i="680"/>
  <c r="N77" i="680"/>
  <c r="N76" i="680"/>
  <c r="N75" i="680"/>
  <c r="N74" i="680"/>
  <c r="N73" i="680"/>
  <c r="N72" i="680"/>
  <c r="N71" i="680"/>
  <c r="N70" i="680"/>
  <c r="N69" i="680"/>
  <c r="N68" i="680"/>
  <c r="N67" i="680"/>
  <c r="N66" i="680"/>
  <c r="N65" i="680"/>
  <c r="N64" i="680"/>
  <c r="N63" i="680"/>
  <c r="N62" i="680"/>
  <c r="N61" i="680"/>
  <c r="N60" i="680"/>
  <c r="N59" i="680"/>
  <c r="N58" i="680"/>
  <c r="N57" i="680"/>
  <c r="N56" i="680"/>
  <c r="N55" i="680"/>
  <c r="N54" i="680"/>
  <c r="N53" i="680"/>
  <c r="N52" i="680"/>
  <c r="N51" i="680"/>
  <c r="N50" i="680"/>
  <c r="N49" i="680"/>
  <c r="N48" i="680"/>
  <c r="N47" i="680"/>
  <c r="N46" i="680"/>
  <c r="N45" i="680"/>
  <c r="N44" i="680"/>
  <c r="N43" i="680"/>
  <c r="N42" i="680"/>
  <c r="N41" i="680"/>
  <c r="N40" i="680"/>
  <c r="N39" i="680"/>
  <c r="N38" i="680"/>
  <c r="N37" i="680"/>
  <c r="N36" i="680"/>
  <c r="N35" i="680"/>
  <c r="N34" i="680"/>
  <c r="N33" i="680"/>
  <c r="N32" i="680"/>
  <c r="N31" i="680"/>
  <c r="N30" i="680"/>
  <c r="N29" i="680"/>
  <c r="N28" i="680"/>
  <c r="N27" i="680"/>
  <c r="N26" i="680"/>
  <c r="N25" i="680"/>
  <c r="N24" i="680"/>
  <c r="N23" i="680"/>
  <c r="N22" i="680"/>
  <c r="N21" i="680"/>
  <c r="N20" i="680"/>
  <c r="N19" i="680"/>
  <c r="N18" i="680"/>
  <c r="N17" i="680"/>
  <c r="N16" i="680"/>
  <c r="N15" i="680"/>
  <c r="N14" i="680"/>
  <c r="N13" i="680"/>
  <c r="N12" i="680"/>
  <c r="N11" i="680"/>
  <c r="N10" i="680"/>
  <c r="N9" i="680"/>
  <c r="N8" i="680"/>
  <c r="N7" i="680"/>
  <c r="N6" i="680"/>
  <c r="P652" i="680"/>
  <c r="P651" i="680"/>
  <c r="P650" i="680"/>
  <c r="P649" i="680"/>
  <c r="P648" i="680"/>
  <c r="P647" i="680"/>
  <c r="P646" i="680"/>
  <c r="P645" i="680"/>
  <c r="P644" i="680"/>
  <c r="P643" i="680"/>
  <c r="P642" i="680"/>
  <c r="P641" i="680"/>
  <c r="P640" i="680"/>
  <c r="P639" i="680"/>
  <c r="P638" i="680"/>
  <c r="P637" i="680"/>
  <c r="P636" i="680"/>
  <c r="P635" i="680"/>
  <c r="P634" i="680"/>
  <c r="P633" i="680"/>
  <c r="P632" i="680"/>
  <c r="P631" i="680"/>
  <c r="P630" i="680"/>
  <c r="P629" i="680"/>
  <c r="P628" i="680"/>
  <c r="P627" i="680"/>
  <c r="P626" i="680"/>
  <c r="P625" i="680"/>
  <c r="P624" i="680"/>
  <c r="P623" i="680"/>
  <c r="P622" i="680"/>
  <c r="P621" i="680"/>
  <c r="P620" i="680"/>
  <c r="P619" i="680"/>
  <c r="P618" i="680"/>
  <c r="P617" i="680"/>
  <c r="P616" i="680"/>
  <c r="P615" i="680"/>
  <c r="P614" i="680"/>
  <c r="P613" i="680"/>
  <c r="P612" i="680"/>
  <c r="P611" i="680"/>
  <c r="P610" i="680"/>
  <c r="P609" i="680"/>
  <c r="P608" i="680"/>
  <c r="P607" i="680"/>
  <c r="P606" i="680"/>
  <c r="P605" i="680"/>
  <c r="P604" i="680"/>
  <c r="P603" i="680"/>
  <c r="P602" i="680"/>
  <c r="P601" i="680"/>
  <c r="P600" i="680"/>
  <c r="P599" i="680"/>
  <c r="P598" i="680"/>
  <c r="P597" i="680"/>
  <c r="P596" i="680"/>
  <c r="P595" i="680"/>
  <c r="P594" i="680"/>
  <c r="P593" i="680"/>
  <c r="P592" i="680"/>
  <c r="P591" i="680"/>
  <c r="P590" i="680"/>
  <c r="P589" i="680"/>
  <c r="P588" i="680"/>
  <c r="P587" i="680"/>
  <c r="P586" i="680"/>
  <c r="P585" i="680"/>
  <c r="P584" i="680"/>
  <c r="P583" i="680"/>
  <c r="P582" i="680"/>
  <c r="P581" i="680"/>
  <c r="P580" i="680"/>
  <c r="P579" i="680"/>
  <c r="P578" i="680"/>
  <c r="P577" i="680"/>
  <c r="P576" i="680"/>
  <c r="P575" i="680"/>
  <c r="P574" i="680"/>
  <c r="P573" i="680"/>
  <c r="P572" i="680"/>
  <c r="P571" i="680"/>
  <c r="P570" i="680"/>
  <c r="P569" i="680"/>
  <c r="P568" i="680"/>
  <c r="P567" i="680"/>
  <c r="P566" i="680"/>
  <c r="P565" i="680"/>
  <c r="P564" i="680"/>
  <c r="P563" i="680"/>
  <c r="P562" i="680"/>
  <c r="P561" i="680"/>
  <c r="P560" i="680"/>
  <c r="P559" i="680"/>
  <c r="P558" i="680"/>
  <c r="P557" i="680"/>
  <c r="P556" i="680"/>
  <c r="P555" i="680"/>
  <c r="P554" i="680"/>
  <c r="P553" i="680"/>
  <c r="P552" i="680"/>
  <c r="P551" i="680"/>
  <c r="P550" i="680"/>
  <c r="P549" i="680"/>
  <c r="P548" i="680"/>
  <c r="P547" i="680"/>
  <c r="P546" i="680"/>
  <c r="P545" i="680"/>
  <c r="P544" i="680"/>
  <c r="P543" i="680"/>
  <c r="P542" i="680"/>
  <c r="P541" i="680"/>
  <c r="P540" i="680"/>
  <c r="P539" i="680"/>
  <c r="P538" i="680"/>
  <c r="P537" i="680"/>
  <c r="P536" i="680"/>
  <c r="P535" i="680"/>
  <c r="P534" i="680"/>
  <c r="P533" i="680"/>
  <c r="P532" i="680"/>
  <c r="P531" i="680"/>
  <c r="P530" i="680"/>
  <c r="P529" i="680"/>
  <c r="P528" i="680"/>
  <c r="P527" i="680"/>
  <c r="P526" i="680"/>
  <c r="P525" i="680"/>
  <c r="P524" i="680"/>
  <c r="P523" i="680"/>
  <c r="P522" i="680"/>
  <c r="P521" i="680"/>
  <c r="P520" i="680"/>
  <c r="P519" i="680"/>
  <c r="P518" i="680"/>
  <c r="P517" i="680"/>
  <c r="P516" i="680"/>
  <c r="P515" i="680"/>
  <c r="P514" i="680"/>
  <c r="P513" i="680"/>
  <c r="P512" i="680"/>
  <c r="P511" i="680"/>
  <c r="P510" i="680"/>
  <c r="P509" i="680"/>
  <c r="P508" i="680"/>
  <c r="P507" i="680"/>
  <c r="P506" i="680"/>
  <c r="P505" i="680"/>
  <c r="P504" i="680"/>
  <c r="P503" i="680"/>
  <c r="P502" i="680"/>
  <c r="P501" i="680"/>
  <c r="P500" i="680"/>
  <c r="P499" i="680"/>
  <c r="P498" i="680"/>
  <c r="P497" i="680"/>
  <c r="P496" i="680"/>
  <c r="P495" i="680"/>
  <c r="P494" i="680"/>
  <c r="P493" i="680"/>
  <c r="P492" i="680"/>
  <c r="P491" i="680"/>
  <c r="P490" i="680"/>
  <c r="P489" i="680"/>
  <c r="P488" i="680"/>
  <c r="P487" i="680"/>
  <c r="P486" i="680"/>
  <c r="P485" i="680"/>
  <c r="P484" i="680"/>
  <c r="P483" i="680"/>
  <c r="P482" i="680"/>
  <c r="P481" i="680"/>
  <c r="P480" i="680"/>
  <c r="P479" i="680"/>
  <c r="P478" i="680"/>
  <c r="P477" i="680"/>
  <c r="P476" i="680"/>
  <c r="P475" i="680"/>
  <c r="P474" i="680"/>
  <c r="P473" i="680"/>
  <c r="P472" i="680"/>
  <c r="P471" i="680"/>
  <c r="P470" i="680"/>
  <c r="P469" i="680"/>
  <c r="P468" i="680"/>
  <c r="P467" i="680"/>
  <c r="P466" i="680"/>
  <c r="P465" i="680"/>
  <c r="P464" i="680"/>
  <c r="P463" i="680"/>
  <c r="P462" i="680"/>
  <c r="P461" i="680"/>
  <c r="P460" i="680"/>
  <c r="P459" i="680"/>
  <c r="P458" i="680"/>
  <c r="P457" i="680"/>
  <c r="P456" i="680"/>
  <c r="P455" i="680"/>
  <c r="P454" i="680"/>
  <c r="P453" i="680"/>
  <c r="P452" i="680"/>
  <c r="P451" i="680"/>
  <c r="P450" i="680"/>
  <c r="P449" i="680"/>
  <c r="P448" i="680"/>
  <c r="P447" i="680"/>
  <c r="P446" i="680"/>
  <c r="P445" i="680"/>
  <c r="P444" i="680"/>
  <c r="P443" i="680"/>
  <c r="P442" i="680"/>
  <c r="P441" i="680"/>
  <c r="P440" i="680"/>
  <c r="P439" i="680"/>
  <c r="P438" i="680"/>
  <c r="P437" i="680"/>
  <c r="P436" i="680"/>
  <c r="P435" i="680"/>
  <c r="P434" i="680"/>
  <c r="P433" i="680"/>
  <c r="P432" i="680"/>
  <c r="P431" i="680"/>
  <c r="P430" i="680"/>
  <c r="P429" i="680"/>
  <c r="P428" i="680"/>
  <c r="P427" i="680"/>
  <c r="P426" i="680"/>
  <c r="P425" i="680"/>
  <c r="P424" i="680"/>
  <c r="P423" i="680"/>
  <c r="P422" i="680"/>
  <c r="P421" i="680"/>
  <c r="P420" i="680"/>
  <c r="P419" i="680"/>
  <c r="P418" i="680"/>
  <c r="P417" i="680"/>
  <c r="P416" i="680"/>
  <c r="P415" i="680"/>
  <c r="P414" i="680"/>
  <c r="P413" i="680"/>
  <c r="P412" i="680"/>
  <c r="P411" i="680"/>
  <c r="P410" i="680"/>
  <c r="P409" i="680"/>
  <c r="P408" i="680"/>
  <c r="P407" i="680"/>
  <c r="P406" i="680"/>
  <c r="P405" i="680"/>
  <c r="P404" i="680"/>
  <c r="P403" i="680"/>
  <c r="P402" i="680"/>
  <c r="P401" i="680"/>
  <c r="P400" i="680"/>
  <c r="P399" i="680"/>
  <c r="P398" i="680"/>
  <c r="P397" i="680"/>
  <c r="P396" i="680"/>
  <c r="P395" i="680"/>
  <c r="P394" i="680"/>
  <c r="P393" i="680"/>
  <c r="P392" i="680"/>
  <c r="P391" i="680"/>
  <c r="P390" i="680"/>
  <c r="P389" i="680"/>
  <c r="P388" i="680"/>
  <c r="P387" i="680"/>
  <c r="P386" i="680"/>
  <c r="P385" i="680"/>
  <c r="P384" i="680"/>
  <c r="P383" i="680"/>
  <c r="P382" i="680"/>
  <c r="P381" i="680"/>
  <c r="P380" i="680"/>
  <c r="P379" i="680"/>
  <c r="P378" i="680"/>
  <c r="P377" i="680"/>
  <c r="P376" i="680"/>
  <c r="P375" i="680"/>
  <c r="P374" i="680"/>
  <c r="P373" i="680"/>
  <c r="P372" i="680"/>
  <c r="P371" i="680"/>
  <c r="P370" i="680"/>
  <c r="P369" i="680"/>
  <c r="P368" i="680"/>
  <c r="P367" i="680"/>
  <c r="P366" i="680"/>
  <c r="P365" i="680"/>
  <c r="P364" i="680"/>
  <c r="P363" i="680"/>
  <c r="P362" i="680"/>
  <c r="P361" i="680"/>
  <c r="P360" i="680"/>
  <c r="P359" i="680"/>
  <c r="P358" i="680"/>
  <c r="P357" i="680"/>
  <c r="P356" i="680"/>
  <c r="P355" i="680"/>
  <c r="P354" i="680"/>
  <c r="P353" i="680"/>
  <c r="P352" i="680"/>
  <c r="P351" i="680"/>
  <c r="P350" i="680"/>
  <c r="P349" i="680"/>
  <c r="P348" i="680"/>
  <c r="P347" i="680"/>
  <c r="P346" i="680"/>
  <c r="P345" i="680"/>
  <c r="P344" i="680"/>
  <c r="P343" i="680"/>
  <c r="P342" i="680"/>
  <c r="P341" i="680"/>
  <c r="P340" i="680"/>
  <c r="P339" i="680"/>
  <c r="P338" i="680"/>
  <c r="P337" i="680"/>
  <c r="P336" i="680"/>
  <c r="P335" i="680"/>
  <c r="P334" i="680"/>
  <c r="P333" i="680"/>
  <c r="P332" i="680"/>
  <c r="P331" i="680"/>
  <c r="P330" i="680"/>
  <c r="P329" i="680"/>
  <c r="P328" i="680"/>
  <c r="P327" i="680"/>
  <c r="P326" i="680"/>
  <c r="P325" i="680"/>
  <c r="P324" i="680"/>
  <c r="P323" i="680"/>
  <c r="P322" i="680"/>
  <c r="P321" i="680"/>
  <c r="P320" i="680"/>
  <c r="P319" i="680"/>
  <c r="P318" i="680"/>
  <c r="P317" i="680"/>
  <c r="P316" i="680"/>
  <c r="P315" i="680"/>
  <c r="P314" i="680"/>
  <c r="P313" i="680"/>
  <c r="P312" i="680"/>
  <c r="P311" i="680"/>
  <c r="P310" i="680"/>
  <c r="P309" i="680"/>
  <c r="P308" i="680"/>
  <c r="P307" i="680"/>
  <c r="P306" i="680"/>
  <c r="P305" i="680"/>
  <c r="P304" i="680"/>
  <c r="P303" i="680"/>
  <c r="P302" i="680"/>
  <c r="P301" i="680"/>
  <c r="P300" i="680"/>
  <c r="P299" i="680"/>
  <c r="P298" i="680"/>
  <c r="P297" i="680"/>
  <c r="P296" i="680"/>
  <c r="P295" i="680"/>
  <c r="P294" i="680"/>
  <c r="P293" i="680"/>
  <c r="P292" i="680"/>
  <c r="P291" i="680"/>
  <c r="P290" i="680"/>
  <c r="P289" i="680"/>
  <c r="P288" i="680"/>
  <c r="P287" i="680"/>
  <c r="P286" i="680"/>
  <c r="P285" i="680"/>
  <c r="P284" i="680"/>
  <c r="P283" i="680"/>
  <c r="P282" i="680"/>
  <c r="P281" i="680"/>
  <c r="P280" i="680"/>
  <c r="P279" i="680"/>
  <c r="P278" i="680"/>
  <c r="P277" i="680"/>
  <c r="P276" i="680"/>
  <c r="P275" i="680"/>
  <c r="P274" i="680"/>
  <c r="P273" i="680"/>
  <c r="P272" i="680"/>
  <c r="P271" i="680"/>
  <c r="P270" i="680"/>
  <c r="P269" i="680"/>
  <c r="P268" i="680"/>
  <c r="P267" i="680"/>
  <c r="P266" i="680"/>
  <c r="P265" i="680"/>
  <c r="P264" i="680"/>
  <c r="P263" i="680"/>
  <c r="P262" i="680"/>
  <c r="P261" i="680"/>
  <c r="P260" i="680"/>
  <c r="P259" i="680"/>
  <c r="P258" i="680"/>
  <c r="P257" i="680"/>
  <c r="P256" i="680"/>
  <c r="P255" i="680"/>
  <c r="P254" i="680"/>
  <c r="P253" i="680"/>
  <c r="P252" i="680"/>
  <c r="P251" i="680"/>
  <c r="P250" i="680"/>
  <c r="P249" i="680"/>
  <c r="P248" i="680"/>
  <c r="P247" i="680"/>
  <c r="P246" i="680"/>
  <c r="P245" i="680"/>
  <c r="P244" i="680"/>
  <c r="P243" i="680"/>
  <c r="P242" i="680"/>
  <c r="P241" i="680"/>
  <c r="P240" i="680"/>
  <c r="P239" i="680"/>
  <c r="P238" i="680"/>
  <c r="P237" i="680"/>
  <c r="P236" i="680"/>
  <c r="P235" i="680"/>
  <c r="P234" i="680"/>
  <c r="P233" i="680"/>
  <c r="P232" i="680"/>
  <c r="P231" i="680"/>
  <c r="P230" i="680"/>
  <c r="P229" i="680"/>
  <c r="P228" i="680"/>
  <c r="P227" i="680"/>
  <c r="P226" i="680"/>
  <c r="P225" i="680"/>
  <c r="P224" i="680"/>
  <c r="P223" i="680"/>
  <c r="P222" i="680"/>
  <c r="P221" i="680"/>
  <c r="P220" i="680"/>
  <c r="P219" i="680"/>
  <c r="P218" i="680"/>
  <c r="P217" i="680"/>
  <c r="P216" i="680"/>
  <c r="P215" i="680"/>
  <c r="P214" i="680"/>
  <c r="P213" i="680"/>
  <c r="P212" i="680"/>
  <c r="P211" i="680"/>
  <c r="P210" i="680"/>
  <c r="P209" i="680"/>
  <c r="P208" i="680"/>
  <c r="P207" i="680"/>
  <c r="P206" i="680"/>
  <c r="P205" i="680"/>
  <c r="P204" i="680"/>
  <c r="P203" i="680"/>
  <c r="P202" i="680"/>
  <c r="P201" i="680"/>
  <c r="P200" i="680"/>
  <c r="P199" i="680"/>
  <c r="P198" i="680"/>
  <c r="P197" i="680"/>
  <c r="P196" i="680"/>
  <c r="P195" i="680"/>
  <c r="P194" i="680"/>
  <c r="P193" i="680"/>
  <c r="P192" i="680"/>
  <c r="P191" i="680"/>
  <c r="P190" i="680"/>
  <c r="P189" i="680"/>
  <c r="P188" i="680"/>
  <c r="P187" i="680"/>
  <c r="P186" i="680"/>
  <c r="P185" i="680"/>
  <c r="P184" i="680"/>
  <c r="P183" i="680"/>
  <c r="P182" i="680"/>
  <c r="P181" i="680"/>
  <c r="P180" i="680"/>
  <c r="P179" i="680"/>
  <c r="P178" i="680"/>
  <c r="P177" i="680"/>
  <c r="P176" i="680"/>
  <c r="P175" i="680"/>
  <c r="P174" i="680"/>
  <c r="P173" i="680"/>
  <c r="P172" i="680"/>
  <c r="P171" i="680"/>
  <c r="P170" i="680"/>
  <c r="P169" i="680"/>
  <c r="P168" i="680"/>
  <c r="P167" i="680"/>
  <c r="P166" i="680"/>
  <c r="P165" i="680"/>
  <c r="P164" i="680"/>
  <c r="P163" i="680"/>
  <c r="P162" i="680"/>
  <c r="P161" i="680"/>
  <c r="P160" i="680"/>
  <c r="P159" i="680"/>
  <c r="P158" i="680"/>
  <c r="P157" i="680"/>
  <c r="P156" i="680"/>
  <c r="P155" i="680"/>
  <c r="P154" i="680"/>
  <c r="P153" i="680"/>
  <c r="P152" i="680"/>
  <c r="P151" i="680"/>
  <c r="P150" i="680"/>
  <c r="P149" i="680"/>
  <c r="P148" i="680"/>
  <c r="P147" i="680"/>
  <c r="P146" i="680"/>
  <c r="P145" i="680"/>
  <c r="P144" i="680"/>
  <c r="P143" i="680"/>
  <c r="P142" i="680"/>
  <c r="P141" i="680"/>
  <c r="P140" i="680"/>
  <c r="P139" i="680"/>
  <c r="P138" i="680"/>
  <c r="P137" i="680"/>
  <c r="P136" i="680"/>
  <c r="P135" i="680"/>
  <c r="P134" i="680"/>
  <c r="P133" i="680"/>
  <c r="P132" i="680"/>
  <c r="P131" i="680"/>
  <c r="P130" i="680"/>
  <c r="P129" i="680"/>
  <c r="P128" i="680"/>
  <c r="P127" i="680"/>
  <c r="P126" i="680"/>
  <c r="P125" i="680"/>
  <c r="P124" i="680"/>
  <c r="P123" i="680"/>
  <c r="P122" i="680"/>
  <c r="P121" i="680"/>
  <c r="P120" i="680"/>
  <c r="P119" i="680"/>
  <c r="P118" i="680"/>
  <c r="P117" i="680"/>
  <c r="P116" i="680"/>
  <c r="P115" i="680"/>
  <c r="P114" i="680"/>
  <c r="P113" i="680"/>
  <c r="P112" i="680"/>
  <c r="P111" i="680"/>
  <c r="P110" i="680"/>
  <c r="P109" i="680"/>
  <c r="P108" i="680"/>
  <c r="P107" i="680"/>
  <c r="P106" i="680"/>
  <c r="P105" i="680"/>
  <c r="P104" i="680"/>
  <c r="P103" i="680"/>
  <c r="P102" i="680"/>
  <c r="P101" i="680"/>
  <c r="P100" i="680"/>
  <c r="P99" i="680"/>
  <c r="P98" i="680"/>
  <c r="P97" i="680"/>
  <c r="P96" i="680"/>
  <c r="P95" i="680"/>
  <c r="P94" i="680"/>
  <c r="P93" i="680"/>
  <c r="P92" i="680"/>
  <c r="P91" i="680"/>
  <c r="P90" i="680"/>
  <c r="P89" i="680"/>
  <c r="P88" i="680"/>
  <c r="P87" i="680"/>
  <c r="P86" i="680"/>
  <c r="P85" i="680"/>
  <c r="P84" i="680"/>
  <c r="P83" i="680"/>
  <c r="P82" i="680"/>
  <c r="P81" i="680"/>
  <c r="P80" i="680"/>
  <c r="P79" i="680"/>
  <c r="P78" i="680"/>
  <c r="P77" i="680"/>
  <c r="P76" i="680"/>
  <c r="P75" i="680"/>
  <c r="P74" i="680"/>
  <c r="P73" i="680"/>
  <c r="P72" i="680"/>
  <c r="P71" i="680"/>
  <c r="P70" i="680"/>
  <c r="P69" i="680"/>
  <c r="P68" i="680"/>
  <c r="P67" i="680"/>
  <c r="P66" i="680"/>
  <c r="P65" i="680"/>
  <c r="P64" i="680"/>
  <c r="P63" i="680"/>
  <c r="P62" i="680"/>
  <c r="P61" i="680"/>
  <c r="P60" i="680"/>
  <c r="P59" i="680"/>
  <c r="P58" i="680"/>
  <c r="P57" i="680"/>
  <c r="P56" i="680"/>
  <c r="P55" i="680"/>
  <c r="P54" i="680"/>
  <c r="P53" i="680"/>
  <c r="P52" i="680"/>
  <c r="P51" i="680"/>
  <c r="P50" i="680"/>
  <c r="P49" i="680"/>
  <c r="P48" i="680"/>
  <c r="P47" i="680"/>
  <c r="P46" i="680"/>
  <c r="P45" i="680"/>
  <c r="P44" i="680"/>
  <c r="P43" i="680"/>
  <c r="P42" i="680"/>
  <c r="P41" i="680"/>
  <c r="P40" i="680"/>
  <c r="P39" i="680"/>
  <c r="P38" i="680"/>
  <c r="P37" i="680"/>
  <c r="P36" i="680"/>
  <c r="P35" i="680"/>
  <c r="P34" i="680"/>
  <c r="P33" i="680"/>
  <c r="P32" i="680"/>
  <c r="P31" i="680"/>
  <c r="P30" i="680"/>
  <c r="P29" i="680"/>
  <c r="P28" i="680"/>
  <c r="P27" i="680"/>
  <c r="P26" i="680"/>
  <c r="P25" i="680"/>
  <c r="P24" i="680"/>
  <c r="P23" i="680"/>
  <c r="P22" i="680"/>
  <c r="P21" i="680"/>
  <c r="P20" i="680"/>
  <c r="P19" i="680"/>
  <c r="P18" i="680"/>
  <c r="P17" i="680"/>
  <c r="P16" i="680"/>
  <c r="P15" i="680"/>
  <c r="P14" i="680"/>
  <c r="P13" i="680"/>
  <c r="P12" i="680"/>
  <c r="P11" i="680"/>
  <c r="P10" i="680"/>
  <c r="P9" i="680"/>
  <c r="P8" i="680"/>
  <c r="P7" i="680"/>
  <c r="P6" i="680"/>
  <c r="Q651" i="680"/>
  <c r="Q647" i="680"/>
  <c r="Q638" i="680"/>
  <c r="P5" i="680"/>
  <c r="O638" i="680"/>
  <c r="O639" i="680"/>
  <c r="Q639" i="680" s="1"/>
  <c r="O640" i="680"/>
  <c r="Q640" i="680" s="1"/>
  <c r="O641" i="680"/>
  <c r="Q641" i="680" s="1"/>
  <c r="O642" i="680"/>
  <c r="Q642" i="680" s="1"/>
  <c r="O643" i="680"/>
  <c r="Q643" i="680" s="1"/>
  <c r="O644" i="680"/>
  <c r="Q644" i="680" s="1"/>
  <c r="O646" i="680"/>
  <c r="Q646" i="680" s="1"/>
  <c r="O647" i="680"/>
  <c r="O648" i="680"/>
  <c r="Q648" i="680" s="1"/>
  <c r="O649" i="680"/>
  <c r="Q649" i="680" s="1"/>
  <c r="O650" i="680"/>
  <c r="Q650" i="680" s="1"/>
  <c r="O651" i="680"/>
  <c r="O652" i="680"/>
  <c r="Q652" i="680" s="1"/>
  <c r="K637" i="680"/>
  <c r="L637" i="680"/>
  <c r="M637" i="680" s="1"/>
  <c r="K638" i="680"/>
  <c r="L638" i="680"/>
  <c r="M638" i="680"/>
  <c r="K639" i="680"/>
  <c r="L639" i="680"/>
  <c r="M639" i="680"/>
  <c r="K640" i="680"/>
  <c r="L640" i="680"/>
  <c r="M640" i="680"/>
  <c r="K641" i="680"/>
  <c r="L641" i="680"/>
  <c r="M641" i="680" s="1"/>
  <c r="K642" i="680"/>
  <c r="L642" i="680"/>
  <c r="M642" i="680"/>
  <c r="K643" i="680"/>
  <c r="L643" i="680"/>
  <c r="M643" i="680" s="1"/>
  <c r="K644" i="680"/>
  <c r="L644" i="680"/>
  <c r="M644" i="680"/>
  <c r="K645" i="680"/>
  <c r="L645" i="680"/>
  <c r="M645" i="680" s="1"/>
  <c r="K646" i="680"/>
  <c r="L646" i="680"/>
  <c r="M646" i="680"/>
  <c r="K647" i="680"/>
  <c r="L647" i="680"/>
  <c r="M647" i="680"/>
  <c r="K648" i="680"/>
  <c r="L648" i="680"/>
  <c r="M648" i="680"/>
  <c r="K649" i="680"/>
  <c r="L649" i="680"/>
  <c r="M649" i="680" s="1"/>
  <c r="K650" i="680"/>
  <c r="L650" i="680"/>
  <c r="M650" i="680"/>
  <c r="K651" i="680"/>
  <c r="L651" i="680"/>
  <c r="M651" i="680" s="1"/>
  <c r="K652" i="680"/>
  <c r="L652" i="680"/>
  <c r="M652" i="680"/>
  <c r="M6" i="680"/>
  <c r="M7" i="680"/>
  <c r="M8" i="680"/>
  <c r="M9" i="680"/>
  <c r="M10" i="680"/>
  <c r="M11" i="680"/>
  <c r="M12" i="680"/>
  <c r="M13" i="680"/>
  <c r="M14" i="680"/>
  <c r="M15" i="680"/>
  <c r="M16" i="680"/>
  <c r="M17" i="680"/>
  <c r="M18" i="680"/>
  <c r="M19" i="680"/>
  <c r="M20" i="680"/>
  <c r="M21" i="680"/>
  <c r="M22" i="680"/>
  <c r="M23" i="680"/>
  <c r="M24" i="680"/>
  <c r="M25" i="680"/>
  <c r="M26" i="680"/>
  <c r="M27" i="680"/>
  <c r="M28" i="680"/>
  <c r="M29" i="680"/>
  <c r="M30" i="680"/>
  <c r="M31" i="680"/>
  <c r="M32" i="680"/>
  <c r="M33" i="680"/>
  <c r="M34" i="680"/>
  <c r="M35" i="680"/>
  <c r="M36" i="680"/>
  <c r="M37" i="680"/>
  <c r="M38" i="680"/>
  <c r="M39" i="680"/>
  <c r="M40" i="680"/>
  <c r="M41" i="680"/>
  <c r="M42" i="680"/>
  <c r="M43" i="680"/>
  <c r="M44" i="680"/>
  <c r="M45" i="680"/>
  <c r="M46" i="680"/>
  <c r="M47" i="680"/>
  <c r="M48" i="680"/>
  <c r="M49" i="680"/>
  <c r="M50" i="680"/>
  <c r="M51" i="680"/>
  <c r="M52" i="680"/>
  <c r="M53" i="680"/>
  <c r="M54" i="680"/>
  <c r="M55" i="680"/>
  <c r="M56" i="680"/>
  <c r="M57" i="680"/>
  <c r="M58" i="680"/>
  <c r="M59" i="680"/>
  <c r="M60" i="680"/>
  <c r="M61" i="680"/>
  <c r="M62" i="680"/>
  <c r="M63" i="680"/>
  <c r="M64" i="680"/>
  <c r="M65" i="680"/>
  <c r="M66" i="680"/>
  <c r="M67" i="680"/>
  <c r="M68" i="680"/>
  <c r="M69" i="680"/>
  <c r="M70" i="680"/>
  <c r="M71" i="680"/>
  <c r="M72" i="680"/>
  <c r="M73" i="680"/>
  <c r="M74" i="680"/>
  <c r="M75" i="680"/>
  <c r="M76" i="680"/>
  <c r="M77" i="680"/>
  <c r="M78" i="680"/>
  <c r="M79" i="680"/>
  <c r="M80" i="680"/>
  <c r="M81" i="680"/>
  <c r="M82" i="680"/>
  <c r="M83" i="680"/>
  <c r="M84" i="680"/>
  <c r="M85" i="680"/>
  <c r="M86" i="680"/>
  <c r="M87" i="680"/>
  <c r="M88" i="680"/>
  <c r="M89" i="680"/>
  <c r="M90" i="680"/>
  <c r="M91" i="680"/>
  <c r="M92" i="680"/>
  <c r="M93" i="680"/>
  <c r="M94" i="680"/>
  <c r="M95" i="680"/>
  <c r="M96" i="680"/>
  <c r="M97" i="680"/>
  <c r="M98" i="680"/>
  <c r="M99" i="680"/>
  <c r="M100" i="680"/>
  <c r="M101" i="680"/>
  <c r="M102" i="680"/>
  <c r="M103" i="680"/>
  <c r="M104" i="680"/>
  <c r="M105" i="680"/>
  <c r="M106" i="680"/>
  <c r="M107" i="680"/>
  <c r="M108" i="680"/>
  <c r="M109" i="680"/>
  <c r="M110" i="680"/>
  <c r="M111" i="680"/>
  <c r="M112" i="680"/>
  <c r="M113" i="680"/>
  <c r="M114" i="680"/>
  <c r="M115" i="680"/>
  <c r="M116" i="680"/>
  <c r="M117" i="680"/>
  <c r="M118" i="680"/>
  <c r="M119" i="680"/>
  <c r="M120" i="680"/>
  <c r="M121" i="680"/>
  <c r="M122" i="680"/>
  <c r="M123" i="680"/>
  <c r="M124" i="680"/>
  <c r="M125" i="680"/>
  <c r="M126" i="680"/>
  <c r="M127" i="680"/>
  <c r="M128" i="680"/>
  <c r="M129" i="680"/>
  <c r="M130" i="680"/>
  <c r="M131" i="680"/>
  <c r="M132" i="680"/>
  <c r="M133" i="680"/>
  <c r="M134" i="680"/>
  <c r="M135" i="680"/>
  <c r="M136" i="680"/>
  <c r="M137" i="680"/>
  <c r="M138" i="680"/>
  <c r="M139" i="680"/>
  <c r="M140" i="680"/>
  <c r="M141" i="680"/>
  <c r="M142" i="680"/>
  <c r="M143" i="680"/>
  <c r="M144" i="680"/>
  <c r="M145" i="680"/>
  <c r="M146" i="680"/>
  <c r="M147" i="680"/>
  <c r="M148" i="680"/>
  <c r="M149" i="680"/>
  <c r="M150" i="680"/>
  <c r="M151" i="680"/>
  <c r="M152" i="680"/>
  <c r="M153" i="680"/>
  <c r="M154" i="680"/>
  <c r="M155" i="680"/>
  <c r="M156" i="680"/>
  <c r="M157" i="680"/>
  <c r="M158" i="680"/>
  <c r="M159" i="680"/>
  <c r="M160" i="680"/>
  <c r="M161" i="680"/>
  <c r="M162" i="680"/>
  <c r="M163" i="680"/>
  <c r="M164" i="680"/>
  <c r="M165" i="680"/>
  <c r="M166" i="680"/>
  <c r="M167" i="680"/>
  <c r="M168" i="680"/>
  <c r="M169" i="680"/>
  <c r="M170" i="680"/>
  <c r="M171" i="680"/>
  <c r="M172" i="680"/>
  <c r="M173" i="680"/>
  <c r="M174" i="680"/>
  <c r="M175" i="680"/>
  <c r="M176" i="680"/>
  <c r="M177" i="680"/>
  <c r="M178" i="680"/>
  <c r="M179" i="680"/>
  <c r="M180" i="680"/>
  <c r="M181" i="680"/>
  <c r="M182" i="680"/>
  <c r="M183" i="680"/>
  <c r="M184" i="680"/>
  <c r="M185" i="680"/>
  <c r="M186" i="680"/>
  <c r="M187" i="680"/>
  <c r="M188" i="680"/>
  <c r="M189" i="680"/>
  <c r="M190" i="680"/>
  <c r="M191" i="680"/>
  <c r="M192" i="680"/>
  <c r="M193" i="680"/>
  <c r="M194" i="680"/>
  <c r="M195" i="680"/>
  <c r="M196" i="680"/>
  <c r="M197" i="680"/>
  <c r="M198" i="680"/>
  <c r="M199" i="680"/>
  <c r="M200" i="680"/>
  <c r="M201" i="680"/>
  <c r="M202" i="680"/>
  <c r="M203" i="680"/>
  <c r="M204" i="680"/>
  <c r="M205" i="680"/>
  <c r="M206" i="680"/>
  <c r="M207" i="680"/>
  <c r="M208" i="680"/>
  <c r="M209" i="680"/>
  <c r="M210" i="680"/>
  <c r="M211" i="680"/>
  <c r="M212" i="680"/>
  <c r="M213" i="680"/>
  <c r="M214" i="680"/>
  <c r="M215" i="680"/>
  <c r="M216" i="680"/>
  <c r="M217" i="680"/>
  <c r="M218" i="680"/>
  <c r="M219" i="680"/>
  <c r="M220" i="680"/>
  <c r="M221" i="680"/>
  <c r="M222" i="680"/>
  <c r="M223" i="680"/>
  <c r="M224" i="680"/>
  <c r="M225" i="680"/>
  <c r="M226" i="680"/>
  <c r="M227" i="680"/>
  <c r="M228" i="680"/>
  <c r="M229" i="680"/>
  <c r="M230" i="680"/>
  <c r="M231" i="680"/>
  <c r="M232" i="680"/>
  <c r="M233" i="680"/>
  <c r="M234" i="680"/>
  <c r="M235" i="680"/>
  <c r="M236" i="680"/>
  <c r="M237" i="680"/>
  <c r="M238" i="680"/>
  <c r="M239" i="680"/>
  <c r="M240" i="680"/>
  <c r="M241" i="680"/>
  <c r="M242" i="680"/>
  <c r="M243" i="680"/>
  <c r="M244" i="680"/>
  <c r="M245" i="680"/>
  <c r="M246" i="680"/>
  <c r="M247" i="680"/>
  <c r="M248" i="680"/>
  <c r="M249" i="680"/>
  <c r="M250" i="680"/>
  <c r="M251" i="680"/>
  <c r="M252" i="680"/>
  <c r="M253" i="680"/>
  <c r="M254" i="680"/>
  <c r="M255" i="680"/>
  <c r="M256" i="680"/>
  <c r="M257" i="680"/>
  <c r="M258" i="680"/>
  <c r="M259" i="680"/>
  <c r="M260" i="680"/>
  <c r="M261" i="680"/>
  <c r="M262" i="680"/>
  <c r="M263" i="680"/>
  <c r="M264" i="680"/>
  <c r="M265" i="680"/>
  <c r="M266" i="680"/>
  <c r="M267" i="680"/>
  <c r="M268" i="680"/>
  <c r="M269" i="680"/>
  <c r="M270" i="680"/>
  <c r="M271" i="680"/>
  <c r="M272" i="680"/>
  <c r="M273" i="680"/>
  <c r="M274" i="680"/>
  <c r="M275" i="680"/>
  <c r="M276" i="680"/>
  <c r="M277" i="680"/>
  <c r="M278" i="680"/>
  <c r="M279" i="680"/>
  <c r="M280" i="680"/>
  <c r="M281" i="680"/>
  <c r="M282" i="680"/>
  <c r="M283" i="680"/>
  <c r="M284" i="680"/>
  <c r="M285" i="680"/>
  <c r="M286" i="680"/>
  <c r="M287" i="680"/>
  <c r="M288" i="680"/>
  <c r="M289" i="680"/>
  <c r="M290" i="680"/>
  <c r="M291" i="680"/>
  <c r="M292" i="680"/>
  <c r="M293" i="680"/>
  <c r="M294" i="680"/>
  <c r="M295" i="680"/>
  <c r="M296" i="680"/>
  <c r="M297" i="680"/>
  <c r="M298" i="680"/>
  <c r="M299" i="680"/>
  <c r="M300" i="680"/>
  <c r="M301" i="680"/>
  <c r="M302" i="680"/>
  <c r="M303" i="680"/>
  <c r="M304" i="680"/>
  <c r="M305" i="680"/>
  <c r="M306" i="680"/>
  <c r="M307" i="680"/>
  <c r="M308" i="680"/>
  <c r="M309" i="680"/>
  <c r="M310" i="680"/>
  <c r="M311" i="680"/>
  <c r="M312" i="680"/>
  <c r="M313" i="680"/>
  <c r="M314" i="680"/>
  <c r="M315" i="680"/>
  <c r="M316" i="680"/>
  <c r="M317" i="680"/>
  <c r="M318" i="680"/>
  <c r="M319" i="680"/>
  <c r="M320" i="680"/>
  <c r="M321" i="680"/>
  <c r="M322" i="680"/>
  <c r="M323" i="680"/>
  <c r="M324" i="680"/>
  <c r="M325" i="680"/>
  <c r="M326" i="680"/>
  <c r="M327" i="680"/>
  <c r="M328" i="680"/>
  <c r="M329" i="680"/>
  <c r="M330" i="680"/>
  <c r="M331" i="680"/>
  <c r="M332" i="680"/>
  <c r="M333" i="680"/>
  <c r="M334" i="680"/>
  <c r="M335" i="680"/>
  <c r="M336" i="680"/>
  <c r="M337" i="680"/>
  <c r="M338" i="680"/>
  <c r="M339" i="680"/>
  <c r="M340" i="680"/>
  <c r="M341" i="680"/>
  <c r="M342" i="680"/>
  <c r="M343" i="680"/>
  <c r="M344" i="680"/>
  <c r="M345" i="680"/>
  <c r="M346" i="680"/>
  <c r="M347" i="680"/>
  <c r="M348" i="680"/>
  <c r="M349" i="680"/>
  <c r="M350" i="680"/>
  <c r="M351" i="680"/>
  <c r="M352" i="680"/>
  <c r="M353" i="680"/>
  <c r="M354" i="680"/>
  <c r="M355" i="680"/>
  <c r="M356" i="680"/>
  <c r="M357" i="680"/>
  <c r="M358" i="680"/>
  <c r="M359" i="680"/>
  <c r="M360" i="680"/>
  <c r="M361" i="680"/>
  <c r="M362" i="680"/>
  <c r="M363" i="680"/>
  <c r="M364" i="680"/>
  <c r="M365" i="680"/>
  <c r="M366" i="680"/>
  <c r="M367" i="680"/>
  <c r="M368" i="680"/>
  <c r="M369" i="680"/>
  <c r="M370" i="680"/>
  <c r="M371" i="680"/>
  <c r="M372" i="680"/>
  <c r="M373" i="680"/>
  <c r="M374" i="680"/>
  <c r="M375" i="680"/>
  <c r="M376" i="680"/>
  <c r="M377" i="680"/>
  <c r="M378" i="680"/>
  <c r="M379" i="680"/>
  <c r="M380" i="680"/>
  <c r="M381" i="680"/>
  <c r="M382" i="680"/>
  <c r="M383" i="680"/>
  <c r="M384" i="680"/>
  <c r="M385" i="680"/>
  <c r="M386" i="680"/>
  <c r="M387" i="680"/>
  <c r="M388" i="680"/>
  <c r="M389" i="680"/>
  <c r="M390" i="680"/>
  <c r="M391" i="680"/>
  <c r="M392" i="680"/>
  <c r="M393" i="680"/>
  <c r="M394" i="680"/>
  <c r="M395" i="680"/>
  <c r="M396" i="680"/>
  <c r="M397" i="680"/>
  <c r="M398" i="680"/>
  <c r="M399" i="680"/>
  <c r="M400" i="680"/>
  <c r="M401" i="680"/>
  <c r="M402" i="680"/>
  <c r="M403" i="680"/>
  <c r="M404" i="680"/>
  <c r="M405" i="680"/>
  <c r="M406" i="680"/>
  <c r="M407" i="680"/>
  <c r="M408" i="680"/>
  <c r="M409" i="680"/>
  <c r="M410" i="680"/>
  <c r="M411" i="680"/>
  <c r="M412" i="680"/>
  <c r="M413" i="680"/>
  <c r="M414" i="680"/>
  <c r="M415" i="680"/>
  <c r="M416" i="680"/>
  <c r="M417" i="680"/>
  <c r="M418" i="680"/>
  <c r="M419" i="680"/>
  <c r="M420" i="680"/>
  <c r="M421" i="680"/>
  <c r="M422" i="680"/>
  <c r="M423" i="680"/>
  <c r="M424" i="680"/>
  <c r="M425" i="680"/>
  <c r="M426" i="680"/>
  <c r="M427" i="680"/>
  <c r="M428" i="680"/>
  <c r="M429" i="680"/>
  <c r="M430" i="680"/>
  <c r="M431" i="680"/>
  <c r="M432" i="680"/>
  <c r="M433" i="680"/>
  <c r="M434" i="680"/>
  <c r="M435" i="680"/>
  <c r="M436" i="680"/>
  <c r="M437" i="680"/>
  <c r="M438" i="680"/>
  <c r="M439" i="680"/>
  <c r="M440" i="680"/>
  <c r="M441" i="680"/>
  <c r="M442" i="680"/>
  <c r="M443" i="680"/>
  <c r="M444" i="680"/>
  <c r="M445" i="680"/>
  <c r="M446" i="680"/>
  <c r="M447" i="680"/>
  <c r="M448" i="680"/>
  <c r="M449" i="680"/>
  <c r="M450" i="680"/>
  <c r="M451" i="680"/>
  <c r="M452" i="680"/>
  <c r="M453" i="680"/>
  <c r="M454" i="680"/>
  <c r="M455" i="680"/>
  <c r="M456" i="680"/>
  <c r="M457" i="680"/>
  <c r="M458" i="680"/>
  <c r="M459" i="680"/>
  <c r="M460" i="680"/>
  <c r="M461" i="680"/>
  <c r="M462" i="680"/>
  <c r="M463" i="680"/>
  <c r="M464" i="680"/>
  <c r="M465" i="680"/>
  <c r="M466" i="680"/>
  <c r="M467" i="680"/>
  <c r="M468" i="680"/>
  <c r="M469" i="680"/>
  <c r="M470" i="680"/>
  <c r="M471" i="680"/>
  <c r="M472" i="680"/>
  <c r="M473" i="680"/>
  <c r="M474" i="680"/>
  <c r="M475" i="680"/>
  <c r="M476" i="680"/>
  <c r="M477" i="680"/>
  <c r="M478" i="680"/>
  <c r="M479" i="680"/>
  <c r="M480" i="680"/>
  <c r="M481" i="680"/>
  <c r="M482" i="680"/>
  <c r="M483" i="680"/>
  <c r="M484" i="680"/>
  <c r="M485" i="680"/>
  <c r="M486" i="680"/>
  <c r="M487" i="680"/>
  <c r="M488" i="680"/>
  <c r="M489" i="680"/>
  <c r="M490" i="680"/>
  <c r="M491" i="680"/>
  <c r="M492" i="680"/>
  <c r="M493" i="680"/>
  <c r="M494" i="680"/>
  <c r="M495" i="680"/>
  <c r="M496" i="680"/>
  <c r="M497" i="680"/>
  <c r="M498" i="680"/>
  <c r="M499" i="680"/>
  <c r="M500" i="680"/>
  <c r="M501" i="680"/>
  <c r="M502" i="680"/>
  <c r="M503" i="680"/>
  <c r="M504" i="680"/>
  <c r="M505" i="680"/>
  <c r="M506" i="680"/>
  <c r="M507" i="680"/>
  <c r="M508" i="680"/>
  <c r="M509" i="680"/>
  <c r="M510" i="680"/>
  <c r="M511" i="680"/>
  <c r="M512" i="680"/>
  <c r="M513" i="680"/>
  <c r="M514" i="680"/>
  <c r="M515" i="680"/>
  <c r="M516" i="680"/>
  <c r="M517" i="680"/>
  <c r="M518" i="680"/>
  <c r="M519" i="680"/>
  <c r="M520" i="680"/>
  <c r="M521" i="680"/>
  <c r="M522" i="680"/>
  <c r="M523" i="680"/>
  <c r="M524" i="680"/>
  <c r="M525" i="680"/>
  <c r="M526" i="680"/>
  <c r="M527" i="680"/>
  <c r="M528" i="680"/>
  <c r="M529" i="680"/>
  <c r="M530" i="680"/>
  <c r="M531" i="680"/>
  <c r="M532" i="680"/>
  <c r="M533" i="680"/>
  <c r="M534" i="680"/>
  <c r="M535" i="680"/>
  <c r="M536" i="680"/>
  <c r="M537" i="680"/>
  <c r="M538" i="680"/>
  <c r="M539" i="680"/>
  <c r="M540" i="680"/>
  <c r="M541" i="680"/>
  <c r="M542" i="680"/>
  <c r="M543" i="680"/>
  <c r="M544" i="680"/>
  <c r="M545" i="680"/>
  <c r="M546" i="680"/>
  <c r="M547" i="680"/>
  <c r="M548" i="680"/>
  <c r="M549" i="680"/>
  <c r="M550" i="680"/>
  <c r="M551" i="680"/>
  <c r="M552" i="680"/>
  <c r="M553" i="680"/>
  <c r="M554" i="680"/>
  <c r="M555" i="680"/>
  <c r="M556" i="680"/>
  <c r="M557" i="680"/>
  <c r="M558" i="680"/>
  <c r="M559" i="680"/>
  <c r="M560" i="680"/>
  <c r="M561" i="680"/>
  <c r="M562" i="680"/>
  <c r="M563" i="680"/>
  <c r="M564" i="680"/>
  <c r="M565" i="680"/>
  <c r="M566" i="680"/>
  <c r="M567" i="680"/>
  <c r="M568" i="680"/>
  <c r="M569" i="680"/>
  <c r="M570" i="680"/>
  <c r="M571" i="680"/>
  <c r="M572" i="680"/>
  <c r="M573" i="680"/>
  <c r="M574" i="680"/>
  <c r="M575" i="680"/>
  <c r="M576" i="680"/>
  <c r="M577" i="680"/>
  <c r="M578" i="680"/>
  <c r="M579" i="680"/>
  <c r="M580" i="680"/>
  <c r="M581" i="680"/>
  <c r="M582" i="680"/>
  <c r="M583" i="680"/>
  <c r="M584" i="680"/>
  <c r="M585" i="680"/>
  <c r="M586" i="680"/>
  <c r="M587" i="680"/>
  <c r="M588" i="680"/>
  <c r="M589" i="680"/>
  <c r="M590" i="680"/>
  <c r="M591" i="680"/>
  <c r="M592" i="680"/>
  <c r="M593" i="680"/>
  <c r="M594" i="680"/>
  <c r="M595" i="680"/>
  <c r="M596" i="680"/>
  <c r="M597" i="680"/>
  <c r="M598" i="680"/>
  <c r="M599" i="680"/>
  <c r="M600" i="680"/>
  <c r="M601" i="680"/>
  <c r="M602" i="680"/>
  <c r="M603" i="680"/>
  <c r="M604" i="680"/>
  <c r="M605" i="680"/>
  <c r="M606" i="680"/>
  <c r="M607" i="680"/>
  <c r="M608" i="680"/>
  <c r="M609" i="680"/>
  <c r="M610" i="680"/>
  <c r="M611" i="680"/>
  <c r="M612" i="680"/>
  <c r="M613" i="680"/>
  <c r="M614" i="680"/>
  <c r="M615" i="680"/>
  <c r="M616" i="680"/>
  <c r="M617" i="680"/>
  <c r="M618" i="680"/>
  <c r="M619" i="680"/>
  <c r="M620" i="680"/>
  <c r="M621" i="680"/>
  <c r="M622" i="680"/>
  <c r="M623" i="680"/>
  <c r="M624" i="680"/>
  <c r="M625" i="680"/>
  <c r="M626" i="680"/>
  <c r="M627" i="680"/>
  <c r="M628" i="680"/>
  <c r="M629" i="680"/>
  <c r="M630" i="680"/>
  <c r="M631" i="680"/>
  <c r="M632" i="680"/>
  <c r="M633" i="680"/>
  <c r="M634" i="680"/>
  <c r="M635" i="680"/>
  <c r="M636" i="680"/>
  <c r="M5" i="680"/>
  <c r="Q637" i="680" l="1"/>
  <c r="Q645" i="680"/>
  <c r="L627" i="680"/>
  <c r="L628" i="680"/>
  <c r="L629" i="680"/>
  <c r="L630" i="680"/>
  <c r="L631" i="680"/>
  <c r="L632" i="680"/>
  <c r="L633" i="680"/>
  <c r="L634" i="680"/>
  <c r="L635" i="680"/>
  <c r="L636" i="680"/>
  <c r="K627" i="680"/>
  <c r="K628" i="680"/>
  <c r="K629" i="680"/>
  <c r="K630" i="680"/>
  <c r="K631" i="680"/>
  <c r="K632" i="680"/>
  <c r="K633" i="680"/>
  <c r="K634" i="680"/>
  <c r="K635" i="680"/>
  <c r="K636" i="680"/>
  <c r="N1" i="680"/>
  <c r="L617" i="680"/>
  <c r="L618" i="680"/>
  <c r="L619" i="680"/>
  <c r="L620" i="680"/>
  <c r="L621" i="680"/>
  <c r="L622" i="680"/>
  <c r="L623" i="680"/>
  <c r="L624" i="680"/>
  <c r="L625" i="680"/>
  <c r="L626" i="680"/>
  <c r="K617" i="680"/>
  <c r="K618" i="680"/>
  <c r="K619" i="680"/>
  <c r="K620" i="680"/>
  <c r="K621" i="680"/>
  <c r="K622" i="680"/>
  <c r="K623" i="680"/>
  <c r="K624" i="680"/>
  <c r="K625" i="680"/>
  <c r="K626" i="680"/>
  <c r="M1" i="680"/>
  <c r="L612" i="680"/>
  <c r="L613" i="680"/>
  <c r="L614" i="680"/>
  <c r="L615" i="680"/>
  <c r="L616" i="680"/>
  <c r="K612" i="680"/>
  <c r="K613" i="680"/>
  <c r="K614" i="680"/>
  <c r="K615" i="680"/>
  <c r="K616" i="680"/>
  <c r="O636" i="680" l="1"/>
  <c r="Q636" i="680" s="1"/>
  <c r="O628" i="680"/>
  <c r="Q628" i="680" s="1"/>
  <c r="O620" i="680"/>
  <c r="Q620" i="680" s="1"/>
  <c r="O612" i="680"/>
  <c r="Q612" i="680" s="1"/>
  <c r="O635" i="680"/>
  <c r="Q635" i="680" s="1"/>
  <c r="O634" i="680"/>
  <c r="Q634" i="680" s="1"/>
  <c r="O626" i="680"/>
  <c r="Q626" i="680" s="1"/>
  <c r="O618" i="680"/>
  <c r="Q618" i="680" s="1"/>
  <c r="O633" i="680"/>
  <c r="Q633" i="680" s="1"/>
  <c r="O632" i="680"/>
  <c r="Q632" i="680" s="1"/>
  <c r="O624" i="680"/>
  <c r="Q624" i="680" s="1"/>
  <c r="O616" i="680"/>
  <c r="Q616" i="680" s="1"/>
  <c r="O631" i="680"/>
  <c r="Q631" i="680" s="1"/>
  <c r="O623" i="680"/>
  <c r="Q623" i="680" s="1"/>
  <c r="O615" i="680"/>
  <c r="Q615" i="680" s="1"/>
  <c r="O630" i="680"/>
  <c r="Q630" i="680" s="1"/>
  <c r="O622" i="680"/>
  <c r="Q622" i="680" s="1"/>
  <c r="O614" i="680"/>
  <c r="Q614" i="680" s="1"/>
  <c r="O629" i="680"/>
  <c r="Q629" i="680" s="1"/>
  <c r="O621" i="680"/>
  <c r="Q621" i="680" s="1"/>
  <c r="O613" i="680"/>
  <c r="Q613" i="680" s="1"/>
  <c r="O627" i="680"/>
  <c r="Q627" i="680" s="1"/>
  <c r="O625" i="680"/>
  <c r="Q625" i="680" s="1"/>
  <c r="O619" i="680"/>
  <c r="Q619" i="680" s="1"/>
  <c r="O617" i="680"/>
  <c r="Q617" i="680" s="1"/>
  <c r="L611" i="680"/>
  <c r="K611" i="680"/>
  <c r="O611" i="680" s="1"/>
  <c r="Q611" i="680" s="1"/>
  <c r="D14" i="697"/>
  <c r="C14" i="697"/>
  <c r="F5" i="687" l="1"/>
  <c r="B12" i="695" l="1"/>
  <c r="O22" i="696"/>
  <c r="K16" i="695"/>
  <c r="L597" i="680"/>
  <c r="L598" i="680"/>
  <c r="L599" i="680"/>
  <c r="L600" i="680"/>
  <c r="L601" i="680"/>
  <c r="L602" i="680"/>
  <c r="L603" i="680"/>
  <c r="L604" i="680"/>
  <c r="L605" i="680"/>
  <c r="L606" i="680"/>
  <c r="L607" i="680"/>
  <c r="L608" i="680"/>
  <c r="L609" i="680"/>
  <c r="L610" i="680"/>
  <c r="K597" i="680"/>
  <c r="O597" i="680" s="1"/>
  <c r="Q597" i="680" s="1"/>
  <c r="K598" i="680"/>
  <c r="O598" i="680" s="1"/>
  <c r="Q598" i="680" s="1"/>
  <c r="K599" i="680"/>
  <c r="O599" i="680" s="1"/>
  <c r="Q599" i="680" s="1"/>
  <c r="K600" i="680"/>
  <c r="O600" i="680" s="1"/>
  <c r="Q600" i="680" s="1"/>
  <c r="K601" i="680"/>
  <c r="O601" i="680" s="1"/>
  <c r="Q601" i="680" s="1"/>
  <c r="K602" i="680"/>
  <c r="O602" i="680" s="1"/>
  <c r="Q602" i="680" s="1"/>
  <c r="K603" i="680"/>
  <c r="O603" i="680" s="1"/>
  <c r="Q603" i="680" s="1"/>
  <c r="K604" i="680"/>
  <c r="O604" i="680" s="1"/>
  <c r="Q604" i="680" s="1"/>
  <c r="K605" i="680"/>
  <c r="O605" i="680" s="1"/>
  <c r="Q605" i="680" s="1"/>
  <c r="K606" i="680"/>
  <c r="O606" i="680" s="1"/>
  <c r="Q606" i="680" s="1"/>
  <c r="K607" i="680"/>
  <c r="O607" i="680" s="1"/>
  <c r="Q607" i="680" s="1"/>
  <c r="K608" i="680"/>
  <c r="O608" i="680" s="1"/>
  <c r="Q608" i="680" s="1"/>
  <c r="K609" i="680"/>
  <c r="O609" i="680" s="1"/>
  <c r="Q609" i="680" s="1"/>
  <c r="K610" i="680"/>
  <c r="O610" i="680" s="1"/>
  <c r="Q610" i="680" s="1"/>
  <c r="K8" i="695"/>
  <c r="L587" i="680"/>
  <c r="L588" i="680"/>
  <c r="L589" i="680"/>
  <c r="L590" i="680"/>
  <c r="L591" i="680"/>
  <c r="L592" i="680"/>
  <c r="L593" i="680"/>
  <c r="L594" i="680"/>
  <c r="L595" i="680"/>
  <c r="L596" i="680"/>
  <c r="K587" i="680"/>
  <c r="O587" i="680" s="1"/>
  <c r="Q587" i="680" s="1"/>
  <c r="K588" i="680"/>
  <c r="O588" i="680" s="1"/>
  <c r="Q588" i="680" s="1"/>
  <c r="K589" i="680"/>
  <c r="O589" i="680" s="1"/>
  <c r="Q589" i="680" s="1"/>
  <c r="K590" i="680"/>
  <c r="O590" i="680" s="1"/>
  <c r="Q590" i="680" s="1"/>
  <c r="K591" i="680"/>
  <c r="O591" i="680" s="1"/>
  <c r="Q591" i="680" s="1"/>
  <c r="K592" i="680"/>
  <c r="O592" i="680" s="1"/>
  <c r="Q592" i="680" s="1"/>
  <c r="K593" i="680"/>
  <c r="O593" i="680" s="1"/>
  <c r="Q593" i="680" s="1"/>
  <c r="K594" i="680"/>
  <c r="O594" i="680" s="1"/>
  <c r="Q594" i="680" s="1"/>
  <c r="K595" i="680"/>
  <c r="O595" i="680" s="1"/>
  <c r="Q595" i="680" s="1"/>
  <c r="K596" i="680"/>
  <c r="O596" i="680" s="1"/>
  <c r="Q596" i="680" s="1"/>
  <c r="L586" i="680"/>
  <c r="K586" i="680"/>
  <c r="O586" i="680" s="1"/>
  <c r="Q586" i="680" s="1"/>
  <c r="J3" i="680"/>
  <c r="G4" i="687" s="1"/>
  <c r="J2" i="680"/>
  <c r="O2" i="680"/>
  <c r="K571" i="680"/>
  <c r="O571" i="680" s="1"/>
  <c r="Q571" i="680" s="1"/>
  <c r="L571" i="680"/>
  <c r="K572" i="680"/>
  <c r="O572" i="680" s="1"/>
  <c r="Q572" i="680" s="1"/>
  <c r="L572" i="680"/>
  <c r="K573" i="680"/>
  <c r="O573" i="680" s="1"/>
  <c r="Q573" i="680" s="1"/>
  <c r="L573" i="680"/>
  <c r="K574" i="680"/>
  <c r="O574" i="680" s="1"/>
  <c r="Q574" i="680" s="1"/>
  <c r="L574" i="680"/>
  <c r="K575" i="680"/>
  <c r="O575" i="680" s="1"/>
  <c r="Q575" i="680" s="1"/>
  <c r="L575" i="680"/>
  <c r="K576" i="680"/>
  <c r="O576" i="680" s="1"/>
  <c r="Q576" i="680" s="1"/>
  <c r="L576" i="680"/>
  <c r="K577" i="680"/>
  <c r="O577" i="680" s="1"/>
  <c r="Q577" i="680" s="1"/>
  <c r="L577" i="680"/>
  <c r="K578" i="680"/>
  <c r="O578" i="680" s="1"/>
  <c r="Q578" i="680" s="1"/>
  <c r="L578" i="680"/>
  <c r="K579" i="680"/>
  <c r="O579" i="680" s="1"/>
  <c r="Q579" i="680" s="1"/>
  <c r="L579" i="680"/>
  <c r="K580" i="680"/>
  <c r="O580" i="680" s="1"/>
  <c r="Q580" i="680" s="1"/>
  <c r="L580" i="680"/>
  <c r="K581" i="680"/>
  <c r="O581" i="680" s="1"/>
  <c r="Q581" i="680" s="1"/>
  <c r="L581" i="680"/>
  <c r="K582" i="680"/>
  <c r="O582" i="680" s="1"/>
  <c r="Q582" i="680" s="1"/>
  <c r="L582" i="680"/>
  <c r="K583" i="680"/>
  <c r="O583" i="680" s="1"/>
  <c r="Q583" i="680" s="1"/>
  <c r="L583" i="680"/>
  <c r="K584" i="680"/>
  <c r="O584" i="680" s="1"/>
  <c r="Q584" i="680" s="1"/>
  <c r="L584" i="680"/>
  <c r="K585" i="680"/>
  <c r="O585" i="680" s="1"/>
  <c r="Q585" i="680" s="1"/>
  <c r="L585" i="680"/>
  <c r="L570" i="680"/>
  <c r="L569" i="680"/>
  <c r="L568" i="680"/>
  <c r="L567" i="680"/>
  <c r="L566" i="680"/>
  <c r="L565" i="680"/>
  <c r="L564" i="680"/>
  <c r="L563" i="680"/>
  <c r="L562" i="680"/>
  <c r="L561" i="680"/>
  <c r="L560" i="680"/>
  <c r="L559" i="680"/>
  <c r="L558" i="680"/>
  <c r="L557" i="680"/>
  <c r="L556" i="680"/>
  <c r="L555" i="680"/>
  <c r="L554" i="680"/>
  <c r="L553" i="680"/>
  <c r="L552" i="680"/>
  <c r="L551" i="680"/>
  <c r="L550" i="680"/>
  <c r="L549" i="680"/>
  <c r="L548" i="680"/>
  <c r="L547" i="680"/>
  <c r="L546" i="680"/>
  <c r="L545" i="680"/>
  <c r="L544" i="680"/>
  <c r="L543" i="680"/>
  <c r="L542" i="680"/>
  <c r="L541" i="680"/>
  <c r="L540" i="680"/>
  <c r="L539" i="680"/>
  <c r="L538" i="680"/>
  <c r="L537" i="680"/>
  <c r="L536" i="680"/>
  <c r="L535" i="680"/>
  <c r="L534" i="680"/>
  <c r="L533" i="680"/>
  <c r="L532" i="680"/>
  <c r="L531" i="680"/>
  <c r="L530" i="680"/>
  <c r="L529" i="680"/>
  <c r="L528" i="680"/>
  <c r="L527" i="680"/>
  <c r="L526" i="680"/>
  <c r="L525" i="680"/>
  <c r="L524" i="680"/>
  <c r="L523" i="680"/>
  <c r="L522" i="680"/>
  <c r="L521" i="680"/>
  <c r="L520" i="680"/>
  <c r="L519" i="680"/>
  <c r="L518" i="680"/>
  <c r="L517" i="680"/>
  <c r="L516" i="680"/>
  <c r="L515" i="680"/>
  <c r="L514" i="680"/>
  <c r="L513" i="680"/>
  <c r="L512" i="680"/>
  <c r="L511" i="680"/>
  <c r="L510" i="680"/>
  <c r="L509" i="680"/>
  <c r="L508" i="680"/>
  <c r="L507" i="680"/>
  <c r="L506" i="680"/>
  <c r="L505" i="680"/>
  <c r="L504" i="680"/>
  <c r="L503" i="680"/>
  <c r="L502" i="680"/>
  <c r="L501" i="680"/>
  <c r="L500" i="680"/>
  <c r="L499" i="680"/>
  <c r="L498" i="680"/>
  <c r="L497" i="680"/>
  <c r="L496" i="680"/>
  <c r="L495" i="680"/>
  <c r="L494" i="680"/>
  <c r="L493" i="680"/>
  <c r="L492" i="680"/>
  <c r="L491" i="680"/>
  <c r="L490" i="680"/>
  <c r="L489" i="680"/>
  <c r="L488" i="680"/>
  <c r="L487" i="680"/>
  <c r="L486" i="680"/>
  <c r="L485" i="680"/>
  <c r="L484" i="680"/>
  <c r="L483" i="680"/>
  <c r="L482" i="680"/>
  <c r="L481" i="680"/>
  <c r="L480" i="680"/>
  <c r="L479" i="680"/>
  <c r="L478" i="680"/>
  <c r="L477" i="680"/>
  <c r="L476" i="680"/>
  <c r="L475" i="680"/>
  <c r="L474" i="680"/>
  <c r="L473" i="680"/>
  <c r="L472" i="680"/>
  <c r="L471" i="680"/>
  <c r="L470" i="680"/>
  <c r="L469" i="680"/>
  <c r="L468" i="680"/>
  <c r="L467" i="680"/>
  <c r="L466" i="680"/>
  <c r="L465" i="680"/>
  <c r="L464" i="680"/>
  <c r="L463" i="680"/>
  <c r="L462" i="680"/>
  <c r="L461" i="680"/>
  <c r="L460" i="680"/>
  <c r="L459" i="680"/>
  <c r="L458" i="680"/>
  <c r="L457" i="680"/>
  <c r="L456" i="680"/>
  <c r="L455" i="680"/>
  <c r="L454" i="680"/>
  <c r="L453" i="680"/>
  <c r="L452" i="680"/>
  <c r="L451" i="680"/>
  <c r="L450" i="680"/>
  <c r="L449" i="680"/>
  <c r="L448" i="680"/>
  <c r="L447" i="680"/>
  <c r="L446" i="680"/>
  <c r="L445" i="680"/>
  <c r="L444" i="680"/>
  <c r="L443" i="680"/>
  <c r="L442" i="680"/>
  <c r="L441" i="680"/>
  <c r="L440" i="680"/>
  <c r="L439" i="680"/>
  <c r="L438" i="680"/>
  <c r="L437" i="680"/>
  <c r="L436" i="680"/>
  <c r="L435" i="680"/>
  <c r="L434" i="680"/>
  <c r="L433" i="680"/>
  <c r="L432" i="680"/>
  <c r="L431" i="680"/>
  <c r="L430" i="680"/>
  <c r="L429" i="680"/>
  <c r="L428" i="680"/>
  <c r="L427" i="680"/>
  <c r="L426" i="680"/>
  <c r="L425" i="680"/>
  <c r="L424" i="680"/>
  <c r="L423" i="680"/>
  <c r="L422" i="680"/>
  <c r="L421" i="680"/>
  <c r="L420" i="680"/>
  <c r="L419" i="680"/>
  <c r="L418" i="680"/>
  <c r="L417" i="680"/>
  <c r="L416" i="680"/>
  <c r="L415" i="680"/>
  <c r="L414" i="680"/>
  <c r="L413" i="680"/>
  <c r="L412" i="680"/>
  <c r="L411" i="680"/>
  <c r="L410" i="680"/>
  <c r="L409" i="680"/>
  <c r="L408" i="680"/>
  <c r="L407" i="680"/>
  <c r="L406" i="680"/>
  <c r="L405" i="680"/>
  <c r="L404" i="680"/>
  <c r="L403" i="680"/>
  <c r="L402" i="680"/>
  <c r="L401" i="680"/>
  <c r="L400" i="680"/>
  <c r="L399" i="680"/>
  <c r="L398" i="680"/>
  <c r="L397" i="680"/>
  <c r="L396" i="680"/>
  <c r="L395" i="680"/>
  <c r="L394" i="680"/>
  <c r="L393" i="680"/>
  <c r="L392" i="680"/>
  <c r="L391" i="680"/>
  <c r="L390" i="680"/>
  <c r="L389" i="680"/>
  <c r="L388" i="680"/>
  <c r="L387" i="680"/>
  <c r="L386" i="680"/>
  <c r="L385" i="680"/>
  <c r="L384" i="680"/>
  <c r="L383" i="680"/>
  <c r="L382" i="680"/>
  <c r="L381" i="680"/>
  <c r="L380" i="680"/>
  <c r="L379" i="680"/>
  <c r="L378" i="680"/>
  <c r="L377" i="680"/>
  <c r="L376" i="680"/>
  <c r="L375" i="680"/>
  <c r="L374" i="680"/>
  <c r="L373" i="680"/>
  <c r="L372" i="680"/>
  <c r="L371" i="680"/>
  <c r="L370" i="680"/>
  <c r="L369" i="680"/>
  <c r="L368" i="680"/>
  <c r="L367" i="680"/>
  <c r="L366" i="680"/>
  <c r="L365" i="680"/>
  <c r="L364" i="680"/>
  <c r="L363" i="680"/>
  <c r="L362" i="680"/>
  <c r="L361" i="680"/>
  <c r="L360" i="680"/>
  <c r="L359" i="680"/>
  <c r="L358" i="680"/>
  <c r="L357" i="680"/>
  <c r="L356" i="680"/>
  <c r="L355" i="680"/>
  <c r="L354" i="680"/>
  <c r="L353" i="680"/>
  <c r="L352" i="680"/>
  <c r="L351" i="680"/>
  <c r="L350" i="680"/>
  <c r="L349" i="680"/>
  <c r="L348" i="680"/>
  <c r="L347" i="680"/>
  <c r="L346" i="680"/>
  <c r="L345" i="680"/>
  <c r="L344" i="680"/>
  <c r="L343" i="680"/>
  <c r="L342" i="680"/>
  <c r="L341" i="680"/>
  <c r="L340" i="680"/>
  <c r="L339" i="680"/>
  <c r="L338" i="680"/>
  <c r="L337" i="680"/>
  <c r="L336" i="680"/>
  <c r="L335" i="680"/>
  <c r="L334" i="680"/>
  <c r="L333" i="680"/>
  <c r="L332" i="680"/>
  <c r="L331" i="680"/>
  <c r="L330" i="680"/>
  <c r="L329" i="680"/>
  <c r="L328" i="680"/>
  <c r="L327" i="680"/>
  <c r="L326" i="680"/>
  <c r="L325" i="680"/>
  <c r="L324" i="680"/>
  <c r="L323" i="680"/>
  <c r="L322" i="680"/>
  <c r="L321" i="680"/>
  <c r="L320" i="680"/>
  <c r="L319" i="680"/>
  <c r="L318" i="680"/>
  <c r="L317" i="680"/>
  <c r="L316" i="680"/>
  <c r="L315" i="680"/>
  <c r="L314" i="680"/>
  <c r="L313" i="680"/>
  <c r="L312" i="680"/>
  <c r="L311" i="680"/>
  <c r="L310" i="680"/>
  <c r="L309" i="680"/>
  <c r="L308" i="680"/>
  <c r="L307" i="680"/>
  <c r="L306" i="680"/>
  <c r="L305" i="680"/>
  <c r="L304" i="680"/>
  <c r="L303" i="680"/>
  <c r="L302" i="680"/>
  <c r="L301" i="680"/>
  <c r="L300" i="680"/>
  <c r="L299" i="680"/>
  <c r="L298" i="680"/>
  <c r="L297" i="680"/>
  <c r="L296" i="680"/>
  <c r="L295" i="680"/>
  <c r="L294" i="680"/>
  <c r="L293" i="680"/>
  <c r="L292" i="680"/>
  <c r="L291" i="680"/>
  <c r="L290" i="680"/>
  <c r="L289" i="680"/>
  <c r="L288" i="680"/>
  <c r="L287" i="680"/>
  <c r="L286" i="680"/>
  <c r="L285" i="680"/>
  <c r="L284" i="680"/>
  <c r="L283" i="680"/>
  <c r="L282" i="680"/>
  <c r="L281" i="680"/>
  <c r="L280" i="680"/>
  <c r="L279" i="680"/>
  <c r="L278" i="680"/>
  <c r="L277" i="680"/>
  <c r="L276" i="680"/>
  <c r="L275" i="680"/>
  <c r="L274" i="680"/>
  <c r="L273" i="680"/>
  <c r="L272" i="680"/>
  <c r="L271" i="680"/>
  <c r="L270" i="680"/>
  <c r="L269" i="680"/>
  <c r="L268" i="680"/>
  <c r="L267" i="680"/>
  <c r="L266" i="680"/>
  <c r="L265" i="680"/>
  <c r="L264" i="680"/>
  <c r="L263" i="680"/>
  <c r="L262" i="680"/>
  <c r="L261" i="680"/>
  <c r="L260" i="680"/>
  <c r="L259" i="680"/>
  <c r="L258" i="680"/>
  <c r="L257" i="680"/>
  <c r="L256" i="680"/>
  <c r="L255" i="680"/>
  <c r="L254" i="680"/>
  <c r="L253" i="680"/>
  <c r="L252" i="680"/>
  <c r="L251" i="680"/>
  <c r="L250" i="680"/>
  <c r="L249" i="680"/>
  <c r="L248" i="680"/>
  <c r="L247" i="680"/>
  <c r="L246" i="680"/>
  <c r="L245" i="680"/>
  <c r="L244" i="680"/>
  <c r="L243" i="680"/>
  <c r="L242" i="680"/>
  <c r="L241" i="680"/>
  <c r="L240" i="680"/>
  <c r="L239" i="680"/>
  <c r="L238" i="680"/>
  <c r="L237" i="680"/>
  <c r="L236" i="680"/>
  <c r="L235" i="680"/>
  <c r="L234" i="680"/>
  <c r="L233" i="680"/>
  <c r="L232" i="680"/>
  <c r="L231" i="680"/>
  <c r="L230" i="680"/>
  <c r="L229" i="680"/>
  <c r="L228" i="680"/>
  <c r="L227" i="680"/>
  <c r="L226" i="680"/>
  <c r="L225" i="680"/>
  <c r="L224" i="680"/>
  <c r="L223" i="680"/>
  <c r="L222" i="680"/>
  <c r="L221" i="680"/>
  <c r="L220" i="680"/>
  <c r="O220" i="680" s="1"/>
  <c r="Q220" i="680" s="1"/>
  <c r="L219" i="680"/>
  <c r="L218" i="680"/>
  <c r="L217" i="680"/>
  <c r="L216" i="680"/>
  <c r="L215" i="680"/>
  <c r="L214" i="680"/>
  <c r="L213" i="680"/>
  <c r="L212" i="680"/>
  <c r="L211" i="680"/>
  <c r="L210" i="680"/>
  <c r="L209" i="680"/>
  <c r="L208" i="680"/>
  <c r="L207" i="680"/>
  <c r="L206" i="680"/>
  <c r="L205" i="680"/>
  <c r="L204" i="680"/>
  <c r="L203" i="680"/>
  <c r="L202" i="680"/>
  <c r="L201" i="680"/>
  <c r="L200" i="680"/>
  <c r="L199" i="680"/>
  <c r="L198" i="680"/>
  <c r="L197" i="680"/>
  <c r="L196" i="680"/>
  <c r="L195" i="680"/>
  <c r="L194" i="680"/>
  <c r="L193" i="680"/>
  <c r="L192" i="680"/>
  <c r="L191" i="680"/>
  <c r="L190" i="680"/>
  <c r="L189" i="680"/>
  <c r="L188" i="680"/>
  <c r="L187" i="680"/>
  <c r="L186" i="680"/>
  <c r="L185" i="680"/>
  <c r="L184" i="680"/>
  <c r="L183" i="680"/>
  <c r="L182" i="680"/>
  <c r="L181" i="680"/>
  <c r="L180" i="680"/>
  <c r="L179" i="680"/>
  <c r="L178" i="680"/>
  <c r="L177" i="680"/>
  <c r="L176" i="680"/>
  <c r="L175" i="680"/>
  <c r="L174" i="680"/>
  <c r="L173" i="680"/>
  <c r="L172" i="680"/>
  <c r="L171" i="680"/>
  <c r="L170" i="680"/>
  <c r="L169" i="680"/>
  <c r="L168" i="680"/>
  <c r="L167" i="680"/>
  <c r="L166" i="680"/>
  <c r="L165" i="680"/>
  <c r="L164" i="680"/>
  <c r="L163" i="680"/>
  <c r="L162" i="680"/>
  <c r="L161" i="680"/>
  <c r="L160" i="680"/>
  <c r="L159" i="680"/>
  <c r="L158" i="680"/>
  <c r="L157" i="680"/>
  <c r="L156" i="680"/>
  <c r="L155" i="680"/>
  <c r="L154" i="680"/>
  <c r="L153" i="680"/>
  <c r="L152" i="680"/>
  <c r="L151" i="680"/>
  <c r="L150" i="680"/>
  <c r="L149" i="680"/>
  <c r="L148" i="680"/>
  <c r="L147" i="680"/>
  <c r="L146" i="680"/>
  <c r="L145" i="680"/>
  <c r="L144" i="680"/>
  <c r="L143" i="680"/>
  <c r="L142" i="680"/>
  <c r="L141" i="680"/>
  <c r="L140" i="680"/>
  <c r="L139" i="680"/>
  <c r="L138" i="680"/>
  <c r="L137" i="680"/>
  <c r="L136" i="680"/>
  <c r="L135" i="680"/>
  <c r="L134" i="680"/>
  <c r="L133" i="680"/>
  <c r="L132" i="680"/>
  <c r="L131" i="680"/>
  <c r="L130" i="680"/>
  <c r="L129" i="680"/>
  <c r="L128" i="680"/>
  <c r="L127" i="680"/>
  <c r="L126" i="680"/>
  <c r="L125" i="680"/>
  <c r="L124" i="680"/>
  <c r="L123" i="680"/>
  <c r="L122" i="680"/>
  <c r="L121" i="680"/>
  <c r="L120" i="680"/>
  <c r="L119" i="680"/>
  <c r="L118" i="680"/>
  <c r="L117" i="680"/>
  <c r="L116" i="680"/>
  <c r="L115" i="680"/>
  <c r="L114" i="680"/>
  <c r="L113" i="680"/>
  <c r="L112" i="680"/>
  <c r="L111" i="680"/>
  <c r="L110" i="680"/>
  <c r="L109" i="680"/>
  <c r="L108" i="680"/>
  <c r="L107" i="680"/>
  <c r="L106" i="680"/>
  <c r="L105" i="680"/>
  <c r="L104" i="680"/>
  <c r="L103" i="680"/>
  <c r="L102" i="680"/>
  <c r="L101" i="680"/>
  <c r="L100" i="680"/>
  <c r="L99" i="680"/>
  <c r="L98" i="680"/>
  <c r="O98" i="680" s="1"/>
  <c r="Q98" i="680" s="1"/>
  <c r="L97" i="680"/>
  <c r="L96" i="680"/>
  <c r="L95" i="680"/>
  <c r="L94" i="680"/>
  <c r="L93" i="680"/>
  <c r="L92" i="680"/>
  <c r="L91" i="680"/>
  <c r="L90" i="680"/>
  <c r="L89" i="680"/>
  <c r="L88" i="680"/>
  <c r="L87" i="680"/>
  <c r="L86" i="680"/>
  <c r="L85" i="680"/>
  <c r="L84" i="680"/>
  <c r="L83" i="680"/>
  <c r="L82" i="680"/>
  <c r="L81" i="680"/>
  <c r="L80" i="680"/>
  <c r="L79" i="680"/>
  <c r="L78" i="680"/>
  <c r="L77" i="680"/>
  <c r="L76" i="680"/>
  <c r="L75" i="680"/>
  <c r="L74" i="680"/>
  <c r="L73" i="680"/>
  <c r="L72" i="680"/>
  <c r="L71" i="680"/>
  <c r="L70" i="680"/>
  <c r="L69" i="680"/>
  <c r="L68" i="680"/>
  <c r="L67" i="680"/>
  <c r="L66" i="680"/>
  <c r="L65" i="680"/>
  <c r="L64" i="680"/>
  <c r="L63" i="680"/>
  <c r="L62" i="680"/>
  <c r="L61" i="680"/>
  <c r="L60" i="680"/>
  <c r="L59" i="680"/>
  <c r="L58" i="680"/>
  <c r="O58" i="680" s="1"/>
  <c r="Q58" i="680" s="1"/>
  <c r="L57" i="680"/>
  <c r="L56" i="680"/>
  <c r="L55" i="680"/>
  <c r="L54" i="680"/>
  <c r="L53" i="680"/>
  <c r="L52" i="680"/>
  <c r="L51" i="680"/>
  <c r="L50" i="680"/>
  <c r="L49" i="680"/>
  <c r="L48" i="680"/>
  <c r="L47" i="680"/>
  <c r="L46" i="680"/>
  <c r="L45" i="680"/>
  <c r="L44" i="680"/>
  <c r="L43" i="680"/>
  <c r="L42" i="680"/>
  <c r="L41" i="680"/>
  <c r="L40" i="680"/>
  <c r="L39" i="680"/>
  <c r="L38" i="680"/>
  <c r="L37" i="680"/>
  <c r="L36" i="680"/>
  <c r="L35" i="680"/>
  <c r="O35" i="680" s="1"/>
  <c r="Q35" i="680" s="1"/>
  <c r="L34" i="680"/>
  <c r="L33" i="680"/>
  <c r="L32" i="680"/>
  <c r="L31" i="680"/>
  <c r="L30" i="680"/>
  <c r="L29" i="680"/>
  <c r="L28" i="680"/>
  <c r="L27" i="680"/>
  <c r="L26" i="680"/>
  <c r="L25" i="680"/>
  <c r="L24" i="680"/>
  <c r="L23" i="680"/>
  <c r="L22" i="680"/>
  <c r="L21" i="680"/>
  <c r="L20" i="680"/>
  <c r="L19" i="680"/>
  <c r="L18" i="680"/>
  <c r="L17" i="680"/>
  <c r="L16" i="680"/>
  <c r="L15" i="680"/>
  <c r="L14" i="680"/>
  <c r="L13" i="680"/>
  <c r="L12" i="680"/>
  <c r="O12" i="680" s="1"/>
  <c r="Q12" i="680" s="1"/>
  <c r="L11" i="680"/>
  <c r="L10" i="680"/>
  <c r="L9" i="680"/>
  <c r="L8" i="680"/>
  <c r="L7" i="680"/>
  <c r="K5" i="680"/>
  <c r="N5" i="680" s="1"/>
  <c r="O5" i="680" s="1"/>
  <c r="L5" i="680"/>
  <c r="K6" i="680"/>
  <c r="O6" i="680" s="1"/>
  <c r="Q6" i="680" s="1"/>
  <c r="K7" i="680"/>
  <c r="O7" i="680" s="1"/>
  <c r="Q7" i="680" s="1"/>
  <c r="K8" i="680"/>
  <c r="K9" i="680"/>
  <c r="O9" i="680" s="1"/>
  <c r="Q9" i="680" s="1"/>
  <c r="K10" i="680"/>
  <c r="O10" i="680" s="1"/>
  <c r="Q10" i="680" s="1"/>
  <c r="K11" i="680"/>
  <c r="O11" i="680" s="1"/>
  <c r="Q11" i="680" s="1"/>
  <c r="K12" i="680"/>
  <c r="K13" i="680"/>
  <c r="O13" i="680" s="1"/>
  <c r="Q13" i="680" s="1"/>
  <c r="K14" i="680"/>
  <c r="O14" i="680" s="1"/>
  <c r="Q14" i="680" s="1"/>
  <c r="K15" i="680"/>
  <c r="O15" i="680" s="1"/>
  <c r="Q15" i="680" s="1"/>
  <c r="K16" i="680"/>
  <c r="K17" i="680"/>
  <c r="O17" i="680" s="1"/>
  <c r="Q17" i="680" s="1"/>
  <c r="K18" i="680"/>
  <c r="O18" i="680" s="1"/>
  <c r="Q18" i="680" s="1"/>
  <c r="K19" i="680"/>
  <c r="O19" i="680" s="1"/>
  <c r="Q19" i="680" s="1"/>
  <c r="K20" i="680"/>
  <c r="O20" i="680" s="1"/>
  <c r="Q20" i="680" s="1"/>
  <c r="K21" i="680"/>
  <c r="O21" i="680" s="1"/>
  <c r="Q21" i="680" s="1"/>
  <c r="K22" i="680"/>
  <c r="O22" i="680" s="1"/>
  <c r="Q22" i="680" s="1"/>
  <c r="K23" i="680"/>
  <c r="O23" i="680" s="1"/>
  <c r="Q23" i="680" s="1"/>
  <c r="K24" i="680"/>
  <c r="O24" i="680" s="1"/>
  <c r="Q24" i="680" s="1"/>
  <c r="K25" i="680"/>
  <c r="K26" i="680"/>
  <c r="K27" i="680"/>
  <c r="K28" i="680"/>
  <c r="O28" i="680" s="1"/>
  <c r="Q28" i="680" s="1"/>
  <c r="K29" i="680"/>
  <c r="O29" i="680" s="1"/>
  <c r="Q29" i="680" s="1"/>
  <c r="K30" i="680"/>
  <c r="K31" i="680"/>
  <c r="O31" i="680" s="1"/>
  <c r="Q31" i="680" s="1"/>
  <c r="K32" i="680"/>
  <c r="O32" i="680" s="1"/>
  <c r="Q32" i="680" s="1"/>
  <c r="K33" i="680"/>
  <c r="O33" i="680" s="1"/>
  <c r="Q33" i="680" s="1"/>
  <c r="K34" i="680"/>
  <c r="O34" i="680" s="1"/>
  <c r="Q34" i="680" s="1"/>
  <c r="K35" i="680"/>
  <c r="K36" i="680"/>
  <c r="O36" i="680" s="1"/>
  <c r="Q36" i="680" s="1"/>
  <c r="K37" i="680"/>
  <c r="O37" i="680" s="1"/>
  <c r="Q37" i="680" s="1"/>
  <c r="K38" i="680"/>
  <c r="K39" i="680"/>
  <c r="K40" i="680"/>
  <c r="O40" i="680" s="1"/>
  <c r="Q40" i="680" s="1"/>
  <c r="K41" i="680"/>
  <c r="O41" i="680" s="1"/>
  <c r="Q41" i="680" s="1"/>
  <c r="K42" i="680"/>
  <c r="O42" i="680" s="1"/>
  <c r="Q42" i="680" s="1"/>
  <c r="K43" i="680"/>
  <c r="O43" i="680" s="1"/>
  <c r="Q43" i="680" s="1"/>
  <c r="K44" i="680"/>
  <c r="O44" i="680" s="1"/>
  <c r="Q44" i="680" s="1"/>
  <c r="K45" i="680"/>
  <c r="O45" i="680" s="1"/>
  <c r="Q45" i="680" s="1"/>
  <c r="K46" i="680"/>
  <c r="O46" i="680" s="1"/>
  <c r="Q46" i="680" s="1"/>
  <c r="K47" i="680"/>
  <c r="O47" i="680" s="1"/>
  <c r="Q47" i="680" s="1"/>
  <c r="K48" i="680"/>
  <c r="O48" i="680" s="1"/>
  <c r="Q48" i="680" s="1"/>
  <c r="K49" i="680"/>
  <c r="O49" i="680" s="1"/>
  <c r="Q49" i="680" s="1"/>
  <c r="K50" i="680"/>
  <c r="O50" i="680" s="1"/>
  <c r="Q50" i="680" s="1"/>
  <c r="K51" i="680"/>
  <c r="O51" i="680" s="1"/>
  <c r="Q51" i="680" s="1"/>
  <c r="K52" i="680"/>
  <c r="O52" i="680" s="1"/>
  <c r="Q52" i="680" s="1"/>
  <c r="K53" i="680"/>
  <c r="O53" i="680" s="1"/>
  <c r="Q53" i="680" s="1"/>
  <c r="K54" i="680"/>
  <c r="O54" i="680" s="1"/>
  <c r="Q54" i="680" s="1"/>
  <c r="K55" i="680"/>
  <c r="O55" i="680" s="1"/>
  <c r="Q55" i="680" s="1"/>
  <c r="K56" i="680"/>
  <c r="O56" i="680" s="1"/>
  <c r="Q56" i="680" s="1"/>
  <c r="K57" i="680"/>
  <c r="K58" i="680"/>
  <c r="K59" i="680"/>
  <c r="O59" i="680" s="1"/>
  <c r="Q59" i="680" s="1"/>
  <c r="K60" i="680"/>
  <c r="O60" i="680" s="1"/>
  <c r="Q60" i="680" s="1"/>
  <c r="K61" i="680"/>
  <c r="O61" i="680" s="1"/>
  <c r="Q61" i="680" s="1"/>
  <c r="K62" i="680"/>
  <c r="O62" i="680" s="1"/>
  <c r="Q62" i="680" s="1"/>
  <c r="K63" i="680"/>
  <c r="O63" i="680" s="1"/>
  <c r="Q63" i="680" s="1"/>
  <c r="K64" i="680"/>
  <c r="O64" i="680" s="1"/>
  <c r="Q64" i="680" s="1"/>
  <c r="K65" i="680"/>
  <c r="O65" i="680" s="1"/>
  <c r="Q65" i="680" s="1"/>
  <c r="K66" i="680"/>
  <c r="O66" i="680" s="1"/>
  <c r="Q66" i="680" s="1"/>
  <c r="K67" i="680"/>
  <c r="O67" i="680" s="1"/>
  <c r="Q67" i="680" s="1"/>
  <c r="K68" i="680"/>
  <c r="O68" i="680" s="1"/>
  <c r="Q68" i="680" s="1"/>
  <c r="K69" i="680"/>
  <c r="O69" i="680" s="1"/>
  <c r="Q69" i="680" s="1"/>
  <c r="K70" i="680"/>
  <c r="O70" i="680" s="1"/>
  <c r="Q70" i="680" s="1"/>
  <c r="K71" i="680"/>
  <c r="O71" i="680" s="1"/>
  <c r="Q71" i="680" s="1"/>
  <c r="K72" i="680"/>
  <c r="O72" i="680" s="1"/>
  <c r="Q72" i="680" s="1"/>
  <c r="K73" i="680"/>
  <c r="O73" i="680" s="1"/>
  <c r="Q73" i="680" s="1"/>
  <c r="K74" i="680"/>
  <c r="K75" i="680"/>
  <c r="O75" i="680" s="1"/>
  <c r="Q75" i="680" s="1"/>
  <c r="K76" i="680"/>
  <c r="O76" i="680" s="1"/>
  <c r="Q76" i="680" s="1"/>
  <c r="K77" i="680"/>
  <c r="O77" i="680" s="1"/>
  <c r="Q77" i="680" s="1"/>
  <c r="K78" i="680"/>
  <c r="O78" i="680" s="1"/>
  <c r="Q78" i="680" s="1"/>
  <c r="K79" i="680"/>
  <c r="O79" i="680" s="1"/>
  <c r="Q79" i="680" s="1"/>
  <c r="K80" i="680"/>
  <c r="O80" i="680" s="1"/>
  <c r="Q80" i="680" s="1"/>
  <c r="K81" i="680"/>
  <c r="O81" i="680" s="1"/>
  <c r="Q81" i="680" s="1"/>
  <c r="K82" i="680"/>
  <c r="O82" i="680" s="1"/>
  <c r="Q82" i="680" s="1"/>
  <c r="K83" i="680"/>
  <c r="O83" i="680" s="1"/>
  <c r="Q83" i="680" s="1"/>
  <c r="K84" i="680"/>
  <c r="O84" i="680" s="1"/>
  <c r="Q84" i="680" s="1"/>
  <c r="K85" i="680"/>
  <c r="O85" i="680" s="1"/>
  <c r="Q85" i="680" s="1"/>
  <c r="K86" i="680"/>
  <c r="K87" i="680"/>
  <c r="K88" i="680"/>
  <c r="O88" i="680" s="1"/>
  <c r="Q88" i="680" s="1"/>
  <c r="K89" i="680"/>
  <c r="O89" i="680" s="1"/>
  <c r="Q89" i="680" s="1"/>
  <c r="K90" i="680"/>
  <c r="O90" i="680" s="1"/>
  <c r="Q90" i="680" s="1"/>
  <c r="K91" i="680"/>
  <c r="K92" i="680"/>
  <c r="O92" i="680" s="1"/>
  <c r="Q92" i="680" s="1"/>
  <c r="K93" i="680"/>
  <c r="O93" i="680" s="1"/>
  <c r="Q93" i="680" s="1"/>
  <c r="K94" i="680"/>
  <c r="K95" i="680"/>
  <c r="O95" i="680" s="1"/>
  <c r="Q95" i="680" s="1"/>
  <c r="K96" i="680"/>
  <c r="O96" i="680" s="1"/>
  <c r="Q96" i="680" s="1"/>
  <c r="K97" i="680"/>
  <c r="O97" i="680" s="1"/>
  <c r="Q97" i="680" s="1"/>
  <c r="K98" i="680"/>
  <c r="K99" i="680"/>
  <c r="K100" i="680"/>
  <c r="O100" i="680" s="1"/>
  <c r="Q100" i="680" s="1"/>
  <c r="K101" i="680"/>
  <c r="O101" i="680" s="1"/>
  <c r="Q101" i="680" s="1"/>
  <c r="K102" i="680"/>
  <c r="O102" i="680" s="1"/>
  <c r="Q102" i="680" s="1"/>
  <c r="K103" i="680"/>
  <c r="O103" i="680" s="1"/>
  <c r="Q103" i="680" s="1"/>
  <c r="K104" i="680"/>
  <c r="K105" i="680"/>
  <c r="O105" i="680" s="1"/>
  <c r="Q105" i="680" s="1"/>
  <c r="K106" i="680"/>
  <c r="O106" i="680" s="1"/>
  <c r="Q106" i="680" s="1"/>
  <c r="K107" i="680"/>
  <c r="O107" i="680" s="1"/>
  <c r="Q107" i="680" s="1"/>
  <c r="K108" i="680"/>
  <c r="O108" i="680" s="1"/>
  <c r="Q108" i="680" s="1"/>
  <c r="K109" i="680"/>
  <c r="O109" i="680" s="1"/>
  <c r="Q109" i="680" s="1"/>
  <c r="K110" i="680"/>
  <c r="O110" i="680" s="1"/>
  <c r="Q110" i="680" s="1"/>
  <c r="K111" i="680"/>
  <c r="K112" i="680"/>
  <c r="O112" i="680" s="1"/>
  <c r="Q112" i="680" s="1"/>
  <c r="K113" i="680"/>
  <c r="O113" i="680" s="1"/>
  <c r="Q113" i="680" s="1"/>
  <c r="K114" i="680"/>
  <c r="O114" i="680" s="1"/>
  <c r="Q114" i="680" s="1"/>
  <c r="K115" i="680"/>
  <c r="O115" i="680" s="1"/>
  <c r="Q115" i="680" s="1"/>
  <c r="K116" i="680"/>
  <c r="O116" i="680" s="1"/>
  <c r="Q116" i="680" s="1"/>
  <c r="K117" i="680"/>
  <c r="O117" i="680" s="1"/>
  <c r="Q117" i="680" s="1"/>
  <c r="K118" i="680"/>
  <c r="O118" i="680" s="1"/>
  <c r="Q118" i="680" s="1"/>
  <c r="K119" i="680"/>
  <c r="O119" i="680" s="1"/>
  <c r="Q119" i="680" s="1"/>
  <c r="K120" i="680"/>
  <c r="O120" i="680" s="1"/>
  <c r="Q120" i="680" s="1"/>
  <c r="K121" i="680"/>
  <c r="O121" i="680" s="1"/>
  <c r="Q121" i="680" s="1"/>
  <c r="K122" i="680"/>
  <c r="O122" i="680" s="1"/>
  <c r="Q122" i="680" s="1"/>
  <c r="K123" i="680"/>
  <c r="K124" i="680"/>
  <c r="O124" i="680" s="1"/>
  <c r="Q124" i="680" s="1"/>
  <c r="K125" i="680"/>
  <c r="O125" i="680" s="1"/>
  <c r="Q125" i="680" s="1"/>
  <c r="K126" i="680"/>
  <c r="O126" i="680" s="1"/>
  <c r="Q126" i="680" s="1"/>
  <c r="K127" i="680"/>
  <c r="K128" i="680"/>
  <c r="O128" i="680" s="1"/>
  <c r="Q128" i="680" s="1"/>
  <c r="K129" i="680"/>
  <c r="O129" i="680" s="1"/>
  <c r="Q129" i="680" s="1"/>
  <c r="K130" i="680"/>
  <c r="O130" i="680" s="1"/>
  <c r="Q130" i="680" s="1"/>
  <c r="K131" i="680"/>
  <c r="O131" i="680" s="1"/>
  <c r="Q131" i="680" s="1"/>
  <c r="K132" i="680"/>
  <c r="O132" i="680" s="1"/>
  <c r="Q132" i="680" s="1"/>
  <c r="K133" i="680"/>
  <c r="O133" i="680" s="1"/>
  <c r="Q133" i="680" s="1"/>
  <c r="K134" i="680"/>
  <c r="O134" i="680" s="1"/>
  <c r="Q134" i="680" s="1"/>
  <c r="K135" i="680"/>
  <c r="O135" i="680" s="1"/>
  <c r="Q135" i="680" s="1"/>
  <c r="K136" i="680"/>
  <c r="K137" i="680"/>
  <c r="O137" i="680" s="1"/>
  <c r="Q137" i="680" s="1"/>
  <c r="K138" i="680"/>
  <c r="O138" i="680" s="1"/>
  <c r="Q138" i="680" s="1"/>
  <c r="K139" i="680"/>
  <c r="O139" i="680" s="1"/>
  <c r="Q139" i="680" s="1"/>
  <c r="K140" i="680"/>
  <c r="O140" i="680" s="1"/>
  <c r="Q140" i="680" s="1"/>
  <c r="K141" i="680"/>
  <c r="O141" i="680" s="1"/>
  <c r="Q141" i="680" s="1"/>
  <c r="K142" i="680"/>
  <c r="O142" i="680" s="1"/>
  <c r="Q142" i="680" s="1"/>
  <c r="K143" i="680"/>
  <c r="O143" i="680" s="1"/>
  <c r="Q143" i="680" s="1"/>
  <c r="K144" i="680"/>
  <c r="O144" i="680" s="1"/>
  <c r="Q144" i="680" s="1"/>
  <c r="K145" i="680"/>
  <c r="O145" i="680" s="1"/>
  <c r="Q145" i="680" s="1"/>
  <c r="K146" i="680"/>
  <c r="O146" i="680" s="1"/>
  <c r="Q146" i="680" s="1"/>
  <c r="K147" i="680"/>
  <c r="O147" i="680" s="1"/>
  <c r="Q147" i="680" s="1"/>
  <c r="K148" i="680"/>
  <c r="O148" i="680" s="1"/>
  <c r="Q148" i="680" s="1"/>
  <c r="K149" i="680"/>
  <c r="O149" i="680" s="1"/>
  <c r="Q149" i="680" s="1"/>
  <c r="K150" i="680"/>
  <c r="O150" i="680" s="1"/>
  <c r="Q150" i="680" s="1"/>
  <c r="K151" i="680"/>
  <c r="O151" i="680" s="1"/>
  <c r="Q151" i="680" s="1"/>
  <c r="K152" i="680"/>
  <c r="O152" i="680" s="1"/>
  <c r="Q152" i="680" s="1"/>
  <c r="K153" i="680"/>
  <c r="O153" i="680" s="1"/>
  <c r="Q153" i="680" s="1"/>
  <c r="K154" i="680"/>
  <c r="O154" i="680" s="1"/>
  <c r="Q154" i="680" s="1"/>
  <c r="K155" i="680"/>
  <c r="O155" i="680" s="1"/>
  <c r="Q155" i="680" s="1"/>
  <c r="K156" i="680"/>
  <c r="O156" i="680" s="1"/>
  <c r="Q156" i="680" s="1"/>
  <c r="K157" i="680"/>
  <c r="O157" i="680" s="1"/>
  <c r="Q157" i="680" s="1"/>
  <c r="K158" i="680"/>
  <c r="O158" i="680" s="1"/>
  <c r="Q158" i="680" s="1"/>
  <c r="K159" i="680"/>
  <c r="O159" i="680" s="1"/>
  <c r="Q159" i="680" s="1"/>
  <c r="K160" i="680"/>
  <c r="O160" i="680" s="1"/>
  <c r="Q160" i="680" s="1"/>
  <c r="K161" i="680"/>
  <c r="O161" i="680" s="1"/>
  <c r="Q161" i="680" s="1"/>
  <c r="K162" i="680"/>
  <c r="O162" i="680" s="1"/>
  <c r="Q162" i="680" s="1"/>
  <c r="K163" i="680"/>
  <c r="O163" i="680" s="1"/>
  <c r="Q163" i="680" s="1"/>
  <c r="K164" i="680"/>
  <c r="O164" i="680" s="1"/>
  <c r="Q164" i="680" s="1"/>
  <c r="K165" i="680"/>
  <c r="O165" i="680" s="1"/>
  <c r="Q165" i="680" s="1"/>
  <c r="K166" i="680"/>
  <c r="O166" i="680" s="1"/>
  <c r="Q166" i="680" s="1"/>
  <c r="K167" i="680"/>
  <c r="O167" i="680" s="1"/>
  <c r="Q167" i="680" s="1"/>
  <c r="K168" i="680"/>
  <c r="O168" i="680" s="1"/>
  <c r="Q168" i="680" s="1"/>
  <c r="K169" i="680"/>
  <c r="O169" i="680" s="1"/>
  <c r="Q169" i="680" s="1"/>
  <c r="K170" i="680"/>
  <c r="O170" i="680" s="1"/>
  <c r="Q170" i="680" s="1"/>
  <c r="K171" i="680"/>
  <c r="K172" i="680"/>
  <c r="O172" i="680" s="1"/>
  <c r="Q172" i="680" s="1"/>
  <c r="K173" i="680"/>
  <c r="O173" i="680" s="1"/>
  <c r="Q173" i="680" s="1"/>
  <c r="K174" i="680"/>
  <c r="O174" i="680" s="1"/>
  <c r="Q174" i="680" s="1"/>
  <c r="K175" i="680"/>
  <c r="O175" i="680" s="1"/>
  <c r="Q175" i="680" s="1"/>
  <c r="K176" i="680"/>
  <c r="O176" i="680" s="1"/>
  <c r="Q176" i="680" s="1"/>
  <c r="K177" i="680"/>
  <c r="K178" i="680"/>
  <c r="K179" i="680"/>
  <c r="K180" i="680"/>
  <c r="O180" i="680" s="1"/>
  <c r="Q180" i="680" s="1"/>
  <c r="K181" i="680"/>
  <c r="O181" i="680" s="1"/>
  <c r="Q181" i="680" s="1"/>
  <c r="K182" i="680"/>
  <c r="O182" i="680" s="1"/>
  <c r="Q182" i="680" s="1"/>
  <c r="K183" i="680"/>
  <c r="O183" i="680" s="1"/>
  <c r="Q183" i="680" s="1"/>
  <c r="K184" i="680"/>
  <c r="O184" i="680" s="1"/>
  <c r="Q184" i="680" s="1"/>
  <c r="K185" i="680"/>
  <c r="O185" i="680" s="1"/>
  <c r="Q185" i="680" s="1"/>
  <c r="K186" i="680"/>
  <c r="O186" i="680" s="1"/>
  <c r="Q186" i="680" s="1"/>
  <c r="K187" i="680"/>
  <c r="O187" i="680" s="1"/>
  <c r="Q187" i="680" s="1"/>
  <c r="K188" i="680"/>
  <c r="O188" i="680" s="1"/>
  <c r="Q188" i="680" s="1"/>
  <c r="K189" i="680"/>
  <c r="O189" i="680" s="1"/>
  <c r="Q189" i="680" s="1"/>
  <c r="K190" i="680"/>
  <c r="O190" i="680" s="1"/>
  <c r="Q190" i="680" s="1"/>
  <c r="K191" i="680"/>
  <c r="O191" i="680" s="1"/>
  <c r="Q191" i="680" s="1"/>
  <c r="K192" i="680"/>
  <c r="O192" i="680" s="1"/>
  <c r="Q192" i="680" s="1"/>
  <c r="K193" i="680"/>
  <c r="O193" i="680" s="1"/>
  <c r="Q193" i="680" s="1"/>
  <c r="K194" i="680"/>
  <c r="O194" i="680" s="1"/>
  <c r="Q194" i="680" s="1"/>
  <c r="K195" i="680"/>
  <c r="O195" i="680" s="1"/>
  <c r="Q195" i="680" s="1"/>
  <c r="K196" i="680"/>
  <c r="O196" i="680" s="1"/>
  <c r="Q196" i="680" s="1"/>
  <c r="K197" i="680"/>
  <c r="O197" i="680" s="1"/>
  <c r="Q197" i="680" s="1"/>
  <c r="K198" i="680"/>
  <c r="K199" i="680"/>
  <c r="O199" i="680" s="1"/>
  <c r="Q199" i="680" s="1"/>
  <c r="K200" i="680"/>
  <c r="O200" i="680" s="1"/>
  <c r="Q200" i="680" s="1"/>
  <c r="K201" i="680"/>
  <c r="O201" i="680" s="1"/>
  <c r="Q201" i="680" s="1"/>
  <c r="K202" i="680"/>
  <c r="O202" i="680" s="1"/>
  <c r="Q202" i="680" s="1"/>
  <c r="K203" i="680"/>
  <c r="O203" i="680" s="1"/>
  <c r="Q203" i="680" s="1"/>
  <c r="K204" i="680"/>
  <c r="O204" i="680" s="1"/>
  <c r="Q204" i="680" s="1"/>
  <c r="K205" i="680"/>
  <c r="O205" i="680" s="1"/>
  <c r="Q205" i="680" s="1"/>
  <c r="K206" i="680"/>
  <c r="O206" i="680" s="1"/>
  <c r="Q206" i="680" s="1"/>
  <c r="K207" i="680"/>
  <c r="O207" i="680" s="1"/>
  <c r="Q207" i="680" s="1"/>
  <c r="K208" i="680"/>
  <c r="O208" i="680" s="1"/>
  <c r="Q208" i="680" s="1"/>
  <c r="K209" i="680"/>
  <c r="O209" i="680" s="1"/>
  <c r="Q209" i="680" s="1"/>
  <c r="K210" i="680"/>
  <c r="O210" i="680" s="1"/>
  <c r="Q210" i="680" s="1"/>
  <c r="K211" i="680"/>
  <c r="O211" i="680" s="1"/>
  <c r="Q211" i="680" s="1"/>
  <c r="K212" i="680"/>
  <c r="O212" i="680" s="1"/>
  <c r="Q212" i="680" s="1"/>
  <c r="K213" i="680"/>
  <c r="O213" i="680" s="1"/>
  <c r="Q213" i="680" s="1"/>
  <c r="K214" i="680"/>
  <c r="O214" i="680" s="1"/>
  <c r="Q214" i="680" s="1"/>
  <c r="K215" i="680"/>
  <c r="O215" i="680" s="1"/>
  <c r="Q215" i="680" s="1"/>
  <c r="K216" i="680"/>
  <c r="K217" i="680"/>
  <c r="K218" i="680"/>
  <c r="K219" i="680"/>
  <c r="K220" i="680"/>
  <c r="K221" i="680"/>
  <c r="O221" i="680" s="1"/>
  <c r="Q221" i="680" s="1"/>
  <c r="K222" i="680"/>
  <c r="O222" i="680" s="1"/>
  <c r="Q222" i="680" s="1"/>
  <c r="K223" i="680"/>
  <c r="O223" i="680" s="1"/>
  <c r="Q223" i="680" s="1"/>
  <c r="K224" i="680"/>
  <c r="O224" i="680" s="1"/>
  <c r="Q224" i="680" s="1"/>
  <c r="K225" i="680"/>
  <c r="O225" i="680" s="1"/>
  <c r="Q225" i="680" s="1"/>
  <c r="K226" i="680"/>
  <c r="O226" i="680" s="1"/>
  <c r="Q226" i="680" s="1"/>
  <c r="K227" i="680"/>
  <c r="O227" i="680" s="1"/>
  <c r="Q227" i="680" s="1"/>
  <c r="K228" i="680"/>
  <c r="O228" i="680" s="1"/>
  <c r="Q228" i="680" s="1"/>
  <c r="K229" i="680"/>
  <c r="O229" i="680" s="1"/>
  <c r="Q229" i="680" s="1"/>
  <c r="K230" i="680"/>
  <c r="O230" i="680" s="1"/>
  <c r="Q230" i="680" s="1"/>
  <c r="K231" i="680"/>
  <c r="O231" i="680" s="1"/>
  <c r="Q231" i="680" s="1"/>
  <c r="K232" i="680"/>
  <c r="O232" i="680" s="1"/>
  <c r="Q232" i="680" s="1"/>
  <c r="K233" i="680"/>
  <c r="O233" i="680" s="1"/>
  <c r="Q233" i="680" s="1"/>
  <c r="K234" i="680"/>
  <c r="O234" i="680" s="1"/>
  <c r="Q234" i="680" s="1"/>
  <c r="K235" i="680"/>
  <c r="O235" i="680" s="1"/>
  <c r="Q235" i="680" s="1"/>
  <c r="K236" i="680"/>
  <c r="O236" i="680" s="1"/>
  <c r="Q236" i="680" s="1"/>
  <c r="K237" i="680"/>
  <c r="O237" i="680" s="1"/>
  <c r="Q237" i="680" s="1"/>
  <c r="K238" i="680"/>
  <c r="O238" i="680" s="1"/>
  <c r="Q238" i="680" s="1"/>
  <c r="K239" i="680"/>
  <c r="O239" i="680" s="1"/>
  <c r="Q239" i="680" s="1"/>
  <c r="K240" i="680"/>
  <c r="O240" i="680" s="1"/>
  <c r="Q240" i="680" s="1"/>
  <c r="K241" i="680"/>
  <c r="O241" i="680" s="1"/>
  <c r="Q241" i="680" s="1"/>
  <c r="K242" i="680"/>
  <c r="O242" i="680" s="1"/>
  <c r="Q242" i="680" s="1"/>
  <c r="K243" i="680"/>
  <c r="O243" i="680" s="1"/>
  <c r="Q243" i="680" s="1"/>
  <c r="K244" i="680"/>
  <c r="O244" i="680" s="1"/>
  <c r="Q244" i="680" s="1"/>
  <c r="K245" i="680"/>
  <c r="O245" i="680" s="1"/>
  <c r="Q245" i="680" s="1"/>
  <c r="K246" i="680"/>
  <c r="O246" i="680" s="1"/>
  <c r="Q246" i="680" s="1"/>
  <c r="K247" i="680"/>
  <c r="O247" i="680" s="1"/>
  <c r="Q247" i="680" s="1"/>
  <c r="K248" i="680"/>
  <c r="O248" i="680" s="1"/>
  <c r="Q248" i="680" s="1"/>
  <c r="K249" i="680"/>
  <c r="O249" i="680" s="1"/>
  <c r="Q249" i="680" s="1"/>
  <c r="K250" i="680"/>
  <c r="O250" i="680" s="1"/>
  <c r="Q250" i="680" s="1"/>
  <c r="K251" i="680"/>
  <c r="O251" i="680" s="1"/>
  <c r="Q251" i="680" s="1"/>
  <c r="K252" i="680"/>
  <c r="O252" i="680" s="1"/>
  <c r="Q252" i="680" s="1"/>
  <c r="K253" i="680"/>
  <c r="O253" i="680" s="1"/>
  <c r="Q253" i="680" s="1"/>
  <c r="K254" i="680"/>
  <c r="O254" i="680" s="1"/>
  <c r="Q254" i="680" s="1"/>
  <c r="K255" i="680"/>
  <c r="O255" i="680" s="1"/>
  <c r="Q255" i="680" s="1"/>
  <c r="K256" i="680"/>
  <c r="O256" i="680" s="1"/>
  <c r="Q256" i="680" s="1"/>
  <c r="K257" i="680"/>
  <c r="O257" i="680" s="1"/>
  <c r="Q257" i="680" s="1"/>
  <c r="K258" i="680"/>
  <c r="O258" i="680" s="1"/>
  <c r="Q258" i="680" s="1"/>
  <c r="K259" i="680"/>
  <c r="O259" i="680" s="1"/>
  <c r="Q259" i="680" s="1"/>
  <c r="K260" i="680"/>
  <c r="O260" i="680" s="1"/>
  <c r="Q260" i="680" s="1"/>
  <c r="K261" i="680"/>
  <c r="O261" i="680" s="1"/>
  <c r="Q261" i="680" s="1"/>
  <c r="K262" i="680"/>
  <c r="O262" i="680" s="1"/>
  <c r="Q262" i="680" s="1"/>
  <c r="K263" i="680"/>
  <c r="O263" i="680" s="1"/>
  <c r="Q263" i="680" s="1"/>
  <c r="K264" i="680"/>
  <c r="O264" i="680" s="1"/>
  <c r="Q264" i="680" s="1"/>
  <c r="K265" i="680"/>
  <c r="O265" i="680" s="1"/>
  <c r="Q265" i="680" s="1"/>
  <c r="K266" i="680"/>
  <c r="O266" i="680" s="1"/>
  <c r="Q266" i="680" s="1"/>
  <c r="K267" i="680"/>
  <c r="O267" i="680" s="1"/>
  <c r="Q267" i="680" s="1"/>
  <c r="K268" i="680"/>
  <c r="O268" i="680" s="1"/>
  <c r="Q268" i="680" s="1"/>
  <c r="K269" i="680"/>
  <c r="K270" i="680"/>
  <c r="K271" i="680"/>
  <c r="O271" i="680" s="1"/>
  <c r="Q271" i="680" s="1"/>
  <c r="K272" i="680"/>
  <c r="O272" i="680" s="1"/>
  <c r="Q272" i="680" s="1"/>
  <c r="K273" i="680"/>
  <c r="O273" i="680" s="1"/>
  <c r="Q273" i="680" s="1"/>
  <c r="K274" i="680"/>
  <c r="O274" i="680" s="1"/>
  <c r="Q274" i="680" s="1"/>
  <c r="K275" i="680"/>
  <c r="O275" i="680" s="1"/>
  <c r="Q275" i="680" s="1"/>
  <c r="K276" i="680"/>
  <c r="O276" i="680" s="1"/>
  <c r="Q276" i="680" s="1"/>
  <c r="K277" i="680"/>
  <c r="O277" i="680" s="1"/>
  <c r="Q277" i="680" s="1"/>
  <c r="K278" i="680"/>
  <c r="O278" i="680" s="1"/>
  <c r="Q278" i="680" s="1"/>
  <c r="K279" i="680"/>
  <c r="O279" i="680" s="1"/>
  <c r="Q279" i="680" s="1"/>
  <c r="K280" i="680"/>
  <c r="O280" i="680" s="1"/>
  <c r="Q280" i="680" s="1"/>
  <c r="K281" i="680"/>
  <c r="O281" i="680" s="1"/>
  <c r="Q281" i="680" s="1"/>
  <c r="K282" i="680"/>
  <c r="O282" i="680" s="1"/>
  <c r="Q282" i="680" s="1"/>
  <c r="K283" i="680"/>
  <c r="O283" i="680" s="1"/>
  <c r="Q283" i="680" s="1"/>
  <c r="K284" i="680"/>
  <c r="O284" i="680" s="1"/>
  <c r="Q284" i="680" s="1"/>
  <c r="K285" i="680"/>
  <c r="O285" i="680" s="1"/>
  <c r="Q285" i="680" s="1"/>
  <c r="K286" i="680"/>
  <c r="O286" i="680" s="1"/>
  <c r="Q286" i="680" s="1"/>
  <c r="K287" i="680"/>
  <c r="O287" i="680" s="1"/>
  <c r="Q287" i="680" s="1"/>
  <c r="K288" i="680"/>
  <c r="O288" i="680" s="1"/>
  <c r="Q288" i="680" s="1"/>
  <c r="K289" i="680"/>
  <c r="O289" i="680" s="1"/>
  <c r="Q289" i="680" s="1"/>
  <c r="K290" i="680"/>
  <c r="K291" i="680"/>
  <c r="O291" i="680" s="1"/>
  <c r="Q291" i="680" s="1"/>
  <c r="K292" i="680"/>
  <c r="K293" i="680"/>
  <c r="O293" i="680" s="1"/>
  <c r="Q293" i="680" s="1"/>
  <c r="K294" i="680"/>
  <c r="O294" i="680" s="1"/>
  <c r="Q294" i="680" s="1"/>
  <c r="K295" i="680"/>
  <c r="O295" i="680" s="1"/>
  <c r="Q295" i="680" s="1"/>
  <c r="K296" i="680"/>
  <c r="O296" i="680" s="1"/>
  <c r="Q296" i="680" s="1"/>
  <c r="K297" i="680"/>
  <c r="O297" i="680" s="1"/>
  <c r="Q297" i="680" s="1"/>
  <c r="K298" i="680"/>
  <c r="O298" i="680" s="1"/>
  <c r="Q298" i="680" s="1"/>
  <c r="K299" i="680"/>
  <c r="O299" i="680" s="1"/>
  <c r="Q299" i="680" s="1"/>
  <c r="K300" i="680"/>
  <c r="O300" i="680" s="1"/>
  <c r="Q300" i="680" s="1"/>
  <c r="K301" i="680"/>
  <c r="K302" i="680"/>
  <c r="O302" i="680" s="1"/>
  <c r="Q302" i="680" s="1"/>
  <c r="K303" i="680"/>
  <c r="K304" i="680"/>
  <c r="O304" i="680" s="1"/>
  <c r="Q304" i="680" s="1"/>
  <c r="K305" i="680"/>
  <c r="O305" i="680" s="1"/>
  <c r="Q305" i="680" s="1"/>
  <c r="K306" i="680"/>
  <c r="O306" i="680" s="1"/>
  <c r="Q306" i="680" s="1"/>
  <c r="K307" i="680"/>
  <c r="O307" i="680" s="1"/>
  <c r="Q307" i="680" s="1"/>
  <c r="K308" i="680"/>
  <c r="O308" i="680" s="1"/>
  <c r="Q308" i="680" s="1"/>
  <c r="K309" i="680"/>
  <c r="O309" i="680" s="1"/>
  <c r="Q309" i="680" s="1"/>
  <c r="K310" i="680"/>
  <c r="O310" i="680" s="1"/>
  <c r="Q310" i="680" s="1"/>
  <c r="K311" i="680"/>
  <c r="O311" i="680" s="1"/>
  <c r="Q311" i="680" s="1"/>
  <c r="K312" i="680"/>
  <c r="O312" i="680" s="1"/>
  <c r="Q312" i="680" s="1"/>
  <c r="K313" i="680"/>
  <c r="K314" i="680"/>
  <c r="O314" i="680" s="1"/>
  <c r="Q314" i="680" s="1"/>
  <c r="K315" i="680"/>
  <c r="O315" i="680" s="1"/>
  <c r="Q315" i="680" s="1"/>
  <c r="K316" i="680"/>
  <c r="O316" i="680" s="1"/>
  <c r="Q316" i="680" s="1"/>
  <c r="K317" i="680"/>
  <c r="O317" i="680" s="1"/>
  <c r="Q317" i="680" s="1"/>
  <c r="K318" i="680"/>
  <c r="O318" i="680" s="1"/>
  <c r="Q318" i="680" s="1"/>
  <c r="K319" i="680"/>
  <c r="O319" i="680" s="1"/>
  <c r="Q319" i="680" s="1"/>
  <c r="K320" i="680"/>
  <c r="O320" i="680" s="1"/>
  <c r="Q320" i="680" s="1"/>
  <c r="K321" i="680"/>
  <c r="O321" i="680" s="1"/>
  <c r="Q321" i="680" s="1"/>
  <c r="K322" i="680"/>
  <c r="O322" i="680" s="1"/>
  <c r="Q322" i="680" s="1"/>
  <c r="K323" i="680"/>
  <c r="O323" i="680" s="1"/>
  <c r="Q323" i="680" s="1"/>
  <c r="K324" i="680"/>
  <c r="O324" i="680" s="1"/>
  <c r="Q324" i="680" s="1"/>
  <c r="K325" i="680"/>
  <c r="O325" i="680" s="1"/>
  <c r="Q325" i="680" s="1"/>
  <c r="K326" i="680"/>
  <c r="O326" i="680" s="1"/>
  <c r="Q326" i="680" s="1"/>
  <c r="K327" i="680"/>
  <c r="O327" i="680" s="1"/>
  <c r="Q327" i="680" s="1"/>
  <c r="K328" i="680"/>
  <c r="O328" i="680" s="1"/>
  <c r="Q328" i="680" s="1"/>
  <c r="K329" i="680"/>
  <c r="O329" i="680" s="1"/>
  <c r="Q329" i="680" s="1"/>
  <c r="K330" i="680"/>
  <c r="O330" i="680" s="1"/>
  <c r="Q330" i="680" s="1"/>
  <c r="K331" i="680"/>
  <c r="O331" i="680" s="1"/>
  <c r="Q331" i="680" s="1"/>
  <c r="K332" i="680"/>
  <c r="O332" i="680" s="1"/>
  <c r="Q332" i="680" s="1"/>
  <c r="K333" i="680"/>
  <c r="O333" i="680" s="1"/>
  <c r="Q333" i="680" s="1"/>
  <c r="K334" i="680"/>
  <c r="O334" i="680" s="1"/>
  <c r="Q334" i="680" s="1"/>
  <c r="K335" i="680"/>
  <c r="O335" i="680" s="1"/>
  <c r="Q335" i="680" s="1"/>
  <c r="K336" i="680"/>
  <c r="O336" i="680" s="1"/>
  <c r="Q336" i="680" s="1"/>
  <c r="K337" i="680"/>
  <c r="O337" i="680" s="1"/>
  <c r="Q337" i="680" s="1"/>
  <c r="K338" i="680"/>
  <c r="O338" i="680" s="1"/>
  <c r="Q338" i="680" s="1"/>
  <c r="K339" i="680"/>
  <c r="O339" i="680" s="1"/>
  <c r="Q339" i="680" s="1"/>
  <c r="K340" i="680"/>
  <c r="O340" i="680" s="1"/>
  <c r="Q340" i="680" s="1"/>
  <c r="K341" i="680"/>
  <c r="O341" i="680" s="1"/>
  <c r="Q341" i="680" s="1"/>
  <c r="K342" i="680"/>
  <c r="K343" i="680"/>
  <c r="O343" i="680" s="1"/>
  <c r="Q343" i="680" s="1"/>
  <c r="K344" i="680"/>
  <c r="O344" i="680" s="1"/>
  <c r="Q344" i="680" s="1"/>
  <c r="K345" i="680"/>
  <c r="O345" i="680" s="1"/>
  <c r="Q345" i="680" s="1"/>
  <c r="K346" i="680"/>
  <c r="O346" i="680" s="1"/>
  <c r="Q346" i="680" s="1"/>
  <c r="K347" i="680"/>
  <c r="O347" i="680" s="1"/>
  <c r="Q347" i="680" s="1"/>
  <c r="K348" i="680"/>
  <c r="O348" i="680" s="1"/>
  <c r="Q348" i="680" s="1"/>
  <c r="K349" i="680"/>
  <c r="O349" i="680" s="1"/>
  <c r="Q349" i="680" s="1"/>
  <c r="K350" i="680"/>
  <c r="O350" i="680" s="1"/>
  <c r="Q350" i="680" s="1"/>
  <c r="K351" i="680"/>
  <c r="O351" i="680" s="1"/>
  <c r="Q351" i="680" s="1"/>
  <c r="K352" i="680"/>
  <c r="O352" i="680" s="1"/>
  <c r="Q352" i="680" s="1"/>
  <c r="K353" i="680"/>
  <c r="O353" i="680" s="1"/>
  <c r="Q353" i="680" s="1"/>
  <c r="K354" i="680"/>
  <c r="O354" i="680" s="1"/>
  <c r="Q354" i="680" s="1"/>
  <c r="K355" i="680"/>
  <c r="O355" i="680" s="1"/>
  <c r="Q355" i="680" s="1"/>
  <c r="K356" i="680"/>
  <c r="O356" i="680" s="1"/>
  <c r="Q356" i="680" s="1"/>
  <c r="K357" i="680"/>
  <c r="O357" i="680" s="1"/>
  <c r="Q357" i="680" s="1"/>
  <c r="K358" i="680"/>
  <c r="O358" i="680" s="1"/>
  <c r="Q358" i="680" s="1"/>
  <c r="K359" i="680"/>
  <c r="O359" i="680" s="1"/>
  <c r="Q359" i="680" s="1"/>
  <c r="K360" i="680"/>
  <c r="O360" i="680" s="1"/>
  <c r="Q360" i="680" s="1"/>
  <c r="K361" i="680"/>
  <c r="O361" i="680" s="1"/>
  <c r="Q361" i="680" s="1"/>
  <c r="K362" i="680"/>
  <c r="O362" i="680" s="1"/>
  <c r="Q362" i="680" s="1"/>
  <c r="K363" i="680"/>
  <c r="O363" i="680" s="1"/>
  <c r="Q363" i="680" s="1"/>
  <c r="K364" i="680"/>
  <c r="O364" i="680" s="1"/>
  <c r="Q364" i="680" s="1"/>
  <c r="K365" i="680"/>
  <c r="O365" i="680" s="1"/>
  <c r="Q365" i="680" s="1"/>
  <c r="K366" i="680"/>
  <c r="O366" i="680" s="1"/>
  <c r="Q366" i="680" s="1"/>
  <c r="K367" i="680"/>
  <c r="O367" i="680" s="1"/>
  <c r="Q367" i="680" s="1"/>
  <c r="K368" i="680"/>
  <c r="O368" i="680" s="1"/>
  <c r="Q368" i="680" s="1"/>
  <c r="K369" i="680"/>
  <c r="O369" i="680" s="1"/>
  <c r="Q369" i="680" s="1"/>
  <c r="K370" i="680"/>
  <c r="O370" i="680" s="1"/>
  <c r="Q370" i="680" s="1"/>
  <c r="K371" i="680"/>
  <c r="O371" i="680" s="1"/>
  <c r="Q371" i="680" s="1"/>
  <c r="K372" i="680"/>
  <c r="K373" i="680"/>
  <c r="O373" i="680" s="1"/>
  <c r="Q373" i="680" s="1"/>
  <c r="K374" i="680"/>
  <c r="O374" i="680" s="1"/>
  <c r="Q374" i="680" s="1"/>
  <c r="K375" i="680"/>
  <c r="O375" i="680" s="1"/>
  <c r="Q375" i="680" s="1"/>
  <c r="K376" i="680"/>
  <c r="O376" i="680" s="1"/>
  <c r="Q376" i="680" s="1"/>
  <c r="K377" i="680"/>
  <c r="O377" i="680" s="1"/>
  <c r="Q377" i="680" s="1"/>
  <c r="K378" i="680"/>
  <c r="O378" i="680" s="1"/>
  <c r="Q378" i="680" s="1"/>
  <c r="K379" i="680"/>
  <c r="O379" i="680" s="1"/>
  <c r="Q379" i="680" s="1"/>
  <c r="K380" i="680"/>
  <c r="O380" i="680" s="1"/>
  <c r="Q380" i="680" s="1"/>
  <c r="K381" i="680"/>
  <c r="O381" i="680" s="1"/>
  <c r="Q381" i="680" s="1"/>
  <c r="K382" i="680"/>
  <c r="O382" i="680" s="1"/>
  <c r="Q382" i="680" s="1"/>
  <c r="K383" i="680"/>
  <c r="O383" i="680" s="1"/>
  <c r="Q383" i="680" s="1"/>
  <c r="K384" i="680"/>
  <c r="O384" i="680" s="1"/>
  <c r="Q384" i="680" s="1"/>
  <c r="K385" i="680"/>
  <c r="O385" i="680" s="1"/>
  <c r="Q385" i="680" s="1"/>
  <c r="K386" i="680"/>
  <c r="O386" i="680" s="1"/>
  <c r="Q386" i="680" s="1"/>
  <c r="K387" i="680"/>
  <c r="O387" i="680" s="1"/>
  <c r="Q387" i="680" s="1"/>
  <c r="K388" i="680"/>
  <c r="O388" i="680" s="1"/>
  <c r="Q388" i="680" s="1"/>
  <c r="K389" i="680"/>
  <c r="O389" i="680" s="1"/>
  <c r="Q389" i="680" s="1"/>
  <c r="K390" i="680"/>
  <c r="O390" i="680" s="1"/>
  <c r="Q390" i="680" s="1"/>
  <c r="K391" i="680"/>
  <c r="O391" i="680" s="1"/>
  <c r="Q391" i="680" s="1"/>
  <c r="K392" i="680"/>
  <c r="O392" i="680" s="1"/>
  <c r="Q392" i="680" s="1"/>
  <c r="K393" i="680"/>
  <c r="O393" i="680" s="1"/>
  <c r="Q393" i="680" s="1"/>
  <c r="K394" i="680"/>
  <c r="O394" i="680" s="1"/>
  <c r="Q394" i="680" s="1"/>
  <c r="K395" i="680"/>
  <c r="O395" i="680" s="1"/>
  <c r="Q395" i="680" s="1"/>
  <c r="K396" i="680"/>
  <c r="O396" i="680" s="1"/>
  <c r="Q396" i="680" s="1"/>
  <c r="K397" i="680"/>
  <c r="O397" i="680" s="1"/>
  <c r="Q397" i="680" s="1"/>
  <c r="K398" i="680"/>
  <c r="O398" i="680" s="1"/>
  <c r="Q398" i="680" s="1"/>
  <c r="K399" i="680"/>
  <c r="O399" i="680" s="1"/>
  <c r="Q399" i="680" s="1"/>
  <c r="K400" i="680"/>
  <c r="O400" i="680" s="1"/>
  <c r="Q400" i="680" s="1"/>
  <c r="K401" i="680"/>
  <c r="O401" i="680" s="1"/>
  <c r="Q401" i="680" s="1"/>
  <c r="K402" i="680"/>
  <c r="O402" i="680" s="1"/>
  <c r="Q402" i="680" s="1"/>
  <c r="K403" i="680"/>
  <c r="O403" i="680" s="1"/>
  <c r="Q403" i="680" s="1"/>
  <c r="K404" i="680"/>
  <c r="O404" i="680" s="1"/>
  <c r="Q404" i="680" s="1"/>
  <c r="K405" i="680"/>
  <c r="O405" i="680" s="1"/>
  <c r="Q405" i="680" s="1"/>
  <c r="K406" i="680"/>
  <c r="O406" i="680" s="1"/>
  <c r="Q406" i="680" s="1"/>
  <c r="K407" i="680"/>
  <c r="O407" i="680" s="1"/>
  <c r="Q407" i="680" s="1"/>
  <c r="K408" i="680"/>
  <c r="O408" i="680" s="1"/>
  <c r="Q408" i="680" s="1"/>
  <c r="K409" i="680"/>
  <c r="O409" i="680" s="1"/>
  <c r="Q409" i="680" s="1"/>
  <c r="K410" i="680"/>
  <c r="O410" i="680" s="1"/>
  <c r="Q410" i="680" s="1"/>
  <c r="K411" i="680"/>
  <c r="O411" i="680" s="1"/>
  <c r="Q411" i="680" s="1"/>
  <c r="K412" i="680"/>
  <c r="O412" i="680" s="1"/>
  <c r="Q412" i="680" s="1"/>
  <c r="K413" i="680"/>
  <c r="O413" i="680" s="1"/>
  <c r="Q413" i="680" s="1"/>
  <c r="K414" i="680"/>
  <c r="O414" i="680" s="1"/>
  <c r="Q414" i="680" s="1"/>
  <c r="K415" i="680"/>
  <c r="O415" i="680" s="1"/>
  <c r="Q415" i="680" s="1"/>
  <c r="K416" i="680"/>
  <c r="O416" i="680" s="1"/>
  <c r="Q416" i="680" s="1"/>
  <c r="K417" i="680"/>
  <c r="O417" i="680" s="1"/>
  <c r="Q417" i="680" s="1"/>
  <c r="K418" i="680"/>
  <c r="O418" i="680" s="1"/>
  <c r="Q418" i="680" s="1"/>
  <c r="K419" i="680"/>
  <c r="O419" i="680" s="1"/>
  <c r="Q419" i="680" s="1"/>
  <c r="K420" i="680"/>
  <c r="O420" i="680" s="1"/>
  <c r="Q420" i="680" s="1"/>
  <c r="K421" i="680"/>
  <c r="O421" i="680" s="1"/>
  <c r="Q421" i="680" s="1"/>
  <c r="K422" i="680"/>
  <c r="O422" i="680" s="1"/>
  <c r="Q422" i="680" s="1"/>
  <c r="K423" i="680"/>
  <c r="O423" i="680" s="1"/>
  <c r="Q423" i="680" s="1"/>
  <c r="K424" i="680"/>
  <c r="O424" i="680" s="1"/>
  <c r="Q424" i="680" s="1"/>
  <c r="K425" i="680"/>
  <c r="O425" i="680" s="1"/>
  <c r="Q425" i="680" s="1"/>
  <c r="K426" i="680"/>
  <c r="O426" i="680" s="1"/>
  <c r="Q426" i="680" s="1"/>
  <c r="K427" i="680"/>
  <c r="O427" i="680" s="1"/>
  <c r="Q427" i="680" s="1"/>
  <c r="K428" i="680"/>
  <c r="O428" i="680" s="1"/>
  <c r="Q428" i="680" s="1"/>
  <c r="K429" i="680"/>
  <c r="O429" i="680" s="1"/>
  <c r="Q429" i="680" s="1"/>
  <c r="K430" i="680"/>
  <c r="O430" i="680" s="1"/>
  <c r="Q430" i="680" s="1"/>
  <c r="K431" i="680"/>
  <c r="K432" i="680"/>
  <c r="O432" i="680" s="1"/>
  <c r="Q432" i="680" s="1"/>
  <c r="K433" i="680"/>
  <c r="O433" i="680" s="1"/>
  <c r="Q433" i="680" s="1"/>
  <c r="K434" i="680"/>
  <c r="O434" i="680" s="1"/>
  <c r="Q434" i="680" s="1"/>
  <c r="K435" i="680"/>
  <c r="O435" i="680" s="1"/>
  <c r="Q435" i="680" s="1"/>
  <c r="K436" i="680"/>
  <c r="O436" i="680" s="1"/>
  <c r="Q436" i="680" s="1"/>
  <c r="K437" i="680"/>
  <c r="K438" i="680"/>
  <c r="O438" i="680" s="1"/>
  <c r="Q438" i="680" s="1"/>
  <c r="K439" i="680"/>
  <c r="O439" i="680" s="1"/>
  <c r="Q439" i="680" s="1"/>
  <c r="K440" i="680"/>
  <c r="O440" i="680" s="1"/>
  <c r="Q440" i="680" s="1"/>
  <c r="K441" i="680"/>
  <c r="O441" i="680" s="1"/>
  <c r="Q441" i="680" s="1"/>
  <c r="K442" i="680"/>
  <c r="K443" i="680"/>
  <c r="O443" i="680" s="1"/>
  <c r="Q443" i="680" s="1"/>
  <c r="K444" i="680"/>
  <c r="O444" i="680" s="1"/>
  <c r="Q444" i="680" s="1"/>
  <c r="K445" i="680"/>
  <c r="O445" i="680" s="1"/>
  <c r="Q445" i="680" s="1"/>
  <c r="K446" i="680"/>
  <c r="K447" i="680"/>
  <c r="K448" i="680"/>
  <c r="O448" i="680" s="1"/>
  <c r="Q448" i="680" s="1"/>
  <c r="K449" i="680"/>
  <c r="O449" i="680" s="1"/>
  <c r="Q449" i="680" s="1"/>
  <c r="K450" i="680"/>
  <c r="O450" i="680" s="1"/>
  <c r="Q450" i="680" s="1"/>
  <c r="K451" i="680"/>
  <c r="O451" i="680" s="1"/>
  <c r="Q451" i="680" s="1"/>
  <c r="K452" i="680"/>
  <c r="K453" i="680"/>
  <c r="O453" i="680" s="1"/>
  <c r="Q453" i="680" s="1"/>
  <c r="K454" i="680"/>
  <c r="O454" i="680" s="1"/>
  <c r="Q454" i="680" s="1"/>
  <c r="K455" i="680"/>
  <c r="O455" i="680" s="1"/>
  <c r="Q455" i="680" s="1"/>
  <c r="K456" i="680"/>
  <c r="O456" i="680" s="1"/>
  <c r="Q456" i="680" s="1"/>
  <c r="K457" i="680"/>
  <c r="O457" i="680" s="1"/>
  <c r="Q457" i="680" s="1"/>
  <c r="K458" i="680"/>
  <c r="O458" i="680" s="1"/>
  <c r="Q458" i="680" s="1"/>
  <c r="K459" i="680"/>
  <c r="O459" i="680" s="1"/>
  <c r="Q459" i="680" s="1"/>
  <c r="K460" i="680"/>
  <c r="O460" i="680" s="1"/>
  <c r="Q460" i="680" s="1"/>
  <c r="K461" i="680"/>
  <c r="O461" i="680" s="1"/>
  <c r="Q461" i="680" s="1"/>
  <c r="K462" i="680"/>
  <c r="O462" i="680" s="1"/>
  <c r="Q462" i="680" s="1"/>
  <c r="K463" i="680"/>
  <c r="O463" i="680" s="1"/>
  <c r="Q463" i="680" s="1"/>
  <c r="K464" i="680"/>
  <c r="O464" i="680" s="1"/>
  <c r="Q464" i="680" s="1"/>
  <c r="K465" i="680"/>
  <c r="O465" i="680" s="1"/>
  <c r="Q465" i="680" s="1"/>
  <c r="K466" i="680"/>
  <c r="O466" i="680" s="1"/>
  <c r="Q466" i="680" s="1"/>
  <c r="K467" i="680"/>
  <c r="O467" i="680" s="1"/>
  <c r="Q467" i="680" s="1"/>
  <c r="K468" i="680"/>
  <c r="O468" i="680" s="1"/>
  <c r="Q468" i="680" s="1"/>
  <c r="K469" i="680"/>
  <c r="K470" i="680"/>
  <c r="O470" i="680" s="1"/>
  <c r="Q470" i="680" s="1"/>
  <c r="K471" i="680"/>
  <c r="O471" i="680" s="1"/>
  <c r="Q471" i="680" s="1"/>
  <c r="K472" i="680"/>
  <c r="O472" i="680" s="1"/>
  <c r="Q472" i="680" s="1"/>
  <c r="K473" i="680"/>
  <c r="O473" i="680" s="1"/>
  <c r="Q473" i="680" s="1"/>
  <c r="K474" i="680"/>
  <c r="O474" i="680" s="1"/>
  <c r="Q474" i="680" s="1"/>
  <c r="K475" i="680"/>
  <c r="O475" i="680" s="1"/>
  <c r="Q475" i="680" s="1"/>
  <c r="K476" i="680"/>
  <c r="O476" i="680" s="1"/>
  <c r="Q476" i="680" s="1"/>
  <c r="K477" i="680"/>
  <c r="O477" i="680" s="1"/>
  <c r="Q477" i="680" s="1"/>
  <c r="K478" i="680"/>
  <c r="O478" i="680" s="1"/>
  <c r="Q478" i="680" s="1"/>
  <c r="K479" i="680"/>
  <c r="O479" i="680" s="1"/>
  <c r="Q479" i="680" s="1"/>
  <c r="K480" i="680"/>
  <c r="K481" i="680"/>
  <c r="O481" i="680" s="1"/>
  <c r="Q481" i="680" s="1"/>
  <c r="K482" i="680"/>
  <c r="O482" i="680" s="1"/>
  <c r="Q482" i="680" s="1"/>
  <c r="K483" i="680"/>
  <c r="O483" i="680" s="1"/>
  <c r="Q483" i="680" s="1"/>
  <c r="K484" i="680"/>
  <c r="O484" i="680" s="1"/>
  <c r="Q484" i="680" s="1"/>
  <c r="K485" i="680"/>
  <c r="O485" i="680" s="1"/>
  <c r="Q485" i="680" s="1"/>
  <c r="K486" i="680"/>
  <c r="O486" i="680" s="1"/>
  <c r="Q486" i="680" s="1"/>
  <c r="K487" i="680"/>
  <c r="O487" i="680" s="1"/>
  <c r="Q487" i="680" s="1"/>
  <c r="K488" i="680"/>
  <c r="O488" i="680" s="1"/>
  <c r="Q488" i="680" s="1"/>
  <c r="K489" i="680"/>
  <c r="O489" i="680" s="1"/>
  <c r="Q489" i="680" s="1"/>
  <c r="K490" i="680"/>
  <c r="O490" i="680" s="1"/>
  <c r="Q490" i="680" s="1"/>
  <c r="K491" i="680"/>
  <c r="O491" i="680" s="1"/>
  <c r="Q491" i="680" s="1"/>
  <c r="K492" i="680"/>
  <c r="O492" i="680" s="1"/>
  <c r="Q492" i="680" s="1"/>
  <c r="K493" i="680"/>
  <c r="O493" i="680" s="1"/>
  <c r="Q493" i="680" s="1"/>
  <c r="K494" i="680"/>
  <c r="O494" i="680" s="1"/>
  <c r="Q494" i="680" s="1"/>
  <c r="K495" i="680"/>
  <c r="O495" i="680" s="1"/>
  <c r="Q495" i="680" s="1"/>
  <c r="K496" i="680"/>
  <c r="O496" i="680" s="1"/>
  <c r="Q496" i="680" s="1"/>
  <c r="K497" i="680"/>
  <c r="O497" i="680" s="1"/>
  <c r="Q497" i="680" s="1"/>
  <c r="K498" i="680"/>
  <c r="O498" i="680" s="1"/>
  <c r="Q498" i="680" s="1"/>
  <c r="K499" i="680"/>
  <c r="O499" i="680" s="1"/>
  <c r="Q499" i="680" s="1"/>
  <c r="K500" i="680"/>
  <c r="O500" i="680" s="1"/>
  <c r="Q500" i="680" s="1"/>
  <c r="K501" i="680"/>
  <c r="O501" i="680" s="1"/>
  <c r="Q501" i="680" s="1"/>
  <c r="K502" i="680"/>
  <c r="O502" i="680" s="1"/>
  <c r="Q502" i="680" s="1"/>
  <c r="K503" i="680"/>
  <c r="O503" i="680" s="1"/>
  <c r="Q503" i="680" s="1"/>
  <c r="K504" i="680"/>
  <c r="O504" i="680" s="1"/>
  <c r="Q504" i="680" s="1"/>
  <c r="K505" i="680"/>
  <c r="O505" i="680" s="1"/>
  <c r="Q505" i="680" s="1"/>
  <c r="K506" i="680"/>
  <c r="O506" i="680" s="1"/>
  <c r="Q506" i="680" s="1"/>
  <c r="K507" i="680"/>
  <c r="O507" i="680" s="1"/>
  <c r="Q507" i="680" s="1"/>
  <c r="K508" i="680"/>
  <c r="O508" i="680" s="1"/>
  <c r="Q508" i="680" s="1"/>
  <c r="K509" i="680"/>
  <c r="O509" i="680" s="1"/>
  <c r="Q509" i="680" s="1"/>
  <c r="K510" i="680"/>
  <c r="O510" i="680" s="1"/>
  <c r="Q510" i="680" s="1"/>
  <c r="K511" i="680"/>
  <c r="O511" i="680" s="1"/>
  <c r="Q511" i="680" s="1"/>
  <c r="K512" i="680"/>
  <c r="O512" i="680" s="1"/>
  <c r="Q512" i="680" s="1"/>
  <c r="K513" i="680"/>
  <c r="O513" i="680" s="1"/>
  <c r="Q513" i="680" s="1"/>
  <c r="K514" i="680"/>
  <c r="O514" i="680" s="1"/>
  <c r="Q514" i="680" s="1"/>
  <c r="K515" i="680"/>
  <c r="O515" i="680" s="1"/>
  <c r="Q515" i="680" s="1"/>
  <c r="K516" i="680"/>
  <c r="O516" i="680" s="1"/>
  <c r="Q516" i="680" s="1"/>
  <c r="K517" i="680"/>
  <c r="O517" i="680" s="1"/>
  <c r="Q517" i="680" s="1"/>
  <c r="K518" i="680"/>
  <c r="O518" i="680" s="1"/>
  <c r="Q518" i="680" s="1"/>
  <c r="K519" i="680"/>
  <c r="K520" i="680"/>
  <c r="O520" i="680" s="1"/>
  <c r="Q520" i="680" s="1"/>
  <c r="K521" i="680"/>
  <c r="O521" i="680" s="1"/>
  <c r="Q521" i="680" s="1"/>
  <c r="K522" i="680"/>
  <c r="O522" i="680" s="1"/>
  <c r="Q522" i="680" s="1"/>
  <c r="K523" i="680"/>
  <c r="O523" i="680" s="1"/>
  <c r="Q523" i="680" s="1"/>
  <c r="K524" i="680"/>
  <c r="O524" i="680" s="1"/>
  <c r="Q524" i="680" s="1"/>
  <c r="K525" i="680"/>
  <c r="O525" i="680" s="1"/>
  <c r="Q525" i="680" s="1"/>
  <c r="K526" i="680"/>
  <c r="O526" i="680" s="1"/>
  <c r="Q526" i="680" s="1"/>
  <c r="K527" i="680"/>
  <c r="O527" i="680" s="1"/>
  <c r="Q527" i="680" s="1"/>
  <c r="K528" i="680"/>
  <c r="O528" i="680" s="1"/>
  <c r="Q528" i="680" s="1"/>
  <c r="K529" i="680"/>
  <c r="O529" i="680" s="1"/>
  <c r="Q529" i="680" s="1"/>
  <c r="K530" i="680"/>
  <c r="O530" i="680" s="1"/>
  <c r="Q530" i="680" s="1"/>
  <c r="K531" i="680"/>
  <c r="O531" i="680" s="1"/>
  <c r="Q531" i="680" s="1"/>
  <c r="K532" i="680"/>
  <c r="O532" i="680" s="1"/>
  <c r="Q532" i="680" s="1"/>
  <c r="K533" i="680"/>
  <c r="O533" i="680" s="1"/>
  <c r="Q533" i="680" s="1"/>
  <c r="K534" i="680"/>
  <c r="O534" i="680" s="1"/>
  <c r="Q534" i="680" s="1"/>
  <c r="K535" i="680"/>
  <c r="O535" i="680" s="1"/>
  <c r="Q535" i="680" s="1"/>
  <c r="K536" i="680"/>
  <c r="O536" i="680" s="1"/>
  <c r="Q536" i="680" s="1"/>
  <c r="K537" i="680"/>
  <c r="O537" i="680" s="1"/>
  <c r="Q537" i="680" s="1"/>
  <c r="K538" i="680"/>
  <c r="O538" i="680" s="1"/>
  <c r="Q538" i="680" s="1"/>
  <c r="K539" i="680"/>
  <c r="O539" i="680" s="1"/>
  <c r="Q539" i="680" s="1"/>
  <c r="K540" i="680"/>
  <c r="O540" i="680" s="1"/>
  <c r="Q540" i="680" s="1"/>
  <c r="K541" i="680"/>
  <c r="O541" i="680" s="1"/>
  <c r="Q541" i="680" s="1"/>
  <c r="K542" i="680"/>
  <c r="O542" i="680" s="1"/>
  <c r="Q542" i="680" s="1"/>
  <c r="K543" i="680"/>
  <c r="O543" i="680" s="1"/>
  <c r="Q543" i="680" s="1"/>
  <c r="K544" i="680"/>
  <c r="O544" i="680" s="1"/>
  <c r="Q544" i="680" s="1"/>
  <c r="K545" i="680"/>
  <c r="O545" i="680" s="1"/>
  <c r="Q545" i="680" s="1"/>
  <c r="K546" i="680"/>
  <c r="O546" i="680" s="1"/>
  <c r="Q546" i="680" s="1"/>
  <c r="K547" i="680"/>
  <c r="O547" i="680" s="1"/>
  <c r="Q547" i="680" s="1"/>
  <c r="K548" i="680"/>
  <c r="K549" i="680"/>
  <c r="O549" i="680" s="1"/>
  <c r="Q549" i="680" s="1"/>
  <c r="K550" i="680"/>
  <c r="O550" i="680" s="1"/>
  <c r="Q550" i="680" s="1"/>
  <c r="K551" i="680"/>
  <c r="O551" i="680" s="1"/>
  <c r="Q551" i="680" s="1"/>
  <c r="K552" i="680"/>
  <c r="O552" i="680" s="1"/>
  <c r="Q552" i="680" s="1"/>
  <c r="K553" i="680"/>
  <c r="O553" i="680" s="1"/>
  <c r="Q553" i="680" s="1"/>
  <c r="K554" i="680"/>
  <c r="O554" i="680" s="1"/>
  <c r="Q554" i="680" s="1"/>
  <c r="K555" i="680"/>
  <c r="O555" i="680" s="1"/>
  <c r="Q555" i="680" s="1"/>
  <c r="K556" i="680"/>
  <c r="O556" i="680" s="1"/>
  <c r="Q556" i="680" s="1"/>
  <c r="K557" i="680"/>
  <c r="O557" i="680" s="1"/>
  <c r="Q557" i="680" s="1"/>
  <c r="K558" i="680"/>
  <c r="O558" i="680" s="1"/>
  <c r="Q558" i="680" s="1"/>
  <c r="K559" i="680"/>
  <c r="O559" i="680" s="1"/>
  <c r="Q559" i="680" s="1"/>
  <c r="K560" i="680"/>
  <c r="O560" i="680" s="1"/>
  <c r="Q560" i="680" s="1"/>
  <c r="K561" i="680"/>
  <c r="O561" i="680" s="1"/>
  <c r="Q561" i="680" s="1"/>
  <c r="K562" i="680"/>
  <c r="O562" i="680" s="1"/>
  <c r="Q562" i="680" s="1"/>
  <c r="K563" i="680"/>
  <c r="O563" i="680" s="1"/>
  <c r="Q563" i="680" s="1"/>
  <c r="K564" i="680"/>
  <c r="O564" i="680" s="1"/>
  <c r="Q564" i="680" s="1"/>
  <c r="K565" i="680"/>
  <c r="O565" i="680" s="1"/>
  <c r="Q565" i="680" s="1"/>
  <c r="K566" i="680"/>
  <c r="O566" i="680" s="1"/>
  <c r="Q566" i="680" s="1"/>
  <c r="K567" i="680"/>
  <c r="O567" i="680" s="1"/>
  <c r="Q567" i="680" s="1"/>
  <c r="K568" i="680"/>
  <c r="O568" i="680" s="1"/>
  <c r="Q568" i="680" s="1"/>
  <c r="K569" i="680"/>
  <c r="O569" i="680" s="1"/>
  <c r="Q569" i="680" s="1"/>
  <c r="K570" i="680"/>
  <c r="O570" i="680" s="1"/>
  <c r="Q570" i="680" s="1"/>
  <c r="L3" i="680"/>
  <c r="O218" i="680" l="1"/>
  <c r="Q218" i="680" s="1"/>
  <c r="O25" i="680"/>
  <c r="Q25" i="680" s="1"/>
  <c r="O91" i="680"/>
  <c r="Q91" i="680" s="1"/>
  <c r="O57" i="680"/>
  <c r="Q57" i="680" s="1"/>
  <c r="O446" i="680"/>
  <c r="Q446" i="680" s="1"/>
  <c r="O342" i="680"/>
  <c r="Q342" i="680" s="1"/>
  <c r="O270" i="680"/>
  <c r="Q270" i="680" s="1"/>
  <c r="O198" i="680"/>
  <c r="Q198" i="680" s="1"/>
  <c r="O38" i="680"/>
  <c r="Q38" i="680" s="1"/>
  <c r="O30" i="680"/>
  <c r="Q30" i="680" s="1"/>
  <c r="O123" i="680"/>
  <c r="Q123" i="680" s="1"/>
  <c r="O219" i="680"/>
  <c r="Q219" i="680" s="1"/>
  <c r="O301" i="680"/>
  <c r="Q301" i="680" s="1"/>
  <c r="O303" i="680"/>
  <c r="Q303" i="680" s="1"/>
  <c r="O548" i="680"/>
  <c r="Q548" i="680" s="1"/>
  <c r="O452" i="680"/>
  <c r="Q452" i="680" s="1"/>
  <c r="O372" i="680"/>
  <c r="Q372" i="680" s="1"/>
  <c r="O292" i="680"/>
  <c r="Q292" i="680" s="1"/>
  <c r="O447" i="680"/>
  <c r="Q447" i="680" s="1"/>
  <c r="O431" i="680"/>
  <c r="Q431" i="680" s="1"/>
  <c r="O111" i="680"/>
  <c r="Q111" i="680" s="1"/>
  <c r="O179" i="680"/>
  <c r="Q179" i="680" s="1"/>
  <c r="O171" i="680"/>
  <c r="Q171" i="680" s="1"/>
  <c r="O99" i="680"/>
  <c r="Q99" i="680" s="1"/>
  <c r="O27" i="680"/>
  <c r="Q27" i="680" s="1"/>
  <c r="O86" i="680"/>
  <c r="Q86" i="680" s="1"/>
  <c r="O94" i="680"/>
  <c r="Q94" i="680" s="1"/>
  <c r="O469" i="680"/>
  <c r="Q469" i="680" s="1"/>
  <c r="O437" i="680"/>
  <c r="Q437" i="680" s="1"/>
  <c r="O269" i="680"/>
  <c r="Q269" i="680" s="1"/>
  <c r="O290" i="680"/>
  <c r="Q290" i="680" s="1"/>
  <c r="O178" i="680"/>
  <c r="Q178" i="680" s="1"/>
  <c r="O74" i="680"/>
  <c r="Q74" i="680" s="1"/>
  <c r="O26" i="680"/>
  <c r="Q26" i="680" s="1"/>
  <c r="O39" i="680"/>
  <c r="Q39" i="680" s="1"/>
  <c r="O87" i="680"/>
  <c r="Q87" i="680" s="1"/>
  <c r="O519" i="680"/>
  <c r="Q519" i="680" s="1"/>
  <c r="O442" i="680"/>
  <c r="Q442" i="680" s="1"/>
  <c r="O313" i="680"/>
  <c r="Q313" i="680" s="1"/>
  <c r="O177" i="680"/>
  <c r="Q177" i="680" s="1"/>
  <c r="O16" i="680"/>
  <c r="Q16" i="680" s="1"/>
  <c r="O104" i="680"/>
  <c r="Q104" i="680" s="1"/>
  <c r="O216" i="680"/>
  <c r="Q216" i="680" s="1"/>
  <c r="O127" i="680"/>
  <c r="Q127" i="680" s="1"/>
  <c r="O480" i="680"/>
  <c r="Q480" i="680" s="1"/>
  <c r="O136" i="680"/>
  <c r="Q136" i="680" s="1"/>
  <c r="O8" i="680"/>
  <c r="Q8" i="680" s="1"/>
  <c r="O217" i="680"/>
  <c r="Q217" i="680" s="1"/>
  <c r="F4" i="687"/>
  <c r="P3" i="680"/>
  <c r="K3" i="680"/>
  <c r="J1" i="680"/>
  <c r="B13" i="695"/>
  <c r="D5" i="22" s="1"/>
  <c r="F14" i="22"/>
  <c r="H12" i="695"/>
  <c r="H13" i="695" s="1"/>
  <c r="G12" i="695"/>
  <c r="G13" i="695" s="1"/>
  <c r="F12" i="695"/>
  <c r="F13" i="695" s="1"/>
  <c r="D9" i="22" s="1"/>
  <c r="E12" i="695"/>
  <c r="E13" i="695" s="1"/>
  <c r="D12" i="695"/>
  <c r="D13" i="695" s="1"/>
  <c r="D12" i="22" s="1"/>
  <c r="C12" i="695"/>
  <c r="K5" i="695"/>
  <c r="K6" i="695"/>
  <c r="K7" i="695"/>
  <c r="K9" i="695"/>
  <c r="K10" i="695"/>
  <c r="K11" i="695"/>
  <c r="K4" i="695"/>
  <c r="W24" i="696"/>
  <c r="W18" i="696"/>
  <c r="W19" i="696"/>
  <c r="W20" i="696"/>
  <c r="W21" i="696"/>
  <c r="W22" i="696"/>
  <c r="W23" i="696"/>
  <c r="W17" i="696"/>
  <c r="O24" i="696"/>
  <c r="O23" i="696"/>
  <c r="O21" i="696"/>
  <c r="O20" i="696"/>
  <c r="O19" i="696"/>
  <c r="O18" i="696"/>
  <c r="O17" i="696"/>
  <c r="J18" i="696"/>
  <c r="J19" i="696"/>
  <c r="J20" i="696"/>
  <c r="J21" i="696"/>
  <c r="J22" i="696"/>
  <c r="J23" i="696"/>
  <c r="J24" i="696"/>
  <c r="J17" i="696"/>
  <c r="E18" i="696"/>
  <c r="E19" i="696"/>
  <c r="E20" i="696"/>
  <c r="E21" i="696"/>
  <c r="E22" i="696"/>
  <c r="E23" i="696"/>
  <c r="E24" i="696"/>
  <c r="E17" i="696"/>
  <c r="H19" i="695"/>
  <c r="H29" i="695" s="1"/>
  <c r="H20" i="695"/>
  <c r="H30" i="695" s="1"/>
  <c r="H21" i="695"/>
  <c r="H31" i="695" s="1"/>
  <c r="H22" i="695"/>
  <c r="H32" i="695" s="1"/>
  <c r="H23" i="695"/>
  <c r="H33" i="695" s="1"/>
  <c r="H24" i="695"/>
  <c r="H34" i="695" s="1"/>
  <c r="H25" i="695"/>
  <c r="H35" i="695" s="1"/>
  <c r="H18" i="695"/>
  <c r="H28" i="695" s="1"/>
  <c r="I19" i="695"/>
  <c r="I29" i="695" s="1"/>
  <c r="I20" i="695"/>
  <c r="I30" i="695" s="1"/>
  <c r="I21" i="695"/>
  <c r="I31" i="695" s="1"/>
  <c r="I22" i="695"/>
  <c r="I32" i="695" s="1"/>
  <c r="I23" i="695"/>
  <c r="I33" i="695" s="1"/>
  <c r="I24" i="695"/>
  <c r="I34" i="695" s="1"/>
  <c r="I25" i="695"/>
  <c r="I35" i="695" s="1"/>
  <c r="I18" i="695"/>
  <c r="I28" i="695" s="1"/>
  <c r="G19" i="695"/>
  <c r="G29" i="695" s="1"/>
  <c r="G20" i="695"/>
  <c r="G30" i="695" s="1"/>
  <c r="G21" i="695"/>
  <c r="G31" i="695" s="1"/>
  <c r="G22" i="695"/>
  <c r="G32" i="695" s="1"/>
  <c r="G23" i="695"/>
  <c r="G33" i="695" s="1"/>
  <c r="G24" i="695"/>
  <c r="G34" i="695" s="1"/>
  <c r="G25" i="695"/>
  <c r="G35" i="695" s="1"/>
  <c r="G18" i="695"/>
  <c r="G28" i="695" s="1"/>
  <c r="F25" i="695"/>
  <c r="F24" i="695"/>
  <c r="F34" i="695" s="1"/>
  <c r="F23" i="695"/>
  <c r="F33" i="695" s="1"/>
  <c r="F22" i="695"/>
  <c r="F32" i="695" s="1"/>
  <c r="F20" i="695"/>
  <c r="F30" i="695" s="1"/>
  <c r="F19" i="695"/>
  <c r="F29" i="695" s="1"/>
  <c r="F18" i="695"/>
  <c r="F28" i="695" s="1"/>
  <c r="F21" i="695"/>
  <c r="F31" i="695" s="1"/>
  <c r="F35" i="695"/>
  <c r="D19" i="695"/>
  <c r="D29" i="695" s="1"/>
  <c r="E19" i="695"/>
  <c r="E29" i="695" s="1"/>
  <c r="D20" i="695"/>
  <c r="D30" i="695" s="1"/>
  <c r="E20" i="695"/>
  <c r="E30" i="695" s="1"/>
  <c r="D21" i="695"/>
  <c r="D31" i="695" s="1"/>
  <c r="E21" i="695"/>
  <c r="E31" i="695" s="1"/>
  <c r="D22" i="695"/>
  <c r="D32" i="695" s="1"/>
  <c r="E22" i="695"/>
  <c r="E32" i="695" s="1"/>
  <c r="D23" i="695"/>
  <c r="D33" i="695" s="1"/>
  <c r="E23" i="695"/>
  <c r="E33" i="695" s="1"/>
  <c r="D24" i="695"/>
  <c r="D34" i="695" s="1"/>
  <c r="E24" i="695"/>
  <c r="E34" i="695" s="1"/>
  <c r="D25" i="695"/>
  <c r="D35" i="695" s="1"/>
  <c r="E25" i="695"/>
  <c r="E35" i="695" s="1"/>
  <c r="E18" i="695"/>
  <c r="E28" i="695" s="1"/>
  <c r="D18" i="695"/>
  <c r="D28" i="695" s="1"/>
  <c r="C19" i="695"/>
  <c r="C29" i="695" s="1"/>
  <c r="C20" i="695"/>
  <c r="C30" i="695" s="1"/>
  <c r="C21" i="695"/>
  <c r="C31" i="695" s="1"/>
  <c r="C22" i="695"/>
  <c r="C32" i="695" s="1"/>
  <c r="C23" i="695"/>
  <c r="C33" i="695" s="1"/>
  <c r="C24" i="695"/>
  <c r="C34" i="695" s="1"/>
  <c r="C25" i="695"/>
  <c r="C35" i="695" s="1"/>
  <c r="B24" i="695"/>
  <c r="B34" i="695" s="1"/>
  <c r="B25" i="695"/>
  <c r="B35" i="695" s="1"/>
  <c r="B19" i="695"/>
  <c r="B29" i="695" s="1"/>
  <c r="B20" i="695"/>
  <c r="B30" i="695" s="1"/>
  <c r="B21" i="695"/>
  <c r="B31" i="695" s="1"/>
  <c r="B22" i="695"/>
  <c r="B32" i="695" s="1"/>
  <c r="B23" i="695"/>
  <c r="B33" i="695" s="1"/>
  <c r="C18" i="695"/>
  <c r="C28" i="695" s="1"/>
  <c r="B18" i="695"/>
  <c r="B28" i="695" s="1"/>
  <c r="J10" i="697"/>
  <c r="L10" i="697" s="1"/>
  <c r="I10" i="697"/>
  <c r="K10" i="697" s="1"/>
  <c r="F9" i="697"/>
  <c r="H9" i="697" s="1"/>
  <c r="E9" i="697"/>
  <c r="G9" i="697" s="1"/>
  <c r="B4" i="697"/>
  <c r="B5" i="697"/>
  <c r="B6" i="697"/>
  <c r="B7" i="697"/>
  <c r="B8" i="697"/>
  <c r="B9" i="697"/>
  <c r="B10" i="697"/>
  <c r="B3" i="697"/>
  <c r="A10" i="697"/>
  <c r="A9" i="697"/>
  <c r="A8" i="697"/>
  <c r="A7" i="697"/>
  <c r="A6" i="697"/>
  <c r="A5" i="697"/>
  <c r="A4" i="697"/>
  <c r="A3" i="697"/>
  <c r="J9" i="697"/>
  <c r="L9" i="697" s="1"/>
  <c r="I9" i="697"/>
  <c r="K9" i="697" s="1"/>
  <c r="J8" i="697"/>
  <c r="L8" i="697" s="1"/>
  <c r="I8" i="697"/>
  <c r="K8" i="697" s="1"/>
  <c r="F8" i="697"/>
  <c r="H8" i="697" s="1"/>
  <c r="E8" i="697"/>
  <c r="G8" i="697" s="1"/>
  <c r="J7" i="697"/>
  <c r="L7" i="697" s="1"/>
  <c r="I7" i="697"/>
  <c r="K7" i="697" s="1"/>
  <c r="F7" i="697"/>
  <c r="H7" i="697" s="1"/>
  <c r="E7" i="697"/>
  <c r="G7" i="697" s="1"/>
  <c r="J6" i="697"/>
  <c r="L6" i="697" s="1"/>
  <c r="I6" i="697"/>
  <c r="K6" i="697" s="1"/>
  <c r="F6" i="697"/>
  <c r="H6" i="697" s="1"/>
  <c r="E6" i="697"/>
  <c r="G6" i="697" s="1"/>
  <c r="J5" i="697"/>
  <c r="L5" i="697" s="1"/>
  <c r="I5" i="697"/>
  <c r="K5" i="697" s="1"/>
  <c r="F5" i="697"/>
  <c r="H5" i="697" s="1"/>
  <c r="E5" i="697"/>
  <c r="G5" i="697" s="1"/>
  <c r="J4" i="697"/>
  <c r="L4" i="697" s="1"/>
  <c r="I4" i="697"/>
  <c r="K4" i="697" s="1"/>
  <c r="F4" i="697"/>
  <c r="H4" i="697" s="1"/>
  <c r="E4" i="697"/>
  <c r="G4" i="697" s="1"/>
  <c r="J3" i="697"/>
  <c r="L3" i="697" s="1"/>
  <c r="I3" i="697"/>
  <c r="K3" i="697" s="1"/>
  <c r="F3" i="697"/>
  <c r="H3" i="697" s="1"/>
  <c r="E3" i="697"/>
  <c r="G3" i="697" s="1"/>
  <c r="N3" i="680" l="1"/>
  <c r="F17" i="22" s="1"/>
  <c r="C13" i="695"/>
  <c r="D6" i="22" s="1"/>
  <c r="D8" i="22" s="1"/>
  <c r="D14" i="22" s="1"/>
  <c r="I12" i="695"/>
  <c r="I13" i="695" s="1"/>
  <c r="J12" i="695" l="1"/>
  <c r="H4" i="687"/>
  <c r="O3" i="680" l="1"/>
  <c r="G5" i="687" s="1"/>
  <c r="F6" i="687"/>
  <c r="E12" i="22"/>
  <c r="C14" i="22"/>
  <c r="E10" i="22"/>
  <c r="E5" i="22"/>
  <c r="Q5" i="680" l="1"/>
  <c r="Q3" i="680" s="1"/>
  <c r="E13" i="22"/>
  <c r="H5" i="687" l="1"/>
  <c r="O1" i="680"/>
  <c r="E9" i="22"/>
  <c r="G6" i="687" l="1"/>
  <c r="H6" i="687" s="1"/>
  <c r="E6" i="22"/>
  <c r="E8" i="22" l="1"/>
  <c r="E14" i="22" s="1"/>
  <c r="F18" i="22" s="1"/>
  <c r="F15" i="22" l="1"/>
</calcChain>
</file>

<file path=xl/sharedStrings.xml><?xml version="1.0" encoding="utf-8"?>
<sst xmlns="http://schemas.openxmlformats.org/spreadsheetml/2006/main" count="2628" uniqueCount="1004">
  <si>
    <t>Branch</t>
  </si>
  <si>
    <t>NIC/BR</t>
  </si>
  <si>
    <t>Deposit Date</t>
  </si>
  <si>
    <t>Maturity Date</t>
  </si>
  <si>
    <t>Payment Method</t>
  </si>
  <si>
    <t>Period (Months)</t>
  </si>
  <si>
    <t>Deposit Rate</t>
  </si>
  <si>
    <t>Amount</t>
  </si>
  <si>
    <t>Daily Interest</t>
  </si>
  <si>
    <t>Diff</t>
  </si>
  <si>
    <t>Maturity</t>
  </si>
  <si>
    <t>920692923V</t>
  </si>
  <si>
    <t>788113951V</t>
  </si>
  <si>
    <t>527413753V</t>
  </si>
  <si>
    <t>802995008V</t>
  </si>
  <si>
    <t>908104447V</t>
  </si>
  <si>
    <t>677350857V</t>
  </si>
  <si>
    <t>883664272V</t>
  </si>
  <si>
    <t>940630150V</t>
  </si>
  <si>
    <t>562840990V</t>
  </si>
  <si>
    <t>812400444V</t>
  </si>
  <si>
    <t>930112542V</t>
  </si>
  <si>
    <t>906321289V</t>
  </si>
  <si>
    <t>773090114V</t>
  </si>
  <si>
    <t>521672005V</t>
  </si>
  <si>
    <t>753652701V</t>
  </si>
  <si>
    <t>565021362V</t>
  </si>
  <si>
    <t>611033842V</t>
  </si>
  <si>
    <t>631541046V</t>
  </si>
  <si>
    <t>701732456V</t>
  </si>
  <si>
    <t>580840477V</t>
  </si>
  <si>
    <t>862980778V</t>
  </si>
  <si>
    <t>Renewals</t>
  </si>
  <si>
    <t>A</t>
  </si>
  <si>
    <t>Weekly Financial Return (LKR '000)</t>
  </si>
  <si>
    <t>Code</t>
  </si>
  <si>
    <t>New Deposits</t>
  </si>
  <si>
    <t>Inflows</t>
  </si>
  <si>
    <t xml:space="preserve">	NBD-WF-18-DM:Deposits Movement in Previous Week</t>
  </si>
  <si>
    <t>Saving Deposit 
(Rs'000)</t>
  </si>
  <si>
    <t>Time Deposit 
(Rs'000)</t>
  </si>
  <si>
    <t>Total Deposit 
(Rs'000)</t>
  </si>
  <si>
    <t>18.1.0.0.0.0</t>
  </si>
  <si>
    <t>Opening Balance of Deposits(at the beginnig of week)</t>
  </si>
  <si>
    <t>18.1.1.0.0.0</t>
  </si>
  <si>
    <t>Matured Time Deposit during the week</t>
  </si>
  <si>
    <t>18.2.0.0.0.0</t>
  </si>
  <si>
    <t>Outflows</t>
  </si>
  <si>
    <t>18.2.1.0.0.0</t>
  </si>
  <si>
    <t>Withdrawal of matured time deposits during the week (-)</t>
  </si>
  <si>
    <t>18.2.2.0.0.0</t>
  </si>
  <si>
    <t>18.2.3.0.0.0</t>
  </si>
  <si>
    <t>Saving Deposit withdrawals (-)</t>
  </si>
  <si>
    <t>18.3.0.0.0.0</t>
  </si>
  <si>
    <t>18.3.1.0.0.0</t>
  </si>
  <si>
    <t>New Deposit collection during the week (+)</t>
  </si>
  <si>
    <t>18.3.2.0.0.0</t>
  </si>
  <si>
    <t>Other adjustments during the week (+/-)</t>
  </si>
  <si>
    <t>18.0.0.0.0.0</t>
  </si>
  <si>
    <t>Closing balance of Deposits(at the end of Week)</t>
  </si>
  <si>
    <t>693072743V</t>
  </si>
  <si>
    <t>807343939V</t>
  </si>
  <si>
    <t>670910148V</t>
  </si>
  <si>
    <t>593540758V</t>
  </si>
  <si>
    <t>FIXED DEPOSIT BORROWINGS-INDIVIDUAL</t>
  </si>
  <si>
    <t>740331949V</t>
  </si>
  <si>
    <t>987622660V</t>
  </si>
  <si>
    <t>476910161V</t>
  </si>
  <si>
    <t>780673001V</t>
  </si>
  <si>
    <t>623651185V</t>
  </si>
  <si>
    <t>736552868V</t>
  </si>
  <si>
    <t>851183078V</t>
  </si>
  <si>
    <t>893102205V</t>
  </si>
  <si>
    <t>833080369V</t>
  </si>
  <si>
    <t>510911091V</t>
  </si>
  <si>
    <t>776172782V</t>
  </si>
  <si>
    <t>860041561V</t>
  </si>
  <si>
    <t>901133840V</t>
  </si>
  <si>
    <t>Premature withdrawals during the week (-)</t>
  </si>
  <si>
    <t>976572467V</t>
  </si>
  <si>
    <t>938654425V</t>
  </si>
  <si>
    <t>980390217V</t>
  </si>
  <si>
    <t>796073322V</t>
  </si>
  <si>
    <t>778641380V</t>
  </si>
  <si>
    <t>783550768V</t>
  </si>
  <si>
    <t>785993969V</t>
  </si>
  <si>
    <t>782741209V</t>
  </si>
  <si>
    <t>856311619V</t>
  </si>
  <si>
    <t>642231456V</t>
  </si>
  <si>
    <t>901230137V</t>
  </si>
  <si>
    <t>570622420V</t>
  </si>
  <si>
    <t>843421725V</t>
  </si>
  <si>
    <t>918640126V</t>
  </si>
  <si>
    <t>821440688V</t>
  </si>
  <si>
    <t>773471517V</t>
  </si>
  <si>
    <t>750661050V</t>
  </si>
  <si>
    <t>788571887V</t>
  </si>
  <si>
    <t>717181824V</t>
  </si>
  <si>
    <t>477720315V</t>
  </si>
  <si>
    <t>513261039V</t>
  </si>
  <si>
    <t>901520496V</t>
  </si>
  <si>
    <t>767581246V</t>
  </si>
  <si>
    <t>947131770V</t>
  </si>
  <si>
    <t>735140990V</t>
  </si>
  <si>
    <t>Monthly</t>
  </si>
  <si>
    <t>546840972V</t>
  </si>
  <si>
    <t>688430437V</t>
  </si>
  <si>
    <t>971251158V</t>
  </si>
  <si>
    <t>862121716V</t>
  </si>
  <si>
    <t>920340229V</t>
  </si>
  <si>
    <t>810920610V</t>
  </si>
  <si>
    <t>781523178V</t>
  </si>
  <si>
    <t>815190173V</t>
  </si>
  <si>
    <t>PEBOTUWAGE LAKSHMI KANTHI PERERA</t>
  </si>
  <si>
    <t>HETTI ARACHCHIGE AHINSHAKA</t>
  </si>
  <si>
    <t>System Deposit No:</t>
  </si>
  <si>
    <t>DAMMALAGE LIDUSHA MALSHAN NANDASENA</t>
  </si>
  <si>
    <t>ANTHONIDURA DONA DILINI NADEEKA SILVA</t>
  </si>
  <si>
    <t>NAVANITHI KANAGARATNAM</t>
  </si>
  <si>
    <t>EMEL DELON BERENGER</t>
  </si>
  <si>
    <t>UDAGAMAGE DONA LALANI PUSHPAKANTHI RANATHUNGA</t>
  </si>
  <si>
    <t>RANKETH KUMBUREGEDARA AMANDA ASIRI GUNASEKARA</t>
  </si>
  <si>
    <t>UDAGAMAGE DONA DEEPIKA DAMAYANTHI</t>
  </si>
  <si>
    <t>KALANCHIGE PRASANGA DESHAN ARIYAPALA</t>
  </si>
  <si>
    <t>PARAMANANTHAM NAVANEETHA</t>
  </si>
  <si>
    <t>PALANIANDI YOGANANDAN</t>
  </si>
  <si>
    <t>RATHNASINGAM KIRITHARAN</t>
  </si>
  <si>
    <t>WICKRAME GEDARA SUPUN KUMARA WICKRAMASINGHE</t>
  </si>
  <si>
    <t>JAYAWEERA PATABENDIGE NISHARA DILSHANI</t>
  </si>
  <si>
    <t>PORAGE DON CHAMARA JANAKA DILAN ABEYTHISSA</t>
  </si>
  <si>
    <t>BRAHMANAGE SARATH KUMARA</t>
  </si>
  <si>
    <t>HETHTHARA NAIDELAGE PRADEEP KUMAR</t>
  </si>
  <si>
    <t>DARMALINGAM PRABASHANKAR</t>
  </si>
  <si>
    <t>MUTHUGALAGE DON EARDLEY IAN MILROY MUTHUGALAGE</t>
  </si>
  <si>
    <t>THAMBIPILLAI ELANGO</t>
  </si>
  <si>
    <t>GINTHOTA WITHANAGE MANOHARI PRASADIKA KUMARI</t>
  </si>
  <si>
    <t>WALAGAMA KANKANAMALAGE SARATH WIMALASIRI</t>
  </si>
  <si>
    <t>MANIKKU BADATHURUGE VIOLET</t>
  </si>
  <si>
    <t>ILEKANDA BADURAGE CHANDANA KUMUDU PRIYADARSHANA JAYASINGHA</t>
  </si>
  <si>
    <t>WITHARANA THANTRIGE MAHESH SANDARUWAN</t>
  </si>
  <si>
    <t>RANATHUNGA MUDIYANSELAGE GAMINI RANATHUNGA</t>
  </si>
  <si>
    <t>ANTHONIPILLAI ANTON CHRISTON YOGATHAS</t>
  </si>
  <si>
    <t>MEDAGEDARA NILUKA WASANTHI THILAKARATHNA</t>
  </si>
  <si>
    <t>CHARITH ANURA JAYADEVA PINNEDOOWE</t>
  </si>
  <si>
    <t>NIMNI RAJAPAKSHA</t>
  </si>
  <si>
    <t>RAJAPAKSHA MUDIYANSELAGE EKNEK GEDARA RAMBANDA</t>
  </si>
  <si>
    <t>NAIDA PANIKKIYALAGE ATHULA FERNANDO</t>
  </si>
  <si>
    <t>BOTHALAGE DONALD KRISHANTHA</t>
  </si>
  <si>
    <t>JAYALATH PATHIRANAGE MITHUNI YASUNTHARA</t>
  </si>
  <si>
    <t>SOMA NIMAL BANDARA</t>
  </si>
  <si>
    <t>DHARMA SIDAMBARAM KAMALAKANTHAN</t>
  </si>
  <si>
    <t>SALIKA SUDARSHANI WARUSAWITHANA</t>
  </si>
  <si>
    <t>SIMITHRA ARACHCHIGE DONA THILOTHMA MINMUTHU GUNAWARDANA</t>
  </si>
  <si>
    <t>AMUGODA KANKANANGE DON TUDER KULARATHNA</t>
  </si>
  <si>
    <t>EKANAYAKA MUDIYANSELAGE DAMITH SAMANTHA KUMARA EKANAYAKA</t>
  </si>
  <si>
    <t>SUBASINGHA ARACHCHILAGE DILSHAN DARSHANA SUBASINGHE</t>
  </si>
  <si>
    <t>HETTI ARACHCHIGE LASANTHA PERERA</t>
  </si>
  <si>
    <t>UTHPALA DHANANJAYA WETHTHAWA</t>
  </si>
  <si>
    <t>DHAMMIKA MALKANTHI UDAWATHTHA</t>
  </si>
  <si>
    <t>WILPITA IHALA RANAWEERAGE SOMAWATHI</t>
  </si>
  <si>
    <t>WIJEKOON MUDIYANSELAGE BHATHIYA SENANAYAKA WIJEKOON</t>
  </si>
  <si>
    <t>RAJAPAKSHA MUDIYANSELAGE EHANEK GEDARA ANURA PRIYANTHA KUMARA EKANAYAKA</t>
  </si>
  <si>
    <t>NALLAPERUMA ARACHCHIGE HESHANI WISHMIKA HASARANGI HASARANGI</t>
  </si>
  <si>
    <t>AHAMMAD RASHMI MOHAMMAD RAZAN</t>
  </si>
  <si>
    <t>LOKUGE CHANDANI SHYAMALEE JAYARATHNA</t>
  </si>
  <si>
    <t>EKANAYAKE MUDIYANSELAGE LASANTHA SUBODHA KUMARI EKANAYAKE</t>
  </si>
  <si>
    <t>LIYANADUWA KANKANAMGE WASANTHA KAMALSIRI</t>
  </si>
  <si>
    <t>PARADENIYA KATTADIYALAGE SUSANTHA PUSHPAKUMARA</t>
  </si>
  <si>
    <t>NILEESHA PIYUMANI HETTIARACHCHI</t>
  </si>
  <si>
    <t>DHANUSHKA PRADEEP SENARTH RATHNAYAKA</t>
  </si>
  <si>
    <t>MARAKKALA MANAGE PRIYANTHA GUNASIRI</t>
  </si>
  <si>
    <t>NAMBUKAWA WASAM APPUWABADUGE ERANDI SUBODANI SILVA</t>
  </si>
  <si>
    <t>KAPUWATHTHA NISHARA KASUN HARSHAKA ANANDA</t>
  </si>
  <si>
    <t>KOGGALA HEWA MUNAWEERA THANTHIRIGE AJITH</t>
  </si>
  <si>
    <t>MAKAVITAGE JAYATHILAKA</t>
  </si>
  <si>
    <t>MOHAMED CASIM MOHAMED SAALIH</t>
  </si>
  <si>
    <t>MUDUNKOTUWE GEDARA RUKMAN KULARATHNA</t>
  </si>
  <si>
    <t>JAYANTHA SAROJINI KORALAGE</t>
  </si>
  <si>
    <t>LOKU NISHSHANKA ARACHCHIGE BANU MADHURATHA NISHSHANKA</t>
  </si>
  <si>
    <t>AMILA ERANGA BORALESSA</t>
  </si>
  <si>
    <t>WEERAKKODI UDITH INDIKA PERERA</t>
  </si>
  <si>
    <t>MANAWADUGE NILUKA PRIYADARSHANI</t>
  </si>
  <si>
    <t>NADARASA VIJAYALEDSUMI</t>
  </si>
  <si>
    <t>KURUKULASURIYA PALPATTAMKUTTIGE MARIE CELESTA FERNANDO</t>
  </si>
  <si>
    <t>GARUMUNI SHANTHI MANEL SILVA</t>
  </si>
  <si>
    <t>IMIHAMI MUDIYANSELAGE RANHAMI RANHAMI</t>
  </si>
  <si>
    <t>JAYAKODY ARACHCHIGE DON SAJITH DARSHANA JAYAKODY</t>
  </si>
  <si>
    <t>JAYASURIYA KANKANAMGE IRESHA NIMANTHI</t>
  </si>
  <si>
    <t>WIJESEKARA ARACHCHIGE IMESHA MADHUSHANI</t>
  </si>
  <si>
    <t>SIMANMERU PATHIRANAGE KRISHMI ANOJA</t>
  </si>
  <si>
    <t>PANNILA MANANNALAGE SUNETHRA KANTHI</t>
  </si>
  <si>
    <t>SURAWEERA ARACHCHIGE DHAMMIKA PRIYADARSHANI SURAWEERA</t>
  </si>
  <si>
    <t>KESHIKA ELIYAPURA</t>
  </si>
  <si>
    <t>HINIDUMA LIYANAGE DULAJ DUSHMANTHA</t>
  </si>
  <si>
    <t>WENGAPPULI ARACHCHIGE ASANKA SANJEEWA</t>
  </si>
  <si>
    <t>HEWA UPASAKA KANKANAMGE RAJITHA SRIMAL</t>
  </si>
  <si>
    <t>PATHIRANNAHALAGE DILAN HIROSHAN SAMITH GUNAWARDENA</t>
  </si>
  <si>
    <t>JOSEPH DIMUTH NUWAN SELLAPPERUMA</t>
  </si>
  <si>
    <t>KUMARA PATHIRANAGE SUPUN KUMAR PERERA</t>
  </si>
  <si>
    <t>870503555V</t>
  </si>
  <si>
    <t>750122540V</t>
  </si>
  <si>
    <t>750931650V</t>
  </si>
  <si>
    <t>890570267V</t>
  </si>
  <si>
    <t>798450727V</t>
  </si>
  <si>
    <t>741531968V</t>
  </si>
  <si>
    <t>KARIYAPPERUMA ARACHCHIGE DEEPAL PRIYADARSHANA</t>
  </si>
  <si>
    <t>KUMBALATHARA ARACHCHIGE THUSITHA KUMARA</t>
  </si>
  <si>
    <t>ASSEDDUME GEDARA SARATH SAMARAWICKRAMA BANDARA</t>
  </si>
  <si>
    <t>ASSETLINE INCOME FUND</t>
  </si>
  <si>
    <t>ASSETLINE INCOME PLUS GROWTH FUND</t>
  </si>
  <si>
    <t>NAWARATHNA WEERASINGHA CHARITH KAVINDA GAJAWEERA</t>
  </si>
  <si>
    <t>PANAGODAGE PRAMESHA RASANGI FERNANDO</t>
  </si>
  <si>
    <t>HALLOLUWA KANKANAMGE PALITHA AMARAWANSA</t>
  </si>
  <si>
    <t>Full Name</t>
  </si>
  <si>
    <t>888504478V</t>
  </si>
  <si>
    <t>SARANAPALAGE THUSHARIKA ARAMPOLA</t>
  </si>
  <si>
    <t>916002904V</t>
  </si>
  <si>
    <t>MARAMBA HEWAGE CHATHURI KAUSHALYA PREMATHILAKA</t>
  </si>
  <si>
    <t>813630796V</t>
  </si>
  <si>
    <t>Monthly INT Paid</t>
  </si>
  <si>
    <t>DAVID PIERIS MOTOR COMPANY (LANKA) LTD</t>
  </si>
  <si>
    <t>TELGE PRASAD LALANTHA PEIRIS</t>
  </si>
  <si>
    <t>672220122V</t>
  </si>
  <si>
    <t>667920507V</t>
  </si>
  <si>
    <t>VITHANAGE CHAMPIKA SOMA WICKRAMASINGHE</t>
  </si>
  <si>
    <t>807024000V</t>
  </si>
  <si>
    <t>ETHUGAL PEDIGE SUNETHRA PRIYADARSHANI KUMARI</t>
  </si>
  <si>
    <t>862560140V</t>
  </si>
  <si>
    <t>PANNIPITIYA ARACHCHIGE CHATHURA MADUSANKA</t>
  </si>
  <si>
    <t>932521970V</t>
  </si>
  <si>
    <t>ERANDA AKILA ABEYDEERA</t>
  </si>
  <si>
    <t>855390434V</t>
  </si>
  <si>
    <t>ATTALAGE APSARA PIYADARSHANI</t>
  </si>
  <si>
    <t>INT Payable</t>
  </si>
  <si>
    <t>871492220V</t>
  </si>
  <si>
    <t>DEEGALLE MUDIYANSELAGE SALINDA CHATHURANGA DEEGALLA</t>
  </si>
  <si>
    <t>642631802V</t>
  </si>
  <si>
    <t>SAMARADURAGE NIHAL SILVA</t>
  </si>
  <si>
    <t>870150741V</t>
  </si>
  <si>
    <t>MIRISSAGE GAYAN MADUSANKA</t>
  </si>
  <si>
    <t>DAMBULLA</t>
  </si>
  <si>
    <t>MANNAR</t>
  </si>
  <si>
    <t>706150730V</t>
  </si>
  <si>
    <t>HETHUHAMIGE KUSUMLATHA</t>
  </si>
  <si>
    <t>PETHURU JESUTHASAN</t>
  </si>
  <si>
    <t>GALEWELA</t>
  </si>
  <si>
    <t>HEAD OFFICE</t>
  </si>
  <si>
    <t>WELLAWAYA</t>
  </si>
  <si>
    <t>642350480V</t>
  </si>
  <si>
    <t>GALWADUWA GEDARA CHANDRARATHNA</t>
  </si>
  <si>
    <t>605042813V</t>
  </si>
  <si>
    <t>WIJESINGHE MUDIYANSELAGE GLANCY KUMUDINI</t>
  </si>
  <si>
    <t>892473900V</t>
  </si>
  <si>
    <t>RAJAPAKSHA MUDIYANSELAGE SANJEEWA RUWANTHILAKA</t>
  </si>
  <si>
    <t>KANDY</t>
  </si>
  <si>
    <t>KIBANDAGE NELUM KANTHI MENIKE</t>
  </si>
  <si>
    <t>SUJEEWA BANDARA JAYASUNDARA</t>
  </si>
  <si>
    <t>TRINCOMALEE</t>
  </si>
  <si>
    <t>PANADURA</t>
  </si>
  <si>
    <t>BATTARAMULLA</t>
  </si>
  <si>
    <t>JAFFNA</t>
  </si>
  <si>
    <t>KEGALLE</t>
  </si>
  <si>
    <t>KIRIBATHGODA</t>
  </si>
  <si>
    <t>MATALE</t>
  </si>
  <si>
    <t>MAWANELLA</t>
  </si>
  <si>
    <t>TISSAMAHARAMA</t>
  </si>
  <si>
    <t>KILINOCHCHI</t>
  </si>
  <si>
    <t>AKKARAIPATTU</t>
  </si>
  <si>
    <t>AMBALANTOTA</t>
  </si>
  <si>
    <t>AMBALANGODA</t>
  </si>
  <si>
    <t>AMPARA</t>
  </si>
  <si>
    <t>ANURADHAPURA</t>
  </si>
  <si>
    <t>BADULLA</t>
  </si>
  <si>
    <t>BALANGODA</t>
  </si>
  <si>
    <t>BANDARAWELA</t>
  </si>
  <si>
    <t>BATTICALOA</t>
  </si>
  <si>
    <t>BORELLA</t>
  </si>
  <si>
    <t>CHILAW</t>
  </si>
  <si>
    <t>DEHIATTAKANDIYA</t>
  </si>
  <si>
    <t>ELPITIYA</t>
  </si>
  <si>
    <t>EMBILIPITIYA</t>
  </si>
  <si>
    <t>GALLE</t>
  </si>
  <si>
    <t>GAMPOLA</t>
  </si>
  <si>
    <t>HORANA</t>
  </si>
  <si>
    <t>HOROWPOTHANA</t>
  </si>
  <si>
    <t>KALUTARA</t>
  </si>
  <si>
    <t>KEKIRAWA</t>
  </si>
  <si>
    <t>KULIYAPITIYA</t>
  </si>
  <si>
    <t>KURUNEGALA</t>
  </si>
  <si>
    <t>MAHIYANGANAYA</t>
  </si>
  <si>
    <t>MALIGAWATTA</t>
  </si>
  <si>
    <t>MATARA</t>
  </si>
  <si>
    <t>MATHUGAMA</t>
  </si>
  <si>
    <t>MONARAGALA</t>
  </si>
  <si>
    <t>MULLAITIVU</t>
  </si>
  <si>
    <t>NEGAMBO</t>
  </si>
  <si>
    <t>NIKAWERATIYA</t>
  </si>
  <si>
    <t>PILIYANDALA</t>
  </si>
  <si>
    <t>POLONNARUWA</t>
  </si>
  <si>
    <t>PUTTLAM</t>
  </si>
  <si>
    <t>RATHNAPURA</t>
  </si>
  <si>
    <t>VAVUNIYA</t>
  </si>
  <si>
    <t>WALASMULLA</t>
  </si>
  <si>
    <t>YAKKALA</t>
  </si>
  <si>
    <t>NUGEGODA</t>
  </si>
  <si>
    <t>WELLAWATTE</t>
  </si>
  <si>
    <t>NUWARA-ELIYA</t>
  </si>
  <si>
    <t>767621248V</t>
  </si>
  <si>
    <t>HETTI ARACHCHIGE KUMUDUNEE KARUNASENA HETTIARACHCHI</t>
  </si>
  <si>
    <t>616782126V</t>
  </si>
  <si>
    <t>937253133V</t>
  </si>
  <si>
    <t>DUKGANNA MUDIYANSELAGE DHANUSHIKA ERANDATHI MADHUWANTHI</t>
  </si>
  <si>
    <t>977592437V</t>
  </si>
  <si>
    <t>KEERTHI WANNINAYAKAGE SHALIKA HARSHAMALI WICKRAMAARACHCHI</t>
  </si>
  <si>
    <t>966172339V</t>
  </si>
  <si>
    <t>958623224V</t>
  </si>
  <si>
    <t>ANGUNAWALA PANDITHARATHNA WASALA MUDIYANSELAGE LAKSHIKA KANCHANA KUMARI SENEVIRATHNA</t>
  </si>
  <si>
    <t>661871539V</t>
  </si>
  <si>
    <t>RANKOTHGE SISIRA SUMANASIRI JAYASINGHE</t>
  </si>
  <si>
    <t>HONDAMUNI SUBDRA</t>
  </si>
  <si>
    <t>753210695V</t>
  </si>
  <si>
    <t>ARUNA UDAYA PRASAD JAYAKODY</t>
  </si>
  <si>
    <t>SRILAL INDIKA MAHINDRA OWITIMULLA</t>
  </si>
  <si>
    <t>598373493V</t>
  </si>
  <si>
    <t>WALEBODA LEKAMALAYA BHADRA SWARNALATHA</t>
  </si>
  <si>
    <t>PALANIYANDY PERIYASAMY</t>
  </si>
  <si>
    <t>556501610V</t>
  </si>
  <si>
    <t>ELWATHTHE GEDARA DANAPALA MUDIYANSELAGE SEELAWATHI</t>
  </si>
  <si>
    <t>633002967V</t>
  </si>
  <si>
    <t>841940800V</t>
  </si>
  <si>
    <t>647611230V</t>
  </si>
  <si>
    <t>611641184V</t>
  </si>
  <si>
    <t>ROMANY MARYSE AURORA SITA PARAKRAMA</t>
  </si>
  <si>
    <t>KIRAN IRUMARUNTHAYA KUMARANAYAGAM</t>
  </si>
  <si>
    <t>721540553V</t>
  </si>
  <si>
    <t>THARANGA THILINI WILSON</t>
  </si>
  <si>
    <t>862100492V</t>
  </si>
  <si>
    <t>SUBASINGHA MORAWAKA ARACHCHIGE CHATHURANGA PRIYADARSHANA</t>
  </si>
  <si>
    <t>821200105V</t>
  </si>
  <si>
    <t>PASIKKU HENNADIGE HIRAN HARSHANA</t>
  </si>
  <si>
    <t>978433863V</t>
  </si>
  <si>
    <t>MALLAWA THANTHRIGE SACHINI MADHUSHIKA PERERA</t>
  </si>
  <si>
    <t>465901276V</t>
  </si>
  <si>
    <t>987192968V</t>
  </si>
  <si>
    <t>DENIYAYA</t>
  </si>
  <si>
    <t>DAHANEKA MUDIYANSELAGE KASUN SACHITHRA BANDARA</t>
  </si>
  <si>
    <t>KALUDEWA THILANTHI NADEESHA SILVA</t>
  </si>
  <si>
    <t>WEERATHUNGA ARACHCHIGE HASINDU ANJANA</t>
  </si>
  <si>
    <t>KALANCHIGE ARIYAPALA</t>
  </si>
  <si>
    <t>947323180V</t>
  </si>
  <si>
    <t>SWARNAGAMAGE DARSHI CHANDRIKA RATHNAYAKE</t>
  </si>
  <si>
    <t>BINADI KAUSHIKA HETTIARACHCHI</t>
  </si>
  <si>
    <t>851731121V</t>
  </si>
  <si>
    <t>KURUVITA GAMLADDALAGE DANESH GAYANATH THILAKARATHNE JAYASEKARA</t>
  </si>
  <si>
    <t>826323191V</t>
  </si>
  <si>
    <t>RANHOTI BANDARALAGE GEETHA KUMARI</t>
  </si>
  <si>
    <t>793441193V</t>
  </si>
  <si>
    <t>ROHARSHA LALINDRA GOONARATNE</t>
  </si>
  <si>
    <t>551730212V</t>
  </si>
  <si>
    <t>ROHAN LAKSHMAN GOONERATNE</t>
  </si>
  <si>
    <t>KANDY CITY</t>
  </si>
  <si>
    <t>601240165V</t>
  </si>
  <si>
    <t>RONALD NIMAL HOPE</t>
  </si>
  <si>
    <t>875411071V</t>
  </si>
  <si>
    <t>KANCHUKI LOCHANA GUNAWARDHANA PANDITHARATHNA</t>
  </si>
  <si>
    <t>816014298V</t>
  </si>
  <si>
    <t>GAMAGE IRANGANI KULARATHNA</t>
  </si>
  <si>
    <t>HETTI ARACHCHIGE NILUKA GAYANTHI</t>
  </si>
  <si>
    <t>MUDALI WASAM HERATH MUDIYANSELAGE CHANDRIKA GUNARATHNA</t>
  </si>
  <si>
    <t>752340340V</t>
  </si>
  <si>
    <t>NUWAN CHAMINDA JAYASEKARA</t>
  </si>
  <si>
    <t>667330548V</t>
  </si>
  <si>
    <t>DIYATHOTUWE VIDANAGE PUSHPANJALIE RENUKA SILVA</t>
  </si>
  <si>
    <t>KITHULAGODA KANKANAMGE SANDUN DARSHANA PIYUMAL</t>
  </si>
  <si>
    <t>715402580V</t>
  </si>
  <si>
    <t>642270605V</t>
  </si>
  <si>
    <t>TUIYA HANDI SANJAYA PUSHPA KUMARA</t>
  </si>
  <si>
    <t>867850015V</t>
  </si>
  <si>
    <t>ATHAUDA ARACHCHILAGE JAYANI SAMANTHIKA ATHAUDA</t>
  </si>
  <si>
    <t>MAHADURAGE MAYURA DIHAN</t>
  </si>
  <si>
    <t>801041396V</t>
  </si>
  <si>
    <t>WICKRAMASINGHE DISSANAYAKAGE RUWAN PRIYADARSHANA</t>
  </si>
  <si>
    <t>820240030V</t>
  </si>
  <si>
    <t>NADARAJAH SARUJAN</t>
  </si>
  <si>
    <t>682460636V</t>
  </si>
  <si>
    <t>KIRIGE NADEEKA NIROSHANI</t>
  </si>
  <si>
    <t>YATAWARAGE THANUJA DARSHANI SENARATHNA</t>
  </si>
  <si>
    <t>898113957V</t>
  </si>
  <si>
    <t>WATHUDURA KANISHKI BHAGYA MADUWANTHI</t>
  </si>
  <si>
    <t>620443433V</t>
  </si>
  <si>
    <t>THAMBIRASA KIRUBAIRASA</t>
  </si>
  <si>
    <t>905582674V</t>
  </si>
  <si>
    <t>KOGGALA HEWA MUNAWEERA THANTHIRIGE VINDYA MALSHANI</t>
  </si>
  <si>
    <t>941870414V</t>
  </si>
  <si>
    <t>KUMARA VIDANALAGE ANUSHKA DEELAKA CHANDRASIRI</t>
  </si>
  <si>
    <t>658662201V</t>
  </si>
  <si>
    <t>ATTOMPOLAGE DON DEEPANI WIJESINGHE</t>
  </si>
  <si>
    <t>WICKRAMA ARACHCHILAGE WIMALASIRI</t>
  </si>
  <si>
    <t>600542556V</t>
  </si>
  <si>
    <t>562520740V</t>
  </si>
  <si>
    <t>MOHOTTI ARACHCHIGE SUNIL BUDDAPRIYA</t>
  </si>
  <si>
    <t>958482728V</t>
  </si>
  <si>
    <t>RANASINGHE ARACHCHIGE KUSHANI MADUWANTHI</t>
  </si>
  <si>
    <t>DULANA HESARA JAYASINGHE</t>
  </si>
  <si>
    <t>932383900V</t>
  </si>
  <si>
    <t>BARANAGE DON NIROSHANA PRADEEP RANASINGHA</t>
  </si>
  <si>
    <t>831440821V</t>
  </si>
  <si>
    <t>KANDAGODA GAMAGE PRADEEP LANKESHWARA</t>
  </si>
  <si>
    <t>MALAVIGE RAVINDU YAHANPATH</t>
  </si>
  <si>
    <t>843133185V</t>
  </si>
  <si>
    <t>GAMAETHIGE DON THARAKA NUWAN</t>
  </si>
  <si>
    <t>671710452V</t>
  </si>
  <si>
    <t>SENANAYAKE MUDIYANSELAGE ASITHA SENANAYAKE</t>
  </si>
  <si>
    <t>WIDANE GAMACHCHIGE JANAKA CHANDIMA PERERA</t>
  </si>
  <si>
    <t>ASSETLINE INSURANCE BROKERS (PVT) LIMITED</t>
  </si>
  <si>
    <t>SRIYANI MANEL SANDANAYAKE</t>
  </si>
  <si>
    <t>835692213V</t>
  </si>
  <si>
    <t>WIJESOORIYA MUDIYANSELAGE NILUPIKA SURANGI MENIKE WIJESOORIYA</t>
  </si>
  <si>
    <t>776860557V</t>
  </si>
  <si>
    <t>THOTAGAMUWE WIDANAGE SHASHINI MILANCHANA PERERA</t>
  </si>
  <si>
    <t>885781020V</t>
  </si>
  <si>
    <t>WELGAMAGE DAYANA PURNIMA PRASADANI APPUHAMY</t>
  </si>
  <si>
    <t>630900735V</t>
  </si>
  <si>
    <t>ILANDARI DEWA SARATH LAL</t>
  </si>
  <si>
    <t>DALKANDU ARACHCHILAGE AKITHMA NEILY IHARA SILVA</t>
  </si>
  <si>
    <t>PITIYAGE GEETHIKA PRIYADARSHANI PERERA</t>
  </si>
  <si>
    <t>832700258V</t>
  </si>
  <si>
    <t>ANUSHKA PRASANNA KUMARA JAYASOORIYA</t>
  </si>
  <si>
    <t>655371532V</t>
  </si>
  <si>
    <t>GANGAHAGEDARA CHANDRALATHA</t>
  </si>
  <si>
    <t>980413241V</t>
  </si>
  <si>
    <t>ANTONCHRISTIAN YOGATHAS STANISPRAVEEN</t>
  </si>
  <si>
    <t>987740710V</t>
  </si>
  <si>
    <t>WEERAWARNA KURUKULASOORIYA BUSABADUGE NIKOLANI MALINTHA NATHALI FERNANDO</t>
  </si>
  <si>
    <t>THELWADANA MUDIYANSELAGE JAYANTHA KUMARA RATHNAYAKE</t>
  </si>
  <si>
    <t>837292433V</t>
  </si>
  <si>
    <t>ELAYADURAGE MAHESHA MADAVI LAKMALI</t>
  </si>
  <si>
    <t>WEERAWARNA KURUKULASOORIYA BUSABADUGE SHERIL JAYATH LAKSHANTHA FERANANDO</t>
  </si>
  <si>
    <t>862253299V</t>
  </si>
  <si>
    <t>CHAMIL SARANGA SANDARUWAN WICKRAMASINGHE</t>
  </si>
  <si>
    <t>AVISSAWELLA</t>
  </si>
  <si>
    <t>NANAYAKKARA MABOTUWANA APPUGE GAYAN BUDDHIKA</t>
  </si>
  <si>
    <t>658161717V</t>
  </si>
  <si>
    <t>DOMINIKKU ARACHCHIGE DONA JUDITH NISHANTHA BENADICT</t>
  </si>
  <si>
    <t>925873144V</t>
  </si>
  <si>
    <t>KUKULE KANKANAMGE CHANDI JAYAKALANI</t>
  </si>
  <si>
    <t>DANGASWALA VIDANELAGE PADMINI RENUKA WIJESINGHE</t>
  </si>
  <si>
    <t>903580798V</t>
  </si>
  <si>
    <t>HEWA PATHTHINIGE SUDESH MADUSHANKA</t>
  </si>
  <si>
    <t>TB Balance</t>
  </si>
  <si>
    <t>As per Ledger</t>
  </si>
  <si>
    <t>As per Report</t>
  </si>
  <si>
    <t>2732</t>
  </si>
  <si>
    <t>FIXED DEPOSIT BORROWING</t>
  </si>
  <si>
    <t>Capital</t>
  </si>
  <si>
    <t>2733</t>
  </si>
  <si>
    <t>FIXED DEPOSIT BORROWING CONTROL</t>
  </si>
  <si>
    <t>Interest Payable</t>
  </si>
  <si>
    <t>2734</t>
  </si>
  <si>
    <t>FIXED DEPOSIT BORROWING CONTROL - MATURITY</t>
  </si>
  <si>
    <t>Total</t>
  </si>
  <si>
    <t>2686</t>
  </si>
  <si>
    <t>2739</t>
  </si>
  <si>
    <t>INTEREST PAYABLE FD BORROWING - MONTHLY</t>
  </si>
  <si>
    <t>2738</t>
  </si>
  <si>
    <t>INTEREST PAYABLE FD BORROWING - MATURITY</t>
  </si>
  <si>
    <t>2680</t>
  </si>
  <si>
    <t>FIXED DEPOSIT INTEREST EXPENSE-CORPORATE</t>
  </si>
  <si>
    <t>2688</t>
  </si>
  <si>
    <t>FIXED DEPOSIT INTEREST EXPENSES-INDIVIDUAL</t>
  </si>
  <si>
    <t>2751</t>
  </si>
  <si>
    <t>EARNED INCOME - LOAN DEBTOR AGAINST FIXED DEPOSIT</t>
  </si>
  <si>
    <t>2743</t>
  </si>
  <si>
    <t>WHT PAYEBLE FIXED DEPOSIT</t>
  </si>
  <si>
    <t>2740</t>
  </si>
  <si>
    <t>INTEREST RECEIVABLE FOR LOAN DEBTOR FIXED DEPOSIT</t>
  </si>
  <si>
    <t>2741</t>
  </si>
  <si>
    <t>LOAN DEBTOR AGAINST FIXED DEPOSIT</t>
  </si>
  <si>
    <t>2685</t>
  </si>
  <si>
    <t>DEPOSIT INSURANCE PREMIUM EXPENSES</t>
  </si>
  <si>
    <t>2742</t>
  </si>
  <si>
    <t>TEMPORARY REFUND AGAINST FD CONTROL ACCOUNT</t>
  </si>
  <si>
    <t>2737</t>
  </si>
  <si>
    <t>INTEREST EXPENSE FD BORROWING - MONTHLY</t>
  </si>
  <si>
    <t>2736</t>
  </si>
  <si>
    <t>INTEREST EXPENSE FD BORROWING - MATURITY</t>
  </si>
  <si>
    <t>2731</t>
  </si>
  <si>
    <t>FD PREMATURE WITHDRAWAL CONTROL - PARTIAL REFUND</t>
  </si>
  <si>
    <t>2730</t>
  </si>
  <si>
    <t>FD PREMATURE WITHDRAWAL CONTROL</t>
  </si>
  <si>
    <t>800841569V</t>
  </si>
  <si>
    <t>WANISEKARA MUDIYANSELAGE PRIYANKA RUWAN BANDARA WANISEKARA</t>
  </si>
  <si>
    <t>988111368V</t>
  </si>
  <si>
    <t>NETHMI NISHEKA ROSHEL ROGERS</t>
  </si>
  <si>
    <t>720140330V</t>
  </si>
  <si>
    <t>ABDUL WAHAB MOHAMED NALEER</t>
  </si>
  <si>
    <t>843110797V</t>
  </si>
  <si>
    <t>THELASINGHE HITIHAMI MUDIYANSELAGE CHARITHA DESHAPRIYA THELASINGHE</t>
  </si>
  <si>
    <t>725573600V</t>
  </si>
  <si>
    <t>WANNIGEI RENUKA</t>
  </si>
  <si>
    <t>GALAGEDARAGE HEMACHANDRA</t>
  </si>
  <si>
    <t>NADAGAMUWAGE ARUNA SHANTHA PERERA</t>
  </si>
  <si>
    <t>UDUGODAGE PRABHATH DHANUSHKA PERERA</t>
  </si>
  <si>
    <t>WITHARANAGE PRABHATH MADHUSHANKA</t>
  </si>
  <si>
    <t>895762350V</t>
  </si>
  <si>
    <t>992570830V</t>
  </si>
  <si>
    <t>UDUWAGE DON CHAMATH SANDEEPA PRABASHWARA</t>
  </si>
  <si>
    <t>673000673V</t>
  </si>
  <si>
    <t>RAJAPAKSHA MUDIYANSELAGE SARATH PREMASIRI</t>
  </si>
  <si>
    <t>832264105V</t>
  </si>
  <si>
    <t>THILAKARAJAN SUSANTHAN</t>
  </si>
  <si>
    <t>922823103V</t>
  </si>
  <si>
    <t>WIJESURIYA MUDIYANSELAGE THARINDU PRIYANKARA WIJESURIYA</t>
  </si>
  <si>
    <t>830833013V</t>
  </si>
  <si>
    <t>PAKKIYARASA KOPINATH</t>
  </si>
  <si>
    <t>843584420V</t>
  </si>
  <si>
    <t>MAHARA KUDAGAMAGE AMILA PRABATH KARUNARATHNA</t>
  </si>
  <si>
    <t>953153238V</t>
  </si>
  <si>
    <t>ADAMBARAGE KAPILA CHALINDA SENARATHNA</t>
  </si>
  <si>
    <t>851142266V</t>
  </si>
  <si>
    <t>RATHNAYAKA MUDIYANSELAGE CHAMINDA PRIYADARSHANA RATHNAYAKA</t>
  </si>
  <si>
    <t>PRAVEEN PUNCHIHEWA</t>
  </si>
  <si>
    <t>ATHURU LIYANAGE NISANSALA JAYAMALEE PREMARATHNA</t>
  </si>
  <si>
    <t>930771830V</t>
  </si>
  <si>
    <t>DON CHAMARA NISHANTHA MENDIS</t>
  </si>
  <si>
    <t>717641078V</t>
  </si>
  <si>
    <t>KANKANTHRI KANTHILATHA GUNAWARDHANA</t>
  </si>
  <si>
    <t>847500263V</t>
  </si>
  <si>
    <t>972481726V</t>
  </si>
  <si>
    <t>713264768V</t>
  </si>
  <si>
    <t>KANDE KAPUGE JAYAMALI DANUSHIKA WIJESEKARA</t>
  </si>
  <si>
    <t>RATHNAYAKA MUDIYANSELAGE RAJITHA DULANGA RATHNAYAKA</t>
  </si>
  <si>
    <t>RATHNAWALLI NAWARATHNA ABARANA UDAGEDARA JAYANTHA PUSHPAKUMARA</t>
  </si>
  <si>
    <t>777080555V</t>
  </si>
  <si>
    <t>GALHENAGE YASANTHI POORNIMA PERERA RATNAYAKE</t>
  </si>
  <si>
    <t>JOHANN DAVID PIERIS</t>
  </si>
  <si>
    <t>883214307V</t>
  </si>
  <si>
    <t>MADDUMA PATABENDIGE NADUN PABASARA</t>
  </si>
  <si>
    <t>SRINIWASAGAM PUSPAMALA</t>
  </si>
  <si>
    <t>805862165V</t>
  </si>
  <si>
    <t>URADENIYE GEDARA RASHIKA PRIYADARSHANI RAJAPAKSHA</t>
  </si>
  <si>
    <t>611464320V</t>
  </si>
  <si>
    <t>RATHNAYAKA MUDIYANSELAGE UPALI DHANAWARDHANA</t>
  </si>
  <si>
    <t>967011940V</t>
  </si>
  <si>
    <t>IDIRIMANNA DEWAYALAGE SAYURI SULOCHANA MADUMALI</t>
  </si>
  <si>
    <t>633103127V</t>
  </si>
  <si>
    <t>DISSANAYAKA MUDIYANSELAGE KEERTHIRATHNA</t>
  </si>
  <si>
    <t>976952081V</t>
  </si>
  <si>
    <t>MURIEL ANOMA JAMESON GNANAPONRAJAH</t>
  </si>
  <si>
    <t>621232290V</t>
  </si>
  <si>
    <t>JEMS JESUTHAS</t>
  </si>
  <si>
    <t>BOPEARACHCHIGE RASANKA LAKMAL JAYAWARDANA</t>
  </si>
  <si>
    <t>952732021V</t>
  </si>
  <si>
    <t>HETTI ARACHCHIGE NALIN CHATHURANGA</t>
  </si>
  <si>
    <t>716812111V</t>
  </si>
  <si>
    <t>DONA SHYAMA HIRANTHI KUMARAVIDANAGE</t>
  </si>
  <si>
    <t>743242262V</t>
  </si>
  <si>
    <t>BODHIKA WEERAWARNA</t>
  </si>
  <si>
    <t>DADIMUNI GAYA PRASANTHI DE SILVA</t>
  </si>
  <si>
    <t>892070431V</t>
  </si>
  <si>
    <t>SUBASINGHA MANCHANAYAKA MUDIYANSELAGE CHAMILA PRASAD MANCHANAYAKA</t>
  </si>
  <si>
    <t>942832796V</t>
  </si>
  <si>
    <t>IRUGAL BANDARALAGE MALITH MADHUSANKA BANDARA</t>
  </si>
  <si>
    <t>927381010V</t>
  </si>
  <si>
    <t>THENNAKOON MUDIYANSELAGE NIMESHA UDANI THENNAKOON</t>
  </si>
  <si>
    <t>952783068V</t>
  </si>
  <si>
    <t>NAGENTHIRAN KATHIRAVAN</t>
  </si>
  <si>
    <t>KOTTAWA</t>
  </si>
  <si>
    <t>885353126V</t>
  </si>
  <si>
    <t>MAHAMADDUMAGE THILINI MAHIESHANI PERERA</t>
  </si>
  <si>
    <t>832950157V</t>
  </si>
  <si>
    <t>KAPUKOTUWA MUDIYANSELAGE CHANAKA SURANGA KAPUKOTUWA</t>
  </si>
  <si>
    <t>942390920V</t>
  </si>
  <si>
    <t>ANTHONI CHINTHAKA LAKMAL</t>
  </si>
  <si>
    <t>832351571V</t>
  </si>
  <si>
    <t>TALANGAMAGE AMARA SANATH KUMARA</t>
  </si>
  <si>
    <t>758271196V</t>
  </si>
  <si>
    <t>PRAKASHA MUDIYANSELAGE HEMALI PRIYANWADA RANASINGHE</t>
  </si>
  <si>
    <t>841170784V</t>
  </si>
  <si>
    <t>THALGASWATHTHA HEWAGE SACHIN THIWANKA</t>
  </si>
  <si>
    <t>SUBAJINI SIVAKUMAR</t>
  </si>
  <si>
    <t>ANNAKKARAGE MISSAKA AVANTHA PEIRIS</t>
  </si>
  <si>
    <t>978570739V</t>
  </si>
  <si>
    <t>METIWALA KUMBURE GEDARA SANDUNI DILUSHIKA WIJERATHNE</t>
  </si>
  <si>
    <t>925032158V</t>
  </si>
  <si>
    <t>MALAVIYA ARACHCHIGE THAKSHI WISHWALOKA MALAVIYA ARACHCHI</t>
  </si>
  <si>
    <t>880400622V</t>
  </si>
  <si>
    <t>SAMARAWEERAGE NIRESH THUSARA SAMARAWEERA</t>
  </si>
  <si>
    <t>948110610V</t>
  </si>
  <si>
    <t>DISSANAYAKE MUDIYANSELAGE CHAMPA KALYANI</t>
  </si>
  <si>
    <t>848541613V</t>
  </si>
  <si>
    <t>890233465V</t>
  </si>
  <si>
    <t>RANASINGHE ARACHCHILAGE ROSHITHA DILSHANI</t>
  </si>
  <si>
    <t>RANAWAKA ARACHCHIGE ISURU SAMPATH PRIYANKARA</t>
  </si>
  <si>
    <t>907642674V</t>
  </si>
  <si>
    <t>SELLAP PERUMALAGE SUMANGALA MALKANTHI</t>
  </si>
  <si>
    <t>HELAKSHI UTHPALA KASTHURI ARACHCHI</t>
  </si>
  <si>
    <t>951702048V</t>
  </si>
  <si>
    <t>SIVANANTHARASA SHARLAS CLEMENT</t>
  </si>
  <si>
    <t>CHANDASEKARA ATHAPATHTHU HERATH MUDIYANSELAGE UDITHA MADHUSHAN KUMARA HERATH</t>
  </si>
  <si>
    <t>HELLARAWA MUDIYANSELAGE RAVINDU LAKSIKA BANDARA</t>
  </si>
  <si>
    <t>721572994V</t>
  </si>
  <si>
    <t>ASITHA DHANANJAYA KUMARANNEHE</t>
  </si>
  <si>
    <t>678200115V</t>
  </si>
  <si>
    <t>KATUGASTHOTA PEDIRIK HETTIARACHCHILAGE SWARNALATHA HETTIARACHCHI</t>
  </si>
  <si>
    <t>IHALAGE VERON CLERANCE PERERA</t>
  </si>
  <si>
    <t>GURUGE RENUKA MALKANTHI</t>
  </si>
  <si>
    <t>916093063V</t>
  </si>
  <si>
    <t>SHANMUGARASA VIJITHTHA</t>
  </si>
  <si>
    <t>660650580V</t>
  </si>
  <si>
    <t>725451067V</t>
  </si>
  <si>
    <t>766802311V</t>
  </si>
  <si>
    <t>DONA ANUSHA SANJEEWANI WEERASINGHE</t>
  </si>
  <si>
    <t>795533940V</t>
  </si>
  <si>
    <t>931952072V</t>
  </si>
  <si>
    <t>365841063X</t>
  </si>
  <si>
    <t>KEHELKADUWE VITHANALAGE DONA JOSFIN BRIYATRIS DE SILVA</t>
  </si>
  <si>
    <t>946921068V</t>
  </si>
  <si>
    <t>870251165V</t>
  </si>
  <si>
    <t>ERANDI IROSHANI GAMAGE</t>
  </si>
  <si>
    <t>LOKURALALAGE DON NUWAN PREMAKUMARA</t>
  </si>
  <si>
    <t>850072787V</t>
  </si>
  <si>
    <t>PAHALA RALALAGE INOKA HEMANTHA RATHNAYAKA</t>
  </si>
  <si>
    <t>860693259V</t>
  </si>
  <si>
    <t>KATHRIACHCHIGE UDAYANTHA AMAL THILAKARATHNA</t>
  </si>
  <si>
    <t>938654328V</t>
  </si>
  <si>
    <t>NAOTUNNA BADALGE HIRUNI MANEESHA</t>
  </si>
  <si>
    <t>748231536V</t>
  </si>
  <si>
    <t>KODITHUWAKKU KANKANAMGE CHANDIMA</t>
  </si>
  <si>
    <t>682282843V</t>
  </si>
  <si>
    <t>WIJESEKARA ARACHCHIGE DON NIHAL</t>
  </si>
  <si>
    <t>812493159V</t>
  </si>
  <si>
    <t>WIMALASURIYA MUDIYANSELAGE NAMINDA BANDARA</t>
  </si>
  <si>
    <t>MAWATHTHE WIDANALAGE ASHEN PRASANNA MAWATHTHE</t>
  </si>
  <si>
    <t>WEDIGE PALITHA DHANUSEKARA</t>
  </si>
  <si>
    <t>842792967V</t>
  </si>
  <si>
    <t>KULATHUNGA MUDIYANSELAGE NALIN PRASAD KULATHUNGA</t>
  </si>
  <si>
    <t>PRASANNA GODAWATTA LIYANAGE</t>
  </si>
  <si>
    <t>927733439V</t>
  </si>
  <si>
    <t>JAYASINGHE MUDIYANSELAGE DEEPIKA PRIYADARSHANI JAYASINGHE</t>
  </si>
  <si>
    <t>533355218V</t>
  </si>
  <si>
    <t>WIJAYATHUNGA MUDIYANSELAGE PREMADASA</t>
  </si>
  <si>
    <t>976170229V</t>
  </si>
  <si>
    <t>PIYUMI NAYANATHARA SOMARATHNE</t>
  </si>
  <si>
    <t>587533375V</t>
  </si>
  <si>
    <t>HENAGE DONA SHYAMA CHANDI</t>
  </si>
  <si>
    <t>WELATHANTHRIGE ROHINI MALKANTHI BOTEJUE</t>
  </si>
  <si>
    <t>772541619V</t>
  </si>
  <si>
    <t>SIHIL DUSHANTHA SAMARASINGHE</t>
  </si>
  <si>
    <t>BASNAYAKA MUDIYANSELAGE DHAMMIKA SAMAN KUMARA BASNAYAKA</t>
  </si>
  <si>
    <t>965920560V</t>
  </si>
  <si>
    <t>ATHUKORALA KANKANAMALAGE HANSI LAKSHIKA</t>
  </si>
  <si>
    <t>NAKANDALAGE DONA ARUNI INOKA NAKANDALA</t>
  </si>
  <si>
    <t>THETHTHUWA DEWAGE CHANDRA SHRIYAKANTHI</t>
  </si>
  <si>
    <t>935841925V</t>
  </si>
  <si>
    <t>DISSANAYAKA MUDIYANSELAGE NILOMI SHASHIKA DISSANAYAKA</t>
  </si>
  <si>
    <t/>
  </si>
  <si>
    <t>DEPOSITS</t>
  </si>
  <si>
    <t>DEPOSIT WITHDRAWALS</t>
  </si>
  <si>
    <t>DATE</t>
  </si>
  <si>
    <t>TOTAL DEPOSIT OPENING BALANCE</t>
  </si>
  <si>
    <t>RENEWALS</t>
  </si>
  <si>
    <t>NEW DEPOSITS</t>
  </si>
  <si>
    <t>TOPUPS</t>
  </si>
  <si>
    <t>PREMATURE WITHDRAWALS</t>
  </si>
  <si>
    <t>Withdrawal</t>
  </si>
  <si>
    <t>ACCRUED INTEREST</t>
  </si>
  <si>
    <t>TOTAL LIABILITY</t>
  </si>
  <si>
    <t>Movement Of Deposit Details</t>
  </si>
  <si>
    <t>From Date</t>
  </si>
  <si>
    <t>To Date</t>
  </si>
  <si>
    <t>Date</t>
  </si>
  <si>
    <t>Day</t>
  </si>
  <si>
    <t>Opening Base</t>
  </si>
  <si>
    <t>Opening Payable</t>
  </si>
  <si>
    <t>Opening Liability</t>
  </si>
  <si>
    <t>Top Up</t>
  </si>
  <si>
    <t>Renewal Interest</t>
  </si>
  <si>
    <t>Renewed Capital</t>
  </si>
  <si>
    <t>Premature WI Capital</t>
  </si>
  <si>
    <t>Premature WI Interest</t>
  </si>
  <si>
    <t>Mature WI Capital</t>
  </si>
  <si>
    <t>Mature WI Interest</t>
  </si>
  <si>
    <t>Tot Maturity Value</t>
  </si>
  <si>
    <t>Interest Cost</t>
  </si>
  <si>
    <t>Interest Payment</t>
  </si>
  <si>
    <t>WHTPayment</t>
  </si>
  <si>
    <t>Loan Deduction</t>
  </si>
  <si>
    <t>Interest Payble</t>
  </si>
  <si>
    <t>Closing Base</t>
  </si>
  <si>
    <t>Closing Payable</t>
  </si>
  <si>
    <t>Closing Liability</t>
  </si>
  <si>
    <t>Monday</t>
  </si>
  <si>
    <t>Tuesday</t>
  </si>
  <si>
    <t>Wednesday</t>
  </si>
  <si>
    <t>Thursday</t>
  </si>
  <si>
    <t>Friday</t>
  </si>
  <si>
    <t>Saturday</t>
  </si>
  <si>
    <t>Sunday</t>
  </si>
  <si>
    <t>System Front End Report Balance</t>
  </si>
  <si>
    <t>CBSL Details Report Opening Balance</t>
  </si>
  <si>
    <t>CBSL Details Report Closing Balance</t>
  </si>
  <si>
    <t>Deposit Base Report</t>
  </si>
  <si>
    <t>Interest Payable As At Date Report</t>
  </si>
  <si>
    <t>CAP</t>
  </si>
  <si>
    <t>INT</t>
  </si>
  <si>
    <t>a</t>
  </si>
  <si>
    <t>b</t>
  </si>
  <si>
    <t>c</t>
  </si>
  <si>
    <t>d</t>
  </si>
  <si>
    <t>e</t>
  </si>
  <si>
    <t>f</t>
  </si>
  <si>
    <t>g</t>
  </si>
  <si>
    <t>h</t>
  </si>
  <si>
    <t>MINIPALAHA THEWAGE MALAN MADUSHAN THEWAGE</t>
  </si>
  <si>
    <t>KARAVITA VIDANALAGE DONA SANKHI HIRANYA KARAVITA</t>
  </si>
  <si>
    <t>MAHAARACHCHILE GEDARA CHAMILA KUMARAI MAHAARACHCHI</t>
  </si>
  <si>
    <t>GAMAGEDARA SOORIYAKUMARA HERATH BANDARA</t>
  </si>
  <si>
    <t>ASSETLINE CAPITAL (PRIVATE) LIMITED</t>
  </si>
  <si>
    <t>BINARA ASABHA GUNASEKARA</t>
  </si>
  <si>
    <t>SARATH LAKSHMAN ATHUKORALA</t>
  </si>
  <si>
    <t>625580463V</t>
  </si>
  <si>
    <t>GAYATHRIE KESHANIE ATHUKORALA</t>
  </si>
  <si>
    <t>KANNANGARA KORALALAGE CHIRATH JEEWAKA JAYATILAKE</t>
  </si>
  <si>
    <t>725940386V</t>
  </si>
  <si>
    <t>UDUWANAGE DONA AJANTHA NAMALI</t>
  </si>
  <si>
    <t>978301584V</t>
  </si>
  <si>
    <t>PATISTHANAGE POORNIMA KANCHANAMALA</t>
  </si>
  <si>
    <t>PATISTHANAGE LASIDI HANSIKA</t>
  </si>
  <si>
    <t>617250748V</t>
  </si>
  <si>
    <t>ENDERA ARACHCHIGE RAMANI</t>
  </si>
  <si>
    <t>666571134V</t>
  </si>
  <si>
    <t>AKURESSA CHANDANI PRIYANTHIKA RANASINGHE</t>
  </si>
  <si>
    <t>KOTTAHACHCHI KANKANAMGE RENUKA DAMAYANTHI</t>
  </si>
  <si>
    <t>THOLKAMUDALIGE LAKMINI ANURA THEJA FERNANDO</t>
  </si>
  <si>
    <t>505743130V</t>
  </si>
  <si>
    <t>ABEWICKRAMA GAMACHCHIGE KARUNAWATHI</t>
  </si>
  <si>
    <t>GODAKANDA ARACHCHIGE GARLEY PERERA</t>
  </si>
  <si>
    <t>PRIYA SURANGI WIDANAGAMACHCHI</t>
  </si>
  <si>
    <t>745520685V</t>
  </si>
  <si>
    <t>WEERATHUNGA ARACHCHIGE PUNYA HASITHA DHANAWARSHA DE SERAM</t>
  </si>
  <si>
    <t>PALLIGODA VITHANAGE DIMUTH BASURU</t>
  </si>
  <si>
    <t>WEERAKOON ARACHCHILAGE NIMALI PRIYANTHA WEERAKOON</t>
  </si>
  <si>
    <t>761711377V</t>
  </si>
  <si>
    <t>RANIL PRASANNA SAMARAKOON</t>
  </si>
  <si>
    <t>EDIRIWEERA JAYASEKARA KURUNDUPATABADIGE NIHAL</t>
  </si>
  <si>
    <t>MAHAWATHTHAGE DON SAMANSIRI</t>
  </si>
  <si>
    <t>WIKRAMASINGHE MADANAYAKA MALLIKA</t>
  </si>
  <si>
    <t>KANNANGARAGE THILOMI ASINI WIJEKON</t>
  </si>
  <si>
    <t>SURANGI SEVWANDI HEWANAYAKA</t>
  </si>
  <si>
    <t>Total Payable</t>
  </si>
  <si>
    <t>System INT Payable</t>
  </si>
  <si>
    <t>Due Date</t>
  </si>
  <si>
    <t>DIANA PREMICA CHARLES JEBARAJ PAUL</t>
  </si>
  <si>
    <t>WEERATHUNGA ARACHCHIGE SAMPATH PALITHA DE SERAM</t>
  </si>
  <si>
    <t>991532170V</t>
  </si>
  <si>
    <t>ATHUKORALA KANKANAMALAGE DILSHAN KASUN ATHUKORALA</t>
  </si>
  <si>
    <t>567322904V</t>
  </si>
  <si>
    <t>JANAGE DON SWARNA JAYANTHI</t>
  </si>
  <si>
    <t>GALAGAMA SINGANETHTHIGE ANJANA PRASANNA</t>
  </si>
  <si>
    <t>ABEYSING PATHIRANA IDUMINI UPAHARI</t>
  </si>
  <si>
    <t>821753732V</t>
  </si>
  <si>
    <t>LIYANA ARACHCHIGE HEMANTHA NUWAN LIYANA ARACHCHI</t>
  </si>
  <si>
    <t>630571340V</t>
  </si>
  <si>
    <t>936881840V</t>
  </si>
  <si>
    <t>SAKUNIKA SANKALPANI GUNATHILAKA</t>
  </si>
  <si>
    <t>926183664V</t>
  </si>
  <si>
    <t>LOKUGE RAJANI LAKSHIKA DE SILVA</t>
  </si>
  <si>
    <t>741230070V</t>
  </si>
  <si>
    <t>NISANTHA ASOKA BANDARIGODAGE</t>
  </si>
  <si>
    <t>790731832V</t>
  </si>
  <si>
    <t>PEARL DISSANAYAKA</t>
  </si>
  <si>
    <t>KALUHENALAGE HEMANTHA PRADEEP WIJERATHNE</t>
  </si>
  <si>
    <t>856882322V</t>
  </si>
  <si>
    <t>SRI RANGA DENIYE DAUNDA GEDARA CHAMILA SANDAMALI JAYAWICKRAMA</t>
  </si>
  <si>
    <t>840673154V</t>
  </si>
  <si>
    <t>916812540V</t>
  </si>
  <si>
    <t>PADUKKA ARACHCHILAGE DONA DILINI MADUSHANI</t>
  </si>
  <si>
    <t>735943545V</t>
  </si>
  <si>
    <t>CHANDRAPPERU ARACHCHIGE HIMALI NIROSHA FERNANDO</t>
  </si>
  <si>
    <t>FERNANDO NISANTHA SAMARANAYAKA</t>
  </si>
  <si>
    <t>646063655V</t>
  </si>
  <si>
    <t>WEERAKOON MUDIYANSELAGE PREMAWATHI</t>
  </si>
  <si>
    <t>926360159V</t>
  </si>
  <si>
    <t>AYOMI DARSHANI MUNASINGHE</t>
  </si>
  <si>
    <t>653560214V</t>
  </si>
  <si>
    <t>YOGA SRI WIMAL WITHARANA</t>
  </si>
  <si>
    <t>902340564V</t>
  </si>
  <si>
    <t>ARIYA MADURASINGHAGE CHANNA</t>
  </si>
  <si>
    <t>RAJAN PATHMAKANTH</t>
  </si>
  <si>
    <t>782293133V</t>
  </si>
  <si>
    <t>KUDA GAMAGE GAMINI PUSHPA KUMARA</t>
  </si>
  <si>
    <t>PREETHI VIRAJ JAYAWARDHANE</t>
  </si>
  <si>
    <t>726480672V</t>
  </si>
  <si>
    <t>SHARMILA EKANAYAKE</t>
  </si>
  <si>
    <t>SAMARAKOON MUDIYANSELAGE SUNIL SAMARAKOON</t>
  </si>
  <si>
    <t>908004299V</t>
  </si>
  <si>
    <t>SEPARAMADU MEREGNGNAGE DONA PIYUMI LAKSHIKA SENARATHNA</t>
  </si>
  <si>
    <t>EDIRISINGHE MUDIYANSELAGE SUJATHA</t>
  </si>
  <si>
    <t>UDUGAMPALAGE MALEESHA DILAKSHAN FERNANDO</t>
  </si>
  <si>
    <t>852303492V</t>
  </si>
  <si>
    <t>KANAGARETHNAM KEDEESAN</t>
  </si>
  <si>
    <t>900842520V</t>
  </si>
  <si>
    <t>PINIDIYAGE THANURA UDANA</t>
  </si>
  <si>
    <t>907862178V</t>
  </si>
  <si>
    <t>MANAMENDRA PATABADIGE AHESHA DILRUKSHI</t>
  </si>
  <si>
    <t>WIDANAGAMAACHCHIGE NISULI KAVITHRA WIDANAGAMAACHCHI</t>
  </si>
  <si>
    <t>841211766V</t>
  </si>
  <si>
    <t>DASSANAYAKE MUDIYANSELAGE CHAMILA BANDARA DASSANAYAKE</t>
  </si>
  <si>
    <t>907221482V</t>
  </si>
  <si>
    <t>ALUWIHARE WALAWWE DINUSHIKA SHYAMALI BANDARANAYAKE</t>
  </si>
  <si>
    <t>782432001V</t>
  </si>
  <si>
    <t>RATHNAYAKA MUDIYANSELAGE GAMINI RATHNAYAKA</t>
  </si>
  <si>
    <t>970661417V</t>
  </si>
  <si>
    <t>RATHNAYAKE LIYANAGE THISANDA NAVEEN</t>
  </si>
  <si>
    <t>942840462V</t>
  </si>
  <si>
    <t>WANASINGHA WANNINAYAKA MUDIYANSELAGE ESWEDA GEDARA RASIKA KELUM WANASINGHA</t>
  </si>
  <si>
    <t>PB 3367</t>
  </si>
  <si>
    <t>2014/UT/70</t>
  </si>
  <si>
    <t>PV 121</t>
  </si>
  <si>
    <t>2014/UT/72</t>
  </si>
  <si>
    <t>PB 162 PV</t>
  </si>
  <si>
    <t>550552604V</t>
  </si>
  <si>
    <t>DON NISSANKA BADDEWITHANA</t>
  </si>
  <si>
    <t>JAWARANGE THARUSHA GIMHAN DARMARATHNA</t>
  </si>
  <si>
    <t>DAYARATHNAGE HARSHA SANDARUWAN DAYARATHNA</t>
  </si>
  <si>
    <t>765163900V</t>
  </si>
  <si>
    <t>HAPUTHANTHRIGE SHAYAMA THUSHARI GUNASEKARA</t>
  </si>
  <si>
    <t>568571606V</t>
  </si>
  <si>
    <t>PETHTHA WADUGE KAMALA WIJESIRI</t>
  </si>
  <si>
    <t>901362335V</t>
  </si>
  <si>
    <t>RATHNAYAKA MUDIYANSELAGE NIMESH SANCHITHA WANIGARATHNA</t>
  </si>
  <si>
    <t>640852690V</t>
  </si>
  <si>
    <t>SATHASIVAM CHANDRAN</t>
  </si>
  <si>
    <t>846443460V</t>
  </si>
  <si>
    <t>KATHALUWA LIYANAGE RANGIKA GIMHANI ABEYWICKRAMA</t>
  </si>
  <si>
    <t>917920729V</t>
  </si>
  <si>
    <t>URAGODA APPUHAMILAGE SUPIPI THATHSARANI SULAKSHANA</t>
  </si>
  <si>
    <t>895672548V</t>
  </si>
  <si>
    <t>WANNI ADHIPATHTHU MUDIYANSELAGE SASEEKA DAMAYANTHI ADHIPATHTHU</t>
  </si>
  <si>
    <t>687751604V</t>
  </si>
  <si>
    <t>KURUPPU MUHANDIRAMLAGE SHALINI WIJERATHNA</t>
  </si>
  <si>
    <t>PAMUNUWA VITHANALAGE KUMUDU CHANDANA PERERA</t>
  </si>
  <si>
    <t>713192260V</t>
  </si>
  <si>
    <t>JAYAWEERA ARACHCHIGE DON PUSHPITHA SHANAKA JAYAWEERA</t>
  </si>
  <si>
    <t>SENEVIRATHNA BASNAYAKA MUDIYANSELAGE GAYANI CHAMILA SENEVIRATHNA</t>
  </si>
  <si>
    <t>823074123V</t>
  </si>
  <si>
    <t>NAMMUNI ARCHCHIGE LALITH WASANTHA WIJESURIYA</t>
  </si>
  <si>
    <t>917070946V</t>
  </si>
  <si>
    <t>MAPA PATHIRANALAGE ACHINI KALPANA THILAKARATHNA</t>
  </si>
  <si>
    <t>Last Week Reported</t>
  </si>
  <si>
    <t>881153297V</t>
  </si>
  <si>
    <t>HERATH MUDIYANSELAGE SIDATH MADHUSANKA HERATH</t>
  </si>
  <si>
    <t>MALLAWA MUDIYANSELAGE SUMITHRA JAYASINGHE HAMINE</t>
  </si>
  <si>
    <t>927651041V</t>
  </si>
  <si>
    <t>KURUKULASOORIYA WELLAM FRANCESGE ASANGI SITHARA SOVIS</t>
  </si>
  <si>
    <t>772652690V</t>
  </si>
  <si>
    <t>RANDENIYA ARACHCHIGE SUGATH SANJEEWA</t>
  </si>
  <si>
    <t>520010343V</t>
  </si>
  <si>
    <t>VELAYUDAM SIVASUNDARANADAN</t>
  </si>
  <si>
    <t>920383793V</t>
  </si>
  <si>
    <t>ANTHONY BERNAD THUSHAR THOMSON</t>
  </si>
  <si>
    <t>677841850V</t>
  </si>
  <si>
    <t>RANASINGHE ARACHCHIGE RAMANI</t>
  </si>
  <si>
    <t>863493714V</t>
  </si>
  <si>
    <t>RANASINGHE ARACHCHIGE JAYATHU CHINTHAKA</t>
  </si>
  <si>
    <t>780704101V</t>
  </si>
  <si>
    <t>THAWARASA THAYALAN</t>
  </si>
  <si>
    <t>800670365V</t>
  </si>
  <si>
    <t>HEWA DEWAGE AMILA SAMPATH ALIAS SHEHAN ATHUGALA</t>
  </si>
  <si>
    <t>902420258V</t>
  </si>
  <si>
    <t>NILANKA SANJEEWA HARISCHANDRA</t>
  </si>
  <si>
    <t>868630221V</t>
  </si>
  <si>
    <t>GIDDAWA GEDARA SHANIKA DILRUKSHI JAYANETHTHI WIJENAYAKA</t>
  </si>
  <si>
    <t>786785243V</t>
  </si>
  <si>
    <t>BALAPUWADUGE DIYANA KUMARI MENDIS</t>
  </si>
  <si>
    <t>897992396V</t>
  </si>
  <si>
    <t>MADANAYAKA THARANGA HARSHANI</t>
  </si>
  <si>
    <t>2871</t>
  </si>
  <si>
    <t>FD EIR ADJUSTMENT</t>
  </si>
  <si>
    <t>THALARAMBA KANKANAMALAGE NEWTON PERERA</t>
  </si>
  <si>
    <t>740612425V</t>
  </si>
  <si>
    <t>BINDU HEWA RUWAN SURANGA JAYARATNE</t>
  </si>
  <si>
    <t>665651533V</t>
  </si>
  <si>
    <t>HALPANDENI HEWAGE CHANDRANI</t>
  </si>
  <si>
    <t>826080930V</t>
  </si>
  <si>
    <t>KULASEKARAGE AWANTHI RANGIKA PERERA</t>
  </si>
  <si>
    <t>MOHAMMED FAREED FATHIMA FARHA</t>
  </si>
  <si>
    <t>683261140V</t>
  </si>
  <si>
    <t>610812996V</t>
  </si>
  <si>
    <t>HETTI ARACHCHI UPALI</t>
  </si>
  <si>
    <t>973150111V</t>
  </si>
  <si>
    <t>SUPPIRAMANIYAM THARISAN</t>
  </si>
  <si>
    <t>SIDDHAMARAKKALAGE DILSHAN HENRY LALINDRA DE SILVA</t>
  </si>
  <si>
    <t>901571333V</t>
  </si>
  <si>
    <t>NAVODA KARIYAWASAM SENADEERA</t>
  </si>
  <si>
    <t>721603580V</t>
  </si>
  <si>
    <t>JEGANADAN JAYASEELAN</t>
  </si>
  <si>
    <t>928323420V</t>
  </si>
  <si>
    <t>BUDDHIKA SUBHASHANI HETTIARACHCHI</t>
  </si>
  <si>
    <t>763490831V</t>
  </si>
  <si>
    <t>NAKANDALAGE DON DHAMMIKA PRESENAJITH</t>
  </si>
  <si>
    <t>831222549V</t>
  </si>
  <si>
    <t>SEEGU BADUGE DAMITH INDIKA DE SILVA</t>
  </si>
  <si>
    <t>953353261V</t>
  </si>
  <si>
    <t>DIKHENE GEDARA HASHAN LAKSHITHA MADHUSHANKA</t>
  </si>
  <si>
    <t>AKURESSE ANUSHA NILANTHI RANASINGHE</t>
  </si>
  <si>
    <t>SUJANTHA NILMINI HAPUARACHCHI</t>
  </si>
  <si>
    <t>WANNAKU WATTE WADUGE WIJEDASA</t>
  </si>
  <si>
    <t>962190693V</t>
  </si>
  <si>
    <t>PRADHANA MUDIYANSELAGE PRASANNA KUMARA</t>
  </si>
  <si>
    <t>KASTHIURI ARACHCHILAGE DAMITH KALUARACHCHI</t>
  </si>
  <si>
    <t>THARUMALINGAM NILOJAN</t>
  </si>
  <si>
    <t>978193927V</t>
  </si>
  <si>
    <t>RATHNAWALLI NAWARATHNE ABARANA UDAGEDARA MADHUSHI NITHYANI NAWARATHNA</t>
  </si>
  <si>
    <t>561773696V</t>
  </si>
  <si>
    <t>SAMARAWICKRAMAGE WIJESINGHE</t>
  </si>
  <si>
    <t>NAWARATHNE MUDIYANSELAGE THILANKA ROSHAN NAWARATHNE</t>
  </si>
  <si>
    <t>KONARA MUDIYANSELAGE CHANDRA KUMARI</t>
  </si>
  <si>
    <t>788061803V</t>
  </si>
  <si>
    <t>ELVITIGALAGE INOKA NILMINI</t>
  </si>
  <si>
    <t>868101555V</t>
  </si>
  <si>
    <t>HATHTHIMUNIGE ROSHANI DILHARA SILVA</t>
  </si>
  <si>
    <t>923105123V</t>
  </si>
  <si>
    <t>MALLIKA ARACHCHILAGE ASITHA UPUL KUMARA</t>
  </si>
  <si>
    <t>982721750V</t>
  </si>
  <si>
    <t>SHEHAN MALSARA WEERASINGHE PATHIRANA</t>
  </si>
  <si>
    <t>PANDITHAGE RUMESH MANOHARA</t>
  </si>
  <si>
    <t>950440732V</t>
  </si>
  <si>
    <t>WEERATHUNGA ARACHCHIGE LAHIRU KOSALA BANDARA GUNAWARDHANA</t>
  </si>
  <si>
    <t>812880446V</t>
  </si>
  <si>
    <t>JANGURU PATAMBENDIGE CHAMILA UDAYA KUMARA</t>
  </si>
  <si>
    <t>955994078V</t>
  </si>
  <si>
    <t>RAJENDRAM KEERTHANA</t>
  </si>
  <si>
    <t>KARAGODA PATHANAGE MERI INDRA NILMINI</t>
  </si>
  <si>
    <t>931102532V</t>
  </si>
  <si>
    <t>KODITHUWAKKU ARACHCHIGE DON SAJITH LOCHANA</t>
  </si>
  <si>
    <t>711552669V</t>
  </si>
  <si>
    <t>BENARD ANESLY SELLER</t>
  </si>
  <si>
    <t>933263991V</t>
  </si>
  <si>
    <t>RANHOTI GEDARA MADUMAL GUNAWARDHANA</t>
  </si>
  <si>
    <t>863052190V</t>
  </si>
  <si>
    <t>ATHTHANAYAKA MUDIYANSELAGE INDIKA THUSHANTHA KUMARA ATHTHANAYAKA</t>
  </si>
  <si>
    <t>910354582V</t>
  </si>
  <si>
    <t>SIDATH PRADEEP ATHUKORALA</t>
  </si>
  <si>
    <t>800492955V</t>
  </si>
  <si>
    <t>THANIKASALAM THATHISEERAN</t>
  </si>
  <si>
    <t>RATHNAYAKA MUDIYANSELAGE AMILA BUDDHIKA RATHNAYAKA</t>
  </si>
  <si>
    <t>945782056V</t>
  </si>
  <si>
    <t>KULASOORIYA ARACHCHILAGE THARUKA MADHUMALI</t>
  </si>
  <si>
    <t>517292001V</t>
  </si>
  <si>
    <t>DANGALLA DEWAGE INDRA MALANI CHANDRALATHA</t>
  </si>
  <si>
    <t>976421817V</t>
  </si>
  <si>
    <t>ELLAWALAGE SANDUNI UPEKSHA ELLAWALA</t>
  </si>
  <si>
    <t>915130208V</t>
  </si>
  <si>
    <t>JOHN THIVYA KATHARIN FERNANDO</t>
  </si>
  <si>
    <t>SIYASANGARA KARUNARATHNA MUDIYANSELAGE AMALMEE SANKETHMA WICKRAMARATHNA</t>
  </si>
  <si>
    <t>697942645V</t>
  </si>
  <si>
    <t>GANGA NISHANI ABHAYAWARDHANA</t>
  </si>
  <si>
    <t>THISARI REGNA PARANAMANA</t>
  </si>
  <si>
    <t>911411121V</t>
  </si>
  <si>
    <t>GALLAGE SANJEEWA MUNASINGHA</t>
  </si>
  <si>
    <t>941080189V</t>
  </si>
  <si>
    <t>RANASINGHA ARACHCHILAGE NUWAN BUDDHIKA RANASINGHE</t>
  </si>
  <si>
    <t>893552995V</t>
  </si>
  <si>
    <t>HERATH MUDIYANSELAGE SANATH PRIYADARSHANA HERATH</t>
  </si>
  <si>
    <t>996534669V</t>
  </si>
  <si>
    <t>KIHANDUWAGE NIMSHA SHAVINDI WIJESOORIYA</t>
  </si>
  <si>
    <t>932803240V</t>
  </si>
  <si>
    <t>THUSHARA GAMAGE SHASHIKA DILSHAN JAYAWICKRAMA</t>
  </si>
  <si>
    <t>MADDUMA DODANGODA ISURU KUSHAN</t>
  </si>
  <si>
    <t>756413163V</t>
  </si>
  <si>
    <t>RUTH KATHY JAYASEKARA</t>
  </si>
  <si>
    <t>798432150V</t>
  </si>
  <si>
    <t>KURUNERUGE PRABHANI DILRUKSHI KURUNERU</t>
  </si>
  <si>
    <t>ROONAGE KUSUM KUMARA</t>
  </si>
  <si>
    <t>791710421V</t>
  </si>
  <si>
    <t>VITHANAGE DHANUSHKA GUNATHILAKE</t>
  </si>
  <si>
    <t>851124047V</t>
  </si>
  <si>
    <t>MOOKAN GNANESWARAN</t>
  </si>
  <si>
    <t>GODAGAMA VIDANA ARACHCHILAGE DUSHAN MADHUWANTHA</t>
  </si>
  <si>
    <t>982710561V</t>
  </si>
  <si>
    <t>HETTIGE NIMESH MADHUSANKA</t>
  </si>
  <si>
    <t>981613260V</t>
  </si>
  <si>
    <t>MOHOMAD JABAR INSAMAMUL SAKIR</t>
  </si>
  <si>
    <t>DISSANAYAKA MUDIYANSELAGE JANITH CHAMUDITHA DISSANAYAKA</t>
  </si>
  <si>
    <t>ALEXANDER ANDREW</t>
  </si>
  <si>
    <t>977673909V</t>
  </si>
  <si>
    <t>WICKRAMA ARACHCHI ABESIRIWARDHANA RASHINI NIMHANI</t>
  </si>
  <si>
    <t>2013/UT/157</t>
  </si>
  <si>
    <t>CAL FIXED INCOME OPPORTUNITIES FUND</t>
  </si>
  <si>
    <t>2013/UT/113</t>
  </si>
  <si>
    <t>CAPITAL ALLIANCE INVESTMENT GRADE FUND</t>
  </si>
  <si>
    <t>896030906V</t>
  </si>
  <si>
    <t>RANAMUKA DEWAGE SARASI NELUM KUMARI WEERASINGHE</t>
  </si>
  <si>
    <t>LAL WICKRAMASINGHE</t>
  </si>
  <si>
    <t>882662047V</t>
  </si>
  <si>
    <t>RATNANATHAN THIRESIYAN PREMRAJ</t>
  </si>
  <si>
    <t>702533635V</t>
  </si>
  <si>
    <t>JAYASINGHE MUDIYANSELAGE DISSANAYAKA</t>
  </si>
  <si>
    <t>678074080V</t>
  </si>
  <si>
    <t>WADUGE RUCHILA JAYANGANI FERNANDO</t>
  </si>
  <si>
    <t>JUDE RUSSEL NUGARA</t>
  </si>
  <si>
    <t>WARNAKULASURIYA ISURU DINUSHA SAMPATH 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</si>
</sst>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 * #,##0_ ;_ * \-#,##0_ ;_ * &quot;-&quot;??_ ;_ @_ "/>
    <numFmt numFmtId="167" formatCode="dddd"/>
    <numFmt numFmtId="168" formatCode="[$-10409]dd/mm/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u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164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>
      <alignment vertical="center"/>
    </xf>
    <xf numFmtId="0" fontId="3" fillId="0" borderId="0"/>
    <xf numFmtId="164" fontId="3" fillId="0" borderId="0" applyFont="0" applyFill="0" applyBorder="0" applyAlignment="0" applyProtection="0">
      <alignment vertical="center"/>
    </xf>
    <xf numFmtId="0" fontId="4" fillId="0" borderId="0"/>
    <xf numFmtId="43" fontId="4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2" applyAlignment="1">
      <alignment vertical="center"/>
    </xf>
    <xf numFmtId="0" fontId="0" fillId="0" borderId="0" xfId="0" applyAlignment="1">
      <alignment vertical="center"/>
    </xf>
    <xf numFmtId="0" fontId="6" fillId="0" borderId="0" xfId="10" applyFont="1" applyAlignment="1">
      <alignment vertical="center"/>
    </xf>
    <xf numFmtId="0" fontId="3" fillId="0" borderId="0" xfId="10" applyAlignment="1">
      <alignment vertical="center"/>
    </xf>
    <xf numFmtId="0" fontId="7" fillId="2" borderId="3" xfId="10" applyFont="1" applyFill="1" applyBorder="1" applyAlignment="1">
      <alignment horizontal="center" vertical="center"/>
    </xf>
    <xf numFmtId="0" fontId="7" fillId="2" borderId="4" xfId="10" applyFont="1" applyFill="1" applyBorder="1" applyAlignment="1">
      <alignment horizontal="center" vertical="center"/>
    </xf>
    <xf numFmtId="0" fontId="7" fillId="2" borderId="4" xfId="10" applyFont="1" applyFill="1" applyBorder="1" applyAlignment="1">
      <alignment horizontal="center" vertical="center" wrapText="1"/>
    </xf>
    <xf numFmtId="164" fontId="7" fillId="2" borderId="4" xfId="11" applyFont="1" applyFill="1" applyBorder="1" applyAlignment="1">
      <alignment horizontal="center" vertical="center" wrapText="1"/>
    </xf>
    <xf numFmtId="0" fontId="7" fillId="2" borderId="5" xfId="10" applyFont="1" applyFill="1" applyBorder="1" applyAlignment="1">
      <alignment horizontal="center" vertical="center" wrapText="1"/>
    </xf>
    <xf numFmtId="0" fontId="8" fillId="0" borderId="1" xfId="10" applyFont="1" applyBorder="1" applyAlignment="1">
      <alignment vertical="center"/>
    </xf>
    <xf numFmtId="4" fontId="8" fillId="0" borderId="1" xfId="11" applyNumberFormat="1" applyFont="1" applyBorder="1" applyAlignment="1">
      <alignment vertical="center"/>
    </xf>
    <xf numFmtId="166" fontId="8" fillId="0" borderId="1" xfId="11" applyNumberFormat="1" applyFont="1" applyBorder="1" applyAlignment="1">
      <alignment vertical="center"/>
    </xf>
    <xf numFmtId="166" fontId="8" fillId="3" borderId="1" xfId="11" applyNumberFormat="1" applyFont="1" applyFill="1" applyBorder="1" applyAlignment="1">
      <alignment vertical="center"/>
    </xf>
    <xf numFmtId="0" fontId="9" fillId="3" borderId="1" xfId="10" applyFont="1" applyFill="1" applyBorder="1" applyAlignment="1">
      <alignment vertical="center"/>
    </xf>
    <xf numFmtId="4" fontId="9" fillId="3" borderId="1" xfId="11" applyNumberFormat="1" applyFont="1" applyFill="1" applyBorder="1" applyAlignment="1">
      <alignment vertical="center"/>
    </xf>
    <xf numFmtId="166" fontId="9" fillId="3" borderId="1" xfId="11" applyNumberFormat="1" applyFont="1" applyFill="1" applyBorder="1" applyAlignment="1">
      <alignment vertical="center"/>
    </xf>
    <xf numFmtId="164" fontId="9" fillId="3" borderId="1" xfId="11" applyFont="1" applyFill="1" applyBorder="1" applyAlignment="1">
      <alignment vertical="center"/>
    </xf>
    <xf numFmtId="164" fontId="3" fillId="4" borderId="0" xfId="11" applyFont="1" applyFill="1" applyAlignment="1">
      <alignment vertical="center"/>
    </xf>
    <xf numFmtId="0" fontId="0" fillId="0" borderId="1" xfId="0" applyBorder="1"/>
    <xf numFmtId="43" fontId="0" fillId="0" borderId="1" xfId="1" applyFont="1" applyBorder="1"/>
    <xf numFmtId="43" fontId="0" fillId="0" borderId="0" xfId="1" applyFont="1" applyAlignment="1">
      <alignment vertical="center"/>
    </xf>
    <xf numFmtId="165" fontId="3" fillId="4" borderId="0" xfId="1" applyNumberFormat="1" applyFont="1" applyFill="1" applyAlignment="1">
      <alignment vertical="center"/>
    </xf>
    <xf numFmtId="14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43" fontId="2" fillId="0" borderId="1" xfId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0" fillId="0" borderId="0" xfId="0" quotePrefix="1"/>
    <xf numFmtId="43" fontId="2" fillId="0" borderId="1" xfId="1" applyFont="1" applyBorder="1"/>
    <xf numFmtId="0" fontId="2" fillId="0" borderId="0" xfId="0" applyFont="1"/>
    <xf numFmtId="43" fontId="2" fillId="0" borderId="0" xfId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43" fontId="0" fillId="0" borderId="0" xfId="1" applyFont="1" applyFill="1" applyBorder="1"/>
    <xf numFmtId="43" fontId="2" fillId="0" borderId="0" xfId="1" applyFont="1" applyFill="1" applyBorder="1"/>
    <xf numFmtId="43" fontId="1" fillId="0" borderId="0" xfId="1" applyFill="1" applyBorder="1" applyAlignment="1">
      <alignment vertical="center"/>
    </xf>
    <xf numFmtId="43" fontId="1" fillId="0" borderId="0" xfId="2" applyNumberFormat="1" applyAlignment="1">
      <alignment vertical="center"/>
    </xf>
    <xf numFmtId="43" fontId="2" fillId="0" borderId="0" xfId="1" applyFont="1" applyFill="1" applyBorder="1" applyAlignment="1">
      <alignment vertical="center"/>
    </xf>
    <xf numFmtId="43" fontId="2" fillId="0" borderId="0" xfId="2" applyNumberFormat="1" applyFont="1" applyAlignment="1">
      <alignment vertical="center"/>
    </xf>
    <xf numFmtId="43" fontId="1" fillId="0" borderId="0" xfId="1" applyFont="1" applyFill="1" applyBorder="1"/>
    <xf numFmtId="43" fontId="1" fillId="0" borderId="0" xfId="2" applyNumberFormat="1" applyAlignment="1">
      <alignment horizontal="center" vertical="center"/>
    </xf>
    <xf numFmtId="0" fontId="13" fillId="0" borderId="0" xfId="12" applyFont="1"/>
    <xf numFmtId="0" fontId="13" fillId="5" borderId="0" xfId="12" applyFont="1" applyFill="1"/>
    <xf numFmtId="0" fontId="14" fillId="0" borderId="0" xfId="12" applyFont="1" applyAlignment="1">
      <alignment vertical="top" wrapText="1" readingOrder="1"/>
    </xf>
    <xf numFmtId="0" fontId="15" fillId="0" borderId="0" xfId="12" applyFont="1" applyAlignment="1">
      <alignment vertical="top" wrapText="1" readingOrder="1"/>
    </xf>
    <xf numFmtId="0" fontId="15" fillId="6" borderId="8" xfId="12" applyFont="1" applyFill="1" applyBorder="1" applyAlignment="1">
      <alignment vertical="top" wrapText="1" readingOrder="1"/>
    </xf>
    <xf numFmtId="0" fontId="15" fillId="6" borderId="8" xfId="12" applyFont="1" applyFill="1" applyBorder="1" applyAlignment="1">
      <alignment horizontal="left" vertical="top" wrapText="1" readingOrder="1"/>
    </xf>
    <xf numFmtId="0" fontId="15" fillId="6" borderId="8" xfId="12" applyFont="1" applyFill="1" applyBorder="1" applyAlignment="1">
      <alignment horizontal="right" vertical="top" wrapText="1" readingOrder="1"/>
    </xf>
    <xf numFmtId="0" fontId="8" fillId="0" borderId="1" xfId="12" applyFont="1" applyBorder="1" applyAlignment="1">
      <alignment vertical="center"/>
    </xf>
    <xf numFmtId="165" fontId="9" fillId="0" borderId="1" xfId="13" applyNumberFormat="1" applyFont="1" applyBorder="1" applyAlignment="1">
      <alignment horizontal="center" vertical="center"/>
    </xf>
    <xf numFmtId="0" fontId="8" fillId="0" borderId="0" xfId="12" applyFont="1"/>
    <xf numFmtId="0" fontId="9" fillId="0" borderId="1" xfId="12" applyFont="1" applyBorder="1" applyAlignment="1">
      <alignment horizontal="center" vertical="center"/>
    </xf>
    <xf numFmtId="165" fontId="9" fillId="0" borderId="1" xfId="13" applyNumberFormat="1" applyFont="1" applyBorder="1" applyAlignment="1">
      <alignment horizontal="center" vertical="center" wrapText="1"/>
    </xf>
    <xf numFmtId="168" fontId="11" fillId="0" borderId="1" xfId="12" applyNumberFormat="1" applyFont="1" applyBorder="1" applyAlignment="1">
      <alignment vertical="center" readingOrder="1"/>
    </xf>
    <xf numFmtId="165" fontId="8" fillId="0" borderId="1" xfId="13" applyNumberFormat="1" applyFont="1" applyBorder="1" applyAlignment="1">
      <alignment vertical="center" wrapText="1"/>
    </xf>
    <xf numFmtId="165" fontId="8" fillId="0" borderId="1" xfId="13" applyNumberFormat="1" applyFont="1" applyBorder="1" applyAlignment="1">
      <alignment vertical="center"/>
    </xf>
    <xf numFmtId="165" fontId="8" fillId="7" borderId="1" xfId="13" applyNumberFormat="1" applyFont="1" applyFill="1" applyBorder="1" applyAlignment="1">
      <alignment vertical="center"/>
    </xf>
    <xf numFmtId="165" fontId="0" fillId="0" borderId="0" xfId="1" applyNumberFormat="1" applyFont="1"/>
    <xf numFmtId="0" fontId="16" fillId="0" borderId="8" xfId="0" applyFont="1" applyBorder="1" applyAlignment="1">
      <alignment vertical="top" wrapText="1"/>
    </xf>
    <xf numFmtId="0" fontId="16" fillId="0" borderId="9" xfId="0" applyFont="1" applyBorder="1" applyAlignment="1">
      <alignment vertical="top" wrapText="1"/>
    </xf>
    <xf numFmtId="165" fontId="0" fillId="0" borderId="0" xfId="0" applyNumberFormat="1"/>
    <xf numFmtId="0" fontId="17" fillId="0" borderId="6" xfId="0" applyFont="1" applyBorder="1" applyAlignment="1">
      <alignment vertical="top" wrapText="1" readingOrder="1"/>
    </xf>
    <xf numFmtId="0" fontId="17" fillId="0" borderId="7" xfId="0" applyFont="1" applyBorder="1" applyAlignment="1">
      <alignment vertical="top" wrapText="1" readingOrder="1"/>
    </xf>
    <xf numFmtId="0" fontId="17" fillId="0" borderId="2" xfId="0" applyFont="1" applyBorder="1" applyAlignment="1">
      <alignment vertical="top" wrapText="1" readingOrder="1"/>
    </xf>
    <xf numFmtId="0" fontId="17" fillId="0" borderId="10" xfId="0" applyFont="1" applyBorder="1" applyAlignment="1">
      <alignment vertical="top" wrapText="1" readingOrder="1"/>
    </xf>
    <xf numFmtId="0" fontId="17" fillId="0" borderId="2" xfId="0" applyFont="1" applyBorder="1" applyAlignment="1">
      <alignment horizontal="right" vertical="top" wrapText="1" readingOrder="1"/>
    </xf>
    <xf numFmtId="165" fontId="13" fillId="0" borderId="0" xfId="12" applyNumberFormat="1" applyFont="1"/>
    <xf numFmtId="165" fontId="13" fillId="4" borderId="0" xfId="12" applyNumberFormat="1" applyFont="1" applyFill="1"/>
    <xf numFmtId="0" fontId="13" fillId="0" borderId="0" xfId="12" applyFont="1" applyAlignment="1">
      <alignment horizontal="center" vertical="center"/>
    </xf>
    <xf numFmtId="0" fontId="13" fillId="5" borderId="0" xfId="12" applyFont="1" applyFill="1" applyAlignment="1">
      <alignment horizontal="center" vertical="center"/>
    </xf>
    <xf numFmtId="0" fontId="12" fillId="0" borderId="0" xfId="12" applyFont="1" applyAlignment="1">
      <alignment horizontal="left" vertical="center" readingOrder="1"/>
    </xf>
    <xf numFmtId="0" fontId="18" fillId="4" borderId="0" xfId="12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5" fontId="2" fillId="0" borderId="0" xfId="0" applyNumberFormat="1" applyFont="1"/>
    <xf numFmtId="165" fontId="2" fillId="8" borderId="0" xfId="0" applyNumberFormat="1" applyFont="1" applyFill="1"/>
    <xf numFmtId="0" fontId="16" fillId="0" borderId="0" xfId="2" applyFont="1" applyAlignment="1">
      <alignment vertical="center"/>
    </xf>
    <xf numFmtId="14" fontId="16" fillId="0" borderId="0" xfId="2" applyNumberFormat="1" applyFont="1" applyAlignment="1">
      <alignment vertical="center"/>
    </xf>
    <xf numFmtId="165" fontId="16" fillId="0" borderId="0" xfId="1" applyNumberFormat="1" applyFont="1" applyFill="1" applyAlignment="1">
      <alignment vertical="center"/>
    </xf>
    <xf numFmtId="43" fontId="16" fillId="0" borderId="0" xfId="1" applyFont="1" applyFill="1" applyAlignment="1">
      <alignment horizontal="center" vertical="center"/>
    </xf>
    <xf numFmtId="43" fontId="16" fillId="0" borderId="0" xfId="1" applyFont="1" applyFill="1" applyAlignment="1">
      <alignment vertical="center"/>
    </xf>
    <xf numFmtId="0" fontId="19" fillId="0" borderId="0" xfId="2" applyFont="1" applyAlignment="1">
      <alignment horizontal="center" vertical="center" wrapText="1"/>
    </xf>
    <xf numFmtId="167" fontId="19" fillId="0" borderId="0" xfId="2" applyNumberFormat="1" applyFont="1" applyAlignment="1">
      <alignment horizontal="center" vertical="center" wrapText="1"/>
    </xf>
    <xf numFmtId="43" fontId="19" fillId="0" borderId="0" xfId="1" applyFont="1" applyFill="1" applyAlignment="1">
      <alignment horizontal="center" vertical="center" wrapText="1"/>
    </xf>
    <xf numFmtId="0" fontId="16" fillId="0" borderId="0" xfId="3" applyFont="1" applyAlignment="1">
      <alignment vertical="center"/>
    </xf>
    <xf numFmtId="0" fontId="16" fillId="0" borderId="0" xfId="3" quotePrefix="1" applyFont="1" applyAlignment="1">
      <alignment vertical="center"/>
    </xf>
    <xf numFmtId="14" fontId="16" fillId="0" borderId="0" xfId="3" applyNumberFormat="1" applyFont="1" applyAlignment="1">
      <alignment vertical="center"/>
    </xf>
    <xf numFmtId="14" fontId="16" fillId="0" borderId="0" xfId="5" applyNumberFormat="1" applyFont="1" applyFill="1" applyAlignment="1">
      <alignment horizontal="center" vertical="center"/>
    </xf>
    <xf numFmtId="165" fontId="16" fillId="0" borderId="0" xfId="5" applyNumberFormat="1" applyFont="1" applyFill="1" applyAlignment="1">
      <alignment horizontal="center" vertical="center"/>
    </xf>
    <xf numFmtId="165" fontId="16" fillId="0" borderId="0" xfId="2" applyNumberFormat="1" applyFont="1" applyAlignment="1">
      <alignment horizontal="center" vertical="center"/>
    </xf>
    <xf numFmtId="14" fontId="16" fillId="0" borderId="0" xfId="3" applyNumberFormat="1" applyFont="1" applyAlignment="1">
      <alignment horizontal="right" vertical="center"/>
    </xf>
    <xf numFmtId="43" fontId="16" fillId="0" borderId="0" xfId="2" applyNumberFormat="1" applyFont="1" applyAlignment="1">
      <alignment vertical="center"/>
    </xf>
    <xf numFmtId="0" fontId="16" fillId="0" borderId="0" xfId="2" quotePrefix="1" applyFont="1" applyAlignment="1">
      <alignment vertical="center"/>
    </xf>
    <xf numFmtId="0" fontId="16" fillId="0" borderId="0" xfId="0" applyFont="1" applyAlignment="1">
      <alignment vertical="center"/>
    </xf>
    <xf numFmtId="14" fontId="16" fillId="0" borderId="0" xfId="2" applyNumberFormat="1" applyFont="1" applyAlignment="1">
      <alignment horizontal="center" vertical="center"/>
    </xf>
    <xf numFmtId="0" fontId="8" fillId="0" borderId="0" xfId="0" applyFont="1" applyAlignment="1">
      <alignment horizontal="left" vertical="top" readingOrder="1"/>
    </xf>
    <xf numFmtId="0" fontId="8" fillId="0" borderId="0" xfId="0" applyFont="1" applyAlignment="1">
      <alignment horizontal="left" vertical="center" readingOrder="1"/>
    </xf>
    <xf numFmtId="0" fontId="16" fillId="0" borderId="0" xfId="10" applyFont="1" applyAlignment="1">
      <alignment vertical="center" wrapText="1"/>
    </xf>
    <xf numFmtId="14" fontId="16" fillId="0" borderId="0" xfId="0" applyNumberFormat="1" applyFont="1" applyAlignment="1">
      <alignment horizontal="right" vertical="center"/>
    </xf>
    <xf numFmtId="0" fontId="8" fillId="0" borderId="0" xfId="3" applyFont="1"/>
    <xf numFmtId="0" fontId="16" fillId="0" borderId="0" xfId="3" applyFont="1"/>
    <xf numFmtId="14" fontId="16" fillId="0" borderId="0" xfId="0" applyNumberFormat="1" applyFont="1"/>
    <xf numFmtId="0" fontId="16" fillId="0" borderId="0" xfId="2" applyFont="1" applyAlignment="1">
      <alignment horizontal="center" vertical="center"/>
    </xf>
    <xf numFmtId="165" fontId="16" fillId="0" borderId="0" xfId="4" applyNumberFormat="1" applyFont="1" applyFill="1" applyAlignment="1">
      <alignment vertical="center" wrapText="1"/>
    </xf>
    <xf numFmtId="165" fontId="16" fillId="0" borderId="0" xfId="4" applyNumberFormat="1" applyFont="1" applyFill="1" applyAlignment="1">
      <alignment vertical="center"/>
    </xf>
    <xf numFmtId="165" fontId="16" fillId="0" borderId="0" xfId="5" applyNumberFormat="1" applyFont="1" applyFill="1" applyAlignment="1">
      <alignment vertical="center"/>
    </xf>
    <xf numFmtId="165" fontId="16" fillId="0" borderId="0" xfId="11" applyNumberFormat="1" applyFont="1" applyFill="1" applyAlignment="1">
      <alignment vertical="center"/>
    </xf>
    <xf numFmtId="43" fontId="10" fillId="7" borderId="1" xfId="1" applyFont="1" applyFill="1" applyBorder="1"/>
    <xf numFmtId="43" fontId="20" fillId="7" borderId="1" xfId="1" applyFont="1" applyFill="1" applyBorder="1"/>
    <xf numFmtId="165" fontId="1" fillId="0" borderId="11" xfId="1" applyNumberFormat="1" applyFont="1" applyBorder="1" applyAlignment="1">
      <alignment vertical="top" wrapText="1" readingOrder="1"/>
    </xf>
    <xf numFmtId="165" fontId="16" fillId="0" borderId="0" xfId="1" applyNumberFormat="1" applyFont="1" applyAlignment="1">
      <alignment vertical="center"/>
    </xf>
    <xf numFmtId="165" fontId="16" fillId="0" borderId="0" xfId="2" applyNumberFormat="1" applyFont="1" applyAlignment="1">
      <alignment vertical="center"/>
    </xf>
    <xf numFmtId="165" fontId="19" fillId="0" borderId="0" xfId="1" applyNumberFormat="1" applyFont="1" applyAlignment="1">
      <alignment horizontal="center" vertical="center"/>
    </xf>
    <xf numFmtId="165" fontId="21" fillId="7" borderId="1" xfId="13" applyNumberFormat="1" applyFont="1" applyFill="1" applyBorder="1" applyAlignment="1">
      <alignment vertical="center"/>
    </xf>
    <xf numFmtId="43" fontId="1" fillId="0" borderId="0" xfId="1" applyFont="1" applyFill="1" applyBorder="1" applyAlignment="1">
      <alignment horizontal="center" vertical="center"/>
    </xf>
    <xf numFmtId="0" fontId="22" fillId="5" borderId="0" xfId="12" applyFont="1" applyFill="1"/>
    <xf numFmtId="168" fontId="23" fillId="0" borderId="0" xfId="12" applyNumberFormat="1" applyFont="1" applyAlignment="1">
      <alignment vertical="top" wrapText="1" readingOrder="1"/>
    </xf>
    <xf numFmtId="0" fontId="23" fillId="0" borderId="0" xfId="12" applyFont="1" applyAlignment="1">
      <alignment horizontal="left" vertical="top" wrapText="1" readingOrder="1"/>
    </xf>
    <xf numFmtId="165" fontId="23" fillId="0" borderId="0" xfId="13" applyNumberFormat="1" applyFont="1" applyFill="1" applyAlignment="1">
      <alignment horizontal="right" vertical="top" wrapText="1" readingOrder="1"/>
    </xf>
    <xf numFmtId="165" fontId="23" fillId="0" borderId="0" xfId="13" applyNumberFormat="1" applyFont="1" applyFill="1" applyAlignment="1">
      <alignment vertical="top" wrapText="1" readingOrder="1"/>
    </xf>
    <xf numFmtId="14" fontId="1" fillId="0" borderId="11" xfId="1" applyNumberFormat="1" applyFont="1" applyBorder="1" applyAlignment="1">
      <alignment vertical="top" wrapText="1" readingOrder="1"/>
    </xf>
    <xf numFmtId="165" fontId="1" fillId="0" borderId="11" xfId="1" applyNumberFormat="1" applyFont="1" applyBorder="1" applyAlignment="1">
      <alignment horizontal="right" vertical="top" wrapText="1" readingOrder="1"/>
    </xf>
    <xf numFmtId="14" fontId="1" fillId="0" borderId="1" xfId="1" applyNumberFormat="1" applyFont="1" applyBorder="1" applyAlignment="1">
      <alignment vertical="top" wrapText="1" readingOrder="1"/>
    </xf>
    <xf numFmtId="165" fontId="1" fillId="0" borderId="1" xfId="1" applyNumberFormat="1" applyFont="1" applyBorder="1" applyAlignment="1">
      <alignment vertical="top" wrapText="1" readingOrder="1"/>
    </xf>
    <xf numFmtId="165" fontId="1" fillId="0" borderId="1" xfId="1" applyNumberFormat="1" applyFont="1" applyBorder="1" applyAlignment="1">
      <alignment horizontal="right" vertical="top" wrapText="1" readingOrder="1"/>
    </xf>
    <xf numFmtId="14" fontId="16" fillId="9" borderId="0" xfId="2" applyNumberFormat="1" applyFont="1" applyFill="1" applyAlignment="1">
      <alignment vertical="center"/>
    </xf>
    <xf numFmtId="165" fontId="8" fillId="0" borderId="0" xfId="12" applyNumberFormat="1" applyFont="1"/>
    <xf numFmtId="43" fontId="3" fillId="4" borderId="0" xfId="1" applyFont="1" applyFill="1" applyAlignment="1">
      <alignment vertical="center"/>
    </xf>
    <xf numFmtId="165" fontId="0" fillId="4" borderId="0" xfId="0" applyNumberFormat="1" applyFill="1"/>
    <xf numFmtId="43" fontId="3" fillId="0" borderId="0" xfId="10" applyNumberFormat="1" applyAlignment="1">
      <alignment vertical="center"/>
    </xf>
    <xf numFmtId="165" fontId="16" fillId="4" borderId="0" xfId="2" applyNumberFormat="1" applyFont="1" applyFill="1" applyAlignment="1">
      <alignment vertical="center"/>
    </xf>
    <xf numFmtId="165" fontId="19" fillId="4" borderId="0" xfId="1" applyNumberFormat="1" applyFont="1" applyFill="1" applyAlignment="1">
      <alignment horizontal="center" vertical="center"/>
    </xf>
    <xf numFmtId="14" fontId="1" fillId="0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9" fillId="0" borderId="1" xfId="13" applyNumberFormat="1" applyFont="1" applyBorder="1" applyAlignment="1">
      <alignment horizontal="center" vertical="center"/>
    </xf>
  </cellXfs>
  <cellStyles count="14">
    <cellStyle name="Comma" xfId="1" builtinId="3"/>
    <cellStyle name="Comma 2" xfId="4" xr:uid="{4D66280B-EE9F-43EA-9EAE-5DD8B243C936}"/>
    <cellStyle name="Comma 2 2" xfId="9" xr:uid="{82F0172E-D93C-4BF7-84EE-8C4C080D0EF9}"/>
    <cellStyle name="Comma 2 2 2" xfId="11" xr:uid="{08AA4963-AD90-4B54-83D4-D1355D4A02E2}"/>
    <cellStyle name="Comma 3" xfId="5" xr:uid="{1081EB67-70C6-45A2-8F4E-532CECD384ED}"/>
    <cellStyle name="Comma 4" xfId="13" xr:uid="{0B623AAC-C8D7-4CA7-BB5F-07C5331B8638}"/>
    <cellStyle name="Normal" xfId="0" builtinId="0"/>
    <cellStyle name="Normal 2" xfId="3" xr:uid="{A77A4F9E-E061-4390-929B-1F790BD41906}"/>
    <cellStyle name="Normal 2 2" xfId="8" xr:uid="{F060EC17-37A9-4B55-95BC-213823EE588A}"/>
    <cellStyle name="Normal 2 2 2" xfId="10" xr:uid="{00F418F0-4564-426C-9824-64479FDC0074}"/>
    <cellStyle name="Normal 3" xfId="12" xr:uid="{E0B8D786-2FE3-4A6C-86AF-BE9D54C8067F}"/>
    <cellStyle name="Normal 4" xfId="2" xr:uid="{FACA0C40-1B84-4D22-9FC8-4C98553B726B}"/>
    <cellStyle name="Percent 2" xfId="6" xr:uid="{E2C0294B-4F2D-4AD9-A033-8063B3FA0BDD}"/>
    <cellStyle name="Percent 3" xfId="7" xr:uid="{7B06FF81-4474-45DE-9283-AE3B829260AE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nnual%20Reports\Annual%20Report%202008\Moshani\AR%20-%2006\Income%20Statement\2%20Yr%20Summary\DOCUME~1\Kavitha\LOCALS~1\Temp\notes6030C8\New%20Folder\Gavesh's%20files\September%202005%20-%20Qtr\P%20&amp;%20L\Profit%20Re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mcogrp-my.sharepoint.com/Budget%20backups/09.02.2018/Budget%202018%2019/Expenses/11%20-%2018_19%20Renewals_Licenc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8.17\pros\Quarterlies\September%20Qtr\Qtr%20-%20Sep%202008\FS%20Final\FS\FS_Q2_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\Accounts\Mrep02_03\0211B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BC/CBC%20Report/Monthly/Yr2006/COF_200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pg.lk/Budget%202019%2020/Divisional%20Information/GCRRC/19_20%20HR%20Requirement%20-%20GCRRC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julian.kumarasinghe\Desktop\Month%20%20End%20Workings%20-%20SEPTEMBER\1.%20T%20Bonds\EIR%20For%20remainng%20bonds%20-September%202017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1.%20Work\Client\1.%20Bahrain\1.%20Client%20Data\1.%20KHCB\2.%20Working\3.%20Corporate%20-%20Rating%20wise\v2\3.%20Corporate%20-%20Real%20Estate%20-%20Bahrai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TOSHIBA\AppData\Local\Temp\notes11F6BD\~994481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kcmb_d057\share%201\DOCUME~1\CHANDA~1\LOCALS~1\Temp\Temporary%20Directory%201%20for%20Alucop%20Cables%20Ltd%2026-05.xls.zip\Documents%20and%20Settings\schandrakumara\Local%20Settings\Temp\wze50f\TO%20KPMG\ENg%20Cash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akshi.j\AppData\Local\Microsoft\Windows\Temporary%20Internet%20Files\Content.Outlook\5YN00N11\tf02802356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EW_JOB\MONTHLY%20FILES\1998\December\Provision\Prch\Raprch1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b\Accounts\Mrep02_03\0206PL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175\treasury%2520and%2520banking\Dinesh%2520PC\Treasury%2520Workings\Treasury\Assetline%2520Master%2520Fil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ive.dpg.lk\195\Users\kasunsa\Desktop\budget%202018-19\18_19%20Product%20line%20allocations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okah\Downloads\InterestPayableAsAtDateReport.csv" TargetMode="External"/><Relationship Id="rId1" Type="http://schemas.openxmlformats.org/officeDocument/2006/relationships/externalLinkPath" Target="/Users/alokah/Downloads/InterestPayableAsAtDateRepor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pmcogrp-my.sharepoint.com/VITO/CORP%20PROFORMA/Racorp6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xhe297\LOCALS~1\Temp\C.Notes.Data\NEW_JOB\MONTHLY%20FILES\1998\December\Provision\Prch\Raprch1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K_NVL_BPFA01\SYS2\Travel%20Reporting\1999\Mar%2099\BTflash03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ajith.perera/Application%20Data/Microsoft/Excel/Bangladesh/31%20Dec%202010/Commercial/Commercial%20Bangladesh/calculations/General%20Ledger%2031DEC10_Glob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onthly%20Accounts\February'05\Balance%20sheet_FEB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ffice%20Related\Treasury%20LD\CP\Assetline%20Master%20Fil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ykumara\AppData\Local\Microsoft\Windows\INetCache\Content.Outlook\XBEALRAR\IFRS%209\softlogic%20insurance%20PLC\ECL_General%20%20To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 Rec"/>
      <sheetName val="Sheet2"/>
      <sheetName val="Sheet1 (2)"/>
      <sheetName val="Sheet1"/>
      <sheetName val="Other Charts"/>
      <sheetName val="BS - Openning - Int"/>
      <sheetName val="P_L for 3 M"/>
      <sheetName val="Profit_Rec"/>
      <sheetName val="Sheet1_(2)"/>
      <sheetName val="Other_Charts"/>
      <sheetName val="BS_-_Openning_-_Int"/>
      <sheetName val="P_L_for_3_M"/>
      <sheetName val="Profit_Rec1"/>
      <sheetName val="Sheet1_(2)1"/>
      <sheetName val="Other_Charts1"/>
      <sheetName val="BS_-_Openning_-_Int1"/>
      <sheetName val="P_L_for_3_M1"/>
      <sheetName val="Profit_Rec2"/>
      <sheetName val="Sheet1_(2)2"/>
      <sheetName val="Other_Charts2"/>
      <sheetName val="BS_-_Openning_-_Int2"/>
      <sheetName val="P_L_for_3_M2"/>
      <sheetName val="Profit_Rec3"/>
      <sheetName val="Sheet1_(2)3"/>
      <sheetName val="Other_Charts3"/>
      <sheetName val="BS_-_Openning_-_Int3"/>
      <sheetName val="P_L_for_3_M3"/>
      <sheetName val="GRADE LIST"/>
      <sheetName val="Months"/>
      <sheetName val="Profit_Rec4"/>
      <sheetName val="Sheet1_(2)4"/>
      <sheetName val="Other_Charts4"/>
      <sheetName val="BS_-_Openning_-_Int4"/>
      <sheetName val="P_L_for_3_M4"/>
      <sheetName val="GRADE_LIST"/>
      <sheetName val="Consol CF"/>
      <sheetName val="Profit_Rec5"/>
      <sheetName val="Sheet1_(2)5"/>
      <sheetName val="Other_Charts5"/>
      <sheetName val="BS_-_Openning_-_Int5"/>
      <sheetName val="P_L_for_3_M5"/>
      <sheetName val="GRADE_LIST1"/>
      <sheetName val="Profit_Rec6"/>
      <sheetName val="Sheet1_(2)6"/>
      <sheetName val="Other_Charts6"/>
      <sheetName val="BS_-_Openning_-_Int6"/>
      <sheetName val="P_L_for_3_M6"/>
      <sheetName val="GRADE_LIST2"/>
      <sheetName val="Profit_Rec7"/>
      <sheetName val="Sheet1_(2)7"/>
      <sheetName val="Other_Charts7"/>
      <sheetName val="BS_-_Openning_-_Int7"/>
      <sheetName val="P_L_for_3_M7"/>
      <sheetName val="GRADE_LIST3"/>
      <sheetName val="UA"/>
      <sheetName val="IS-N"/>
      <sheetName val="Account_Analysis_Report_010719"/>
      <sheetName val="VD3"/>
      <sheetName val="LIST"/>
      <sheetName val="Article"/>
      <sheetName val="CUMAA"/>
      <sheetName val="Currency"/>
      <sheetName val="Non-Statistical Sampling"/>
      <sheetName val="AR Drop Downs"/>
      <sheetName val="DropDown"/>
      <sheetName val="BOC 164mn"/>
      <sheetName val="LANGUAGE"/>
      <sheetName val="Incremental calc"/>
      <sheetName val="BUD-D.XLS"/>
      <sheetName val="FAS115"/>
      <sheetName val="MAIN"/>
      <sheetName val="C&amp;B"/>
      <sheetName val="loan"/>
      <sheetName val="N1"/>
      <sheetName val="STOCKS"/>
      <sheetName val="Dates"/>
      <sheetName val="95BSHEET_M"/>
      <sheetName val="KADAWATHA"/>
      <sheetName val="PL"/>
      <sheetName val="TB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er Guide  "/>
      <sheetName val="Summery"/>
      <sheetName val="DPMC"/>
      <sheetName val="DPMCL"/>
      <sheetName val="DPA"/>
      <sheetName val="Total"/>
      <sheetName val="IS RENEWALS"/>
      <sheetName val="HRM"/>
      <sheetName val="PAYMENTS DPMC - DPA"/>
      <sheetName val="Motor Fleet "/>
      <sheetName val="CC PLATE"/>
      <sheetName val="QUALITY FUNCTIONS"/>
      <sheetName val="PAYMENTS DPMCL"/>
      <sheetName val="SEMI LUXURY VEHICLES TAXES"/>
      <sheetName val="ADVANCES AND PREPAYMENTS"/>
      <sheetName val="WORKING DPMC"/>
      <sheetName val="WORKING DPMCL"/>
      <sheetName val="WORKING DPA"/>
      <sheetName val="CODING VS"/>
      <sheetName val="CODING PA"/>
      <sheetName val="CODING WS"/>
      <sheetName val="CODING VA"/>
      <sheetName val="Ld_Lcy"/>
      <sheetName val="NOTES - EXPENSES "/>
    </sheetNames>
    <sheetDataSet>
      <sheetData sheetId="0"/>
      <sheetData sheetId="1">
        <row r="121">
          <cell r="P121">
            <v>39230376.581261091</v>
          </cell>
          <cell r="AD121">
            <v>3043701.1337162587</v>
          </cell>
          <cell r="AR121">
            <v>1918686.6865956825</v>
          </cell>
        </row>
        <row r="128">
          <cell r="A128" t="str">
            <v>DPMC</v>
          </cell>
        </row>
        <row r="129">
          <cell r="A129" t="str">
            <v>DPMCL</v>
          </cell>
        </row>
        <row r="130">
          <cell r="A130" t="str">
            <v>DPA</v>
          </cell>
        </row>
        <row r="131">
          <cell r="A131" t="str">
            <v>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 BS"/>
      <sheetName val="Consol IS"/>
      <sheetName val="Consol CF"/>
      <sheetName val="SCE-G"/>
      <sheetName val="Co. BS"/>
      <sheetName val="Co. IS"/>
      <sheetName val="Co. CF"/>
      <sheetName val="SCE-C"/>
      <sheetName val="Seg Qtr"/>
      <sheetName val="Seg Cum"/>
      <sheetName val="Notes "/>
      <sheetName val="PP&amp;E 2007"/>
      <sheetName val="Lease"/>
      <sheetName val="Ld_Lcy"/>
      <sheetName val="Consol_BS"/>
      <sheetName val="Consol_IS"/>
      <sheetName val="Consol_CF"/>
      <sheetName val="Co__BS"/>
      <sheetName val="Co__IS"/>
      <sheetName val="Co__CF"/>
      <sheetName val="Seg_Qtr"/>
      <sheetName val="Seg_Cum"/>
      <sheetName val="Notes_"/>
      <sheetName val="PP&amp;E_2007"/>
      <sheetName val="Consol_BS1"/>
      <sheetName val="Consol_IS1"/>
      <sheetName val="Consol_CF1"/>
      <sheetName val="Co__BS1"/>
      <sheetName val="Co__IS1"/>
      <sheetName val="Co__CF1"/>
      <sheetName val="Seg_Qtr1"/>
      <sheetName val="Seg_Cum1"/>
      <sheetName val="Notes_1"/>
      <sheetName val="PP&amp;E_20071"/>
      <sheetName val="Consol_BS2"/>
      <sheetName val="Consol_IS2"/>
      <sheetName val="Consol_CF2"/>
      <sheetName val="Co__BS2"/>
      <sheetName val="Co__IS2"/>
      <sheetName val="Co__CF2"/>
      <sheetName val="Seg_Qtr2"/>
      <sheetName val="Seg_Cum2"/>
      <sheetName val="Notes_2"/>
      <sheetName val="PP&amp;E_20072"/>
      <sheetName val="Consol_BS3"/>
      <sheetName val="Consol_IS3"/>
      <sheetName val="Consol_CF3"/>
      <sheetName val="Co__BS3"/>
      <sheetName val="Co__IS3"/>
      <sheetName val="Co__CF3"/>
      <sheetName val="Seg_Qtr3"/>
      <sheetName val="Seg_Cum3"/>
      <sheetName val="Notes_3"/>
      <sheetName val="PP&amp;E_20073"/>
      <sheetName val="DownLoad"/>
      <sheetName val="P_L for 3 M"/>
      <sheetName val="Bank _Inst_Master"/>
      <sheetName val="BS - Openning - Int"/>
      <sheetName val="Admin BD"/>
      <sheetName val="Sta III-IV"/>
      <sheetName val="FVAT"/>
      <sheetName val="P_L_for_3_M"/>
      <sheetName val="Sta_III-IV"/>
      <sheetName val="BALSHEET"/>
      <sheetName val="Consol_BS6"/>
      <sheetName val="Consol_IS6"/>
      <sheetName val="Consol_CF6"/>
      <sheetName val="Co__BS6"/>
      <sheetName val="Co__IS6"/>
      <sheetName val="Co__CF6"/>
      <sheetName val="Seg_Qtr6"/>
      <sheetName val="Seg_Cum6"/>
      <sheetName val="Notes_6"/>
      <sheetName val="PP&amp;E_20076"/>
      <sheetName val="P_L_for_3_M6"/>
      <sheetName val="Sta_III-IV6"/>
      <sheetName val="Bank__Inst_Master3"/>
      <sheetName val="Consol_BS5"/>
      <sheetName val="Consol_IS5"/>
      <sheetName val="Consol_CF5"/>
      <sheetName val="Co__BS5"/>
      <sheetName val="Co__IS5"/>
      <sheetName val="Co__CF5"/>
      <sheetName val="Seg_Qtr5"/>
      <sheetName val="Seg_Cum5"/>
      <sheetName val="Notes_5"/>
      <sheetName val="PP&amp;E_20075"/>
      <sheetName val="P_L_for_3_M5"/>
      <sheetName val="Sta_III-IV5"/>
      <sheetName val="Bank__Inst_Master2"/>
      <sheetName val="P_L_for_3_M2"/>
      <sheetName val="Sta_III-IV2"/>
      <sheetName val="Bank__Inst_Master1"/>
      <sheetName val="P_L_for_3_M1"/>
      <sheetName val="Sta_III-IV1"/>
      <sheetName val="Bank__Inst_Master"/>
      <sheetName val="P_L_for_3_M3"/>
      <sheetName val="Sta_III-IV3"/>
      <sheetName val="Consol_BS4"/>
      <sheetName val="Consol_IS4"/>
      <sheetName val="Consol_CF4"/>
      <sheetName val="Co__BS4"/>
      <sheetName val="Co__IS4"/>
      <sheetName val="Co__CF4"/>
      <sheetName val="Seg_Qtr4"/>
      <sheetName val="Seg_Cum4"/>
      <sheetName val="Notes_4"/>
      <sheetName val="PP&amp;E_20074"/>
      <sheetName val="P_L_for_3_M4"/>
      <sheetName val="Sta_III-IV4"/>
      <sheetName val="Consol_BS7"/>
      <sheetName val="Consol_IS7"/>
      <sheetName val="Consol_CF7"/>
      <sheetName val="Co__BS7"/>
      <sheetName val="Co__IS7"/>
      <sheetName val="Co__CF7"/>
      <sheetName val="Seg_Qtr7"/>
      <sheetName val="Seg_Cum7"/>
      <sheetName val="Notes_7"/>
      <sheetName val="PP&amp;E_20077"/>
      <sheetName val="P_L_for_3_M7"/>
      <sheetName val="Sta_III-IV7"/>
      <sheetName val="Bank__Inst_Master4"/>
      <sheetName val="SOFP"/>
      <sheetName val="Consol_BS8"/>
      <sheetName val="Consol_IS8"/>
      <sheetName val="Consol_CF8"/>
      <sheetName val="Co__BS8"/>
      <sheetName val="Co__IS8"/>
      <sheetName val="Co__CF8"/>
      <sheetName val="Seg_Qtr8"/>
      <sheetName val="Seg_Cum8"/>
      <sheetName val="Notes_8"/>
      <sheetName val="PP&amp;E_20078"/>
      <sheetName val="P_L_for_3_M8"/>
      <sheetName val="Sta_III-IV8"/>
      <sheetName val="Bank__Inst_Master5"/>
      <sheetName val="BS_-_Openning_-_Int"/>
      <sheetName val="Admin_BD"/>
      <sheetName val="BS_-_Openning_-_Int1"/>
      <sheetName val="Admin_BD1"/>
      <sheetName val="Loan Amortization Schedule"/>
      <sheetName val="BS"/>
      <sheetName val="1draft "/>
      <sheetName val="P&amp;L"/>
      <sheetName val="CE"/>
      <sheetName val="CF"/>
      <sheetName val="P&amp;L Notes"/>
      <sheetName val="PPE"/>
      <sheetName val="BS Notes"/>
      <sheetName val="TB-2018-19"/>
      <sheetName val="JE - FY19"/>
      <sheetName val="Del 3"/>
      <sheetName val="BS Co"/>
      <sheetName val="Cash Flow"/>
      <sheetName val="Consol_BS9"/>
      <sheetName val="Consol_IS9"/>
      <sheetName val="Consol_CF9"/>
      <sheetName val="Co__BS9"/>
      <sheetName val="Co__IS9"/>
      <sheetName val="Co__CF9"/>
      <sheetName val="Seg_Qtr9"/>
      <sheetName val="Seg_Cum9"/>
      <sheetName val="Notes_9"/>
      <sheetName val="PP&amp;E_20079"/>
      <sheetName val="P_L_for_3_M9"/>
      <sheetName val="Bank__Inst_Master6"/>
      <sheetName val="BS_-_Openning_-_Int2"/>
      <sheetName val="Admin_BD2"/>
      <sheetName val="Sta_III-IV9"/>
      <sheetName val="Loan_Amortization_Schedule"/>
      <sheetName val="1draft_"/>
      <sheetName val="P&amp;L_Notes"/>
      <sheetName val="BS_Notes"/>
      <sheetName val="JE_-_FY19"/>
      <sheetName val="Del_3"/>
      <sheetName val="Summery"/>
      <sheetName val="Consol_BS10"/>
      <sheetName val="Consol_IS10"/>
      <sheetName val="Consol_CF10"/>
      <sheetName val="Co__BS10"/>
      <sheetName val="Co__IS10"/>
      <sheetName val="Co__CF10"/>
      <sheetName val="Seg_Qtr10"/>
      <sheetName val="Seg_Cum10"/>
      <sheetName val="Notes_10"/>
      <sheetName val="PP&amp;E_200710"/>
      <sheetName val="P_L_for_3_M10"/>
      <sheetName val="Bank__Inst_Master7"/>
      <sheetName val="BS_-_Openning_-_Int3"/>
      <sheetName val="Admin_BD3"/>
      <sheetName val="Sta_III-IV10"/>
      <sheetName val="Loan_Amortization_Schedule1"/>
      <sheetName val="1draft_1"/>
      <sheetName val="P&amp;L_Notes1"/>
      <sheetName val="BS_Notes1"/>
      <sheetName val="JE_-_FY191"/>
      <sheetName val="Del_31"/>
      <sheetName val="Consol_BS11"/>
      <sheetName val="Consol_IS11"/>
      <sheetName val="Consol_CF11"/>
      <sheetName val="Co__BS11"/>
      <sheetName val="Co__IS11"/>
      <sheetName val="Co__CF11"/>
      <sheetName val="Seg_Qtr11"/>
      <sheetName val="Seg_Cum11"/>
      <sheetName val="Notes_11"/>
      <sheetName val="PP&amp;E_200711"/>
      <sheetName val="P_L_for_3_M11"/>
      <sheetName val="Bank__Inst_Master8"/>
      <sheetName val="BS_-_Openning_-_Int4"/>
      <sheetName val="Admin_BD4"/>
      <sheetName val="Sta_III-IV11"/>
      <sheetName val="Loan_Amortization_Schedule2"/>
      <sheetName val="1draft_2"/>
      <sheetName val="P&amp;L_Notes2"/>
      <sheetName val="BS_Notes2"/>
      <sheetName val="JE_-_FY192"/>
      <sheetName val="Del_32"/>
      <sheetName val="Consol_BS12"/>
      <sheetName val="Consol_IS12"/>
      <sheetName val="Consol_CF12"/>
      <sheetName val="Co__BS12"/>
      <sheetName val="Co__IS12"/>
      <sheetName val="Co__CF12"/>
      <sheetName val="Seg_Qtr12"/>
      <sheetName val="Seg_Cum12"/>
      <sheetName val="Notes_12"/>
      <sheetName val="PP&amp;E_200712"/>
      <sheetName val="P_L_for_3_M12"/>
      <sheetName val="Bank__Inst_Master9"/>
      <sheetName val="BS_-_Openning_-_Int5"/>
      <sheetName val="Admin_BD5"/>
      <sheetName val="Sta_III-IV12"/>
      <sheetName val="Loan_Amortization_Schedule3"/>
      <sheetName val="1draft_3"/>
      <sheetName val="P&amp;L_Notes3"/>
      <sheetName val="BS_Notes3"/>
      <sheetName val="JE_-_FY193"/>
      <sheetName val="Del_33"/>
      <sheetName val="BS_Co"/>
      <sheetName val="Cash_Flow"/>
      <sheetName val="TB"/>
      <sheetName val="1"/>
      <sheetName val="FS_Q2_08"/>
      <sheetName val="APR-P"/>
      <sheetName val="AUG-P"/>
      <sheetName val="Master P&amp;L"/>
      <sheetName val="Dec"/>
      <sheetName val="Feb"/>
      <sheetName val="Payroll"/>
      <sheetName val="Jan"/>
      <sheetName val="JUL-P"/>
      <sheetName val="JUN-P"/>
      <sheetName val="March"/>
      <sheetName val="MAY-P"/>
      <sheetName val="OCT-P"/>
      <sheetName val="AP-Payroll14-15"/>
      <sheetName val="SEP-P"/>
      <sheetName val="Master_P&amp;L"/>
      <sheetName val="sheet1"/>
      <sheetName val="Setup"/>
      <sheetName val="Accumulated Depreciation"/>
      <sheetName val="2266"/>
      <sheetName val="2275"/>
      <sheetName val="2263"/>
      <sheetName val="2293"/>
      <sheetName val="2281"/>
      <sheetName val="0297"/>
      <sheetName val="2366"/>
      <sheetName val="2349"/>
      <sheetName val="2329"/>
      <sheetName val="2323"/>
      <sheetName val="2314"/>
      <sheetName val="2305"/>
      <sheetName val="Electrical"/>
      <sheetName val="Bill"/>
      <sheetName val="Gas Break Up(Annex-E)"/>
      <sheetName val="Mechanical"/>
      <sheetName val="Negative binomial theory"/>
      <sheetName val="DA1_1"/>
      <sheetName val="BLOOMBERG"/>
      <sheetName val="H2"/>
      <sheetName val="B2"/>
      <sheetName val="2006"/>
      <sheetName val="BUD-D.XLS"/>
      <sheetName val="Budget"/>
      <sheetName val="TAX-CURR"/>
      <sheetName val="AC-CHART"/>
      <sheetName val="Currency"/>
      <sheetName val="Non-Statistical Sampling"/>
      <sheetName val="AR Drop Downs"/>
      <sheetName val="DropDown"/>
      <sheetName val="L Yr"/>
      <sheetName val="Source"/>
      <sheetName val="Balance"/>
      <sheetName val="Base"/>
      <sheetName val="Condit°"/>
      <sheetName val="CRA-Detail"/>
      <sheetName val="JobDetails"/>
      <sheetName val="Customize Your Invoice"/>
      <sheetName val="2005"/>
      <sheetName val="BS Last Period"/>
      <sheetName val="P&amp;L 2021"/>
      <sheetName val="1000 BEDS"/>
      <sheetName val="START"/>
      <sheetName val="Dates"/>
      <sheetName val="O1.3"/>
      <sheetName val="O1.4"/>
      <sheetName val="ADMIN"/>
      <sheetName val="BARS"/>
      <sheetName val="COA"/>
      <sheetName val="SD2"/>
      <sheetName val="SD3"/>
      <sheetName val="SD4"/>
      <sheetName val="HM (QTD)"/>
      <sheetName val="Food07"/>
      <sheetName val="Sal07"/>
      <sheetName val="Parameters"/>
      <sheetName val="oracle"/>
      <sheetName val="Sheet6"/>
      <sheetName val="opening"/>
      <sheetName val="symix"/>
      <sheetName val="Accumulated_Depreciation"/>
      <sheetName val="Gas_Break_Up(Annex-E)"/>
      <sheetName val="Master_P&amp;L1"/>
      <sheetName val="Accumulated_Depreciation1"/>
      <sheetName val="Gas_Break_Up(Annex-E)1"/>
      <sheetName val="Menu"/>
      <sheetName val="Air Compressor"/>
      <sheetName val="WWTP"/>
      <sheetName val="Air Conditioner"/>
      <sheetName val="DBU"/>
      <sheetName val="FCBU"/>
      <sheetName val="CONSOL"/>
      <sheetName val="Master"/>
      <sheetName val="SEY BK AUG  TO  OCT 2019"/>
      <sheetName val="Assumptions"/>
      <sheetName val="LOS Location - CountryID"/>
      <sheetName val="Loan 1"/>
      <sheetName val="OTHER_INFORMATION"/>
      <sheetName val="Negative_binomial_theory"/>
      <sheetName val="BUD-D_XLS"/>
      <sheetName val="Non-Statistical_Sampling"/>
      <sheetName val="AR_Drop_Downs"/>
      <sheetName val="Master_P&amp;L2"/>
      <sheetName val="Negative_binomial_theory1"/>
      <sheetName val="BS_Co1"/>
      <sheetName val="Cash_Flow1"/>
      <sheetName val="BUD-D_XLS1"/>
      <sheetName val="Non-Statistical_Sampling1"/>
      <sheetName val="AR_Drop_Downs1"/>
      <sheetName val="Accumulated_Depreciation2"/>
      <sheetName val="Master_P&amp;L3"/>
      <sheetName val="Gas_Break_Up(Annex-E)2"/>
      <sheetName val="Negative_binomial_theory2"/>
      <sheetName val="BS_Co2"/>
      <sheetName val="Cash_Flow2"/>
      <sheetName val="BUD-D_XLS2"/>
      <sheetName val="Non-Statistical_Sampling2"/>
      <sheetName val="AR_Drop_Downs2"/>
      <sheetName val="Consol_BS13"/>
      <sheetName val="Consol_IS13"/>
      <sheetName val="Consol_CF13"/>
      <sheetName val="Co__BS13"/>
      <sheetName val="Co__IS13"/>
      <sheetName val="Co__CF13"/>
      <sheetName val="Seg_Qtr13"/>
      <sheetName val="Seg_Cum13"/>
      <sheetName val="Notes_13"/>
      <sheetName val="PP&amp;E_200713"/>
      <sheetName val="P_L_for_3_M13"/>
      <sheetName val="Bank__Inst_Master10"/>
      <sheetName val="BS_-_Openning_-_Int6"/>
      <sheetName val="Admin_BD6"/>
      <sheetName val="Sta_III-IV13"/>
      <sheetName val="Loan_Amortization_Schedule4"/>
      <sheetName val="1draft_4"/>
      <sheetName val="P&amp;L_Notes4"/>
      <sheetName val="BS_Notes4"/>
      <sheetName val="JE_-_FY194"/>
      <sheetName val="Del_34"/>
      <sheetName val="Accumulated_Depreciation3"/>
      <sheetName val="Master_P&amp;L4"/>
      <sheetName val="Gas_Break_Up(Annex-E)3"/>
      <sheetName val="Negative_binomial_theory3"/>
      <sheetName val="BS_Co3"/>
      <sheetName val="Cash_Flow3"/>
      <sheetName val="BUD-D_XLS3"/>
      <sheetName val="Non-Statistical_Sampling3"/>
      <sheetName val="AR_Drop_Downs3"/>
      <sheetName val="Consol_BS14"/>
      <sheetName val="Consol_IS14"/>
      <sheetName val="Consol_CF14"/>
      <sheetName val="Co__BS14"/>
      <sheetName val="Co__IS14"/>
      <sheetName val="Co__CF14"/>
      <sheetName val="Seg_Qtr14"/>
      <sheetName val="Seg_Cum14"/>
      <sheetName val="Notes_14"/>
      <sheetName val="PP&amp;E_200714"/>
      <sheetName val="P_L_for_3_M14"/>
      <sheetName val="Bank__Inst_Master11"/>
      <sheetName val="BS_-_Openning_-_Int7"/>
      <sheetName val="Admin_BD7"/>
      <sheetName val="Sta_III-IV14"/>
      <sheetName val="Master_P&amp;L5"/>
      <sheetName val="Loan_Amortization_Schedule5"/>
      <sheetName val="1draft_5"/>
      <sheetName val="P&amp;L_Notes5"/>
      <sheetName val="BS_Notes5"/>
      <sheetName val="JE_-_FY195"/>
      <sheetName val="Del_35"/>
      <sheetName val="BS_Co4"/>
      <sheetName val="Cash_Flow4"/>
      <sheetName val="Accumulated_Depreciation4"/>
      <sheetName val="Gas_Break_Up(Annex-E)4"/>
      <sheetName val="Negative_binomial_theory4"/>
      <sheetName val="BUD-D_XLS4"/>
      <sheetName val="Non-Statistical_Sampling4"/>
      <sheetName val="AR_Drop_Downs4"/>
      <sheetName val="AB2-TB"/>
      <sheetName val="L_Yr1"/>
      <sheetName val="L_Yr"/>
      <sheetName val="Customize_Your_Invoice"/>
      <sheetName val="BS_Last_Period"/>
      <sheetName val="P&amp;L_2021"/>
      <sheetName val="1000_BEDS"/>
      <sheetName val="SEY_BK_AUG__TO__OCT_2019"/>
      <sheetName val="O1_3"/>
      <sheetName val="O1_4"/>
      <sheetName val="Air_Compressor"/>
      <sheetName val="Air_Conditioner"/>
      <sheetName val="HM_(QTD)"/>
      <sheetName val="BS_Last_Period1"/>
      <sheetName val="1000_BEDS1"/>
      <sheetName val="Customize_Your_Invoice1"/>
      <sheetName val="P&amp;L_20211"/>
      <sheetName val="SEY_BK_AUG__TO__OCT_20191"/>
      <sheetName val="O1_31"/>
      <sheetName val="O1_41"/>
      <sheetName val="Air_Compressor1"/>
      <sheetName val="Air_Conditioner1"/>
      <sheetName val="HM_(QTD)1"/>
      <sheetName val="Cash_Flow_Summary"/>
      <sheetName val="30June07"/>
      <sheetName val="Analysis"/>
      <sheetName val="Consol_BS15"/>
      <sheetName val="Consol_IS15"/>
      <sheetName val="Consol_CF15"/>
      <sheetName val="Co__BS15"/>
      <sheetName val="Co__IS15"/>
      <sheetName val="Co__CF15"/>
      <sheetName val="Seg_Qtr15"/>
      <sheetName val="Seg_Cum15"/>
      <sheetName val="Notes_15"/>
      <sheetName val="PP&amp;E_200715"/>
      <sheetName val="P_L_for_3_M15"/>
      <sheetName val="Sta_III-IV15"/>
      <sheetName val="Bank__Inst_Master12"/>
      <sheetName val="BS_-_Openning_-_Int8"/>
      <sheetName val="Admin_BD8"/>
      <sheetName val="Loan_Amortization_Schedule6"/>
      <sheetName val="1draft_6"/>
      <sheetName val="P&amp;L_Notes6"/>
      <sheetName val="BS_Notes6"/>
      <sheetName val="JE_-_FY196"/>
      <sheetName val="Del_36"/>
      <sheetName val="L_Yr2"/>
      <sheetName val="Customize_Your_Invoice2"/>
      <sheetName val="BS_Last_Period2"/>
      <sheetName val="P&amp;L_20212"/>
      <sheetName val="1000_BEDS2"/>
      <sheetName val="HM_(QTD)2"/>
      <sheetName val="O1_32"/>
      <sheetName val="O1_42"/>
      <sheetName val="Consol_BS19"/>
      <sheetName val="Consol_IS19"/>
      <sheetName val="Consol_CF19"/>
      <sheetName val="Co__BS19"/>
      <sheetName val="Co__IS19"/>
      <sheetName val="Co__CF19"/>
      <sheetName val="Seg_Qtr19"/>
      <sheetName val="Seg_Cum19"/>
      <sheetName val="Notes_19"/>
      <sheetName val="PP&amp;E_200719"/>
      <sheetName val="P_L_for_3_M19"/>
      <sheetName val="Sta_III-IV19"/>
      <sheetName val="Bank__Inst_Master16"/>
      <sheetName val="BS_-_Openning_-_Int12"/>
      <sheetName val="Admin_BD12"/>
      <sheetName val="Loan_Amortization_Schedule10"/>
      <sheetName val="1draft_10"/>
      <sheetName val="P&amp;L_Notes10"/>
      <sheetName val="BS_Notes10"/>
      <sheetName val="JE_-_FY1910"/>
      <sheetName val="Del_310"/>
      <sheetName val="Accumulated_Depreciation6"/>
      <sheetName val="Master_P&amp;L7"/>
      <sheetName val="Gas_Break_Up(Annex-E)6"/>
      <sheetName val="Negative_binomial_theory6"/>
      <sheetName val="BS_Co7"/>
      <sheetName val="Cash_Flow7"/>
      <sheetName val="BUD-D_XLS6"/>
      <sheetName val="Non-Statistical_Sampling6"/>
      <sheetName val="AR_Drop_Downs6"/>
      <sheetName val="L_Yr6"/>
      <sheetName val="Customize_Your_Invoice6"/>
      <sheetName val="BS_Last_Period6"/>
      <sheetName val="P&amp;L_20216"/>
      <sheetName val="1000_BEDS6"/>
      <sheetName val="HM_(QTD)6"/>
      <sheetName val="O1_36"/>
      <sheetName val="O1_46"/>
      <sheetName val="Consol_BS16"/>
      <sheetName val="Consol_IS16"/>
      <sheetName val="Consol_CF16"/>
      <sheetName val="Co__BS16"/>
      <sheetName val="Co__IS16"/>
      <sheetName val="Co__CF16"/>
      <sheetName val="Seg_Qtr16"/>
      <sheetName val="Seg_Cum16"/>
      <sheetName val="Notes_16"/>
      <sheetName val="PP&amp;E_200716"/>
      <sheetName val="P_L_for_3_M16"/>
      <sheetName val="Sta_III-IV16"/>
      <sheetName val="Bank__Inst_Master13"/>
      <sheetName val="BS_-_Openning_-_Int9"/>
      <sheetName val="Admin_BD9"/>
      <sheetName val="Loan_Amortization_Schedule7"/>
      <sheetName val="1draft_7"/>
      <sheetName val="P&amp;L_Notes7"/>
      <sheetName val="BS_Notes7"/>
      <sheetName val="JE_-_FY197"/>
      <sheetName val="Del_37"/>
      <sheetName val="L_Yr3"/>
      <sheetName val="Customize_Your_Invoice3"/>
      <sheetName val="BS_Last_Period3"/>
      <sheetName val="P&amp;L_20213"/>
      <sheetName val="1000_BEDS3"/>
      <sheetName val="HM_(QTD)3"/>
      <sheetName val="O1_33"/>
      <sheetName val="O1_43"/>
      <sheetName val="Consol_BS17"/>
      <sheetName val="Consol_IS17"/>
      <sheetName val="Consol_CF17"/>
      <sheetName val="Co__BS17"/>
      <sheetName val="Co__IS17"/>
      <sheetName val="Co__CF17"/>
      <sheetName val="Seg_Qtr17"/>
      <sheetName val="Seg_Cum17"/>
      <sheetName val="Notes_17"/>
      <sheetName val="PP&amp;E_200717"/>
      <sheetName val="P_L_for_3_M17"/>
      <sheetName val="Sta_III-IV17"/>
      <sheetName val="Bank__Inst_Master14"/>
      <sheetName val="BS_-_Openning_-_Int10"/>
      <sheetName val="Admin_BD10"/>
      <sheetName val="Loan_Amortization_Schedule8"/>
      <sheetName val="1draft_8"/>
      <sheetName val="P&amp;L_Notes8"/>
      <sheetName val="BS_Notes8"/>
      <sheetName val="JE_-_FY198"/>
      <sheetName val="Del_38"/>
      <sheetName val="BS_Co5"/>
      <sheetName val="Cash_Flow5"/>
      <sheetName val="L_Yr4"/>
      <sheetName val="Customize_Your_Invoice4"/>
      <sheetName val="BS_Last_Period4"/>
      <sheetName val="P&amp;L_20214"/>
      <sheetName val="1000_BEDS4"/>
      <sheetName val="HM_(QTD)4"/>
      <sheetName val="O1_34"/>
      <sheetName val="O1_44"/>
      <sheetName val="Consol_BS18"/>
      <sheetName val="Consol_IS18"/>
      <sheetName val="Consol_CF18"/>
      <sheetName val="Co__BS18"/>
      <sheetName val="Co__IS18"/>
      <sheetName val="Co__CF18"/>
      <sheetName val="Seg_Qtr18"/>
      <sheetName val="Seg_Cum18"/>
      <sheetName val="Notes_18"/>
      <sheetName val="PP&amp;E_200718"/>
      <sheetName val="P_L_for_3_M18"/>
      <sheetName val="Sta_III-IV18"/>
      <sheetName val="Bank__Inst_Master15"/>
      <sheetName val="BS_-_Openning_-_Int11"/>
      <sheetName val="Admin_BD11"/>
      <sheetName val="Loan_Amortization_Schedule9"/>
      <sheetName val="1draft_9"/>
      <sheetName val="P&amp;L_Notes9"/>
      <sheetName val="BS_Notes9"/>
      <sheetName val="JE_-_FY199"/>
      <sheetName val="Del_39"/>
      <sheetName val="Accumulated_Depreciation5"/>
      <sheetName val="Master_P&amp;L6"/>
      <sheetName val="Gas_Break_Up(Annex-E)5"/>
      <sheetName val="Negative_binomial_theory5"/>
      <sheetName val="BS_Co6"/>
      <sheetName val="Cash_Flow6"/>
      <sheetName val="BUD-D_XLS5"/>
      <sheetName val="Non-Statistical_Sampling5"/>
      <sheetName val="AR_Drop_Downs5"/>
      <sheetName val="L_Yr5"/>
      <sheetName val="Customize_Your_Invoice5"/>
      <sheetName val="BS_Last_Period5"/>
      <sheetName val="P&amp;L_20215"/>
      <sheetName val="1000_BEDS5"/>
      <sheetName val="HM_(QTD)5"/>
      <sheetName val="O1_35"/>
      <sheetName val="O1_45"/>
      <sheetName val="Consol_BS20"/>
      <sheetName val="Consol_IS20"/>
      <sheetName val="Consol_CF20"/>
      <sheetName val="Co__BS20"/>
      <sheetName val="Co__IS20"/>
      <sheetName val="Co__CF20"/>
      <sheetName val="Seg_Qtr20"/>
      <sheetName val="Seg_Cum20"/>
      <sheetName val="Notes_20"/>
      <sheetName val="PP&amp;E_200720"/>
      <sheetName val="P_L_for_3_M20"/>
      <sheetName val="Sta_III-IV20"/>
      <sheetName val="Bank__Inst_Master17"/>
      <sheetName val="BS_-_Openning_-_Int13"/>
      <sheetName val="Admin_BD13"/>
      <sheetName val="Loan_Amortization_Schedule11"/>
      <sheetName val="1draft_11"/>
      <sheetName val="P&amp;L_Notes11"/>
      <sheetName val="BS_Notes11"/>
      <sheetName val="JE_-_FY1911"/>
      <sheetName val="Del_311"/>
      <sheetName val="Accumulated_Depreciation7"/>
      <sheetName val="Master_P&amp;L8"/>
      <sheetName val="Gas_Break_Up(Annex-E)7"/>
      <sheetName val="Negative_binomial_theory7"/>
      <sheetName val="BS_Co8"/>
      <sheetName val="Cash_Flow8"/>
      <sheetName val="BUD-D_XLS7"/>
      <sheetName val="Non-Statistical_Sampling7"/>
      <sheetName val="AR_Drop_Downs7"/>
      <sheetName val="L_Yr7"/>
      <sheetName val="Customize_Your_Invoice7"/>
      <sheetName val="BS_Last_Period7"/>
      <sheetName val="P&amp;L_20217"/>
      <sheetName val="1000_BEDS7"/>
      <sheetName val="HM_(QTD)7"/>
      <sheetName val="O1_37"/>
      <sheetName val="O1_47"/>
      <sheetName val="Consol_BS21"/>
      <sheetName val="Consol_IS21"/>
      <sheetName val="Consol_CF21"/>
      <sheetName val="Co__BS21"/>
      <sheetName val="Co__IS21"/>
      <sheetName val="Co__CF21"/>
      <sheetName val="Seg_Qtr21"/>
      <sheetName val="Seg_Cum21"/>
      <sheetName val="Notes_21"/>
      <sheetName val="PP&amp;E_200721"/>
      <sheetName val="P_L_for_3_M21"/>
      <sheetName val="Sta_III-IV21"/>
      <sheetName val="Bank__Inst_Master18"/>
      <sheetName val="BS_-_Openning_-_Int14"/>
      <sheetName val="Admin_BD14"/>
      <sheetName val="Loan_Amortization_Schedule12"/>
      <sheetName val="1draft_12"/>
      <sheetName val="P&amp;L_Notes12"/>
      <sheetName val="BS_Notes12"/>
      <sheetName val="JE_-_FY1912"/>
      <sheetName val="Del_312"/>
      <sheetName val="Accumulated_Depreciation8"/>
      <sheetName val="Master_P&amp;L9"/>
      <sheetName val="Gas_Break_Up(Annex-E)8"/>
      <sheetName val="Negative_binomial_theory8"/>
      <sheetName val="BS_Co9"/>
      <sheetName val="Cash_Flow9"/>
      <sheetName val="BUD-D_XLS8"/>
      <sheetName val="Non-Statistical_Sampling8"/>
      <sheetName val="AR_Drop_Downs8"/>
      <sheetName val="L_Yr8"/>
      <sheetName val="Customize_Your_Invoice8"/>
      <sheetName val="BS_Last_Period8"/>
      <sheetName val="P&amp;L_20218"/>
      <sheetName val="1000_BEDS8"/>
      <sheetName val="HM_(QTD)8"/>
      <sheetName val="O1_38"/>
      <sheetName val="O1_48"/>
      <sheetName val="Sheet5"/>
      <sheetName val="BT-PM &amp; POSM PG &amp; MW All"/>
      <sheetName val="Computer"/>
      <sheetName val="B-2"/>
      <sheetName val="Details"/>
      <sheetName val="BN 01"/>
      <sheetName val="OD-INR"/>
      <sheetName val="ELEC. METER READINGS(Annex-A)"/>
      <sheetName val="Volume Graph (May-ytd)"/>
      <sheetName val="Sourse Codes"/>
      <sheetName val="R1"/>
      <sheetName val="Group Sales"/>
      <sheetName val=" Account Balances"/>
      <sheetName val="IU1.2.1.1.B"/>
      <sheetName val="Cover Page"/>
      <sheetName val="Stats"/>
      <sheetName val="BLProf"/>
      <sheetName val="IS STD"/>
      <sheetName val="Info"/>
      <sheetName val="Date Setup"/>
      <sheetName val="IS Mon"/>
      <sheetName val="ProjNext"/>
      <sheetName val="Article"/>
      <sheetName val="STOCKS"/>
      <sheetName val="DETAILED  BOQ"/>
      <sheetName val="2045020001"/>
      <sheetName val="D1"/>
      <sheetName val="BFPLC System TB - sss"/>
      <sheetName val="ALL"/>
      <sheetName val="Orders"/>
      <sheetName val="ISMonth"/>
      <sheetName val="Ruwan"/>
      <sheetName val="Sheet2"/>
      <sheetName val="Partner Units"/>
      <sheetName val="SI"/>
      <sheetName val="Currencies"/>
      <sheetName val="Tables"/>
      <sheetName val="WPROXY"/>
      <sheetName val="Rate-Jan"/>
      <sheetName val="Consol_BS22"/>
      <sheetName val="Consol_IS22"/>
      <sheetName val="Consol_CF22"/>
      <sheetName val="Co__BS22"/>
      <sheetName val="Co__IS22"/>
      <sheetName val="Co__CF22"/>
      <sheetName val="Seg_Qtr22"/>
      <sheetName val="Seg_Cum22"/>
      <sheetName val="Notes_22"/>
      <sheetName val="PP&amp;E_200722"/>
      <sheetName val="P_L_for_3_M22"/>
      <sheetName val="Sta_III-IV22"/>
      <sheetName val="Bank__Inst_Master19"/>
      <sheetName val="BS_-_Openning_-_Int15"/>
      <sheetName val="Admin_BD15"/>
      <sheetName val="Loan_Amortization_Schedule13"/>
      <sheetName val="1draft_13"/>
      <sheetName val="P&amp;L_Notes13"/>
      <sheetName val="BS_Notes13"/>
      <sheetName val="JE_-_FY1913"/>
      <sheetName val="Del_313"/>
      <sheetName val="Accumulated_Depreciation9"/>
      <sheetName val="Master_P&amp;L10"/>
      <sheetName val="Gas_Break_Up(Annex-E)9"/>
      <sheetName val="Negative_binomial_theory9"/>
      <sheetName val="BS_Co10"/>
      <sheetName val="Cash_Flow10"/>
      <sheetName val="BUD-D_XLS9"/>
      <sheetName val="Non-Statistical_Sampling9"/>
      <sheetName val="AR_Drop_Downs9"/>
      <sheetName val="L_Yr9"/>
      <sheetName val="Customize_Your_Invoice9"/>
      <sheetName val="BS_Last_Period9"/>
      <sheetName val="P&amp;L_20219"/>
      <sheetName val="1000_BEDS9"/>
      <sheetName val="HM_(QTD)9"/>
      <sheetName val="O1_39"/>
      <sheetName val="O1_49"/>
      <sheetName val="CCTV_EST1"/>
      <sheetName val="jul03-jun04pnl"/>
      <sheetName val="breakup"/>
      <sheetName val="31-CAPEX"/>
      <sheetName val="17-SGA OH-SUMMARY"/>
      <sheetName val="18-SGA OH"/>
      <sheetName val="6-GrossM"/>
      <sheetName val="9-Production"/>
      <sheetName val="Consol_BS23"/>
      <sheetName val="Hect Profit "/>
      <sheetName val="discounts_XP140"/>
      <sheetName val="Sub-Notes to Note 1"/>
      <sheetName val="Consol_IS23"/>
      <sheetName val="Consol_CF23"/>
      <sheetName val="Co__BS23"/>
      <sheetName val="Co__IS23"/>
      <sheetName val="Co__CF23"/>
      <sheetName val="Seg_Qtr23"/>
      <sheetName val="Seg_Cum23"/>
      <sheetName val="Notes_23"/>
      <sheetName val="PP&amp;E_200723"/>
      <sheetName val="P_L_for_3_M23"/>
      <sheetName val="Sta_III-IV23"/>
      <sheetName val="Bank__Inst_Master20"/>
      <sheetName val="BS_-_Openning_-_Int16"/>
      <sheetName val="Admin_BD16"/>
      <sheetName val="Loan_Amortization_Schedule14"/>
      <sheetName val="1draft_14"/>
      <sheetName val="P&amp;L_Notes14"/>
      <sheetName val="BS_Notes14"/>
      <sheetName val="JE_-_FY1914"/>
      <sheetName val="Del_314"/>
      <sheetName val="Accumulated_Depreciation10"/>
      <sheetName val="Master_P&amp;L11"/>
      <sheetName val="Gas_Break_Up(Annex-E)10"/>
      <sheetName val="Negative_binomial_theory10"/>
      <sheetName val="BS_Co11"/>
      <sheetName val="Cash_Flow11"/>
      <sheetName val="BUD-D_XLS10"/>
      <sheetName val="Non-Statistical_Sampling10"/>
      <sheetName val="AR_Drop_Downs10"/>
      <sheetName val="L_Yr10"/>
      <sheetName val="Customize_Your_Invoice10"/>
      <sheetName val="BS_Last_Period10"/>
      <sheetName val="P&amp;L_202110"/>
      <sheetName val="1000_BEDS10"/>
      <sheetName val="HM_(QTD)10"/>
      <sheetName val="O1_310"/>
      <sheetName val="O1_410"/>
      <sheetName val="Consol_BS24"/>
      <sheetName val="Consol_IS24"/>
      <sheetName val="Consol_CF24"/>
      <sheetName val="Co__BS24"/>
      <sheetName val="Co__IS24"/>
      <sheetName val="Co__CF24"/>
      <sheetName val="Seg_Qtr24"/>
      <sheetName val="Seg_Cum24"/>
      <sheetName val="Notes_24"/>
      <sheetName val="PP&amp;E_200724"/>
      <sheetName val="P_L_for_3_M24"/>
      <sheetName val="Sta_III-IV24"/>
      <sheetName val="Bank__Inst_Master21"/>
      <sheetName val="BS_-_Openning_-_Int17"/>
      <sheetName val="Admin_BD17"/>
      <sheetName val="Loan_Amortization_Schedule15"/>
      <sheetName val="1draft_15"/>
      <sheetName val="P&amp;L_Notes15"/>
      <sheetName val="BS_Notes15"/>
      <sheetName val="JE_-_FY1915"/>
      <sheetName val="Del_315"/>
      <sheetName val="Accumulated_Depreciation11"/>
      <sheetName val="Master_P&amp;L12"/>
      <sheetName val="Gas_Break_Up(Annex-E)11"/>
      <sheetName val="Negative_binomial_theory11"/>
      <sheetName val="BS_Co12"/>
      <sheetName val="Cash_Flow12"/>
      <sheetName val="BUD-D_XLS11"/>
      <sheetName val="Non-Statistical_Sampling11"/>
      <sheetName val="AR_Drop_Downs11"/>
      <sheetName val="L_Yr11"/>
      <sheetName val="Customize_Your_Invoice11"/>
      <sheetName val="BS_Last_Period11"/>
      <sheetName val="P&amp;L_202111"/>
      <sheetName val="1000_BEDS11"/>
      <sheetName val="HM_(QTD)11"/>
      <sheetName val="O1_311"/>
      <sheetName val="O1_411"/>
      <sheetName val="Consol_BS25"/>
      <sheetName val="Consol_IS25"/>
      <sheetName val="Consol_CF25"/>
      <sheetName val="Co__BS25"/>
      <sheetName val="Co__IS25"/>
      <sheetName val="Co__CF25"/>
      <sheetName val="Seg_Qtr25"/>
      <sheetName val="Seg_Cum25"/>
      <sheetName val="Notes_25"/>
      <sheetName val="PP&amp;E_200725"/>
      <sheetName val="P_L_for_3_M25"/>
      <sheetName val="Sta_III-IV25"/>
      <sheetName val="Bank__Inst_Master22"/>
      <sheetName val="BS_-_Openning_-_Int18"/>
      <sheetName val="Admin_BD18"/>
      <sheetName val="Loan_Amortization_Schedule16"/>
      <sheetName val="1draft_16"/>
      <sheetName val="P&amp;L_Notes16"/>
      <sheetName val="BS_Notes16"/>
      <sheetName val="JE_-_FY1916"/>
      <sheetName val="Del_316"/>
      <sheetName val="Accumulated_Depreciation12"/>
      <sheetName val="Master_P&amp;L13"/>
      <sheetName val="Gas_Break_Up(Annex-E)12"/>
      <sheetName val="Negative_binomial_theory12"/>
      <sheetName val="BS_Co13"/>
      <sheetName val="Cash_Flow13"/>
      <sheetName val="BUD-D_XLS12"/>
      <sheetName val="Non-Statistical_Sampling12"/>
      <sheetName val="AR_Drop_Downs12"/>
      <sheetName val="L_Yr12"/>
      <sheetName val="Customize_Your_Invoice12"/>
      <sheetName val="BS_Last_Period12"/>
      <sheetName val="P&amp;L_202112"/>
      <sheetName val="1000_BEDS12"/>
      <sheetName val="HM_(QTD)12"/>
      <sheetName val="O1_312"/>
      <sheetName val="O1_412"/>
      <sheetName val="Consol_BS26"/>
      <sheetName val="Consol_IS26"/>
      <sheetName val="Consol_CF26"/>
      <sheetName val="Co__BS26"/>
      <sheetName val="Co__IS26"/>
      <sheetName val="Co__CF26"/>
      <sheetName val="Seg_Qtr26"/>
      <sheetName val="Seg_Cum26"/>
      <sheetName val="Notes_26"/>
      <sheetName val="PP&amp;E_200726"/>
      <sheetName val="P_L_for_3_M26"/>
      <sheetName val="Sta_III-IV26"/>
      <sheetName val="Bank__Inst_Master23"/>
      <sheetName val="BS_-_Openning_-_Int19"/>
      <sheetName val="Admin_BD19"/>
      <sheetName val="Loan_Amortization_Schedule17"/>
      <sheetName val="1draft_17"/>
      <sheetName val="P&amp;L_Notes17"/>
      <sheetName val="BS_Notes17"/>
      <sheetName val="JE_-_FY1917"/>
      <sheetName val="Del_317"/>
      <sheetName val="Accumulated_Depreciation13"/>
      <sheetName val="Master_P&amp;L14"/>
      <sheetName val="Gas_Break_Up(Annex-E)13"/>
      <sheetName val="Negative_binomial_theory13"/>
      <sheetName val="BS_Co14"/>
      <sheetName val="Cash_Flow14"/>
      <sheetName val="BUD-D_XLS13"/>
      <sheetName val="Non-Statistical_Sampling13"/>
      <sheetName val="AR_Drop_Downs13"/>
      <sheetName val="L_Yr13"/>
      <sheetName val="Customize_Your_Invoice13"/>
      <sheetName val="BS_Last_Period13"/>
      <sheetName val="P&amp;L_202113"/>
      <sheetName val="1000_BEDS13"/>
      <sheetName val="HM_(QTD)13"/>
      <sheetName val="O1_313"/>
      <sheetName val="O1_413"/>
      <sheetName val="SEY_BK_AUG__TO__OCT_20192"/>
      <sheetName val="Air_Compressor2"/>
      <sheetName val="Air_Conditioner2"/>
      <sheetName val="Consol_BS27"/>
      <sheetName val="Consol_IS27"/>
      <sheetName val="Consol_CF27"/>
      <sheetName val="Co__BS27"/>
      <sheetName val="Co__IS27"/>
      <sheetName val="Co__CF27"/>
      <sheetName val="Seg_Qtr27"/>
      <sheetName val="Seg_Cum27"/>
      <sheetName val="Notes_27"/>
      <sheetName val="PP&amp;E_200727"/>
      <sheetName val="P_L_for_3_M27"/>
      <sheetName val="Sta_III-IV27"/>
      <sheetName val="Bank__Inst_Master24"/>
      <sheetName val="BS_-_Openning_-_Int20"/>
      <sheetName val="Admin_BD20"/>
      <sheetName val="Loan_Amortization_Schedule18"/>
      <sheetName val="1draft_18"/>
      <sheetName val="P&amp;L_Notes18"/>
      <sheetName val="BS_Notes18"/>
      <sheetName val="JE_-_FY1918"/>
      <sheetName val="Del_318"/>
      <sheetName val="Accumulated_Depreciation14"/>
      <sheetName val="Master_P&amp;L15"/>
      <sheetName val="Gas_Break_Up(Annex-E)14"/>
      <sheetName val="Negative_binomial_theory14"/>
      <sheetName val="BS_Co15"/>
      <sheetName val="Cash_Flow15"/>
      <sheetName val="BUD-D_XLS14"/>
      <sheetName val="Non-Statistical_Sampling14"/>
      <sheetName val="AR_Drop_Downs14"/>
      <sheetName val="L_Yr14"/>
      <sheetName val="Customize_Your_Invoice14"/>
      <sheetName val="BS_Last_Period14"/>
      <sheetName val="P&amp;L_202114"/>
      <sheetName val="1000_BEDS14"/>
      <sheetName val="HM_(QTD)14"/>
      <sheetName val="O1_314"/>
      <sheetName val="O1_414"/>
      <sheetName val="SEY_BK_AUG__TO__OCT_20193"/>
      <sheetName val="Air_Compressor3"/>
      <sheetName val="Air_Conditioner3"/>
      <sheetName val="Consol_BS28"/>
      <sheetName val="Consol_IS28"/>
      <sheetName val="Consol_CF28"/>
      <sheetName val="Co__BS28"/>
      <sheetName val="Co__IS28"/>
      <sheetName val="Co__CF28"/>
      <sheetName val="Seg_Qtr28"/>
      <sheetName val="Seg_Cum28"/>
      <sheetName val="Notes_28"/>
      <sheetName val="PP&amp;E_200728"/>
      <sheetName val="P_L_for_3_M28"/>
      <sheetName val="Sta_III-IV28"/>
      <sheetName val="Bank__Inst_Master25"/>
      <sheetName val="BS_-_Openning_-_Int21"/>
      <sheetName val="Admin_BD21"/>
      <sheetName val="Loan_Amortization_Schedule19"/>
      <sheetName val="1draft_19"/>
      <sheetName val="P&amp;L_Notes19"/>
      <sheetName val="BS_Notes19"/>
      <sheetName val="JE_-_FY1919"/>
      <sheetName val="Del_319"/>
      <sheetName val="Accumulated_Depreciation15"/>
      <sheetName val="Master_P&amp;L16"/>
      <sheetName val="Gas_Break_Up(Annex-E)15"/>
      <sheetName val="Negative_binomial_theory15"/>
      <sheetName val="BS_Co16"/>
      <sheetName val="Cash_Flow16"/>
      <sheetName val="BUD-D_XLS15"/>
      <sheetName val="Non-Statistical_Sampling15"/>
      <sheetName val="AR_Drop_Downs15"/>
      <sheetName val="L_Yr15"/>
      <sheetName val="Customize_Your_Invoice15"/>
      <sheetName val="BS_Last_Period15"/>
      <sheetName val="P&amp;L_202115"/>
      <sheetName val="1000_BEDS15"/>
      <sheetName val="HM_(QTD)15"/>
      <sheetName val="O1_315"/>
      <sheetName val="O1_415"/>
      <sheetName val="SEY_BK_AUG__TO__OCT_20194"/>
      <sheetName val="Air_Compressor4"/>
      <sheetName val="Air_Conditioner4"/>
      <sheetName val="Dashboard"/>
    </sheetNames>
    <sheetDataSet>
      <sheetData sheetId="0" refreshError="1"/>
      <sheetData sheetId="1" refreshError="1"/>
      <sheetData sheetId="2">
        <row r="62">
          <cell r="E62">
            <v>7133341</v>
          </cell>
        </row>
        <row r="64">
          <cell r="E64">
            <v>9244897</v>
          </cell>
        </row>
        <row r="69">
          <cell r="E69">
            <v>18314374</v>
          </cell>
          <cell r="F69">
            <v>0</v>
          </cell>
          <cell r="G69">
            <v>11114723</v>
          </cell>
        </row>
        <row r="70">
          <cell r="E70">
            <v>1931549</v>
          </cell>
          <cell r="F70">
            <v>0</v>
          </cell>
          <cell r="G70">
            <v>1493074</v>
          </cell>
        </row>
        <row r="71">
          <cell r="E71">
            <v>-3867685</v>
          </cell>
          <cell r="F71">
            <v>0</v>
          </cell>
          <cell r="G71">
            <v>-3582269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2">
          <cell r="E62">
            <v>7133341</v>
          </cell>
        </row>
      </sheetData>
      <sheetData sheetId="15">
        <row r="62">
          <cell r="E62">
            <v>7133341</v>
          </cell>
        </row>
      </sheetData>
      <sheetData sheetId="16">
        <row r="62">
          <cell r="E62">
            <v>7133341</v>
          </cell>
        </row>
      </sheetData>
      <sheetData sheetId="17">
        <row r="62">
          <cell r="E62">
            <v>7133341</v>
          </cell>
        </row>
      </sheetData>
      <sheetData sheetId="18">
        <row r="62">
          <cell r="E62">
            <v>7133341</v>
          </cell>
        </row>
      </sheetData>
      <sheetData sheetId="19">
        <row r="62">
          <cell r="E62">
            <v>7133341</v>
          </cell>
        </row>
      </sheetData>
      <sheetData sheetId="20">
        <row r="62">
          <cell r="E62">
            <v>7133341</v>
          </cell>
        </row>
      </sheetData>
      <sheetData sheetId="21">
        <row r="62">
          <cell r="E62">
            <v>7133341</v>
          </cell>
        </row>
      </sheetData>
      <sheetData sheetId="22">
        <row r="62">
          <cell r="E62">
            <v>7133341</v>
          </cell>
        </row>
      </sheetData>
      <sheetData sheetId="23">
        <row r="62">
          <cell r="E62">
            <v>7133341</v>
          </cell>
        </row>
      </sheetData>
      <sheetData sheetId="24">
        <row r="62">
          <cell r="E62">
            <v>7133341</v>
          </cell>
        </row>
      </sheetData>
      <sheetData sheetId="25">
        <row r="62">
          <cell r="E62">
            <v>7133341</v>
          </cell>
        </row>
      </sheetData>
      <sheetData sheetId="26">
        <row r="62">
          <cell r="E62">
            <v>7133341</v>
          </cell>
        </row>
      </sheetData>
      <sheetData sheetId="27">
        <row r="62">
          <cell r="E62">
            <v>7133341</v>
          </cell>
        </row>
      </sheetData>
      <sheetData sheetId="28">
        <row r="62">
          <cell r="E62">
            <v>7133341</v>
          </cell>
        </row>
      </sheetData>
      <sheetData sheetId="29">
        <row r="62">
          <cell r="E62">
            <v>7133341</v>
          </cell>
        </row>
      </sheetData>
      <sheetData sheetId="30">
        <row r="62">
          <cell r="E62">
            <v>7133341</v>
          </cell>
        </row>
      </sheetData>
      <sheetData sheetId="31">
        <row r="62">
          <cell r="E62">
            <v>7133341</v>
          </cell>
        </row>
      </sheetData>
      <sheetData sheetId="32">
        <row r="62">
          <cell r="E62">
            <v>7133341</v>
          </cell>
        </row>
      </sheetData>
      <sheetData sheetId="33">
        <row r="62">
          <cell r="E62">
            <v>7133341</v>
          </cell>
        </row>
      </sheetData>
      <sheetData sheetId="34">
        <row r="62">
          <cell r="E62">
            <v>7133341</v>
          </cell>
        </row>
      </sheetData>
      <sheetData sheetId="35">
        <row r="62">
          <cell r="E62">
            <v>7133341</v>
          </cell>
        </row>
      </sheetData>
      <sheetData sheetId="36">
        <row r="62">
          <cell r="E62">
            <v>7133341</v>
          </cell>
        </row>
      </sheetData>
      <sheetData sheetId="37">
        <row r="62">
          <cell r="E62">
            <v>7133341</v>
          </cell>
        </row>
      </sheetData>
      <sheetData sheetId="38">
        <row r="62">
          <cell r="E62">
            <v>7133341</v>
          </cell>
        </row>
      </sheetData>
      <sheetData sheetId="39">
        <row r="62">
          <cell r="E62">
            <v>7133341</v>
          </cell>
        </row>
      </sheetData>
      <sheetData sheetId="40">
        <row r="62">
          <cell r="E62">
            <v>7133341</v>
          </cell>
        </row>
      </sheetData>
      <sheetData sheetId="41">
        <row r="62">
          <cell r="E62">
            <v>7133341</v>
          </cell>
        </row>
      </sheetData>
      <sheetData sheetId="42">
        <row r="62">
          <cell r="E62">
            <v>7133341</v>
          </cell>
        </row>
      </sheetData>
      <sheetData sheetId="43">
        <row r="62">
          <cell r="E62">
            <v>7133341</v>
          </cell>
        </row>
      </sheetData>
      <sheetData sheetId="44">
        <row r="62">
          <cell r="E62">
            <v>7133341</v>
          </cell>
        </row>
      </sheetData>
      <sheetData sheetId="45">
        <row r="62">
          <cell r="E62">
            <v>7133341</v>
          </cell>
        </row>
      </sheetData>
      <sheetData sheetId="46">
        <row r="62">
          <cell r="E62">
            <v>7133341</v>
          </cell>
        </row>
      </sheetData>
      <sheetData sheetId="47">
        <row r="62">
          <cell r="E62">
            <v>7133341</v>
          </cell>
        </row>
      </sheetData>
      <sheetData sheetId="48">
        <row r="62">
          <cell r="E62">
            <v>7133341</v>
          </cell>
        </row>
      </sheetData>
      <sheetData sheetId="49">
        <row r="62">
          <cell r="E62">
            <v>7133341</v>
          </cell>
        </row>
      </sheetData>
      <sheetData sheetId="50">
        <row r="62">
          <cell r="E62">
            <v>7133341</v>
          </cell>
        </row>
      </sheetData>
      <sheetData sheetId="51">
        <row r="62">
          <cell r="E62">
            <v>7133341</v>
          </cell>
        </row>
      </sheetData>
      <sheetData sheetId="52">
        <row r="62">
          <cell r="E62">
            <v>7133341</v>
          </cell>
        </row>
      </sheetData>
      <sheetData sheetId="53">
        <row r="62">
          <cell r="E62">
            <v>7133341</v>
          </cell>
        </row>
      </sheetData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62">
          <cell r="E62">
            <v>7133341</v>
          </cell>
        </row>
      </sheetData>
      <sheetData sheetId="62">
        <row r="62">
          <cell r="E62">
            <v>7133341</v>
          </cell>
        </row>
      </sheetData>
      <sheetData sheetId="63" refreshError="1"/>
      <sheetData sheetId="64">
        <row r="62">
          <cell r="E62">
            <v>7133341</v>
          </cell>
        </row>
      </sheetData>
      <sheetData sheetId="65">
        <row r="62">
          <cell r="E62">
            <v>7133341</v>
          </cell>
        </row>
      </sheetData>
      <sheetData sheetId="66">
        <row r="62">
          <cell r="E62">
            <v>7133341</v>
          </cell>
        </row>
      </sheetData>
      <sheetData sheetId="67">
        <row r="62">
          <cell r="E62">
            <v>7133341</v>
          </cell>
        </row>
      </sheetData>
      <sheetData sheetId="68">
        <row r="62">
          <cell r="E62">
            <v>7133341</v>
          </cell>
        </row>
      </sheetData>
      <sheetData sheetId="69">
        <row r="62">
          <cell r="E62">
            <v>7133341</v>
          </cell>
        </row>
      </sheetData>
      <sheetData sheetId="70">
        <row r="62">
          <cell r="E62">
            <v>7133341</v>
          </cell>
        </row>
      </sheetData>
      <sheetData sheetId="71">
        <row r="62">
          <cell r="E62">
            <v>7133341</v>
          </cell>
        </row>
      </sheetData>
      <sheetData sheetId="72">
        <row r="62">
          <cell r="E62">
            <v>7133341</v>
          </cell>
        </row>
      </sheetData>
      <sheetData sheetId="73">
        <row r="62">
          <cell r="E62">
            <v>7133341</v>
          </cell>
        </row>
      </sheetData>
      <sheetData sheetId="74">
        <row r="62">
          <cell r="E62">
            <v>7133341</v>
          </cell>
        </row>
      </sheetData>
      <sheetData sheetId="75">
        <row r="62">
          <cell r="E62">
            <v>7133341</v>
          </cell>
        </row>
      </sheetData>
      <sheetData sheetId="76">
        <row r="62">
          <cell r="E62">
            <v>7133341</v>
          </cell>
        </row>
      </sheetData>
      <sheetData sheetId="77">
        <row r="62">
          <cell r="E62">
            <v>7133341</v>
          </cell>
        </row>
      </sheetData>
      <sheetData sheetId="78">
        <row r="62">
          <cell r="E62">
            <v>7133341</v>
          </cell>
        </row>
      </sheetData>
      <sheetData sheetId="79">
        <row r="62">
          <cell r="E62">
            <v>7133341</v>
          </cell>
        </row>
      </sheetData>
      <sheetData sheetId="80">
        <row r="62">
          <cell r="E62">
            <v>7133341</v>
          </cell>
        </row>
      </sheetData>
      <sheetData sheetId="81">
        <row r="62">
          <cell r="E62">
            <v>7133341</v>
          </cell>
        </row>
      </sheetData>
      <sheetData sheetId="82">
        <row r="62">
          <cell r="E62">
            <v>7133341</v>
          </cell>
        </row>
      </sheetData>
      <sheetData sheetId="83">
        <row r="62">
          <cell r="E62">
            <v>7133341</v>
          </cell>
        </row>
      </sheetData>
      <sheetData sheetId="84">
        <row r="62">
          <cell r="E62">
            <v>7133341</v>
          </cell>
        </row>
      </sheetData>
      <sheetData sheetId="85">
        <row r="62">
          <cell r="E62">
            <v>7133341</v>
          </cell>
        </row>
      </sheetData>
      <sheetData sheetId="86">
        <row r="62">
          <cell r="E62">
            <v>7133341</v>
          </cell>
        </row>
      </sheetData>
      <sheetData sheetId="87">
        <row r="62">
          <cell r="E62">
            <v>7133341</v>
          </cell>
        </row>
      </sheetData>
      <sheetData sheetId="88">
        <row r="62">
          <cell r="E62">
            <v>7133341</v>
          </cell>
        </row>
      </sheetData>
      <sheetData sheetId="89">
        <row r="62">
          <cell r="E62">
            <v>7133341</v>
          </cell>
        </row>
      </sheetData>
      <sheetData sheetId="90">
        <row r="62">
          <cell r="E62">
            <v>7133341</v>
          </cell>
        </row>
      </sheetData>
      <sheetData sheetId="91">
        <row r="62">
          <cell r="E62">
            <v>7133341</v>
          </cell>
        </row>
      </sheetData>
      <sheetData sheetId="92">
        <row r="62">
          <cell r="E62">
            <v>7133341</v>
          </cell>
        </row>
      </sheetData>
      <sheetData sheetId="93">
        <row r="62">
          <cell r="E62">
            <v>7133341</v>
          </cell>
        </row>
      </sheetData>
      <sheetData sheetId="94">
        <row r="62">
          <cell r="E62">
            <v>7133341</v>
          </cell>
        </row>
      </sheetData>
      <sheetData sheetId="95">
        <row r="62">
          <cell r="E62">
            <v>7133341</v>
          </cell>
        </row>
      </sheetData>
      <sheetData sheetId="96">
        <row r="62">
          <cell r="E62">
            <v>7133341</v>
          </cell>
        </row>
      </sheetData>
      <sheetData sheetId="97">
        <row r="62">
          <cell r="E62">
            <v>7133341</v>
          </cell>
        </row>
      </sheetData>
      <sheetData sheetId="98">
        <row r="62">
          <cell r="E62">
            <v>7133341</v>
          </cell>
        </row>
      </sheetData>
      <sheetData sheetId="99">
        <row r="62">
          <cell r="E62">
            <v>7133341</v>
          </cell>
        </row>
      </sheetData>
      <sheetData sheetId="100">
        <row r="62">
          <cell r="E62">
            <v>7133341</v>
          </cell>
        </row>
      </sheetData>
      <sheetData sheetId="101">
        <row r="62">
          <cell r="E62">
            <v>7133341</v>
          </cell>
        </row>
      </sheetData>
      <sheetData sheetId="102">
        <row r="62">
          <cell r="E62">
            <v>7133341</v>
          </cell>
        </row>
      </sheetData>
      <sheetData sheetId="103">
        <row r="62">
          <cell r="E62">
            <v>7133341</v>
          </cell>
        </row>
      </sheetData>
      <sheetData sheetId="104">
        <row r="62">
          <cell r="E62">
            <v>7133341</v>
          </cell>
        </row>
      </sheetData>
      <sheetData sheetId="105">
        <row r="62">
          <cell r="E62">
            <v>7133341</v>
          </cell>
        </row>
      </sheetData>
      <sheetData sheetId="106">
        <row r="62">
          <cell r="E62">
            <v>7133341</v>
          </cell>
        </row>
      </sheetData>
      <sheetData sheetId="107">
        <row r="62">
          <cell r="E62">
            <v>7133341</v>
          </cell>
        </row>
      </sheetData>
      <sheetData sheetId="108">
        <row r="62">
          <cell r="E62">
            <v>7133341</v>
          </cell>
        </row>
      </sheetData>
      <sheetData sheetId="109">
        <row r="62">
          <cell r="E62">
            <v>7133341</v>
          </cell>
        </row>
      </sheetData>
      <sheetData sheetId="110">
        <row r="62">
          <cell r="E62">
            <v>7133341</v>
          </cell>
        </row>
      </sheetData>
      <sheetData sheetId="111">
        <row r="62">
          <cell r="E62">
            <v>7133341</v>
          </cell>
        </row>
      </sheetData>
      <sheetData sheetId="112">
        <row r="62">
          <cell r="E62">
            <v>7133341</v>
          </cell>
        </row>
      </sheetData>
      <sheetData sheetId="113">
        <row r="62">
          <cell r="E62">
            <v>7133341</v>
          </cell>
        </row>
      </sheetData>
      <sheetData sheetId="114">
        <row r="62">
          <cell r="E62">
            <v>7133341</v>
          </cell>
        </row>
      </sheetData>
      <sheetData sheetId="115">
        <row r="62">
          <cell r="E62">
            <v>7133341</v>
          </cell>
        </row>
      </sheetData>
      <sheetData sheetId="116">
        <row r="62">
          <cell r="E62">
            <v>7133341</v>
          </cell>
        </row>
      </sheetData>
      <sheetData sheetId="117">
        <row r="62">
          <cell r="E62">
            <v>7133341</v>
          </cell>
        </row>
      </sheetData>
      <sheetData sheetId="118">
        <row r="62">
          <cell r="E62">
            <v>7133341</v>
          </cell>
        </row>
      </sheetData>
      <sheetData sheetId="119">
        <row r="62">
          <cell r="E62">
            <v>7133341</v>
          </cell>
        </row>
      </sheetData>
      <sheetData sheetId="120">
        <row r="62">
          <cell r="E62">
            <v>7133341</v>
          </cell>
        </row>
      </sheetData>
      <sheetData sheetId="121">
        <row r="62">
          <cell r="E62">
            <v>7133341</v>
          </cell>
        </row>
      </sheetData>
      <sheetData sheetId="122">
        <row r="62">
          <cell r="E62">
            <v>7133341</v>
          </cell>
        </row>
      </sheetData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>
        <row r="62">
          <cell r="E62">
            <v>7133341</v>
          </cell>
        </row>
      </sheetData>
      <sheetData sheetId="138">
        <row r="62">
          <cell r="E62">
            <v>7133341</v>
          </cell>
        </row>
      </sheetData>
      <sheetData sheetId="139">
        <row r="62">
          <cell r="E62">
            <v>7133341</v>
          </cell>
        </row>
      </sheetData>
      <sheetData sheetId="140">
        <row r="62">
          <cell r="E62">
            <v>7133341</v>
          </cell>
        </row>
      </sheetData>
      <sheetData sheetId="141" refreshError="1"/>
      <sheetData sheetId="142" refreshError="1"/>
      <sheetData sheetId="143">
        <row r="62">
          <cell r="E62">
            <v>7133341</v>
          </cell>
        </row>
      </sheetData>
      <sheetData sheetId="144">
        <row r="62">
          <cell r="E62">
            <v>7133341</v>
          </cell>
        </row>
      </sheetData>
      <sheetData sheetId="145">
        <row r="62">
          <cell r="E62">
            <v>7133341</v>
          </cell>
        </row>
      </sheetData>
      <sheetData sheetId="146" refreshError="1"/>
      <sheetData sheetId="147" refreshError="1"/>
      <sheetData sheetId="148">
        <row r="62">
          <cell r="E62">
            <v>7133341</v>
          </cell>
        </row>
      </sheetData>
      <sheetData sheetId="149">
        <row r="62">
          <cell r="E62">
            <v>7133341</v>
          </cell>
        </row>
      </sheetData>
      <sheetData sheetId="150">
        <row r="62">
          <cell r="E62">
            <v>7133341</v>
          </cell>
        </row>
      </sheetData>
      <sheetData sheetId="151">
        <row r="62">
          <cell r="E62">
            <v>7133341</v>
          </cell>
        </row>
      </sheetData>
      <sheetData sheetId="152">
        <row r="62">
          <cell r="E62">
            <v>7133341</v>
          </cell>
        </row>
      </sheetData>
      <sheetData sheetId="153" refreshError="1"/>
      <sheetData sheetId="154" refreshError="1"/>
      <sheetData sheetId="155">
        <row r="62">
          <cell r="E62">
            <v>7133341</v>
          </cell>
        </row>
      </sheetData>
      <sheetData sheetId="156">
        <row r="62">
          <cell r="E62">
            <v>7133341</v>
          </cell>
        </row>
      </sheetData>
      <sheetData sheetId="157">
        <row r="62">
          <cell r="E62">
            <v>7133341</v>
          </cell>
        </row>
      </sheetData>
      <sheetData sheetId="158">
        <row r="62">
          <cell r="E62">
            <v>7133341</v>
          </cell>
        </row>
      </sheetData>
      <sheetData sheetId="159">
        <row r="62">
          <cell r="E62">
            <v>7133341</v>
          </cell>
        </row>
      </sheetData>
      <sheetData sheetId="160">
        <row r="62">
          <cell r="E62">
            <v>7133341</v>
          </cell>
        </row>
      </sheetData>
      <sheetData sheetId="161">
        <row r="62">
          <cell r="E62">
            <v>7133341</v>
          </cell>
        </row>
      </sheetData>
      <sheetData sheetId="162">
        <row r="62">
          <cell r="E62">
            <v>7133341</v>
          </cell>
        </row>
      </sheetData>
      <sheetData sheetId="163">
        <row r="62">
          <cell r="E62">
            <v>7133341</v>
          </cell>
        </row>
      </sheetData>
      <sheetData sheetId="164">
        <row r="62">
          <cell r="E62">
            <v>7133341</v>
          </cell>
        </row>
      </sheetData>
      <sheetData sheetId="165">
        <row r="62">
          <cell r="E62">
            <v>7133341</v>
          </cell>
        </row>
      </sheetData>
      <sheetData sheetId="166">
        <row r="62">
          <cell r="E62">
            <v>7133341</v>
          </cell>
        </row>
      </sheetData>
      <sheetData sheetId="167">
        <row r="62">
          <cell r="E62">
            <v>7133341</v>
          </cell>
        </row>
      </sheetData>
      <sheetData sheetId="168">
        <row r="62">
          <cell r="E62">
            <v>7133341</v>
          </cell>
        </row>
      </sheetData>
      <sheetData sheetId="169">
        <row r="62">
          <cell r="E62">
            <v>7133341</v>
          </cell>
        </row>
      </sheetData>
      <sheetData sheetId="170">
        <row r="62">
          <cell r="E62">
            <v>7133341</v>
          </cell>
        </row>
      </sheetData>
      <sheetData sheetId="171">
        <row r="62">
          <cell r="E62">
            <v>7133341</v>
          </cell>
        </row>
      </sheetData>
      <sheetData sheetId="172">
        <row r="62">
          <cell r="E62">
            <v>7133341</v>
          </cell>
        </row>
      </sheetData>
      <sheetData sheetId="173">
        <row r="62">
          <cell r="E62">
            <v>7133341</v>
          </cell>
        </row>
      </sheetData>
      <sheetData sheetId="174">
        <row r="62">
          <cell r="E62">
            <v>7133341</v>
          </cell>
        </row>
      </sheetData>
      <sheetData sheetId="175">
        <row r="62">
          <cell r="E62">
            <v>7133341</v>
          </cell>
        </row>
      </sheetData>
      <sheetData sheetId="176" refreshError="1"/>
      <sheetData sheetId="177">
        <row r="62">
          <cell r="E62">
            <v>7133341</v>
          </cell>
        </row>
      </sheetData>
      <sheetData sheetId="178">
        <row r="62">
          <cell r="E62">
            <v>7133341</v>
          </cell>
        </row>
      </sheetData>
      <sheetData sheetId="179">
        <row r="62">
          <cell r="E62">
            <v>7133341</v>
          </cell>
        </row>
      </sheetData>
      <sheetData sheetId="180">
        <row r="62">
          <cell r="E62">
            <v>7133341</v>
          </cell>
        </row>
      </sheetData>
      <sheetData sheetId="181">
        <row r="62">
          <cell r="E62">
            <v>7133341</v>
          </cell>
        </row>
      </sheetData>
      <sheetData sheetId="182">
        <row r="62">
          <cell r="E62">
            <v>7133341</v>
          </cell>
        </row>
      </sheetData>
      <sheetData sheetId="183">
        <row r="62">
          <cell r="E62">
            <v>7133341</v>
          </cell>
        </row>
      </sheetData>
      <sheetData sheetId="184">
        <row r="62">
          <cell r="E62">
            <v>7133341</v>
          </cell>
        </row>
      </sheetData>
      <sheetData sheetId="185">
        <row r="62">
          <cell r="E62">
            <v>7133341</v>
          </cell>
        </row>
      </sheetData>
      <sheetData sheetId="186">
        <row r="62">
          <cell r="E62">
            <v>7133341</v>
          </cell>
        </row>
      </sheetData>
      <sheetData sheetId="187">
        <row r="62">
          <cell r="E62">
            <v>7133341</v>
          </cell>
        </row>
      </sheetData>
      <sheetData sheetId="188">
        <row r="62">
          <cell r="E62">
            <v>7133341</v>
          </cell>
        </row>
      </sheetData>
      <sheetData sheetId="189">
        <row r="62">
          <cell r="E62">
            <v>7133341</v>
          </cell>
        </row>
      </sheetData>
      <sheetData sheetId="190">
        <row r="62">
          <cell r="E62">
            <v>7133341</v>
          </cell>
        </row>
      </sheetData>
      <sheetData sheetId="191">
        <row r="62">
          <cell r="E62">
            <v>7133341</v>
          </cell>
        </row>
      </sheetData>
      <sheetData sheetId="192">
        <row r="62">
          <cell r="E62">
            <v>7133341</v>
          </cell>
        </row>
      </sheetData>
      <sheetData sheetId="193">
        <row r="62">
          <cell r="E62">
            <v>7133341</v>
          </cell>
        </row>
      </sheetData>
      <sheetData sheetId="194">
        <row r="62">
          <cell r="E62">
            <v>7133341</v>
          </cell>
        </row>
      </sheetData>
      <sheetData sheetId="195">
        <row r="62">
          <cell r="E62">
            <v>7133341</v>
          </cell>
        </row>
      </sheetData>
      <sheetData sheetId="196">
        <row r="62">
          <cell r="E62">
            <v>7133341</v>
          </cell>
        </row>
      </sheetData>
      <sheetData sheetId="197">
        <row r="62">
          <cell r="E62">
            <v>7133341</v>
          </cell>
        </row>
      </sheetData>
      <sheetData sheetId="198">
        <row r="62">
          <cell r="E62">
            <v>7133341</v>
          </cell>
        </row>
      </sheetData>
      <sheetData sheetId="199">
        <row r="62">
          <cell r="E62">
            <v>7133341</v>
          </cell>
        </row>
      </sheetData>
      <sheetData sheetId="200">
        <row r="62">
          <cell r="E62">
            <v>7133341</v>
          </cell>
        </row>
      </sheetData>
      <sheetData sheetId="201">
        <row r="62">
          <cell r="E62">
            <v>7133341</v>
          </cell>
        </row>
      </sheetData>
      <sheetData sheetId="202">
        <row r="62">
          <cell r="E62">
            <v>7133341</v>
          </cell>
        </row>
      </sheetData>
      <sheetData sheetId="203">
        <row r="62">
          <cell r="E62">
            <v>7133341</v>
          </cell>
        </row>
      </sheetData>
      <sheetData sheetId="204">
        <row r="62">
          <cell r="E62">
            <v>7133341</v>
          </cell>
        </row>
      </sheetData>
      <sheetData sheetId="205">
        <row r="62">
          <cell r="E62">
            <v>7133341</v>
          </cell>
        </row>
      </sheetData>
      <sheetData sheetId="206">
        <row r="62">
          <cell r="E62">
            <v>7133341</v>
          </cell>
        </row>
      </sheetData>
      <sheetData sheetId="207">
        <row r="62">
          <cell r="E62">
            <v>7133341</v>
          </cell>
        </row>
      </sheetData>
      <sheetData sheetId="208">
        <row r="62">
          <cell r="E62">
            <v>7133341</v>
          </cell>
        </row>
      </sheetData>
      <sheetData sheetId="209">
        <row r="62">
          <cell r="E62">
            <v>7133341</v>
          </cell>
        </row>
      </sheetData>
      <sheetData sheetId="210">
        <row r="62">
          <cell r="E62">
            <v>7133341</v>
          </cell>
        </row>
      </sheetData>
      <sheetData sheetId="211">
        <row r="62">
          <cell r="E62">
            <v>7133341</v>
          </cell>
        </row>
      </sheetData>
      <sheetData sheetId="212">
        <row r="62">
          <cell r="E62">
            <v>7133341</v>
          </cell>
        </row>
      </sheetData>
      <sheetData sheetId="213">
        <row r="62">
          <cell r="E62">
            <v>7133341</v>
          </cell>
        </row>
      </sheetData>
      <sheetData sheetId="214">
        <row r="62">
          <cell r="E62">
            <v>7133341</v>
          </cell>
        </row>
      </sheetData>
      <sheetData sheetId="215">
        <row r="62">
          <cell r="E62">
            <v>7133341</v>
          </cell>
        </row>
      </sheetData>
      <sheetData sheetId="216">
        <row r="62">
          <cell r="E62">
            <v>7133341</v>
          </cell>
        </row>
      </sheetData>
      <sheetData sheetId="217">
        <row r="62">
          <cell r="E62">
            <v>7133341</v>
          </cell>
        </row>
      </sheetData>
      <sheetData sheetId="218">
        <row r="62">
          <cell r="E62">
            <v>7133341</v>
          </cell>
        </row>
      </sheetData>
      <sheetData sheetId="219">
        <row r="62">
          <cell r="E62">
            <v>7133341</v>
          </cell>
        </row>
      </sheetData>
      <sheetData sheetId="220">
        <row r="62">
          <cell r="E62">
            <v>7133341</v>
          </cell>
        </row>
      </sheetData>
      <sheetData sheetId="221">
        <row r="62">
          <cell r="E62">
            <v>7133341</v>
          </cell>
        </row>
      </sheetData>
      <sheetData sheetId="222">
        <row r="62">
          <cell r="E62">
            <v>7133341</v>
          </cell>
        </row>
      </sheetData>
      <sheetData sheetId="223">
        <row r="62">
          <cell r="E62">
            <v>7133341</v>
          </cell>
        </row>
      </sheetData>
      <sheetData sheetId="224">
        <row r="62">
          <cell r="E62">
            <v>7133341</v>
          </cell>
        </row>
      </sheetData>
      <sheetData sheetId="225">
        <row r="62">
          <cell r="E62">
            <v>7133341</v>
          </cell>
        </row>
      </sheetData>
      <sheetData sheetId="226">
        <row r="62">
          <cell r="E62">
            <v>7133341</v>
          </cell>
        </row>
      </sheetData>
      <sheetData sheetId="227">
        <row r="62">
          <cell r="E62">
            <v>7133341</v>
          </cell>
        </row>
      </sheetData>
      <sheetData sheetId="228">
        <row r="62">
          <cell r="E62">
            <v>7133341</v>
          </cell>
        </row>
      </sheetData>
      <sheetData sheetId="229">
        <row r="62">
          <cell r="E62">
            <v>7133341</v>
          </cell>
        </row>
      </sheetData>
      <sheetData sheetId="230">
        <row r="62">
          <cell r="E62">
            <v>7133341</v>
          </cell>
        </row>
      </sheetData>
      <sheetData sheetId="231">
        <row r="62">
          <cell r="E62">
            <v>7133341</v>
          </cell>
        </row>
      </sheetData>
      <sheetData sheetId="232">
        <row r="62">
          <cell r="E62">
            <v>7133341</v>
          </cell>
        </row>
      </sheetData>
      <sheetData sheetId="233">
        <row r="62">
          <cell r="E62">
            <v>7133341</v>
          </cell>
        </row>
      </sheetData>
      <sheetData sheetId="234">
        <row r="62">
          <cell r="E62">
            <v>7133341</v>
          </cell>
        </row>
      </sheetData>
      <sheetData sheetId="235">
        <row r="62">
          <cell r="E62">
            <v>7133341</v>
          </cell>
        </row>
      </sheetData>
      <sheetData sheetId="236">
        <row r="62">
          <cell r="E62">
            <v>7133341</v>
          </cell>
        </row>
      </sheetData>
      <sheetData sheetId="237">
        <row r="62">
          <cell r="E62">
            <v>7133341</v>
          </cell>
        </row>
      </sheetData>
      <sheetData sheetId="238">
        <row r="62">
          <cell r="E62">
            <v>7133341</v>
          </cell>
        </row>
      </sheetData>
      <sheetData sheetId="239">
        <row r="62">
          <cell r="E62">
            <v>7133341</v>
          </cell>
        </row>
      </sheetData>
      <sheetData sheetId="240">
        <row r="62">
          <cell r="E62">
            <v>7133341</v>
          </cell>
        </row>
      </sheetData>
      <sheetData sheetId="241">
        <row r="62">
          <cell r="E62">
            <v>7133341</v>
          </cell>
        </row>
      </sheetData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>
        <row r="62">
          <cell r="E62">
            <v>7133341</v>
          </cell>
        </row>
      </sheetData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>
        <row r="62">
          <cell r="E62">
            <v>7133341</v>
          </cell>
        </row>
      </sheetData>
      <sheetData sheetId="324">
        <row r="62">
          <cell r="E62">
            <v>7133341</v>
          </cell>
        </row>
      </sheetData>
      <sheetData sheetId="325">
        <row r="62">
          <cell r="E62">
            <v>7133341</v>
          </cell>
        </row>
      </sheetData>
      <sheetData sheetId="326">
        <row r="62">
          <cell r="E62">
            <v>7133341</v>
          </cell>
        </row>
      </sheetData>
      <sheetData sheetId="327">
        <row r="62">
          <cell r="E62">
            <v>7133341</v>
          </cell>
        </row>
      </sheetData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>
        <row r="62">
          <cell r="E62">
            <v>7133341</v>
          </cell>
        </row>
      </sheetData>
      <sheetData sheetId="359">
        <row r="62">
          <cell r="E62">
            <v>7133341</v>
          </cell>
        </row>
      </sheetData>
      <sheetData sheetId="360">
        <row r="62">
          <cell r="E62">
            <v>7133341</v>
          </cell>
        </row>
      </sheetData>
      <sheetData sheetId="361">
        <row r="62">
          <cell r="E62">
            <v>7133341</v>
          </cell>
        </row>
      </sheetData>
      <sheetData sheetId="362">
        <row r="62">
          <cell r="E62">
            <v>7133341</v>
          </cell>
        </row>
      </sheetData>
      <sheetData sheetId="363">
        <row r="62">
          <cell r="E62">
            <v>7133341</v>
          </cell>
        </row>
      </sheetData>
      <sheetData sheetId="364">
        <row r="62">
          <cell r="E62">
            <v>7133341</v>
          </cell>
        </row>
      </sheetData>
      <sheetData sheetId="365">
        <row r="62">
          <cell r="E62">
            <v>7133341</v>
          </cell>
        </row>
      </sheetData>
      <sheetData sheetId="366">
        <row r="62">
          <cell r="E62">
            <v>7133341</v>
          </cell>
        </row>
      </sheetData>
      <sheetData sheetId="367">
        <row r="62">
          <cell r="E62">
            <v>7133341</v>
          </cell>
        </row>
      </sheetData>
      <sheetData sheetId="368">
        <row r="62">
          <cell r="E62">
            <v>7133341</v>
          </cell>
        </row>
      </sheetData>
      <sheetData sheetId="369">
        <row r="62">
          <cell r="E62">
            <v>7133341</v>
          </cell>
        </row>
      </sheetData>
      <sheetData sheetId="370"/>
      <sheetData sheetId="371"/>
      <sheetData sheetId="372">
        <row r="62">
          <cell r="E62">
            <v>7133341</v>
          </cell>
        </row>
      </sheetData>
      <sheetData sheetId="373">
        <row r="62">
          <cell r="E62">
            <v>7133341</v>
          </cell>
        </row>
      </sheetData>
      <sheetData sheetId="374">
        <row r="62">
          <cell r="E62">
            <v>7133341</v>
          </cell>
        </row>
      </sheetData>
      <sheetData sheetId="375">
        <row r="62">
          <cell r="E62">
            <v>7133341</v>
          </cell>
        </row>
      </sheetData>
      <sheetData sheetId="376">
        <row r="62">
          <cell r="E62">
            <v>7133341</v>
          </cell>
        </row>
      </sheetData>
      <sheetData sheetId="377">
        <row r="62">
          <cell r="E62">
            <v>7133341</v>
          </cell>
        </row>
      </sheetData>
      <sheetData sheetId="378">
        <row r="62">
          <cell r="E62">
            <v>7133341</v>
          </cell>
        </row>
      </sheetData>
      <sheetData sheetId="379">
        <row r="62">
          <cell r="E62">
            <v>7133341</v>
          </cell>
        </row>
      </sheetData>
      <sheetData sheetId="380">
        <row r="62">
          <cell r="E62">
            <v>7133341</v>
          </cell>
        </row>
      </sheetData>
      <sheetData sheetId="381">
        <row r="62">
          <cell r="E62">
            <v>7133341</v>
          </cell>
        </row>
      </sheetData>
      <sheetData sheetId="382">
        <row r="62">
          <cell r="E62">
            <v>7133341</v>
          </cell>
        </row>
      </sheetData>
      <sheetData sheetId="383">
        <row r="62">
          <cell r="E62">
            <v>7133341</v>
          </cell>
        </row>
      </sheetData>
      <sheetData sheetId="384">
        <row r="62">
          <cell r="E62">
            <v>7133341</v>
          </cell>
        </row>
      </sheetData>
      <sheetData sheetId="385">
        <row r="62">
          <cell r="E62">
            <v>7133341</v>
          </cell>
        </row>
      </sheetData>
      <sheetData sheetId="386">
        <row r="62">
          <cell r="E62">
            <v>7133341</v>
          </cell>
        </row>
      </sheetData>
      <sheetData sheetId="387">
        <row r="62">
          <cell r="E62">
            <v>7133341</v>
          </cell>
        </row>
      </sheetData>
      <sheetData sheetId="388">
        <row r="62">
          <cell r="E62">
            <v>7133341</v>
          </cell>
        </row>
      </sheetData>
      <sheetData sheetId="389">
        <row r="62">
          <cell r="E62">
            <v>7133341</v>
          </cell>
        </row>
      </sheetData>
      <sheetData sheetId="390">
        <row r="62">
          <cell r="E62">
            <v>7133341</v>
          </cell>
        </row>
      </sheetData>
      <sheetData sheetId="391">
        <row r="62">
          <cell r="E62">
            <v>7133341</v>
          </cell>
        </row>
      </sheetData>
      <sheetData sheetId="392">
        <row r="62">
          <cell r="E62">
            <v>7133341</v>
          </cell>
        </row>
      </sheetData>
      <sheetData sheetId="393">
        <row r="62">
          <cell r="E62">
            <v>7133341</v>
          </cell>
        </row>
      </sheetData>
      <sheetData sheetId="394">
        <row r="62">
          <cell r="E62">
            <v>7133341</v>
          </cell>
        </row>
      </sheetData>
      <sheetData sheetId="395">
        <row r="62">
          <cell r="E62">
            <v>7133341</v>
          </cell>
        </row>
      </sheetData>
      <sheetData sheetId="396">
        <row r="62">
          <cell r="E62">
            <v>7133341</v>
          </cell>
        </row>
      </sheetData>
      <sheetData sheetId="397">
        <row r="62">
          <cell r="E62">
            <v>7133341</v>
          </cell>
        </row>
      </sheetData>
      <sheetData sheetId="398">
        <row r="62">
          <cell r="E62">
            <v>7133341</v>
          </cell>
        </row>
      </sheetData>
      <sheetData sheetId="399">
        <row r="62">
          <cell r="E62">
            <v>7133341</v>
          </cell>
        </row>
      </sheetData>
      <sheetData sheetId="400"/>
      <sheetData sheetId="401"/>
      <sheetData sheetId="402"/>
      <sheetData sheetId="403">
        <row r="62">
          <cell r="E62">
            <v>7133341</v>
          </cell>
        </row>
      </sheetData>
      <sheetData sheetId="404">
        <row r="62">
          <cell r="E62">
            <v>7133341</v>
          </cell>
        </row>
      </sheetData>
      <sheetData sheetId="405">
        <row r="62">
          <cell r="E62">
            <v>7133341</v>
          </cell>
        </row>
      </sheetData>
      <sheetData sheetId="406">
        <row r="62">
          <cell r="E62">
            <v>7133341</v>
          </cell>
        </row>
      </sheetData>
      <sheetData sheetId="407">
        <row r="62">
          <cell r="E62">
            <v>7133341</v>
          </cell>
        </row>
      </sheetData>
      <sheetData sheetId="408">
        <row r="62">
          <cell r="E62">
            <v>7133341</v>
          </cell>
        </row>
      </sheetData>
      <sheetData sheetId="409">
        <row r="62">
          <cell r="E62">
            <v>7133341</v>
          </cell>
        </row>
      </sheetData>
      <sheetData sheetId="410">
        <row r="62">
          <cell r="E62">
            <v>7133341</v>
          </cell>
        </row>
      </sheetData>
      <sheetData sheetId="411">
        <row r="62">
          <cell r="E62">
            <v>7133341</v>
          </cell>
        </row>
      </sheetData>
      <sheetData sheetId="412">
        <row r="62">
          <cell r="E62">
            <v>7133341</v>
          </cell>
        </row>
      </sheetData>
      <sheetData sheetId="413">
        <row r="62">
          <cell r="E62">
            <v>7133341</v>
          </cell>
        </row>
      </sheetData>
      <sheetData sheetId="414">
        <row r="62">
          <cell r="E62">
            <v>7133341</v>
          </cell>
        </row>
      </sheetData>
      <sheetData sheetId="415">
        <row r="62">
          <cell r="E62">
            <v>7133341</v>
          </cell>
        </row>
      </sheetData>
      <sheetData sheetId="416">
        <row r="62">
          <cell r="E62">
            <v>7133341</v>
          </cell>
        </row>
      </sheetData>
      <sheetData sheetId="417"/>
      <sheetData sheetId="418"/>
      <sheetData sheetId="419"/>
      <sheetData sheetId="420"/>
      <sheetData sheetId="421" refreshError="1"/>
      <sheetData sheetId="422">
        <row r="62">
          <cell r="E62">
            <v>7133341</v>
          </cell>
        </row>
      </sheetData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/>
      <sheetData sheetId="448"/>
      <sheetData sheetId="449">
        <row r="62">
          <cell r="E62">
            <v>7133341</v>
          </cell>
        </row>
      </sheetData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>
        <row r="62">
          <cell r="E62">
            <v>7133341</v>
          </cell>
        </row>
      </sheetData>
      <sheetData sheetId="476"/>
      <sheetData sheetId="477"/>
      <sheetData sheetId="478">
        <row r="62">
          <cell r="E62">
            <v>7133341</v>
          </cell>
        </row>
      </sheetData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62">
          <cell r="E62">
            <v>7133341</v>
          </cell>
        </row>
      </sheetData>
      <sheetData sheetId="514"/>
      <sheetData sheetId="515"/>
      <sheetData sheetId="516">
        <row r="62">
          <cell r="E62">
            <v>7133341</v>
          </cell>
        </row>
      </sheetData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>
        <row r="62">
          <cell r="E62">
            <v>7133341</v>
          </cell>
        </row>
      </sheetData>
      <sheetData sheetId="543"/>
      <sheetData sheetId="544"/>
      <sheetData sheetId="545">
        <row r="62">
          <cell r="E62">
            <v>7133341</v>
          </cell>
        </row>
      </sheetData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>
        <row r="62">
          <cell r="E62">
            <v>7133341</v>
          </cell>
        </row>
      </sheetData>
      <sheetData sheetId="615"/>
      <sheetData sheetId="616"/>
      <sheetData sheetId="617"/>
      <sheetData sheetId="618">
        <row r="62">
          <cell r="E62">
            <v>7133341</v>
          </cell>
        </row>
      </sheetData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>
        <row r="62">
          <cell r="E62">
            <v>7133341</v>
          </cell>
        </row>
      </sheetData>
      <sheetData sheetId="629">
        <row r="62">
          <cell r="E62">
            <v>7133341</v>
          </cell>
        </row>
      </sheetData>
      <sheetData sheetId="630"/>
      <sheetData sheetId="631">
        <row r="62">
          <cell r="E62">
            <v>7133341</v>
          </cell>
        </row>
      </sheetData>
      <sheetData sheetId="632">
        <row r="62">
          <cell r="E62">
            <v>7133341</v>
          </cell>
        </row>
      </sheetData>
      <sheetData sheetId="633">
        <row r="62">
          <cell r="E62">
            <v>7133341</v>
          </cell>
        </row>
      </sheetData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>
        <row r="62">
          <cell r="E62">
            <v>7133341</v>
          </cell>
        </row>
      </sheetData>
      <sheetData sheetId="643"/>
      <sheetData sheetId="644">
        <row r="62">
          <cell r="E62">
            <v>7133341</v>
          </cell>
        </row>
      </sheetData>
      <sheetData sheetId="645">
        <row r="62">
          <cell r="E62">
            <v>7133341</v>
          </cell>
        </row>
      </sheetData>
      <sheetData sheetId="646">
        <row r="62">
          <cell r="E62">
            <v>7133341</v>
          </cell>
        </row>
      </sheetData>
      <sheetData sheetId="647"/>
      <sheetData sheetId="648"/>
      <sheetData sheetId="649">
        <row r="62">
          <cell r="E62">
            <v>7133341</v>
          </cell>
        </row>
      </sheetData>
      <sheetData sheetId="650"/>
      <sheetData sheetId="651"/>
      <sheetData sheetId="652">
        <row r="62">
          <cell r="E62">
            <v>7133341</v>
          </cell>
        </row>
      </sheetData>
      <sheetData sheetId="653">
        <row r="62">
          <cell r="E62">
            <v>7133341</v>
          </cell>
        </row>
      </sheetData>
      <sheetData sheetId="654"/>
      <sheetData sheetId="655"/>
      <sheetData sheetId="656">
        <row r="62">
          <cell r="E62">
            <v>7133341</v>
          </cell>
        </row>
      </sheetData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>
        <row r="62">
          <cell r="E62">
            <v>7133341</v>
          </cell>
        </row>
      </sheetData>
      <sheetData sheetId="666">
        <row r="62">
          <cell r="E62">
            <v>7133341</v>
          </cell>
        </row>
      </sheetData>
      <sheetData sheetId="667">
        <row r="62">
          <cell r="E62">
            <v>7133341</v>
          </cell>
        </row>
      </sheetData>
      <sheetData sheetId="668">
        <row r="62">
          <cell r="E62">
            <v>7133341</v>
          </cell>
        </row>
      </sheetData>
      <sheetData sheetId="669">
        <row r="62">
          <cell r="E62">
            <v>7133341</v>
          </cell>
        </row>
      </sheetData>
      <sheetData sheetId="670">
        <row r="62">
          <cell r="E62">
            <v>7133341</v>
          </cell>
        </row>
      </sheetData>
      <sheetData sheetId="671">
        <row r="62">
          <cell r="E62">
            <v>7133341</v>
          </cell>
        </row>
      </sheetData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>
        <row r="62">
          <cell r="E62">
            <v>7133341</v>
          </cell>
        </row>
      </sheetData>
      <sheetData sheetId="729">
        <row r="62">
          <cell r="E62">
            <v>7133341</v>
          </cell>
        </row>
      </sheetData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>
        <row r="62">
          <cell r="E62">
            <v>7133341</v>
          </cell>
        </row>
      </sheetData>
      <sheetData sheetId="743">
        <row r="62">
          <cell r="E62">
            <v>7133341</v>
          </cell>
        </row>
      </sheetData>
      <sheetData sheetId="744"/>
      <sheetData sheetId="745">
        <row r="62">
          <cell r="E62">
            <v>7133341</v>
          </cell>
        </row>
      </sheetData>
      <sheetData sheetId="746">
        <row r="62">
          <cell r="E62">
            <v>7133341</v>
          </cell>
        </row>
      </sheetData>
      <sheetData sheetId="747">
        <row r="62">
          <cell r="E62">
            <v>7133341</v>
          </cell>
        </row>
      </sheetData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>
        <row r="62">
          <cell r="E62">
            <v>7133341</v>
          </cell>
        </row>
      </sheetData>
      <sheetData sheetId="757"/>
      <sheetData sheetId="758">
        <row r="62">
          <cell r="E62">
            <v>7133341</v>
          </cell>
        </row>
      </sheetData>
      <sheetData sheetId="759">
        <row r="62">
          <cell r="E62">
            <v>7133341</v>
          </cell>
        </row>
      </sheetData>
      <sheetData sheetId="760">
        <row r="62">
          <cell r="E62">
            <v>7133341</v>
          </cell>
        </row>
      </sheetData>
      <sheetData sheetId="761"/>
      <sheetData sheetId="762"/>
      <sheetData sheetId="763"/>
      <sheetData sheetId="764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 refreshError="1"/>
      <sheetData sheetId="776" refreshError="1"/>
      <sheetData sheetId="777">
        <row r="62">
          <cell r="E62">
            <v>7133341</v>
          </cell>
        </row>
      </sheetData>
      <sheetData sheetId="778">
        <row r="62">
          <cell r="E62">
            <v>7133341</v>
          </cell>
        </row>
      </sheetData>
      <sheetData sheetId="779">
        <row r="62">
          <cell r="E62">
            <v>7133341</v>
          </cell>
        </row>
      </sheetData>
      <sheetData sheetId="780"/>
      <sheetData sheetId="781">
        <row r="62">
          <cell r="E62">
            <v>7133341</v>
          </cell>
        </row>
      </sheetData>
      <sheetData sheetId="782">
        <row r="62">
          <cell r="E62">
            <v>7133341</v>
          </cell>
        </row>
      </sheetData>
      <sheetData sheetId="783">
        <row r="62">
          <cell r="E62">
            <v>7133341</v>
          </cell>
        </row>
      </sheetData>
      <sheetData sheetId="784"/>
      <sheetData sheetId="785"/>
      <sheetData sheetId="786"/>
      <sheetData sheetId="787"/>
      <sheetData sheetId="788"/>
      <sheetData sheetId="789"/>
      <sheetData sheetId="790"/>
      <sheetData sheetId="791">
        <row r="62">
          <cell r="E62">
            <v>7133341</v>
          </cell>
        </row>
      </sheetData>
      <sheetData sheetId="792">
        <row r="62">
          <cell r="E62">
            <v>7133341</v>
          </cell>
        </row>
      </sheetData>
      <sheetData sheetId="793">
        <row r="62">
          <cell r="E62">
            <v>7133341</v>
          </cell>
        </row>
      </sheetData>
      <sheetData sheetId="794">
        <row r="62">
          <cell r="E62">
            <v>7133341</v>
          </cell>
        </row>
      </sheetData>
      <sheetData sheetId="795">
        <row r="62">
          <cell r="E62">
            <v>7133341</v>
          </cell>
        </row>
      </sheetData>
      <sheetData sheetId="796">
        <row r="62">
          <cell r="E62">
            <v>7133341</v>
          </cell>
        </row>
      </sheetData>
      <sheetData sheetId="797"/>
      <sheetData sheetId="798"/>
      <sheetData sheetId="799"/>
      <sheetData sheetId="800">
        <row r="62">
          <cell r="E62">
            <v>7133341</v>
          </cell>
        </row>
      </sheetData>
      <sheetData sheetId="801">
        <row r="62">
          <cell r="E62">
            <v>7133341</v>
          </cell>
        </row>
      </sheetData>
      <sheetData sheetId="802">
        <row r="62">
          <cell r="E62">
            <v>7133341</v>
          </cell>
        </row>
      </sheetData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>
        <row r="62">
          <cell r="E62">
            <v>7133341</v>
          </cell>
        </row>
      </sheetData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>
        <row r="62">
          <cell r="E62">
            <v>7133341</v>
          </cell>
        </row>
      </sheetData>
      <sheetData sheetId="831"/>
      <sheetData sheetId="832">
        <row r="62">
          <cell r="E62">
            <v>7133341</v>
          </cell>
        </row>
      </sheetData>
      <sheetData sheetId="833">
        <row r="62">
          <cell r="E62">
            <v>7133341</v>
          </cell>
        </row>
      </sheetData>
      <sheetData sheetId="834">
        <row r="62">
          <cell r="E62">
            <v>7133341</v>
          </cell>
        </row>
      </sheetData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>
        <row r="62">
          <cell r="E62">
            <v>7133341</v>
          </cell>
        </row>
      </sheetData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>
        <row r="62">
          <cell r="E62">
            <v>7133341</v>
          </cell>
        </row>
      </sheetData>
      <sheetData sheetId="869"/>
      <sheetData sheetId="870">
        <row r="62">
          <cell r="E62">
            <v>7133341</v>
          </cell>
        </row>
      </sheetData>
      <sheetData sheetId="871">
        <row r="62">
          <cell r="E62">
            <v>7133341</v>
          </cell>
        </row>
      </sheetData>
      <sheetData sheetId="872">
        <row r="62">
          <cell r="E62">
            <v>7133341</v>
          </cell>
        </row>
      </sheetData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>
        <row r="62">
          <cell r="E62">
            <v>7133341</v>
          </cell>
        </row>
      </sheetData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>
        <row r="62">
          <cell r="E62">
            <v>7133341</v>
          </cell>
        </row>
      </sheetData>
      <sheetData sheetId="907"/>
      <sheetData sheetId="908">
        <row r="62">
          <cell r="E62">
            <v>7133341</v>
          </cell>
        </row>
      </sheetData>
      <sheetData sheetId="909">
        <row r="62">
          <cell r="E62">
            <v>7133341</v>
          </cell>
        </row>
      </sheetData>
      <sheetData sheetId="910">
        <row r="62">
          <cell r="E62">
            <v>7133341</v>
          </cell>
        </row>
      </sheetData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>
        <row r="62">
          <cell r="E62">
            <v>7133341</v>
          </cell>
        </row>
      </sheetData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>
        <row r="62">
          <cell r="E62">
            <v>7133341</v>
          </cell>
        </row>
      </sheetData>
      <sheetData sheetId="948"/>
      <sheetData sheetId="949">
        <row r="62">
          <cell r="E62">
            <v>7133341</v>
          </cell>
        </row>
      </sheetData>
      <sheetData sheetId="950">
        <row r="62">
          <cell r="E62">
            <v>7133341</v>
          </cell>
        </row>
      </sheetData>
      <sheetData sheetId="951">
        <row r="62">
          <cell r="E62">
            <v>7133341</v>
          </cell>
        </row>
      </sheetData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>
        <row r="62">
          <cell r="E62">
            <v>7133341</v>
          </cell>
        </row>
      </sheetData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>
        <row r="62">
          <cell r="E62">
            <v>7133341</v>
          </cell>
        </row>
      </sheetData>
      <sheetData sheetId="989"/>
      <sheetData sheetId="990">
        <row r="62">
          <cell r="E62">
            <v>7133341</v>
          </cell>
        </row>
      </sheetData>
      <sheetData sheetId="991">
        <row r="62">
          <cell r="E62">
            <v>7133341</v>
          </cell>
        </row>
      </sheetData>
      <sheetData sheetId="992">
        <row r="62">
          <cell r="E62">
            <v>7133341</v>
          </cell>
        </row>
      </sheetData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"/>
      <sheetName val="BS"/>
      <sheetName val="Sheet2"/>
      <sheetName val="Sheet3"/>
      <sheetName val="Sheet1"/>
      <sheetName val="Bank _Inst_Master"/>
      <sheetName val="Customize Your Invoice"/>
      <sheetName val="Bank__Inst_Master"/>
      <sheetName val="Customize_Your_Invoice"/>
      <sheetName val="Bank__Inst_Master1"/>
      <sheetName val="Customize_Your_Invoice1"/>
      <sheetName val="Bank__Inst_Master2"/>
      <sheetName val="Customize_Your_Invoice2"/>
      <sheetName val="Bank__Inst_Master3"/>
      <sheetName val="Customize_Your_Invoice3"/>
      <sheetName val="Bank__Inst_Master4"/>
      <sheetName val="Customize_Your_Invoice4"/>
      <sheetName val="Bank__Inst_Master5"/>
      <sheetName val="Customize_Your_Invoice5"/>
      <sheetName val="Bank__Inst_Master6"/>
      <sheetName val="Customize_Your_Invoice6"/>
      <sheetName val="Bank__Inst_Master7"/>
      <sheetName val="Customize_Your_Invoice7"/>
      <sheetName val="Bank__Inst_Master8"/>
      <sheetName val="Customize_Your_Invoice8"/>
      <sheetName val="Liquid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"/>
      <sheetName val="SUM"/>
      <sheetName val="DBU"/>
      <sheetName val="DKA"/>
      <sheetName val="CTG"/>
      <sheetName val="DMD"/>
      <sheetName val="UTT"/>
      <sheetName val="SYL"/>
      <sheetName val="OBU"/>
      <sheetName val="BGD"/>
      <sheetName val="Summary"/>
      <sheetName val="BDT"/>
      <sheetName val="FC"/>
      <sheetName val="LOAN"/>
      <sheetName val="data"/>
      <sheetName val="Ld_Lcy"/>
      <sheetName val="Ld_Fcy"/>
      <sheetName val="Summary2005"/>
      <sheetName val="BDT2005"/>
      <sheetName val="FC2005"/>
      <sheetName val="LOAN2005"/>
      <sheetName val="Rpt_CM"/>
      <sheetName val="Consol 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 t="str">
            <v>LM</v>
          </cell>
          <cell r="B1" t="str">
            <v>DES2</v>
          </cell>
          <cell r="C1" t="str">
            <v>LcyFcy</v>
          </cell>
          <cell r="D1" t="str">
            <v>CDE</v>
          </cell>
          <cell r="E1" t="str">
            <v>DES1</v>
          </cell>
          <cell r="F1" t="str">
            <v>DES3</v>
          </cell>
          <cell r="G1" t="str">
            <v>GMACT</v>
          </cell>
          <cell r="H1" t="str">
            <v>nm</v>
          </cell>
          <cell r="I1" t="str">
            <v>cur</v>
          </cell>
          <cell r="J1" t="str">
            <v>cur_ds</v>
          </cell>
          <cell r="K1" t="str">
            <v>AC</v>
          </cell>
          <cell r="L1" t="str">
            <v>ITM</v>
          </cell>
          <cell r="M1" t="str">
            <v>RPT</v>
          </cell>
          <cell r="N1" t="str">
            <v>BGD</v>
          </cell>
          <cell r="O1" t="str">
            <v>8801</v>
          </cell>
          <cell r="P1" t="str">
            <v>8802</v>
          </cell>
          <cell r="Q1" t="str">
            <v>8803</v>
          </cell>
          <cell r="R1" t="str">
            <v>8804</v>
          </cell>
          <cell r="S1" t="str">
            <v>8805</v>
          </cell>
          <cell r="T1" t="str">
            <v>8893</v>
          </cell>
          <cell r="U1" t="str">
            <v>8894</v>
          </cell>
        </row>
        <row r="2">
          <cell r="A2">
            <v>39082</v>
          </cell>
          <cell r="B2" t="str">
            <v>ASSETS</v>
          </cell>
          <cell r="C2">
            <v>0</v>
          </cell>
          <cell r="D2" t="str">
            <v>AAA</v>
          </cell>
          <cell r="E2" t="str">
            <v>Customer Overdraft</v>
          </cell>
          <cell r="F2" t="str">
            <v>CUSTOMER LOANS</v>
          </cell>
          <cell r="G2" t="str">
            <v>1311000</v>
          </cell>
          <cell r="H2">
            <v>0</v>
          </cell>
          <cell r="I2">
            <v>0</v>
          </cell>
          <cell r="J2">
            <v>0</v>
          </cell>
          <cell r="K2" t="str">
            <v>1</v>
          </cell>
          <cell r="L2" t="str">
            <v>A</v>
          </cell>
          <cell r="M2" t="str">
            <v>A</v>
          </cell>
          <cell r="N2">
            <v>1566330431.7799997</v>
          </cell>
          <cell r="O2">
            <v>0</v>
          </cell>
          <cell r="P2">
            <v>1177415520.8</v>
          </cell>
          <cell r="Q2">
            <v>311987074.81999999</v>
          </cell>
          <cell r="R2">
            <v>0</v>
          </cell>
          <cell r="S2">
            <v>18910090.600000001</v>
          </cell>
          <cell r="T2">
            <v>0</v>
          </cell>
          <cell r="U2">
            <v>0</v>
          </cell>
        </row>
        <row r="3">
          <cell r="A3">
            <v>39082</v>
          </cell>
          <cell r="B3" t="str">
            <v>ASSETS</v>
          </cell>
          <cell r="C3">
            <v>0</v>
          </cell>
          <cell r="D3" t="str">
            <v>AAA</v>
          </cell>
          <cell r="E3" t="str">
            <v>Customer Overdraft</v>
          </cell>
          <cell r="F3" t="str">
            <v>CUSTOMER LOANS</v>
          </cell>
          <cell r="G3" t="str">
            <v>1311005</v>
          </cell>
          <cell r="H3">
            <v>0</v>
          </cell>
          <cell r="I3">
            <v>0</v>
          </cell>
          <cell r="J3">
            <v>0</v>
          </cell>
          <cell r="K3" t="str">
            <v>1</v>
          </cell>
          <cell r="L3" t="str">
            <v>A</v>
          </cell>
          <cell r="M3" t="str">
            <v>A</v>
          </cell>
          <cell r="N3">
            <v>871259.79</v>
          </cell>
          <cell r="O3">
            <v>0</v>
          </cell>
          <cell r="P3">
            <v>871259.79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>
            <v>39082</v>
          </cell>
          <cell r="B4" t="str">
            <v>ASSETS</v>
          </cell>
          <cell r="C4">
            <v>0</v>
          </cell>
          <cell r="D4" t="str">
            <v>AAA</v>
          </cell>
          <cell r="E4" t="str">
            <v>Customer Overdraft</v>
          </cell>
          <cell r="F4" t="str">
            <v>CUSTOMER LOANS</v>
          </cell>
          <cell r="G4" t="str">
            <v>1312000</v>
          </cell>
          <cell r="H4">
            <v>0</v>
          </cell>
          <cell r="I4">
            <v>0</v>
          </cell>
          <cell r="J4">
            <v>0</v>
          </cell>
          <cell r="K4" t="str">
            <v>1</v>
          </cell>
          <cell r="L4" t="str">
            <v>A</v>
          </cell>
          <cell r="M4" t="str">
            <v>A</v>
          </cell>
          <cell r="N4">
            <v>143813611.08999997</v>
          </cell>
          <cell r="O4">
            <v>0</v>
          </cell>
          <cell r="P4">
            <v>75125637.280000001</v>
          </cell>
          <cell r="Q4">
            <v>54150078.32</v>
          </cell>
          <cell r="R4">
            <v>0</v>
          </cell>
          <cell r="S4">
            <v>9754380.6899999995</v>
          </cell>
          <cell r="T4">
            <v>0</v>
          </cell>
          <cell r="U4">
            <v>0</v>
          </cell>
        </row>
        <row r="5">
          <cell r="A5">
            <v>39082</v>
          </cell>
          <cell r="B5" t="str">
            <v>ASSETS</v>
          </cell>
          <cell r="C5">
            <v>0</v>
          </cell>
          <cell r="D5" t="str">
            <v>AAA</v>
          </cell>
          <cell r="E5" t="str">
            <v>Customer Overdraft</v>
          </cell>
          <cell r="F5" t="str">
            <v>CUSTOMER LOANS</v>
          </cell>
          <cell r="G5" t="str">
            <v>1312005</v>
          </cell>
          <cell r="H5">
            <v>0</v>
          </cell>
          <cell r="I5">
            <v>0</v>
          </cell>
          <cell r="J5">
            <v>0</v>
          </cell>
          <cell r="K5" t="str">
            <v>1</v>
          </cell>
          <cell r="L5" t="str">
            <v>A</v>
          </cell>
          <cell r="M5" t="str">
            <v>A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</row>
        <row r="6">
          <cell r="A6">
            <v>39082</v>
          </cell>
          <cell r="B6" t="str">
            <v>ASSETS</v>
          </cell>
          <cell r="C6">
            <v>0</v>
          </cell>
          <cell r="D6" t="str">
            <v>AAB</v>
          </cell>
          <cell r="E6" t="str">
            <v>Term Loan</v>
          </cell>
          <cell r="F6" t="str">
            <v>CUSTOMER LOANS</v>
          </cell>
          <cell r="G6" t="str">
            <v>1320315</v>
          </cell>
          <cell r="H6">
            <v>0</v>
          </cell>
          <cell r="I6">
            <v>0</v>
          </cell>
          <cell r="J6">
            <v>0</v>
          </cell>
          <cell r="K6" t="str">
            <v>1</v>
          </cell>
          <cell r="L6" t="str">
            <v>A</v>
          </cell>
          <cell r="M6" t="str">
            <v>A</v>
          </cell>
          <cell r="N6">
            <v>12074892.16</v>
          </cell>
          <cell r="O6">
            <v>0</v>
          </cell>
          <cell r="P6">
            <v>0</v>
          </cell>
          <cell r="Q6">
            <v>5510902.04</v>
          </cell>
          <cell r="R6">
            <v>0</v>
          </cell>
          <cell r="S6">
            <v>5015603.03</v>
          </cell>
          <cell r="T6">
            <v>0</v>
          </cell>
          <cell r="U6">
            <v>0</v>
          </cell>
        </row>
        <row r="7">
          <cell r="A7">
            <v>39082</v>
          </cell>
          <cell r="B7" t="str">
            <v>ASSETS</v>
          </cell>
          <cell r="C7">
            <v>0</v>
          </cell>
          <cell r="D7" t="str">
            <v>AAB</v>
          </cell>
          <cell r="E7" t="str">
            <v>Term Loan</v>
          </cell>
          <cell r="F7" t="str">
            <v>CUSTOMER LOANS</v>
          </cell>
          <cell r="G7" t="str">
            <v>1320500</v>
          </cell>
          <cell r="H7">
            <v>0</v>
          </cell>
          <cell r="I7">
            <v>0</v>
          </cell>
          <cell r="J7">
            <v>0</v>
          </cell>
          <cell r="K7" t="str">
            <v>1</v>
          </cell>
          <cell r="L7" t="str">
            <v>A</v>
          </cell>
          <cell r="M7" t="str">
            <v>A</v>
          </cell>
          <cell r="N7">
            <v>1481621.26</v>
          </cell>
          <cell r="O7">
            <v>0</v>
          </cell>
          <cell r="P7">
            <v>1481621.26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39082</v>
          </cell>
          <cell r="B8" t="str">
            <v>ASSETS</v>
          </cell>
          <cell r="C8">
            <v>0</v>
          </cell>
          <cell r="D8" t="str">
            <v>AAB</v>
          </cell>
          <cell r="E8" t="str">
            <v>Term Loan</v>
          </cell>
          <cell r="F8" t="str">
            <v>CUSTOMER LOANS</v>
          </cell>
          <cell r="G8" t="str">
            <v>1320900</v>
          </cell>
          <cell r="H8">
            <v>0</v>
          </cell>
          <cell r="I8">
            <v>0</v>
          </cell>
          <cell r="J8">
            <v>0</v>
          </cell>
          <cell r="K8" t="str">
            <v>1</v>
          </cell>
          <cell r="L8" t="str">
            <v>A</v>
          </cell>
          <cell r="M8" t="str">
            <v>A</v>
          </cell>
          <cell r="N8">
            <v>1499106311.6699998</v>
          </cell>
          <cell r="O8">
            <v>0</v>
          </cell>
          <cell r="P8">
            <v>1209420914.8699999</v>
          </cell>
          <cell r="Q8">
            <v>172490988.27000001</v>
          </cell>
          <cell r="R8">
            <v>0</v>
          </cell>
          <cell r="S8">
            <v>109225797.69</v>
          </cell>
          <cell r="T8">
            <v>0</v>
          </cell>
          <cell r="U8">
            <v>0</v>
          </cell>
        </row>
        <row r="9">
          <cell r="A9">
            <v>39082</v>
          </cell>
          <cell r="B9" t="str">
            <v>ASSETS</v>
          </cell>
          <cell r="C9">
            <v>0</v>
          </cell>
          <cell r="D9" t="str">
            <v>AAB</v>
          </cell>
          <cell r="E9" t="str">
            <v>Term Loan</v>
          </cell>
          <cell r="F9" t="str">
            <v>CUSTOMER LOANS</v>
          </cell>
          <cell r="G9" t="str">
            <v>1320910</v>
          </cell>
          <cell r="H9">
            <v>0</v>
          </cell>
          <cell r="I9">
            <v>0</v>
          </cell>
          <cell r="J9">
            <v>0</v>
          </cell>
          <cell r="K9" t="str">
            <v>1</v>
          </cell>
          <cell r="L9" t="str">
            <v>A</v>
          </cell>
          <cell r="M9" t="str">
            <v>A</v>
          </cell>
          <cell r="N9">
            <v>15219993.91</v>
          </cell>
          <cell r="O9">
            <v>0</v>
          </cell>
          <cell r="P9">
            <v>0</v>
          </cell>
          <cell r="Q9">
            <v>156821.66</v>
          </cell>
          <cell r="R9">
            <v>0</v>
          </cell>
          <cell r="S9">
            <v>13812009.029999999</v>
          </cell>
          <cell r="T9">
            <v>0</v>
          </cell>
          <cell r="U9">
            <v>0</v>
          </cell>
        </row>
        <row r="10">
          <cell r="A10">
            <v>39082</v>
          </cell>
          <cell r="B10" t="str">
            <v>ASSETS</v>
          </cell>
          <cell r="C10">
            <v>0</v>
          </cell>
          <cell r="D10" t="str">
            <v>AAB</v>
          </cell>
          <cell r="E10" t="str">
            <v>Term Loan</v>
          </cell>
          <cell r="F10" t="str">
            <v>CUSTOMER LOANS</v>
          </cell>
          <cell r="G10" t="str">
            <v>1320925</v>
          </cell>
          <cell r="H10">
            <v>0</v>
          </cell>
          <cell r="I10">
            <v>0</v>
          </cell>
          <cell r="J10">
            <v>0</v>
          </cell>
          <cell r="K10" t="str">
            <v>1</v>
          </cell>
          <cell r="L10" t="str">
            <v>A</v>
          </cell>
          <cell r="M10" t="str">
            <v>A</v>
          </cell>
          <cell r="N10">
            <v>1393870295.55</v>
          </cell>
          <cell r="O10">
            <v>0</v>
          </cell>
          <cell r="P10">
            <v>1170281015.75</v>
          </cell>
          <cell r="Q10">
            <v>213589279.80000001</v>
          </cell>
          <cell r="R10">
            <v>0</v>
          </cell>
          <cell r="S10">
            <v>10000000</v>
          </cell>
          <cell r="T10">
            <v>0</v>
          </cell>
          <cell r="U10">
            <v>0</v>
          </cell>
        </row>
        <row r="11">
          <cell r="A11">
            <v>39082</v>
          </cell>
          <cell r="B11" t="str">
            <v>ASSETS</v>
          </cell>
          <cell r="C11">
            <v>0</v>
          </cell>
          <cell r="D11" t="str">
            <v>AAB</v>
          </cell>
          <cell r="E11" t="str">
            <v>Term Loan</v>
          </cell>
          <cell r="F11" t="str">
            <v>CUSTOMER LOANS</v>
          </cell>
          <cell r="G11" t="str">
            <v>1320940</v>
          </cell>
          <cell r="H11">
            <v>0</v>
          </cell>
          <cell r="I11">
            <v>0</v>
          </cell>
          <cell r="J11">
            <v>0</v>
          </cell>
          <cell r="K11" t="str">
            <v>1</v>
          </cell>
          <cell r="L11" t="str">
            <v>A</v>
          </cell>
          <cell r="M11" t="str">
            <v>A</v>
          </cell>
          <cell r="N11">
            <v>106451612.90000001</v>
          </cell>
          <cell r="O11">
            <v>0</v>
          </cell>
          <cell r="P11">
            <v>106451612.90000001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>
            <v>39082</v>
          </cell>
          <cell r="B12" t="str">
            <v>ASSETS</v>
          </cell>
          <cell r="C12">
            <v>0</v>
          </cell>
          <cell r="D12" t="str">
            <v>AAB</v>
          </cell>
          <cell r="E12" t="str">
            <v>Term Loan</v>
          </cell>
          <cell r="F12" t="str">
            <v>CUSTOMER LOANS</v>
          </cell>
          <cell r="G12" t="str">
            <v>1321215</v>
          </cell>
          <cell r="H12">
            <v>0</v>
          </cell>
          <cell r="I12">
            <v>0</v>
          </cell>
          <cell r="J12">
            <v>0</v>
          </cell>
          <cell r="K12" t="str">
            <v>1</v>
          </cell>
          <cell r="L12" t="str">
            <v>A</v>
          </cell>
          <cell r="M12" t="str">
            <v>A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>
            <v>39082</v>
          </cell>
          <cell r="B13" t="str">
            <v>ASSETS</v>
          </cell>
          <cell r="C13">
            <v>0</v>
          </cell>
          <cell r="D13" t="str">
            <v>AAB</v>
          </cell>
          <cell r="E13" t="str">
            <v>Term Loan</v>
          </cell>
          <cell r="F13" t="str">
            <v>CUSTOMER LOANS</v>
          </cell>
          <cell r="G13" t="str">
            <v>1321225</v>
          </cell>
          <cell r="H13">
            <v>0</v>
          </cell>
          <cell r="I13">
            <v>0</v>
          </cell>
          <cell r="J13">
            <v>0</v>
          </cell>
          <cell r="K13" t="str">
            <v>1</v>
          </cell>
          <cell r="L13" t="str">
            <v>A</v>
          </cell>
          <cell r="M13" t="str">
            <v>A</v>
          </cell>
          <cell r="N13">
            <v>26007086.199999999</v>
          </cell>
          <cell r="O13">
            <v>0</v>
          </cell>
          <cell r="P13">
            <v>26007086.199999999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>
            <v>39082</v>
          </cell>
          <cell r="B14" t="str">
            <v>ASSETS</v>
          </cell>
          <cell r="C14">
            <v>0</v>
          </cell>
          <cell r="D14" t="str">
            <v>AAB</v>
          </cell>
          <cell r="E14" t="str">
            <v>Term Loan</v>
          </cell>
          <cell r="F14" t="str">
            <v>CUSTOMER LOANS</v>
          </cell>
          <cell r="G14" t="str">
            <v>1321230</v>
          </cell>
          <cell r="H14">
            <v>0</v>
          </cell>
          <cell r="I14">
            <v>0</v>
          </cell>
          <cell r="J14">
            <v>0</v>
          </cell>
          <cell r="K14" t="str">
            <v>1</v>
          </cell>
          <cell r="L14" t="str">
            <v>A</v>
          </cell>
          <cell r="M14" t="str">
            <v>A</v>
          </cell>
          <cell r="N14">
            <v>12645510.289999999</v>
          </cell>
          <cell r="O14">
            <v>0</v>
          </cell>
          <cell r="P14">
            <v>12645510.289999999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>
            <v>39082</v>
          </cell>
          <cell r="B15" t="str">
            <v>ASSETS</v>
          </cell>
          <cell r="C15">
            <v>0</v>
          </cell>
          <cell r="D15" t="str">
            <v>AAB</v>
          </cell>
          <cell r="E15" t="str">
            <v>Term Loan</v>
          </cell>
          <cell r="F15" t="str">
            <v>CUSTOMER LOANS</v>
          </cell>
          <cell r="G15" t="str">
            <v>1321240</v>
          </cell>
          <cell r="H15">
            <v>0</v>
          </cell>
          <cell r="I15">
            <v>0</v>
          </cell>
          <cell r="J15">
            <v>0</v>
          </cell>
          <cell r="K15" t="str">
            <v>1</v>
          </cell>
          <cell r="L15" t="str">
            <v>A</v>
          </cell>
          <cell r="M15" t="str">
            <v>A</v>
          </cell>
          <cell r="N15">
            <v>3298184.89</v>
          </cell>
          <cell r="O15">
            <v>0</v>
          </cell>
          <cell r="P15">
            <v>3298184.89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>
            <v>39082</v>
          </cell>
          <cell r="B16" t="str">
            <v>ASSETS</v>
          </cell>
          <cell r="C16">
            <v>0</v>
          </cell>
          <cell r="D16" t="str">
            <v>AAC</v>
          </cell>
          <cell r="E16" t="str">
            <v>Packing Credits</v>
          </cell>
          <cell r="F16" t="str">
            <v>CUSTOMER LOANS</v>
          </cell>
          <cell r="G16" t="str">
            <v>1320400</v>
          </cell>
          <cell r="H16">
            <v>0</v>
          </cell>
          <cell r="I16">
            <v>0</v>
          </cell>
          <cell r="J16">
            <v>0</v>
          </cell>
          <cell r="K16" t="str">
            <v>1</v>
          </cell>
          <cell r="L16" t="str">
            <v>A</v>
          </cell>
          <cell r="M16" t="str">
            <v>A</v>
          </cell>
          <cell r="N16">
            <v>120790322.58</v>
          </cell>
          <cell r="O16">
            <v>0</v>
          </cell>
          <cell r="P16">
            <v>0</v>
          </cell>
          <cell r="Q16">
            <v>120790322.58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>
            <v>39082</v>
          </cell>
          <cell r="B17" t="str">
            <v>ASSETS</v>
          </cell>
          <cell r="C17">
            <v>0</v>
          </cell>
          <cell r="D17" t="str">
            <v>AAD</v>
          </cell>
          <cell r="E17" t="str">
            <v>Trust Receipts</v>
          </cell>
          <cell r="F17" t="str">
            <v>CUSTOMER LOANS</v>
          </cell>
          <cell r="G17" t="str">
            <v>1320100</v>
          </cell>
          <cell r="H17">
            <v>0</v>
          </cell>
          <cell r="I17">
            <v>0</v>
          </cell>
          <cell r="J17">
            <v>0</v>
          </cell>
          <cell r="K17" t="str">
            <v>1</v>
          </cell>
          <cell r="L17" t="str">
            <v>A</v>
          </cell>
          <cell r="M17" t="str">
            <v>A</v>
          </cell>
          <cell r="N17">
            <v>1206760964.8099999</v>
          </cell>
          <cell r="O17">
            <v>0</v>
          </cell>
          <cell r="P17">
            <v>831378629.02999997</v>
          </cell>
          <cell r="Q17">
            <v>375382335.77999997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>
            <v>39082</v>
          </cell>
          <cell r="B18" t="str">
            <v>ASSETS</v>
          </cell>
          <cell r="C18">
            <v>0</v>
          </cell>
          <cell r="D18" t="str">
            <v>AAE</v>
          </cell>
          <cell r="E18" t="str">
            <v>Import Loans</v>
          </cell>
          <cell r="F18" t="str">
            <v>CUSTOMER LOANS</v>
          </cell>
          <cell r="G18" t="str">
            <v>1320000</v>
          </cell>
          <cell r="H18">
            <v>0</v>
          </cell>
          <cell r="I18">
            <v>0</v>
          </cell>
          <cell r="J18">
            <v>0</v>
          </cell>
          <cell r="K18" t="str">
            <v>1</v>
          </cell>
          <cell r="L18" t="str">
            <v>A</v>
          </cell>
          <cell r="M18" t="str">
            <v>A</v>
          </cell>
          <cell r="N18">
            <v>44032259.770000003</v>
          </cell>
          <cell r="O18">
            <v>0</v>
          </cell>
          <cell r="P18">
            <v>39856806.450000003</v>
          </cell>
          <cell r="Q18">
            <v>4175453.32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>
            <v>39082</v>
          </cell>
          <cell r="B19" t="str">
            <v>ASSETS</v>
          </cell>
          <cell r="C19">
            <v>0</v>
          </cell>
          <cell r="D19" t="str">
            <v>AAF</v>
          </cell>
          <cell r="E19" t="str">
            <v>FB-PUR Discount</v>
          </cell>
          <cell r="F19" t="str">
            <v>CUSTOMER LOANS</v>
          </cell>
          <cell r="G19" t="str">
            <v>1040000</v>
          </cell>
          <cell r="H19">
            <v>0</v>
          </cell>
          <cell r="I19">
            <v>0</v>
          </cell>
          <cell r="J19">
            <v>0</v>
          </cell>
          <cell r="K19" t="str">
            <v>1</v>
          </cell>
          <cell r="L19" t="str">
            <v>A</v>
          </cell>
          <cell r="M19" t="str">
            <v>A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>
            <v>39082</v>
          </cell>
          <cell r="B20" t="str">
            <v>ASSETS</v>
          </cell>
          <cell r="C20">
            <v>0</v>
          </cell>
          <cell r="D20" t="str">
            <v>AAF</v>
          </cell>
          <cell r="E20" t="str">
            <v>FB-PUR Discount</v>
          </cell>
          <cell r="F20" t="str">
            <v>CUSTOMER LOANS</v>
          </cell>
          <cell r="G20" t="str">
            <v>1341000</v>
          </cell>
          <cell r="H20">
            <v>0</v>
          </cell>
          <cell r="I20">
            <v>0</v>
          </cell>
          <cell r="J20">
            <v>0</v>
          </cell>
          <cell r="K20" t="str">
            <v>1</v>
          </cell>
          <cell r="L20" t="str">
            <v>A</v>
          </cell>
          <cell r="M20" t="str">
            <v>A</v>
          </cell>
          <cell r="N20">
            <v>12584960.02</v>
          </cell>
          <cell r="O20">
            <v>0</v>
          </cell>
          <cell r="P20">
            <v>12584960.02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>
            <v>39082</v>
          </cell>
          <cell r="B21" t="str">
            <v>ASSETS</v>
          </cell>
          <cell r="C21">
            <v>0</v>
          </cell>
          <cell r="D21" t="str">
            <v>BAA</v>
          </cell>
          <cell r="E21" t="str">
            <v>Doubtful Debts</v>
          </cell>
          <cell r="F21" t="str">
            <v>Doubtful Debts</v>
          </cell>
          <cell r="G21" t="str">
            <v>1352120</v>
          </cell>
          <cell r="H21">
            <v>0</v>
          </cell>
          <cell r="I21">
            <v>0</v>
          </cell>
          <cell r="J21">
            <v>0</v>
          </cell>
          <cell r="K21" t="str">
            <v>1</v>
          </cell>
          <cell r="L21" t="str">
            <v>A</v>
          </cell>
          <cell r="M21" t="str">
            <v>B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>
            <v>39082</v>
          </cell>
          <cell r="B22" t="str">
            <v>ASSETS</v>
          </cell>
          <cell r="C22">
            <v>0</v>
          </cell>
          <cell r="D22" t="str">
            <v>BAA</v>
          </cell>
          <cell r="E22" t="str">
            <v>Doubtful Debts</v>
          </cell>
          <cell r="F22" t="str">
            <v>Doubtful Debts</v>
          </cell>
          <cell r="G22" t="str">
            <v>1353905</v>
          </cell>
          <cell r="H22">
            <v>0</v>
          </cell>
          <cell r="I22">
            <v>0</v>
          </cell>
          <cell r="J22">
            <v>0</v>
          </cell>
          <cell r="K22" t="str">
            <v>1</v>
          </cell>
          <cell r="L22" t="str">
            <v>A</v>
          </cell>
          <cell r="M22" t="str">
            <v>B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>
            <v>39082</v>
          </cell>
          <cell r="B23" t="str">
            <v>Borrowings</v>
          </cell>
          <cell r="C23">
            <v>0</v>
          </cell>
          <cell r="D23" t="str">
            <v>DAB</v>
          </cell>
          <cell r="E23" t="str">
            <v>Deposits at Call (inter bank borrowing)</v>
          </cell>
          <cell r="F23" t="str">
            <v>Total Interest Paid</v>
          </cell>
          <cell r="G23" t="str">
            <v>7012100</v>
          </cell>
          <cell r="H23">
            <v>0</v>
          </cell>
          <cell r="I23">
            <v>0</v>
          </cell>
          <cell r="J23">
            <v>0</v>
          </cell>
          <cell r="K23" t="str">
            <v>7</v>
          </cell>
          <cell r="L23">
            <v>0</v>
          </cell>
          <cell r="M23">
            <v>0</v>
          </cell>
          <cell r="N23">
            <v>16106635.369999999</v>
          </cell>
          <cell r="O23">
            <v>0</v>
          </cell>
          <cell r="P23">
            <v>16106635.369999999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>
            <v>39082</v>
          </cell>
          <cell r="B24" t="str">
            <v>Borrowings</v>
          </cell>
          <cell r="C24">
            <v>0</v>
          </cell>
          <cell r="D24" t="str">
            <v>DAB</v>
          </cell>
          <cell r="E24" t="str">
            <v>Deposits at Call (inter bank borrowing)</v>
          </cell>
          <cell r="F24" t="str">
            <v>Total Interest Paid</v>
          </cell>
          <cell r="G24" t="str">
            <v>7612115</v>
          </cell>
          <cell r="H24">
            <v>0</v>
          </cell>
          <cell r="I24">
            <v>0</v>
          </cell>
          <cell r="J24">
            <v>0</v>
          </cell>
          <cell r="K24" t="str">
            <v>7</v>
          </cell>
          <cell r="L24">
            <v>0</v>
          </cell>
          <cell r="M24">
            <v>0</v>
          </cell>
          <cell r="N24">
            <v>12698423.16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12698423.16</v>
          </cell>
        </row>
        <row r="25">
          <cell r="A25">
            <v>39082</v>
          </cell>
          <cell r="B25" t="str">
            <v>Borrowings</v>
          </cell>
          <cell r="C25">
            <v>0</v>
          </cell>
          <cell r="D25" t="str">
            <v>DAF</v>
          </cell>
          <cell r="E25" t="str">
            <v>Agents</v>
          </cell>
          <cell r="F25" t="str">
            <v>Total Interest Paid</v>
          </cell>
          <cell r="G25" t="str">
            <v>7012200</v>
          </cell>
          <cell r="H25">
            <v>0</v>
          </cell>
          <cell r="I25">
            <v>0</v>
          </cell>
          <cell r="J25">
            <v>0</v>
          </cell>
          <cell r="K25" t="str">
            <v>7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>
            <v>39082</v>
          </cell>
          <cell r="B26" t="str">
            <v>Borrowings</v>
          </cell>
          <cell r="C26">
            <v>0</v>
          </cell>
          <cell r="D26" t="str">
            <v>DAG</v>
          </cell>
          <cell r="E26" t="str">
            <v>Interest Paid Treasury Bills (Repo)</v>
          </cell>
          <cell r="F26" t="str">
            <v>Total Interest Paid</v>
          </cell>
          <cell r="G26" t="str">
            <v>7011245</v>
          </cell>
          <cell r="H26">
            <v>0</v>
          </cell>
          <cell r="I26">
            <v>0</v>
          </cell>
          <cell r="J26">
            <v>0</v>
          </cell>
          <cell r="K26" t="str">
            <v>7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>
            <v>39082</v>
          </cell>
          <cell r="B27" t="str">
            <v>Commission Income</v>
          </cell>
          <cell r="C27">
            <v>0</v>
          </cell>
          <cell r="D27" t="str">
            <v>EAA</v>
          </cell>
          <cell r="E27" t="str">
            <v>Letters of Credit</v>
          </cell>
          <cell r="F27" t="str">
            <v>Commission Income</v>
          </cell>
          <cell r="G27" t="str">
            <v>5031000</v>
          </cell>
          <cell r="H27">
            <v>0</v>
          </cell>
          <cell r="I27">
            <v>0</v>
          </cell>
          <cell r="J27">
            <v>0</v>
          </cell>
          <cell r="K27" t="str">
            <v>5</v>
          </cell>
          <cell r="L27">
            <v>0</v>
          </cell>
          <cell r="M27">
            <v>0</v>
          </cell>
          <cell r="N27">
            <v>-36696165.100000001</v>
          </cell>
          <cell r="O27">
            <v>0</v>
          </cell>
          <cell r="P27">
            <v>-25084337.789999999</v>
          </cell>
          <cell r="Q27">
            <v>-11261570.539999999</v>
          </cell>
          <cell r="R27">
            <v>0</v>
          </cell>
          <cell r="S27">
            <v>-350256.77</v>
          </cell>
          <cell r="T27">
            <v>0</v>
          </cell>
          <cell r="U27">
            <v>0</v>
          </cell>
        </row>
        <row r="28">
          <cell r="A28">
            <v>39082</v>
          </cell>
          <cell r="B28" t="str">
            <v>Commission Income</v>
          </cell>
          <cell r="C28">
            <v>0</v>
          </cell>
          <cell r="D28" t="str">
            <v>EAA</v>
          </cell>
          <cell r="E28" t="str">
            <v>Letters of Credit</v>
          </cell>
          <cell r="F28" t="str">
            <v>Commission Income</v>
          </cell>
          <cell r="G28" t="str">
            <v>5031040</v>
          </cell>
          <cell r="H28">
            <v>0</v>
          </cell>
          <cell r="I28">
            <v>0</v>
          </cell>
          <cell r="J28">
            <v>0</v>
          </cell>
          <cell r="K28" t="str">
            <v>5</v>
          </cell>
          <cell r="L28">
            <v>0</v>
          </cell>
          <cell r="M28">
            <v>0</v>
          </cell>
          <cell r="N28">
            <v>-12696963.73</v>
          </cell>
          <cell r="O28">
            <v>0</v>
          </cell>
          <cell r="P28">
            <v>-7104078.4199999999</v>
          </cell>
          <cell r="Q28">
            <v>-5592885.3099999996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>
            <v>39082</v>
          </cell>
          <cell r="B29" t="str">
            <v>Commission Income</v>
          </cell>
          <cell r="C29">
            <v>0</v>
          </cell>
          <cell r="D29" t="str">
            <v>EAA</v>
          </cell>
          <cell r="E29" t="str">
            <v>Letters of Credit</v>
          </cell>
          <cell r="F29" t="str">
            <v>Commission Income</v>
          </cell>
          <cell r="G29" t="str">
            <v>5041520</v>
          </cell>
          <cell r="H29">
            <v>0</v>
          </cell>
          <cell r="I29">
            <v>0</v>
          </cell>
          <cell r="J29">
            <v>0</v>
          </cell>
          <cell r="K29" t="str">
            <v>5</v>
          </cell>
          <cell r="L29">
            <v>0</v>
          </cell>
          <cell r="M29">
            <v>0</v>
          </cell>
          <cell r="N29">
            <v>-1362211.22</v>
          </cell>
          <cell r="O29">
            <v>0</v>
          </cell>
          <cell r="P29">
            <v>-1273055.83</v>
          </cell>
          <cell r="Q29">
            <v>-68078.509999999995</v>
          </cell>
          <cell r="R29">
            <v>0</v>
          </cell>
          <cell r="S29">
            <v>-21076.880000000001</v>
          </cell>
          <cell r="T29">
            <v>0</v>
          </cell>
          <cell r="U29">
            <v>0</v>
          </cell>
        </row>
        <row r="30">
          <cell r="A30">
            <v>39082</v>
          </cell>
          <cell r="B30" t="str">
            <v>Commission Income</v>
          </cell>
          <cell r="C30">
            <v>0</v>
          </cell>
          <cell r="D30" t="str">
            <v>EAB</v>
          </cell>
          <cell r="E30" t="str">
            <v>Letters of Guarantee</v>
          </cell>
          <cell r="F30" t="str">
            <v>Commission Income</v>
          </cell>
          <cell r="G30" t="str">
            <v>5031100</v>
          </cell>
          <cell r="H30">
            <v>0</v>
          </cell>
          <cell r="I30">
            <v>0</v>
          </cell>
          <cell r="J30">
            <v>0</v>
          </cell>
          <cell r="K30" t="str">
            <v>5</v>
          </cell>
          <cell r="L30">
            <v>0</v>
          </cell>
          <cell r="M30">
            <v>0</v>
          </cell>
          <cell r="N30">
            <v>-14054985.74</v>
          </cell>
          <cell r="O30">
            <v>0</v>
          </cell>
          <cell r="P30">
            <v>-12405373.85</v>
          </cell>
          <cell r="Q30">
            <v>-1649611.89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>
            <v>39082</v>
          </cell>
          <cell r="B31" t="str">
            <v>Commission Income</v>
          </cell>
          <cell r="C31">
            <v>0</v>
          </cell>
          <cell r="D31" t="str">
            <v>EAC</v>
          </cell>
          <cell r="E31" t="str">
            <v>Local Bills Purchased</v>
          </cell>
          <cell r="F31" t="str">
            <v>Commission Income</v>
          </cell>
          <cell r="G31" t="str">
            <v>5031200</v>
          </cell>
          <cell r="H31">
            <v>0</v>
          </cell>
          <cell r="I31">
            <v>0</v>
          </cell>
          <cell r="J31">
            <v>0</v>
          </cell>
          <cell r="K31" t="str">
            <v>5</v>
          </cell>
          <cell r="L31">
            <v>0</v>
          </cell>
          <cell r="M31">
            <v>0</v>
          </cell>
          <cell r="N31">
            <v>-661158.18000000005</v>
          </cell>
          <cell r="O31">
            <v>0</v>
          </cell>
          <cell r="P31">
            <v>0</v>
          </cell>
          <cell r="Q31">
            <v>-661158.18000000005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>
            <v>39082</v>
          </cell>
          <cell r="B32" t="str">
            <v>Commission Income</v>
          </cell>
          <cell r="C32">
            <v>0</v>
          </cell>
          <cell r="D32" t="str">
            <v>EAD</v>
          </cell>
          <cell r="E32" t="str">
            <v>Travellers Cheques</v>
          </cell>
          <cell r="F32" t="str">
            <v>Commission Income</v>
          </cell>
          <cell r="G32" t="str">
            <v>5031300</v>
          </cell>
          <cell r="H32">
            <v>0</v>
          </cell>
          <cell r="I32">
            <v>0</v>
          </cell>
          <cell r="J32">
            <v>0</v>
          </cell>
          <cell r="K32" t="str">
            <v>5</v>
          </cell>
          <cell r="L32">
            <v>0</v>
          </cell>
          <cell r="M32">
            <v>0</v>
          </cell>
          <cell r="N32">
            <v>-428221.25</v>
          </cell>
          <cell r="O32">
            <v>0</v>
          </cell>
          <cell r="P32">
            <v>-15423.31</v>
          </cell>
          <cell r="Q32">
            <v>-8900</v>
          </cell>
          <cell r="R32">
            <v>-398364.77</v>
          </cell>
          <cell r="S32">
            <v>-5533.17</v>
          </cell>
          <cell r="T32">
            <v>0</v>
          </cell>
          <cell r="U32">
            <v>0</v>
          </cell>
        </row>
        <row r="33">
          <cell r="A33">
            <v>39082</v>
          </cell>
          <cell r="B33" t="str">
            <v>Commission Income</v>
          </cell>
          <cell r="C33">
            <v>0</v>
          </cell>
          <cell r="D33" t="str">
            <v>EAE</v>
          </cell>
          <cell r="E33" t="str">
            <v>Current Accounts</v>
          </cell>
          <cell r="F33" t="str">
            <v>Commission Income</v>
          </cell>
          <cell r="G33" t="str">
            <v>5031400</v>
          </cell>
          <cell r="H33">
            <v>0</v>
          </cell>
          <cell r="I33">
            <v>0</v>
          </cell>
          <cell r="J33">
            <v>0</v>
          </cell>
          <cell r="K33" t="str">
            <v>5</v>
          </cell>
          <cell r="L33">
            <v>0</v>
          </cell>
          <cell r="M33">
            <v>0</v>
          </cell>
          <cell r="N33">
            <v>-3232398.81</v>
          </cell>
          <cell r="O33">
            <v>0</v>
          </cell>
          <cell r="P33">
            <v>-1806575.67</v>
          </cell>
          <cell r="Q33">
            <v>-365923.41</v>
          </cell>
          <cell r="R33">
            <v>-202452.59</v>
          </cell>
          <cell r="S33">
            <v>-181995.31</v>
          </cell>
          <cell r="T33">
            <v>-692.96</v>
          </cell>
          <cell r="U33">
            <v>-13555.83</v>
          </cell>
        </row>
        <row r="34">
          <cell r="A34">
            <v>39082</v>
          </cell>
          <cell r="B34" t="str">
            <v>Commission Income</v>
          </cell>
          <cell r="C34">
            <v>0</v>
          </cell>
          <cell r="D34" t="str">
            <v>EAF</v>
          </cell>
          <cell r="E34" t="str">
            <v>Foreign Cheques Purchased</v>
          </cell>
          <cell r="F34" t="str">
            <v>Commission Income</v>
          </cell>
          <cell r="G34" t="str">
            <v>5031500</v>
          </cell>
          <cell r="H34">
            <v>0</v>
          </cell>
          <cell r="I34">
            <v>0</v>
          </cell>
          <cell r="J34">
            <v>0</v>
          </cell>
          <cell r="K34" t="str">
            <v>5</v>
          </cell>
          <cell r="L34">
            <v>0</v>
          </cell>
          <cell r="M34">
            <v>0</v>
          </cell>
          <cell r="N34">
            <v>-11994398.75</v>
          </cell>
          <cell r="O34">
            <v>0</v>
          </cell>
          <cell r="P34">
            <v>-6989595.8600000003</v>
          </cell>
          <cell r="Q34">
            <v>-4997048.7300000004</v>
          </cell>
          <cell r="R34">
            <v>0</v>
          </cell>
          <cell r="S34">
            <v>-7754.16</v>
          </cell>
          <cell r="T34">
            <v>0</v>
          </cell>
          <cell r="U34">
            <v>0</v>
          </cell>
        </row>
        <row r="35">
          <cell r="A35">
            <v>39082</v>
          </cell>
          <cell r="B35" t="str">
            <v>Commission Income</v>
          </cell>
          <cell r="C35">
            <v>0</v>
          </cell>
          <cell r="D35" t="str">
            <v>EAF</v>
          </cell>
          <cell r="E35" t="str">
            <v>Foreign Cheques Purchased</v>
          </cell>
          <cell r="F35" t="str">
            <v>Commission Income</v>
          </cell>
          <cell r="G35" t="str">
            <v>5031700</v>
          </cell>
          <cell r="H35">
            <v>0</v>
          </cell>
          <cell r="I35">
            <v>0</v>
          </cell>
          <cell r="J35">
            <v>0</v>
          </cell>
          <cell r="K35" t="str">
            <v>5</v>
          </cell>
          <cell r="L35">
            <v>0</v>
          </cell>
          <cell r="M35">
            <v>0</v>
          </cell>
          <cell r="N35">
            <v>-1228000</v>
          </cell>
          <cell r="O35">
            <v>0</v>
          </cell>
          <cell r="P35">
            <v>-1149000</v>
          </cell>
          <cell r="Q35">
            <v>-79000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>
            <v>39082</v>
          </cell>
          <cell r="B36" t="str">
            <v>Commission Income</v>
          </cell>
          <cell r="C36">
            <v>0</v>
          </cell>
          <cell r="D36" t="str">
            <v>EAG</v>
          </cell>
          <cell r="E36" t="str">
            <v>Savings Deposits</v>
          </cell>
          <cell r="F36" t="str">
            <v>Commission Income</v>
          </cell>
          <cell r="G36" t="str">
            <v>5031600</v>
          </cell>
          <cell r="H36">
            <v>0</v>
          </cell>
          <cell r="I36">
            <v>0</v>
          </cell>
          <cell r="J36">
            <v>0</v>
          </cell>
          <cell r="K36" t="str">
            <v>5</v>
          </cell>
          <cell r="L36">
            <v>0</v>
          </cell>
          <cell r="M36">
            <v>0</v>
          </cell>
          <cell r="N36">
            <v>-2439422.56</v>
          </cell>
          <cell r="O36">
            <v>0</v>
          </cell>
          <cell r="P36">
            <v>-1159253.6000000001</v>
          </cell>
          <cell r="Q36">
            <v>-551028.5</v>
          </cell>
          <cell r="R36">
            <v>-31482.71</v>
          </cell>
          <cell r="S36">
            <v>-286386.92</v>
          </cell>
          <cell r="T36">
            <v>-692.96</v>
          </cell>
          <cell r="U36">
            <v>-29135.7</v>
          </cell>
        </row>
        <row r="37">
          <cell r="A37">
            <v>39082</v>
          </cell>
          <cell r="B37" t="str">
            <v>Commission Income</v>
          </cell>
          <cell r="C37">
            <v>0</v>
          </cell>
          <cell r="D37" t="str">
            <v>EAH</v>
          </cell>
          <cell r="E37" t="str">
            <v>Sundries (Misc com Paid)</v>
          </cell>
          <cell r="F37" t="str">
            <v>Commission Income</v>
          </cell>
          <cell r="G37" t="str">
            <v>5031050</v>
          </cell>
          <cell r="H37">
            <v>0</v>
          </cell>
          <cell r="I37">
            <v>0</v>
          </cell>
          <cell r="J37">
            <v>0</v>
          </cell>
          <cell r="K37" t="str">
            <v>5</v>
          </cell>
          <cell r="L37">
            <v>0</v>
          </cell>
          <cell r="M37">
            <v>0</v>
          </cell>
          <cell r="N37">
            <v>-92494.79</v>
          </cell>
          <cell r="O37">
            <v>0</v>
          </cell>
          <cell r="P37">
            <v>-92494.79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A38">
            <v>39082</v>
          </cell>
          <cell r="B38" t="str">
            <v>Commission Income</v>
          </cell>
          <cell r="C38">
            <v>0</v>
          </cell>
          <cell r="D38" t="str">
            <v>EAH</v>
          </cell>
          <cell r="E38" t="str">
            <v>Sundries (Misc com Paid)</v>
          </cell>
          <cell r="F38" t="str">
            <v>Commission Income</v>
          </cell>
          <cell r="G38" t="str">
            <v>5031106</v>
          </cell>
          <cell r="H38">
            <v>0</v>
          </cell>
          <cell r="I38">
            <v>0</v>
          </cell>
          <cell r="J38">
            <v>0</v>
          </cell>
          <cell r="K38" t="str">
            <v>5</v>
          </cell>
          <cell r="L38">
            <v>0</v>
          </cell>
          <cell r="M38">
            <v>0</v>
          </cell>
          <cell r="N38">
            <v>-1279517.68</v>
          </cell>
          <cell r="O38">
            <v>0</v>
          </cell>
          <cell r="P38">
            <v>-1208117.68</v>
          </cell>
          <cell r="Q38">
            <v>-70800</v>
          </cell>
          <cell r="R38">
            <v>0</v>
          </cell>
          <cell r="S38">
            <v>-600</v>
          </cell>
          <cell r="T38">
            <v>0</v>
          </cell>
          <cell r="U38">
            <v>0</v>
          </cell>
        </row>
        <row r="39">
          <cell r="A39">
            <v>39082</v>
          </cell>
          <cell r="B39" t="str">
            <v>Commission Income</v>
          </cell>
          <cell r="C39">
            <v>0</v>
          </cell>
          <cell r="D39" t="str">
            <v>EAH</v>
          </cell>
          <cell r="E39" t="str">
            <v>Sundries (Misc com Paid)</v>
          </cell>
          <cell r="F39" t="str">
            <v>Commission Income</v>
          </cell>
          <cell r="G39" t="str">
            <v>5031860</v>
          </cell>
          <cell r="H39">
            <v>0</v>
          </cell>
          <cell r="I39">
            <v>0</v>
          </cell>
          <cell r="J39">
            <v>0</v>
          </cell>
          <cell r="K39" t="str">
            <v>5</v>
          </cell>
          <cell r="L39">
            <v>0</v>
          </cell>
          <cell r="M39">
            <v>0</v>
          </cell>
          <cell r="N39">
            <v>-1904976.85</v>
          </cell>
          <cell r="O39">
            <v>0</v>
          </cell>
          <cell r="P39">
            <v>-118483.08</v>
          </cell>
          <cell r="Q39">
            <v>-1775713.98</v>
          </cell>
          <cell r="R39">
            <v>-1998.38</v>
          </cell>
          <cell r="S39">
            <v>-3695.05</v>
          </cell>
          <cell r="T39">
            <v>0</v>
          </cell>
          <cell r="U39">
            <v>-592.53</v>
          </cell>
        </row>
        <row r="40">
          <cell r="A40">
            <v>39082</v>
          </cell>
          <cell r="B40" t="str">
            <v>Commission Income</v>
          </cell>
          <cell r="C40">
            <v>0</v>
          </cell>
          <cell r="D40" t="str">
            <v>EAH</v>
          </cell>
          <cell r="E40" t="str">
            <v>Sundries (Misc com Paid)</v>
          </cell>
          <cell r="F40" t="str">
            <v>Commission Income</v>
          </cell>
          <cell r="G40" t="str">
            <v>5031865</v>
          </cell>
          <cell r="H40">
            <v>0</v>
          </cell>
          <cell r="I40">
            <v>0</v>
          </cell>
          <cell r="J40">
            <v>0</v>
          </cell>
          <cell r="K40" t="str">
            <v>5</v>
          </cell>
          <cell r="L40">
            <v>0</v>
          </cell>
          <cell r="M40">
            <v>0</v>
          </cell>
          <cell r="N40">
            <v>-124491.7</v>
          </cell>
          <cell r="O40">
            <v>0</v>
          </cell>
          <cell r="P40">
            <v>-32400</v>
          </cell>
          <cell r="Q40">
            <v>-1700</v>
          </cell>
          <cell r="R40">
            <v>-72691.7</v>
          </cell>
          <cell r="S40">
            <v>-17700</v>
          </cell>
          <cell r="T40">
            <v>0</v>
          </cell>
          <cell r="U40">
            <v>0</v>
          </cell>
        </row>
        <row r="41">
          <cell r="A41">
            <v>39082</v>
          </cell>
          <cell r="B41" t="str">
            <v>Commission Income</v>
          </cell>
          <cell r="C41">
            <v>0</v>
          </cell>
          <cell r="D41" t="str">
            <v>EAH</v>
          </cell>
          <cell r="E41" t="str">
            <v>Sundries (Misc com Paid)</v>
          </cell>
          <cell r="F41" t="str">
            <v>Commission Income</v>
          </cell>
          <cell r="G41" t="str">
            <v>5031880</v>
          </cell>
          <cell r="H41">
            <v>0</v>
          </cell>
          <cell r="I41">
            <v>0</v>
          </cell>
          <cell r="J41">
            <v>0</v>
          </cell>
          <cell r="K41" t="str">
            <v>5</v>
          </cell>
          <cell r="L41">
            <v>0</v>
          </cell>
          <cell r="M41">
            <v>0</v>
          </cell>
          <cell r="N41">
            <v>-18330</v>
          </cell>
          <cell r="O41">
            <v>0</v>
          </cell>
          <cell r="P41">
            <v>-12075</v>
          </cell>
          <cell r="Q41">
            <v>-4485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A42">
            <v>39082</v>
          </cell>
          <cell r="B42" t="str">
            <v>Commission Income</v>
          </cell>
          <cell r="C42">
            <v>0</v>
          </cell>
          <cell r="D42" t="str">
            <v>EAH</v>
          </cell>
          <cell r="E42" t="str">
            <v>Sundries (Misc com Paid)</v>
          </cell>
          <cell r="F42" t="str">
            <v>Commission Income</v>
          </cell>
          <cell r="G42" t="str">
            <v>5031900</v>
          </cell>
          <cell r="H42">
            <v>0</v>
          </cell>
          <cell r="I42">
            <v>0</v>
          </cell>
          <cell r="J42">
            <v>0</v>
          </cell>
          <cell r="K42" t="str">
            <v>5</v>
          </cell>
          <cell r="L42">
            <v>0</v>
          </cell>
          <cell r="M42">
            <v>0</v>
          </cell>
          <cell r="N42">
            <v>-2860996.31</v>
          </cell>
          <cell r="O42">
            <v>0</v>
          </cell>
          <cell r="P42">
            <v>-1260092.24</v>
          </cell>
          <cell r="Q42">
            <v>-665145.37</v>
          </cell>
          <cell r="R42">
            <v>-796675.47</v>
          </cell>
          <cell r="S42">
            <v>-113191.08</v>
          </cell>
          <cell r="T42">
            <v>0</v>
          </cell>
          <cell r="U42">
            <v>-17717.150000000001</v>
          </cell>
        </row>
        <row r="43">
          <cell r="A43">
            <v>39082</v>
          </cell>
          <cell r="B43" t="str">
            <v>Commission Income</v>
          </cell>
          <cell r="C43">
            <v>0</v>
          </cell>
          <cell r="D43" t="str">
            <v>EAH</v>
          </cell>
          <cell r="E43" t="str">
            <v>Sundries (Misc com Paid)</v>
          </cell>
          <cell r="F43" t="str">
            <v>Commission Income</v>
          </cell>
          <cell r="G43" t="str">
            <v>5031910</v>
          </cell>
          <cell r="H43">
            <v>0</v>
          </cell>
          <cell r="I43">
            <v>0</v>
          </cell>
          <cell r="J43">
            <v>0</v>
          </cell>
          <cell r="K43" t="str">
            <v>5</v>
          </cell>
          <cell r="L43">
            <v>0</v>
          </cell>
          <cell r="M43">
            <v>0</v>
          </cell>
          <cell r="N43">
            <v>-2047630.37</v>
          </cell>
          <cell r="O43">
            <v>0</v>
          </cell>
          <cell r="P43">
            <v>-579251.05000000005</v>
          </cell>
          <cell r="Q43">
            <v>-587649.57999999996</v>
          </cell>
          <cell r="R43">
            <v>-816929.74</v>
          </cell>
          <cell r="S43">
            <v>-41500</v>
          </cell>
          <cell r="T43">
            <v>0</v>
          </cell>
          <cell r="U43">
            <v>0</v>
          </cell>
        </row>
        <row r="44">
          <cell r="A44">
            <v>39082</v>
          </cell>
          <cell r="B44" t="str">
            <v>Commission Income</v>
          </cell>
          <cell r="C44">
            <v>0</v>
          </cell>
          <cell r="D44" t="str">
            <v>EAJ</v>
          </cell>
          <cell r="E44" t="str">
            <v>ATM Cards</v>
          </cell>
          <cell r="F44" t="str">
            <v>Commission Income</v>
          </cell>
          <cell r="G44" t="str">
            <v>5031150</v>
          </cell>
          <cell r="H44">
            <v>0</v>
          </cell>
          <cell r="I44">
            <v>0</v>
          </cell>
          <cell r="J44">
            <v>0</v>
          </cell>
          <cell r="K44" t="str">
            <v>5</v>
          </cell>
          <cell r="L44">
            <v>0</v>
          </cell>
          <cell r="M44">
            <v>0</v>
          </cell>
          <cell r="N44">
            <v>-13173.12</v>
          </cell>
          <cell r="O44">
            <v>-13173.12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A45">
            <v>39082</v>
          </cell>
          <cell r="B45" t="str">
            <v>Commission Income</v>
          </cell>
          <cell r="C45">
            <v>0</v>
          </cell>
          <cell r="D45" t="str">
            <v>EAJ</v>
          </cell>
          <cell r="E45" t="str">
            <v>ATM Cards</v>
          </cell>
          <cell r="F45" t="str">
            <v>Commission Income</v>
          </cell>
          <cell r="G45" t="str">
            <v>5031885</v>
          </cell>
          <cell r="H45">
            <v>0</v>
          </cell>
          <cell r="I45">
            <v>0</v>
          </cell>
          <cell r="J45">
            <v>0</v>
          </cell>
          <cell r="K45" t="str">
            <v>5</v>
          </cell>
          <cell r="L45">
            <v>0</v>
          </cell>
          <cell r="M45">
            <v>0</v>
          </cell>
          <cell r="N45">
            <v>-363173.58</v>
          </cell>
          <cell r="O45">
            <v>0</v>
          </cell>
          <cell r="P45">
            <v>-25373.58</v>
          </cell>
          <cell r="Q45">
            <v>-68700</v>
          </cell>
          <cell r="R45">
            <v>-53400</v>
          </cell>
          <cell r="S45">
            <v>-43500</v>
          </cell>
          <cell r="T45">
            <v>0</v>
          </cell>
          <cell r="U45">
            <v>0</v>
          </cell>
        </row>
        <row r="46">
          <cell r="A46">
            <v>39082</v>
          </cell>
          <cell r="B46" t="str">
            <v>Commission Income</v>
          </cell>
          <cell r="C46">
            <v>0</v>
          </cell>
          <cell r="D46" t="str">
            <v>EAL</v>
          </cell>
          <cell r="E46" t="str">
            <v>Shipping Guarantee</v>
          </cell>
          <cell r="F46" t="str">
            <v>Commission Income</v>
          </cell>
          <cell r="G46" t="str">
            <v>5031101</v>
          </cell>
          <cell r="H46">
            <v>0</v>
          </cell>
          <cell r="I46">
            <v>0</v>
          </cell>
          <cell r="J46">
            <v>0</v>
          </cell>
          <cell r="K46" t="str">
            <v>5</v>
          </cell>
          <cell r="L46">
            <v>0</v>
          </cell>
          <cell r="M46">
            <v>0</v>
          </cell>
          <cell r="N46">
            <v>-979000</v>
          </cell>
          <cell r="O46">
            <v>0</v>
          </cell>
          <cell r="P46">
            <v>-840400</v>
          </cell>
          <cell r="Q46">
            <v>-112200</v>
          </cell>
          <cell r="R46">
            <v>0</v>
          </cell>
          <cell r="S46">
            <v>-26400</v>
          </cell>
          <cell r="T46">
            <v>0</v>
          </cell>
          <cell r="U46">
            <v>0</v>
          </cell>
        </row>
        <row r="47">
          <cell r="A47">
            <v>39082</v>
          </cell>
          <cell r="B47" t="str">
            <v>Commission Income</v>
          </cell>
          <cell r="C47">
            <v>0</v>
          </cell>
          <cell r="D47" t="str">
            <v>EAM</v>
          </cell>
          <cell r="E47" t="str">
            <v>On Export Bills Discounted</v>
          </cell>
          <cell r="F47" t="str">
            <v>Commission Income</v>
          </cell>
          <cell r="G47" t="str">
            <v>5031058</v>
          </cell>
          <cell r="H47">
            <v>0</v>
          </cell>
          <cell r="I47">
            <v>0</v>
          </cell>
          <cell r="J47">
            <v>0</v>
          </cell>
          <cell r="K47" t="str">
            <v>5</v>
          </cell>
          <cell r="L47">
            <v>0</v>
          </cell>
          <cell r="M47">
            <v>0</v>
          </cell>
          <cell r="N47">
            <v>-2384153.0699999998</v>
          </cell>
          <cell r="O47">
            <v>0</v>
          </cell>
          <cell r="P47">
            <v>-1797265</v>
          </cell>
          <cell r="Q47">
            <v>-579488.06999999995</v>
          </cell>
          <cell r="R47">
            <v>0</v>
          </cell>
          <cell r="S47">
            <v>-7400</v>
          </cell>
          <cell r="T47">
            <v>0</v>
          </cell>
          <cell r="U47">
            <v>0</v>
          </cell>
        </row>
        <row r="48">
          <cell r="A48">
            <v>39082</v>
          </cell>
          <cell r="B48" t="str">
            <v>Commission Income</v>
          </cell>
          <cell r="C48">
            <v>0</v>
          </cell>
          <cell r="D48" t="str">
            <v>EAO</v>
          </cell>
          <cell r="E48" t="str">
            <v>Recovery of  S.W.I.F.T, Telex, postal etc</v>
          </cell>
          <cell r="F48" t="str">
            <v>Commission Income</v>
          </cell>
          <cell r="G48" t="str">
            <v>5011130</v>
          </cell>
          <cell r="H48">
            <v>0</v>
          </cell>
          <cell r="I48">
            <v>0</v>
          </cell>
          <cell r="J48">
            <v>0</v>
          </cell>
          <cell r="K48" t="str">
            <v>5</v>
          </cell>
          <cell r="L48">
            <v>0</v>
          </cell>
          <cell r="M48">
            <v>0</v>
          </cell>
          <cell r="N48">
            <v>-839500</v>
          </cell>
          <cell r="O48">
            <v>0</v>
          </cell>
          <cell r="P48">
            <v>-565000</v>
          </cell>
          <cell r="Q48">
            <v>-274500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</row>
        <row r="49">
          <cell r="A49">
            <v>39082</v>
          </cell>
          <cell r="B49" t="str">
            <v>Commission Income</v>
          </cell>
          <cell r="C49">
            <v>0</v>
          </cell>
          <cell r="D49" t="str">
            <v>EAO</v>
          </cell>
          <cell r="E49" t="str">
            <v>Recovery of  S.W.I.F.T, Telex, postal etc</v>
          </cell>
          <cell r="F49" t="str">
            <v>Commission Income</v>
          </cell>
          <cell r="G49" t="str">
            <v>5031105</v>
          </cell>
          <cell r="H49">
            <v>0</v>
          </cell>
          <cell r="I49">
            <v>0</v>
          </cell>
          <cell r="J49">
            <v>0</v>
          </cell>
          <cell r="K49" t="str">
            <v>5</v>
          </cell>
          <cell r="L49">
            <v>0</v>
          </cell>
          <cell r="M49">
            <v>0</v>
          </cell>
          <cell r="N49">
            <v>-10937916.640000001</v>
          </cell>
          <cell r="O49">
            <v>0</v>
          </cell>
          <cell r="P49">
            <v>-7548333.8300000001</v>
          </cell>
          <cell r="Q49">
            <v>-3209932.81</v>
          </cell>
          <cell r="R49">
            <v>0</v>
          </cell>
          <cell r="S49">
            <v>-179650</v>
          </cell>
          <cell r="T49">
            <v>0</v>
          </cell>
          <cell r="U49">
            <v>0</v>
          </cell>
        </row>
        <row r="50">
          <cell r="A50">
            <v>39082</v>
          </cell>
          <cell r="B50" t="str">
            <v>Commission Income</v>
          </cell>
          <cell r="C50">
            <v>0</v>
          </cell>
          <cell r="D50" t="str">
            <v>EAP</v>
          </cell>
          <cell r="E50" t="str">
            <v>COMM Foreign CUR Repatriation</v>
          </cell>
          <cell r="F50" t="str">
            <v>Commission Income</v>
          </cell>
          <cell r="G50" t="str">
            <v>5031915</v>
          </cell>
          <cell r="H50">
            <v>0</v>
          </cell>
          <cell r="I50">
            <v>0</v>
          </cell>
          <cell r="J50">
            <v>0</v>
          </cell>
          <cell r="K50" t="str">
            <v>5</v>
          </cell>
          <cell r="L50">
            <v>0</v>
          </cell>
          <cell r="M50">
            <v>0</v>
          </cell>
          <cell r="N50">
            <v>-8963955.9199999999</v>
          </cell>
          <cell r="O50">
            <v>0</v>
          </cell>
          <cell r="P50">
            <v>-8963955.9199999999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</row>
        <row r="51">
          <cell r="A51">
            <v>39082</v>
          </cell>
          <cell r="B51" t="str">
            <v>Commission Income</v>
          </cell>
          <cell r="C51">
            <v>0</v>
          </cell>
          <cell r="D51" t="str">
            <v>EAQ</v>
          </cell>
          <cell r="E51" t="str">
            <v>Commission Internet Banking</v>
          </cell>
          <cell r="F51" t="str">
            <v>Commission Income</v>
          </cell>
          <cell r="G51" t="str">
            <v>5031877</v>
          </cell>
          <cell r="H51">
            <v>0</v>
          </cell>
          <cell r="I51">
            <v>0</v>
          </cell>
          <cell r="J51">
            <v>0</v>
          </cell>
          <cell r="K51" t="str">
            <v>5</v>
          </cell>
          <cell r="L51">
            <v>0</v>
          </cell>
          <cell r="M51">
            <v>0</v>
          </cell>
          <cell r="N51">
            <v>-276089.05</v>
          </cell>
          <cell r="O51">
            <v>0</v>
          </cell>
          <cell r="P51">
            <v>-276089.05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</row>
        <row r="52">
          <cell r="A52">
            <v>39082</v>
          </cell>
          <cell r="B52" t="str">
            <v>Commission Income</v>
          </cell>
          <cell r="C52">
            <v>0</v>
          </cell>
          <cell r="D52" t="str">
            <v>EAQ</v>
          </cell>
          <cell r="E52" t="str">
            <v>Commission Internet Banking</v>
          </cell>
          <cell r="F52" t="str">
            <v>Commission Income</v>
          </cell>
          <cell r="G52" t="str">
            <v>5031878</v>
          </cell>
          <cell r="H52">
            <v>0</v>
          </cell>
          <cell r="I52">
            <v>0</v>
          </cell>
          <cell r="J52">
            <v>0</v>
          </cell>
          <cell r="K52" t="str">
            <v>5</v>
          </cell>
          <cell r="L52">
            <v>0</v>
          </cell>
          <cell r="M52">
            <v>0</v>
          </cell>
          <cell r="N52">
            <v>-717.42</v>
          </cell>
          <cell r="O52">
            <v>0</v>
          </cell>
          <cell r="P52">
            <v>-717.42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</row>
        <row r="53">
          <cell r="A53">
            <v>39082</v>
          </cell>
          <cell r="B53" t="str">
            <v>Customer Advances</v>
          </cell>
          <cell r="C53">
            <v>0</v>
          </cell>
          <cell r="D53" t="str">
            <v>AAA</v>
          </cell>
          <cell r="E53" t="str">
            <v>Import Bills Receivable</v>
          </cell>
          <cell r="F53" t="str">
            <v>Total Interest Income</v>
          </cell>
          <cell r="G53" t="str">
            <v>5012700</v>
          </cell>
          <cell r="H53">
            <v>0</v>
          </cell>
          <cell r="I53">
            <v>0</v>
          </cell>
          <cell r="J53">
            <v>0</v>
          </cell>
          <cell r="K53" t="str">
            <v>5</v>
          </cell>
          <cell r="L53">
            <v>0</v>
          </cell>
          <cell r="M53">
            <v>0</v>
          </cell>
          <cell r="N53">
            <v>-1905760.03</v>
          </cell>
          <cell r="O53">
            <v>0</v>
          </cell>
          <cell r="P53">
            <v>-1400674.12</v>
          </cell>
          <cell r="Q53">
            <v>-505085.91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</row>
        <row r="54">
          <cell r="A54">
            <v>39082</v>
          </cell>
          <cell r="B54" t="str">
            <v>Customer Advances</v>
          </cell>
          <cell r="C54">
            <v>0</v>
          </cell>
          <cell r="D54" t="str">
            <v>AAB</v>
          </cell>
          <cell r="E54" t="str">
            <v>Import Loans</v>
          </cell>
          <cell r="F54" t="str">
            <v>Total Interest Income</v>
          </cell>
          <cell r="G54" t="str">
            <v>5011200</v>
          </cell>
          <cell r="H54">
            <v>0</v>
          </cell>
          <cell r="I54">
            <v>0</v>
          </cell>
          <cell r="J54">
            <v>0</v>
          </cell>
          <cell r="K54" t="str">
            <v>5</v>
          </cell>
          <cell r="L54">
            <v>0</v>
          </cell>
          <cell r="M54">
            <v>0</v>
          </cell>
          <cell r="N54">
            <v>-11447509.850000001</v>
          </cell>
          <cell r="O54">
            <v>0</v>
          </cell>
          <cell r="P54">
            <v>-7108249.6100000003</v>
          </cell>
          <cell r="Q54">
            <v>-4336562.9400000004</v>
          </cell>
          <cell r="R54">
            <v>0</v>
          </cell>
          <cell r="S54">
            <v>0</v>
          </cell>
          <cell r="T54">
            <v>0</v>
          </cell>
          <cell r="U54">
            <v>-2697.3</v>
          </cell>
        </row>
        <row r="55">
          <cell r="A55">
            <v>39082</v>
          </cell>
          <cell r="B55" t="str">
            <v>Customer Advances</v>
          </cell>
          <cell r="C55">
            <v>0</v>
          </cell>
          <cell r="D55" t="str">
            <v>AAC</v>
          </cell>
          <cell r="E55" t="str">
            <v>Trust Receipts</v>
          </cell>
          <cell r="F55" t="str">
            <v>Total Interest Income</v>
          </cell>
          <cell r="G55" t="str">
            <v>5011300</v>
          </cell>
          <cell r="H55">
            <v>0</v>
          </cell>
          <cell r="I55">
            <v>0</v>
          </cell>
          <cell r="J55">
            <v>0</v>
          </cell>
          <cell r="K55" t="str">
            <v>5</v>
          </cell>
          <cell r="L55">
            <v>0</v>
          </cell>
          <cell r="M55">
            <v>0</v>
          </cell>
          <cell r="N55">
            <v>-108119873.36</v>
          </cell>
          <cell r="O55">
            <v>0</v>
          </cell>
          <cell r="P55">
            <v>-68537579.200000003</v>
          </cell>
          <cell r="Q55">
            <v>-39582294.159999996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A56">
            <v>39082</v>
          </cell>
          <cell r="B56" t="str">
            <v>Customer Advances</v>
          </cell>
          <cell r="C56">
            <v>0</v>
          </cell>
          <cell r="D56" t="str">
            <v>AAD</v>
          </cell>
          <cell r="E56" t="str">
            <v>Preshipment Loans</v>
          </cell>
          <cell r="F56" t="str">
            <v>Total Interest Income</v>
          </cell>
          <cell r="G56" t="str">
            <v>5011600</v>
          </cell>
          <cell r="H56">
            <v>0</v>
          </cell>
          <cell r="I56">
            <v>0</v>
          </cell>
          <cell r="J56">
            <v>0</v>
          </cell>
          <cell r="K56" t="str">
            <v>5</v>
          </cell>
          <cell r="L56">
            <v>0</v>
          </cell>
          <cell r="M56">
            <v>0</v>
          </cell>
          <cell r="N56">
            <v>-9063543.7000000011</v>
          </cell>
          <cell r="O56">
            <v>0</v>
          </cell>
          <cell r="P56">
            <v>-504680.55</v>
          </cell>
          <cell r="Q56">
            <v>-8558863.1500000004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A57">
            <v>39082</v>
          </cell>
          <cell r="B57" t="str">
            <v>Customer Advances</v>
          </cell>
          <cell r="C57">
            <v>0</v>
          </cell>
          <cell r="D57" t="str">
            <v>AAE</v>
          </cell>
          <cell r="E57" t="str">
            <v>Fixed Loans</v>
          </cell>
          <cell r="F57" t="str">
            <v>Total Interest Income</v>
          </cell>
          <cell r="G57" t="str">
            <v>5011900</v>
          </cell>
          <cell r="H57">
            <v>0</v>
          </cell>
          <cell r="I57">
            <v>0</v>
          </cell>
          <cell r="J57">
            <v>0</v>
          </cell>
          <cell r="K57" t="str">
            <v>5</v>
          </cell>
          <cell r="L57">
            <v>0</v>
          </cell>
          <cell r="M57">
            <v>0</v>
          </cell>
          <cell r="N57">
            <v>-1465312.5</v>
          </cell>
          <cell r="O57">
            <v>0</v>
          </cell>
          <cell r="P57">
            <v>-1465312.5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A58">
            <v>39082</v>
          </cell>
          <cell r="B58" t="str">
            <v>Customer Advances</v>
          </cell>
          <cell r="C58">
            <v>0</v>
          </cell>
          <cell r="D58" t="str">
            <v>AAE</v>
          </cell>
          <cell r="E58" t="str">
            <v>Fixed Loans</v>
          </cell>
          <cell r="F58" t="str">
            <v>Total Interest Income</v>
          </cell>
          <cell r="G58" t="str">
            <v>5012100</v>
          </cell>
          <cell r="H58">
            <v>0</v>
          </cell>
          <cell r="I58">
            <v>0</v>
          </cell>
          <cell r="J58">
            <v>0</v>
          </cell>
          <cell r="K58" t="str">
            <v>5</v>
          </cell>
          <cell r="L58">
            <v>0</v>
          </cell>
          <cell r="M58">
            <v>0</v>
          </cell>
          <cell r="N58">
            <v>-160861995.69</v>
          </cell>
          <cell r="O58">
            <v>0</v>
          </cell>
          <cell r="P58">
            <v>-129288238.31999999</v>
          </cell>
          <cell r="Q58">
            <v>-13205987.98</v>
          </cell>
          <cell r="R58">
            <v>0</v>
          </cell>
          <cell r="S58">
            <v>-8362386.0499999998</v>
          </cell>
          <cell r="T58">
            <v>0</v>
          </cell>
          <cell r="U58">
            <v>-9885385.0600000005</v>
          </cell>
        </row>
        <row r="59">
          <cell r="A59">
            <v>39082</v>
          </cell>
          <cell r="B59" t="str">
            <v>Customer Advances</v>
          </cell>
          <cell r="C59">
            <v>0</v>
          </cell>
          <cell r="D59" t="str">
            <v>AAE</v>
          </cell>
          <cell r="E59" t="str">
            <v>Fixed Loans</v>
          </cell>
          <cell r="F59" t="str">
            <v>Total Interest Income</v>
          </cell>
          <cell r="G59" t="str">
            <v>5012110</v>
          </cell>
          <cell r="H59">
            <v>0</v>
          </cell>
          <cell r="I59">
            <v>0</v>
          </cell>
          <cell r="J59">
            <v>0</v>
          </cell>
          <cell r="K59" t="str">
            <v>5</v>
          </cell>
          <cell r="L59">
            <v>0</v>
          </cell>
          <cell r="M59">
            <v>0</v>
          </cell>
          <cell r="N59">
            <v>-146181637.85000002</v>
          </cell>
          <cell r="O59">
            <v>0</v>
          </cell>
          <cell r="P59">
            <v>-120408313.43000001</v>
          </cell>
          <cell r="Q59">
            <v>-25477768.870000001</v>
          </cell>
          <cell r="R59">
            <v>0</v>
          </cell>
          <cell r="S59">
            <v>-295555.55</v>
          </cell>
          <cell r="T59">
            <v>0</v>
          </cell>
          <cell r="U59">
            <v>0</v>
          </cell>
        </row>
        <row r="60">
          <cell r="A60">
            <v>39082</v>
          </cell>
          <cell r="B60" t="str">
            <v>Customer Advances</v>
          </cell>
          <cell r="C60">
            <v>0</v>
          </cell>
          <cell r="D60" t="str">
            <v>AAH</v>
          </cell>
          <cell r="E60" t="str">
            <v>Housing Loan --- Public</v>
          </cell>
          <cell r="F60" t="str">
            <v>Total Interest Income</v>
          </cell>
          <cell r="G60" t="str">
            <v>5012107</v>
          </cell>
          <cell r="H60">
            <v>0</v>
          </cell>
          <cell r="I60">
            <v>0</v>
          </cell>
          <cell r="J60">
            <v>0</v>
          </cell>
          <cell r="K60" t="str">
            <v>5</v>
          </cell>
          <cell r="L60">
            <v>0</v>
          </cell>
          <cell r="M60">
            <v>0</v>
          </cell>
          <cell r="N60">
            <v>-1085756.96</v>
          </cell>
          <cell r="O60">
            <v>0</v>
          </cell>
          <cell r="P60">
            <v>0</v>
          </cell>
          <cell r="Q60">
            <v>-612759.69999999995</v>
          </cell>
          <cell r="R60">
            <v>0</v>
          </cell>
          <cell r="S60">
            <v>-454997.26</v>
          </cell>
          <cell r="T60">
            <v>0</v>
          </cell>
          <cell r="U60">
            <v>0</v>
          </cell>
        </row>
        <row r="61">
          <cell r="A61">
            <v>39082</v>
          </cell>
          <cell r="B61" t="str">
            <v>Customer Advances</v>
          </cell>
          <cell r="C61">
            <v>0</v>
          </cell>
          <cell r="D61" t="str">
            <v>AAJ</v>
          </cell>
          <cell r="E61" t="str">
            <v>SME Loans</v>
          </cell>
          <cell r="F61" t="str">
            <v>Total Interest Income</v>
          </cell>
          <cell r="G61" t="str">
            <v>5012105</v>
          </cell>
          <cell r="H61">
            <v>0</v>
          </cell>
          <cell r="I61">
            <v>0</v>
          </cell>
          <cell r="J61">
            <v>0</v>
          </cell>
          <cell r="K61" t="str">
            <v>5</v>
          </cell>
          <cell r="L61">
            <v>0</v>
          </cell>
          <cell r="M61">
            <v>0</v>
          </cell>
          <cell r="N61">
            <v>-271141.49</v>
          </cell>
          <cell r="O61">
            <v>0</v>
          </cell>
          <cell r="P61">
            <v>-271141.49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</row>
        <row r="62">
          <cell r="A62">
            <v>39082</v>
          </cell>
          <cell r="B62" t="str">
            <v>Customer Advances</v>
          </cell>
          <cell r="C62">
            <v>0</v>
          </cell>
          <cell r="D62" t="str">
            <v>AAK</v>
          </cell>
          <cell r="E62" t="str">
            <v>Personal Loans</v>
          </cell>
          <cell r="F62" t="str">
            <v>Total Interest Income</v>
          </cell>
          <cell r="G62" t="str">
            <v>5012415</v>
          </cell>
          <cell r="H62">
            <v>0</v>
          </cell>
          <cell r="I62">
            <v>0</v>
          </cell>
          <cell r="J62">
            <v>0</v>
          </cell>
          <cell r="K62" t="str">
            <v>5</v>
          </cell>
          <cell r="L62">
            <v>0</v>
          </cell>
          <cell r="M62">
            <v>0</v>
          </cell>
          <cell r="N62">
            <v>-1038276.59</v>
          </cell>
          <cell r="O62">
            <v>0</v>
          </cell>
          <cell r="P62">
            <v>-42000</v>
          </cell>
          <cell r="Q62">
            <v>-19817.29</v>
          </cell>
          <cell r="R62">
            <v>0</v>
          </cell>
          <cell r="S62">
            <v>-911071.52</v>
          </cell>
          <cell r="T62">
            <v>0</v>
          </cell>
          <cell r="U62">
            <v>0</v>
          </cell>
        </row>
        <row r="63">
          <cell r="A63">
            <v>39082</v>
          </cell>
          <cell r="B63" t="str">
            <v>Customer Advances</v>
          </cell>
          <cell r="C63">
            <v>0</v>
          </cell>
          <cell r="D63" t="str">
            <v>AAL</v>
          </cell>
          <cell r="E63" t="str">
            <v>Overdrafts</v>
          </cell>
          <cell r="F63" t="str">
            <v>Total Interest Income</v>
          </cell>
          <cell r="G63" t="str">
            <v>5011100</v>
          </cell>
          <cell r="H63">
            <v>0</v>
          </cell>
          <cell r="I63">
            <v>0</v>
          </cell>
          <cell r="J63">
            <v>0</v>
          </cell>
          <cell r="K63" t="str">
            <v>5</v>
          </cell>
          <cell r="L63">
            <v>0</v>
          </cell>
          <cell r="M63">
            <v>0</v>
          </cell>
          <cell r="N63">
            <v>-199049352.92000002</v>
          </cell>
          <cell r="O63">
            <v>0</v>
          </cell>
          <cell r="P63">
            <v>-161116756.37</v>
          </cell>
          <cell r="Q63">
            <v>-35074756.420000002</v>
          </cell>
          <cell r="R63">
            <v>0</v>
          </cell>
          <cell r="S63">
            <v>-1691934</v>
          </cell>
          <cell r="T63">
            <v>0</v>
          </cell>
          <cell r="U63">
            <v>0</v>
          </cell>
        </row>
        <row r="64">
          <cell r="A64">
            <v>39082</v>
          </cell>
          <cell r="B64" t="str">
            <v>Customer Advances</v>
          </cell>
          <cell r="C64">
            <v>0</v>
          </cell>
          <cell r="D64" t="str">
            <v>AAL</v>
          </cell>
          <cell r="E64" t="str">
            <v>Overdrafts</v>
          </cell>
          <cell r="F64" t="str">
            <v>Total Interest Income</v>
          </cell>
          <cell r="G64" t="str">
            <v>5011110</v>
          </cell>
          <cell r="H64">
            <v>0</v>
          </cell>
          <cell r="I64">
            <v>0</v>
          </cell>
          <cell r="J64">
            <v>0</v>
          </cell>
          <cell r="K64" t="str">
            <v>5</v>
          </cell>
          <cell r="L64">
            <v>0</v>
          </cell>
          <cell r="M64">
            <v>0</v>
          </cell>
          <cell r="N64">
            <v>-26237614.210000001</v>
          </cell>
          <cell r="O64">
            <v>0</v>
          </cell>
          <cell r="P64">
            <v>-21990320.550000001</v>
          </cell>
          <cell r="Q64">
            <v>-3694705.57</v>
          </cell>
          <cell r="R64">
            <v>0</v>
          </cell>
          <cell r="S64">
            <v>-393146.99</v>
          </cell>
          <cell r="T64">
            <v>0</v>
          </cell>
          <cell r="U64">
            <v>0</v>
          </cell>
        </row>
        <row r="65">
          <cell r="A65">
            <v>39082</v>
          </cell>
          <cell r="B65" t="str">
            <v>Customer Advances</v>
          </cell>
          <cell r="C65">
            <v>0</v>
          </cell>
          <cell r="D65" t="str">
            <v>AAO</v>
          </cell>
          <cell r="E65" t="str">
            <v>Export Bills Purchased</v>
          </cell>
          <cell r="F65" t="str">
            <v>Total Interest Income</v>
          </cell>
          <cell r="G65" t="str">
            <v>5012800</v>
          </cell>
          <cell r="H65">
            <v>0</v>
          </cell>
          <cell r="I65">
            <v>0</v>
          </cell>
          <cell r="J65">
            <v>0</v>
          </cell>
          <cell r="K65" t="str">
            <v>5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A66">
            <v>39082</v>
          </cell>
          <cell r="B66" t="str">
            <v>Customer Advances</v>
          </cell>
          <cell r="C66">
            <v>0</v>
          </cell>
          <cell r="D66" t="str">
            <v>AAP</v>
          </cell>
          <cell r="E66" t="str">
            <v>Staff Loans</v>
          </cell>
          <cell r="F66" t="str">
            <v>Total Interest Income</v>
          </cell>
          <cell r="G66" t="str">
            <v>5012310</v>
          </cell>
          <cell r="H66">
            <v>0</v>
          </cell>
          <cell r="I66">
            <v>0</v>
          </cell>
          <cell r="J66">
            <v>0</v>
          </cell>
          <cell r="K66" t="str">
            <v>5</v>
          </cell>
          <cell r="L66">
            <v>0</v>
          </cell>
          <cell r="M66">
            <v>0</v>
          </cell>
          <cell r="N66">
            <v>-634492.4</v>
          </cell>
          <cell r="O66">
            <v>0</v>
          </cell>
          <cell r="P66">
            <v>-634492.4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A67">
            <v>39082</v>
          </cell>
          <cell r="B67" t="str">
            <v>Customer Advances</v>
          </cell>
          <cell r="C67">
            <v>0</v>
          </cell>
          <cell r="D67" t="str">
            <v>AAP</v>
          </cell>
          <cell r="E67" t="str">
            <v>Staff Loans</v>
          </cell>
          <cell r="F67" t="str">
            <v>Total Interest Income</v>
          </cell>
          <cell r="G67" t="str">
            <v>5012335</v>
          </cell>
          <cell r="H67">
            <v>0</v>
          </cell>
          <cell r="I67">
            <v>0</v>
          </cell>
          <cell r="J67">
            <v>0</v>
          </cell>
          <cell r="K67" t="str">
            <v>5</v>
          </cell>
          <cell r="L67">
            <v>0</v>
          </cell>
          <cell r="M67">
            <v>0</v>
          </cell>
          <cell r="N67">
            <v>-337918.1</v>
          </cell>
          <cell r="O67">
            <v>0</v>
          </cell>
          <cell r="P67">
            <v>-337918.1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A68">
            <v>39082</v>
          </cell>
          <cell r="B68" t="str">
            <v>Customer Advances</v>
          </cell>
          <cell r="C68">
            <v>0</v>
          </cell>
          <cell r="D68" t="str">
            <v>AAP</v>
          </cell>
          <cell r="E68" t="str">
            <v>Staff Loans</v>
          </cell>
          <cell r="F68" t="str">
            <v>Total Interest Income</v>
          </cell>
          <cell r="G68" t="str">
            <v>5015300</v>
          </cell>
          <cell r="H68">
            <v>0</v>
          </cell>
          <cell r="I68">
            <v>0</v>
          </cell>
          <cell r="J68">
            <v>0</v>
          </cell>
          <cell r="K68" t="str">
            <v>5</v>
          </cell>
          <cell r="L68">
            <v>0</v>
          </cell>
          <cell r="M68">
            <v>0</v>
          </cell>
          <cell r="N68">
            <v>-975005.04</v>
          </cell>
          <cell r="O68">
            <v>0</v>
          </cell>
          <cell r="P68">
            <v>-975005.04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</row>
        <row r="69">
          <cell r="A69">
            <v>39082</v>
          </cell>
          <cell r="B69" t="str">
            <v>Depreciation on Fixed Assets</v>
          </cell>
          <cell r="C69">
            <v>0</v>
          </cell>
          <cell r="D69" t="str">
            <v>NAB</v>
          </cell>
          <cell r="E69" t="str">
            <v>Office Furniture and Equipment</v>
          </cell>
          <cell r="F69" t="str">
            <v>Total Charges</v>
          </cell>
          <cell r="G69" t="str">
            <v>7051120</v>
          </cell>
          <cell r="H69">
            <v>0</v>
          </cell>
          <cell r="I69">
            <v>0</v>
          </cell>
          <cell r="J69">
            <v>0</v>
          </cell>
          <cell r="K69" t="str">
            <v>7</v>
          </cell>
          <cell r="L69">
            <v>0</v>
          </cell>
          <cell r="M69">
            <v>0</v>
          </cell>
          <cell r="N69">
            <v>2662979.2599999998</v>
          </cell>
          <cell r="O69">
            <v>278217.03999999998</v>
          </cell>
          <cell r="P69">
            <v>561440.06999999995</v>
          </cell>
          <cell r="Q69">
            <v>289409.86</v>
          </cell>
          <cell r="R69">
            <v>0</v>
          </cell>
          <cell r="S69">
            <v>601920.44999999995</v>
          </cell>
          <cell r="T69">
            <v>0</v>
          </cell>
          <cell r="U69">
            <v>12000</v>
          </cell>
        </row>
        <row r="70">
          <cell r="A70">
            <v>39082</v>
          </cell>
          <cell r="B70" t="str">
            <v>Depreciation on Fixed Assets</v>
          </cell>
          <cell r="C70">
            <v>0</v>
          </cell>
          <cell r="D70" t="str">
            <v>NAB</v>
          </cell>
          <cell r="E70" t="str">
            <v>Office Furniture and Equipment</v>
          </cell>
          <cell r="F70" t="str">
            <v>Total Charges</v>
          </cell>
          <cell r="G70" t="str">
            <v>7051130</v>
          </cell>
          <cell r="H70">
            <v>0</v>
          </cell>
          <cell r="I70">
            <v>0</v>
          </cell>
          <cell r="J70">
            <v>0</v>
          </cell>
          <cell r="K70" t="str">
            <v>7</v>
          </cell>
          <cell r="L70">
            <v>0</v>
          </cell>
          <cell r="M70">
            <v>0</v>
          </cell>
          <cell r="N70">
            <v>2327812.7400000002</v>
          </cell>
          <cell r="O70">
            <v>59585.97</v>
          </cell>
          <cell r="P70">
            <v>218664.07</v>
          </cell>
          <cell r="Q70">
            <v>335354.2</v>
          </cell>
          <cell r="R70">
            <v>0</v>
          </cell>
          <cell r="S70">
            <v>608342.16</v>
          </cell>
          <cell r="T70">
            <v>0</v>
          </cell>
          <cell r="U70">
            <v>12000</v>
          </cell>
        </row>
        <row r="71">
          <cell r="A71">
            <v>39082</v>
          </cell>
          <cell r="B71" t="str">
            <v>Depreciation on Fixed Assets</v>
          </cell>
          <cell r="C71">
            <v>0</v>
          </cell>
          <cell r="D71" t="str">
            <v>NAC</v>
          </cell>
          <cell r="E71" t="str">
            <v>House Furniture &amp; Equipment</v>
          </cell>
          <cell r="F71" t="str">
            <v>Total Charges</v>
          </cell>
          <cell r="G71" t="str">
            <v>7051140</v>
          </cell>
          <cell r="H71">
            <v>0</v>
          </cell>
          <cell r="I71">
            <v>0</v>
          </cell>
          <cell r="J71">
            <v>0</v>
          </cell>
          <cell r="K71" t="str">
            <v>7</v>
          </cell>
          <cell r="L71">
            <v>0</v>
          </cell>
          <cell r="M71">
            <v>0</v>
          </cell>
          <cell r="N71">
            <v>48430.44</v>
          </cell>
          <cell r="O71">
            <v>29248.34</v>
          </cell>
          <cell r="P71">
            <v>0</v>
          </cell>
          <cell r="Q71">
            <v>19182.099999999999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A72">
            <v>39082</v>
          </cell>
          <cell r="B72" t="str">
            <v>Depreciation on Fixed Assets</v>
          </cell>
          <cell r="C72">
            <v>0</v>
          </cell>
          <cell r="D72" t="str">
            <v>NAC</v>
          </cell>
          <cell r="E72" t="str">
            <v>House Furniture &amp; Equipment</v>
          </cell>
          <cell r="F72" t="str">
            <v>Total Charges</v>
          </cell>
          <cell r="G72" t="str">
            <v>7051145</v>
          </cell>
          <cell r="H72">
            <v>0</v>
          </cell>
          <cell r="I72">
            <v>0</v>
          </cell>
          <cell r="J72">
            <v>0</v>
          </cell>
          <cell r="K72" t="str">
            <v>7</v>
          </cell>
          <cell r="L72">
            <v>0</v>
          </cell>
          <cell r="M72">
            <v>0</v>
          </cell>
          <cell r="N72">
            <v>17052.96</v>
          </cell>
          <cell r="O72">
            <v>17052.96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A73">
            <v>39082</v>
          </cell>
          <cell r="B73" t="str">
            <v>Depreciation on Fixed Assets</v>
          </cell>
          <cell r="C73">
            <v>0</v>
          </cell>
          <cell r="D73" t="str">
            <v>NAE</v>
          </cell>
          <cell r="E73" t="str">
            <v>Computer Equipment</v>
          </cell>
          <cell r="F73" t="str">
            <v>Total Charges</v>
          </cell>
          <cell r="G73" t="str">
            <v>7051160</v>
          </cell>
          <cell r="H73">
            <v>0</v>
          </cell>
          <cell r="I73">
            <v>0</v>
          </cell>
          <cell r="J73">
            <v>0</v>
          </cell>
          <cell r="K73" t="str">
            <v>7</v>
          </cell>
          <cell r="L73">
            <v>0</v>
          </cell>
          <cell r="M73">
            <v>0</v>
          </cell>
          <cell r="N73">
            <v>2941442.05</v>
          </cell>
          <cell r="O73">
            <v>253893.94</v>
          </cell>
          <cell r="P73">
            <v>281746.86</v>
          </cell>
          <cell r="Q73">
            <v>498345.67</v>
          </cell>
          <cell r="R73">
            <v>0</v>
          </cell>
          <cell r="S73">
            <v>832437.45</v>
          </cell>
          <cell r="T73">
            <v>0</v>
          </cell>
          <cell r="U73">
            <v>24000</v>
          </cell>
        </row>
        <row r="74">
          <cell r="A74">
            <v>39082</v>
          </cell>
          <cell r="B74" t="str">
            <v>Depreciation on Fixed Assets</v>
          </cell>
          <cell r="C74">
            <v>0</v>
          </cell>
          <cell r="D74" t="str">
            <v>NAF</v>
          </cell>
          <cell r="E74" t="str">
            <v>Bank Vehicles</v>
          </cell>
          <cell r="F74" t="str">
            <v>Total Charges</v>
          </cell>
          <cell r="G74" t="str">
            <v>7051200</v>
          </cell>
          <cell r="H74">
            <v>0</v>
          </cell>
          <cell r="I74">
            <v>0</v>
          </cell>
          <cell r="J74">
            <v>0</v>
          </cell>
          <cell r="K74" t="str">
            <v>7</v>
          </cell>
          <cell r="L74">
            <v>0</v>
          </cell>
          <cell r="M74">
            <v>0</v>
          </cell>
          <cell r="N74">
            <v>274400.02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A75">
            <v>39082</v>
          </cell>
          <cell r="B75" t="str">
            <v>Establishment Charges</v>
          </cell>
          <cell r="C75">
            <v>0</v>
          </cell>
          <cell r="D75" t="str">
            <v>LAA</v>
          </cell>
          <cell r="E75" t="str">
            <v>Lease Rent</v>
          </cell>
          <cell r="F75" t="str">
            <v>Total Charges</v>
          </cell>
          <cell r="G75" t="str">
            <v>7041131</v>
          </cell>
          <cell r="H75">
            <v>0</v>
          </cell>
          <cell r="I75">
            <v>0</v>
          </cell>
          <cell r="J75">
            <v>0</v>
          </cell>
          <cell r="K75" t="str">
            <v>7</v>
          </cell>
          <cell r="L75">
            <v>0</v>
          </cell>
          <cell r="M75">
            <v>0</v>
          </cell>
          <cell r="N75">
            <v>3282920.03</v>
          </cell>
          <cell r="O75">
            <v>2897908.04</v>
          </cell>
          <cell r="P75">
            <v>0</v>
          </cell>
          <cell r="Q75">
            <v>385011.99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A76">
            <v>39082</v>
          </cell>
          <cell r="B76" t="str">
            <v>Establishment Charges</v>
          </cell>
          <cell r="C76">
            <v>0</v>
          </cell>
          <cell r="D76" t="str">
            <v>LAA</v>
          </cell>
          <cell r="E76" t="str">
            <v>Lease Rent</v>
          </cell>
          <cell r="F76" t="str">
            <v>Total Charges</v>
          </cell>
          <cell r="G76" t="str">
            <v>7062245</v>
          </cell>
          <cell r="H76">
            <v>0</v>
          </cell>
          <cell r="I76">
            <v>0</v>
          </cell>
          <cell r="J76">
            <v>0</v>
          </cell>
          <cell r="K76" t="str">
            <v>7</v>
          </cell>
          <cell r="L76">
            <v>0</v>
          </cell>
          <cell r="M76">
            <v>0</v>
          </cell>
          <cell r="N76">
            <v>1495456.03</v>
          </cell>
          <cell r="O76">
            <v>976235.2</v>
          </cell>
          <cell r="P76">
            <v>52298.32</v>
          </cell>
          <cell r="Q76">
            <v>466922.51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A77">
            <v>39082</v>
          </cell>
          <cell r="B77" t="str">
            <v>Establishment Charges</v>
          </cell>
          <cell r="C77">
            <v>0</v>
          </cell>
          <cell r="D77" t="str">
            <v>LAA</v>
          </cell>
          <cell r="E77" t="str">
            <v>Lease Rent</v>
          </cell>
          <cell r="F77" t="str">
            <v>Total Charges</v>
          </cell>
          <cell r="G77" t="str">
            <v>7062255</v>
          </cell>
          <cell r="H77">
            <v>0</v>
          </cell>
          <cell r="I77">
            <v>0</v>
          </cell>
          <cell r="J77">
            <v>0</v>
          </cell>
          <cell r="K77" t="str">
            <v>7</v>
          </cell>
          <cell r="L77">
            <v>0</v>
          </cell>
          <cell r="M77">
            <v>0</v>
          </cell>
          <cell r="N77">
            <v>5666026.9199999999</v>
          </cell>
          <cell r="O77">
            <v>2498726.66</v>
          </cell>
          <cell r="P77">
            <v>2766447.38</v>
          </cell>
          <cell r="Q77">
            <v>400852.88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</row>
        <row r="78">
          <cell r="A78">
            <v>39082</v>
          </cell>
          <cell r="B78" t="str">
            <v>Establishment Charges</v>
          </cell>
          <cell r="C78">
            <v>0</v>
          </cell>
          <cell r="D78" t="str">
            <v>LAB</v>
          </cell>
          <cell r="E78" t="str">
            <v>Electricity</v>
          </cell>
          <cell r="F78" t="str">
            <v>Total Charges</v>
          </cell>
          <cell r="G78" t="str">
            <v>7031110</v>
          </cell>
          <cell r="H78">
            <v>0</v>
          </cell>
          <cell r="I78">
            <v>0</v>
          </cell>
          <cell r="J78">
            <v>0</v>
          </cell>
          <cell r="K78" t="str">
            <v>7</v>
          </cell>
          <cell r="L78">
            <v>0</v>
          </cell>
          <cell r="M78">
            <v>0</v>
          </cell>
          <cell r="N78">
            <v>3278604</v>
          </cell>
          <cell r="O78">
            <v>627444.44999999995</v>
          </cell>
          <cell r="P78">
            <v>1245239.55</v>
          </cell>
          <cell r="Q78">
            <v>595022</v>
          </cell>
          <cell r="R78">
            <v>0</v>
          </cell>
          <cell r="S78">
            <v>304577</v>
          </cell>
          <cell r="T78">
            <v>0</v>
          </cell>
          <cell r="U78">
            <v>0</v>
          </cell>
        </row>
        <row r="79">
          <cell r="A79">
            <v>39082</v>
          </cell>
          <cell r="B79" t="str">
            <v>Establishment Charges</v>
          </cell>
          <cell r="C79">
            <v>0</v>
          </cell>
          <cell r="D79" t="str">
            <v>LAB</v>
          </cell>
          <cell r="E79" t="str">
            <v>Electricity</v>
          </cell>
          <cell r="F79" t="str">
            <v>Total Charges</v>
          </cell>
          <cell r="G79" t="str">
            <v>7031115</v>
          </cell>
          <cell r="H79">
            <v>0</v>
          </cell>
          <cell r="I79">
            <v>0</v>
          </cell>
          <cell r="J79">
            <v>0</v>
          </cell>
          <cell r="K79" t="str">
            <v>7</v>
          </cell>
          <cell r="L79">
            <v>0</v>
          </cell>
          <cell r="M79">
            <v>0</v>
          </cell>
          <cell r="N79">
            <v>442571</v>
          </cell>
          <cell r="O79">
            <v>418847</v>
          </cell>
          <cell r="P79">
            <v>0</v>
          </cell>
          <cell r="Q79">
            <v>23724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>
            <v>39082</v>
          </cell>
          <cell r="B80" t="str">
            <v>Establishment Charges</v>
          </cell>
          <cell r="C80">
            <v>0</v>
          </cell>
          <cell r="D80" t="str">
            <v>LAC</v>
          </cell>
          <cell r="E80" t="str">
            <v>Rent, Rates &amp; Taxes</v>
          </cell>
          <cell r="F80" t="str">
            <v>Total Charges</v>
          </cell>
          <cell r="G80" t="str">
            <v>7031100</v>
          </cell>
          <cell r="H80">
            <v>0</v>
          </cell>
          <cell r="I80">
            <v>0</v>
          </cell>
          <cell r="J80">
            <v>0</v>
          </cell>
          <cell r="K80" t="str">
            <v>7</v>
          </cell>
          <cell r="L80">
            <v>0</v>
          </cell>
          <cell r="M80">
            <v>0</v>
          </cell>
          <cell r="N80">
            <v>16963252.310000002</v>
          </cell>
          <cell r="O80">
            <v>2947275.15</v>
          </cell>
          <cell r="P80">
            <v>5947580.8499999996</v>
          </cell>
          <cell r="Q80">
            <v>2438400</v>
          </cell>
          <cell r="R80">
            <v>0</v>
          </cell>
          <cell r="S80">
            <v>3101697</v>
          </cell>
          <cell r="T80">
            <v>23899.31</v>
          </cell>
          <cell r="U80">
            <v>420000</v>
          </cell>
        </row>
        <row r="81">
          <cell r="A81">
            <v>39082</v>
          </cell>
          <cell r="B81" t="str">
            <v>Establishment Charges</v>
          </cell>
          <cell r="C81">
            <v>0</v>
          </cell>
          <cell r="D81" t="str">
            <v>LAC</v>
          </cell>
          <cell r="E81" t="str">
            <v>Rent, Rates &amp; Taxes</v>
          </cell>
          <cell r="F81" t="str">
            <v>Total Charges</v>
          </cell>
          <cell r="G81" t="str">
            <v>7031105</v>
          </cell>
          <cell r="H81">
            <v>0</v>
          </cell>
          <cell r="I81">
            <v>0</v>
          </cell>
          <cell r="J81">
            <v>0</v>
          </cell>
          <cell r="K81" t="str">
            <v>7</v>
          </cell>
          <cell r="L81">
            <v>0</v>
          </cell>
          <cell r="M81">
            <v>0</v>
          </cell>
          <cell r="N81">
            <v>1045500</v>
          </cell>
          <cell r="O81">
            <v>1023000</v>
          </cell>
          <cell r="P81">
            <v>0</v>
          </cell>
          <cell r="Q81">
            <v>22500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</row>
        <row r="82">
          <cell r="A82">
            <v>39082</v>
          </cell>
          <cell r="B82" t="str">
            <v>Establishment Charges</v>
          </cell>
          <cell r="C82">
            <v>0</v>
          </cell>
          <cell r="D82" t="str">
            <v>LAD</v>
          </cell>
          <cell r="E82" t="str">
            <v>Telephones</v>
          </cell>
          <cell r="F82" t="str">
            <v>Total Charges</v>
          </cell>
          <cell r="G82" t="str">
            <v>7031120</v>
          </cell>
          <cell r="H82">
            <v>0</v>
          </cell>
          <cell r="I82">
            <v>0</v>
          </cell>
          <cell r="J82">
            <v>0</v>
          </cell>
          <cell r="K82" t="str">
            <v>7</v>
          </cell>
          <cell r="L82">
            <v>0</v>
          </cell>
          <cell r="M82">
            <v>0</v>
          </cell>
          <cell r="N82">
            <v>1814069.11</v>
          </cell>
          <cell r="O82">
            <v>855846.67</v>
          </cell>
          <cell r="P82">
            <v>283343.44</v>
          </cell>
          <cell r="Q82">
            <v>346099.99</v>
          </cell>
          <cell r="R82">
            <v>0</v>
          </cell>
          <cell r="S82">
            <v>90145.22</v>
          </cell>
          <cell r="T82">
            <v>10000</v>
          </cell>
          <cell r="U82">
            <v>11070</v>
          </cell>
        </row>
        <row r="83">
          <cell r="A83">
            <v>39082</v>
          </cell>
          <cell r="B83" t="str">
            <v>Establishment Charges</v>
          </cell>
          <cell r="C83">
            <v>0</v>
          </cell>
          <cell r="D83" t="str">
            <v>LAD</v>
          </cell>
          <cell r="E83" t="str">
            <v>Telephones</v>
          </cell>
          <cell r="F83" t="str">
            <v>Total Charges</v>
          </cell>
          <cell r="G83" t="str">
            <v>7031121</v>
          </cell>
          <cell r="H83">
            <v>0</v>
          </cell>
          <cell r="I83">
            <v>0</v>
          </cell>
          <cell r="J83">
            <v>0</v>
          </cell>
          <cell r="K83" t="str">
            <v>7</v>
          </cell>
          <cell r="L83">
            <v>0</v>
          </cell>
          <cell r="M83">
            <v>0</v>
          </cell>
          <cell r="N83">
            <v>179483.58</v>
          </cell>
          <cell r="O83">
            <v>167272.07999999999</v>
          </cell>
          <cell r="P83">
            <v>1121.5</v>
          </cell>
          <cell r="Q83">
            <v>11090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</row>
        <row r="84">
          <cell r="A84">
            <v>39082</v>
          </cell>
          <cell r="B84" t="str">
            <v>Establishment Charges</v>
          </cell>
          <cell r="C84">
            <v>0</v>
          </cell>
          <cell r="D84" t="str">
            <v>LAE</v>
          </cell>
          <cell r="E84" t="str">
            <v>Security Services</v>
          </cell>
          <cell r="F84" t="str">
            <v>Total Charges</v>
          </cell>
          <cell r="G84" t="str">
            <v>7031130</v>
          </cell>
          <cell r="H84">
            <v>0</v>
          </cell>
          <cell r="I84">
            <v>0</v>
          </cell>
          <cell r="J84">
            <v>0</v>
          </cell>
          <cell r="K84" t="str">
            <v>7</v>
          </cell>
          <cell r="L84">
            <v>0</v>
          </cell>
          <cell r="M84">
            <v>0</v>
          </cell>
          <cell r="N84">
            <v>2545442.0699999998</v>
          </cell>
          <cell r="O84">
            <v>585001.63</v>
          </cell>
          <cell r="P84">
            <v>647680.37</v>
          </cell>
          <cell r="Q84">
            <v>606395.91</v>
          </cell>
          <cell r="R84">
            <v>0</v>
          </cell>
          <cell r="S84">
            <v>456201.72</v>
          </cell>
          <cell r="T84">
            <v>0</v>
          </cell>
          <cell r="U84">
            <v>0</v>
          </cell>
        </row>
        <row r="85">
          <cell r="A85">
            <v>39082</v>
          </cell>
          <cell r="B85" t="str">
            <v>Establishment Charges</v>
          </cell>
          <cell r="C85">
            <v>0</v>
          </cell>
          <cell r="D85" t="str">
            <v>LAF</v>
          </cell>
          <cell r="E85" t="str">
            <v>Insurance</v>
          </cell>
          <cell r="F85" t="str">
            <v>Total Charges</v>
          </cell>
          <cell r="G85" t="str">
            <v>7031140</v>
          </cell>
          <cell r="H85">
            <v>0</v>
          </cell>
          <cell r="I85">
            <v>0</v>
          </cell>
          <cell r="J85">
            <v>0</v>
          </cell>
          <cell r="K85" t="str">
            <v>7</v>
          </cell>
          <cell r="L85">
            <v>0</v>
          </cell>
          <cell r="M85">
            <v>0</v>
          </cell>
          <cell r="N85">
            <v>5622506.4600000009</v>
          </cell>
          <cell r="O85">
            <v>1928697.12</v>
          </cell>
          <cell r="P85">
            <v>2135343.23</v>
          </cell>
          <cell r="Q85">
            <v>1198886.6299999999</v>
          </cell>
          <cell r="R85">
            <v>0</v>
          </cell>
          <cell r="S85">
            <v>272673.48</v>
          </cell>
          <cell r="T85">
            <v>0</v>
          </cell>
          <cell r="U85">
            <v>8450</v>
          </cell>
        </row>
        <row r="86">
          <cell r="A86">
            <v>39082</v>
          </cell>
          <cell r="B86" t="str">
            <v>Establishment Charges</v>
          </cell>
          <cell r="C86">
            <v>0</v>
          </cell>
          <cell r="D86" t="str">
            <v>LAG</v>
          </cell>
          <cell r="E86" t="str">
            <v>Water</v>
          </cell>
          <cell r="F86" t="str">
            <v>Total Charges</v>
          </cell>
          <cell r="G86" t="str">
            <v>7031125</v>
          </cell>
          <cell r="H86">
            <v>0</v>
          </cell>
          <cell r="I86">
            <v>0</v>
          </cell>
          <cell r="J86">
            <v>0</v>
          </cell>
          <cell r="K86" t="str">
            <v>7</v>
          </cell>
          <cell r="L86">
            <v>0</v>
          </cell>
          <cell r="M86">
            <v>0</v>
          </cell>
          <cell r="N86">
            <v>199805.06</v>
          </cell>
          <cell r="O86">
            <v>81869.63</v>
          </cell>
          <cell r="P86">
            <v>90641.37</v>
          </cell>
          <cell r="Q86">
            <v>15294.06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A87">
            <v>39082</v>
          </cell>
          <cell r="B87" t="str">
            <v>Establishment Charges</v>
          </cell>
          <cell r="C87">
            <v>0</v>
          </cell>
          <cell r="D87" t="str">
            <v>LAG</v>
          </cell>
          <cell r="E87" t="str">
            <v>Water</v>
          </cell>
          <cell r="F87" t="str">
            <v>Total Charges</v>
          </cell>
          <cell r="G87" t="str">
            <v>7031126</v>
          </cell>
          <cell r="H87">
            <v>0</v>
          </cell>
          <cell r="I87">
            <v>0</v>
          </cell>
          <cell r="J87">
            <v>0</v>
          </cell>
          <cell r="K87" t="str">
            <v>7</v>
          </cell>
          <cell r="L87">
            <v>0</v>
          </cell>
          <cell r="M87">
            <v>0</v>
          </cell>
          <cell r="N87">
            <v>19029</v>
          </cell>
          <cell r="O87">
            <v>19029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A88">
            <v>39082</v>
          </cell>
          <cell r="B88" t="str">
            <v>Exchange Profit</v>
          </cell>
          <cell r="C88">
            <v>0</v>
          </cell>
          <cell r="D88" t="str">
            <v>FAA</v>
          </cell>
          <cell r="E88" t="str">
            <v>Exchange Profit</v>
          </cell>
          <cell r="F88" t="str">
            <v>Exchange Profit</v>
          </cell>
          <cell r="G88" t="str">
            <v>5020000</v>
          </cell>
          <cell r="H88">
            <v>0</v>
          </cell>
          <cell r="I88">
            <v>0</v>
          </cell>
          <cell r="J88">
            <v>0</v>
          </cell>
          <cell r="K88" t="str">
            <v>5</v>
          </cell>
          <cell r="L88">
            <v>0</v>
          </cell>
          <cell r="M88">
            <v>0</v>
          </cell>
          <cell r="N88">
            <v>-245658068.91999999</v>
          </cell>
          <cell r="O88">
            <v>-92191.1</v>
          </cell>
          <cell r="P88">
            <v>-237381045.53999999</v>
          </cell>
          <cell r="Q88">
            <v>-8184832.2800000003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A89">
            <v>39082</v>
          </cell>
          <cell r="B89" t="str">
            <v>Exchange Profit</v>
          </cell>
          <cell r="C89">
            <v>0</v>
          </cell>
          <cell r="D89" t="str">
            <v>FAA</v>
          </cell>
          <cell r="E89" t="str">
            <v>Exchange Profit</v>
          </cell>
          <cell r="F89" t="str">
            <v>Exchange Profit</v>
          </cell>
          <cell r="G89" t="str">
            <v>5620000</v>
          </cell>
          <cell r="H89">
            <v>0</v>
          </cell>
          <cell r="I89">
            <v>0</v>
          </cell>
          <cell r="J89">
            <v>0</v>
          </cell>
          <cell r="K89" t="str">
            <v>5</v>
          </cell>
          <cell r="L89">
            <v>0</v>
          </cell>
          <cell r="M89">
            <v>0</v>
          </cell>
          <cell r="N89">
            <v>11972.88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11972.88</v>
          </cell>
        </row>
        <row r="90">
          <cell r="A90">
            <v>39082</v>
          </cell>
          <cell r="B90" t="str">
            <v>Investment Income</v>
          </cell>
          <cell r="C90">
            <v>0</v>
          </cell>
          <cell r="D90" t="str">
            <v>GAB</v>
          </cell>
          <cell r="E90" t="str">
            <v>Interest from IDLC. Bonds</v>
          </cell>
          <cell r="F90" t="str">
            <v>Investment Income</v>
          </cell>
          <cell r="G90" t="str">
            <v>5041410</v>
          </cell>
          <cell r="H90">
            <v>0</v>
          </cell>
          <cell r="I90">
            <v>0</v>
          </cell>
          <cell r="J90">
            <v>0</v>
          </cell>
          <cell r="K90" t="str">
            <v>5</v>
          </cell>
          <cell r="L90">
            <v>0</v>
          </cell>
          <cell r="M90">
            <v>0</v>
          </cell>
          <cell r="N90">
            <v>-2851547.5</v>
          </cell>
          <cell r="O90">
            <v>0</v>
          </cell>
          <cell r="P90">
            <v>-2851547.5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A91">
            <v>39082</v>
          </cell>
          <cell r="B91" t="str">
            <v>Less : Interest Paid on Deposits</v>
          </cell>
          <cell r="C91">
            <v>0</v>
          </cell>
          <cell r="D91" t="str">
            <v>CAB</v>
          </cell>
          <cell r="E91" t="str">
            <v>Fixed Deposits</v>
          </cell>
          <cell r="F91" t="str">
            <v>Total Interest Paid</v>
          </cell>
          <cell r="G91" t="str">
            <v>7011123</v>
          </cell>
          <cell r="H91">
            <v>0</v>
          </cell>
          <cell r="I91">
            <v>0</v>
          </cell>
          <cell r="J91">
            <v>0</v>
          </cell>
          <cell r="K91" t="str">
            <v>7</v>
          </cell>
          <cell r="L91">
            <v>0</v>
          </cell>
          <cell r="M91">
            <v>0</v>
          </cell>
          <cell r="N91">
            <v>94920630.569999993</v>
          </cell>
          <cell r="O91">
            <v>0</v>
          </cell>
          <cell r="P91">
            <v>70138803.480000004</v>
          </cell>
          <cell r="Q91">
            <v>18392622.449999999</v>
          </cell>
          <cell r="R91">
            <v>0</v>
          </cell>
          <cell r="S91">
            <v>5682784.1900000004</v>
          </cell>
          <cell r="T91">
            <v>0</v>
          </cell>
          <cell r="U91">
            <v>0</v>
          </cell>
        </row>
        <row r="92">
          <cell r="A92">
            <v>39082</v>
          </cell>
          <cell r="B92" t="str">
            <v>Less : Interest Paid on Deposits</v>
          </cell>
          <cell r="C92">
            <v>0</v>
          </cell>
          <cell r="D92" t="str">
            <v>CAB</v>
          </cell>
          <cell r="E92" t="str">
            <v>Fixed Deposits</v>
          </cell>
          <cell r="F92" t="str">
            <v>Total Interest Paid</v>
          </cell>
          <cell r="G92" t="str">
            <v>7011126</v>
          </cell>
          <cell r="H92">
            <v>0</v>
          </cell>
          <cell r="I92">
            <v>0</v>
          </cell>
          <cell r="J92">
            <v>0</v>
          </cell>
          <cell r="K92" t="str">
            <v>7</v>
          </cell>
          <cell r="L92">
            <v>0</v>
          </cell>
          <cell r="M92">
            <v>0</v>
          </cell>
          <cell r="N92">
            <v>49918371.849999994</v>
          </cell>
          <cell r="O92">
            <v>0</v>
          </cell>
          <cell r="P92">
            <v>30322811.420000002</v>
          </cell>
          <cell r="Q92">
            <v>11719953.27</v>
          </cell>
          <cell r="R92">
            <v>0</v>
          </cell>
          <cell r="S92">
            <v>2202540.33</v>
          </cell>
          <cell r="T92">
            <v>0</v>
          </cell>
          <cell r="U92">
            <v>0</v>
          </cell>
        </row>
        <row r="93">
          <cell r="A93">
            <v>39082</v>
          </cell>
          <cell r="B93" t="str">
            <v>Less : Interest Paid on Deposits</v>
          </cell>
          <cell r="C93">
            <v>0</v>
          </cell>
          <cell r="D93" t="str">
            <v>CAB</v>
          </cell>
          <cell r="E93" t="str">
            <v>Fixed Deposits</v>
          </cell>
          <cell r="F93" t="str">
            <v>Total Interest Paid</v>
          </cell>
          <cell r="G93" t="str">
            <v>7011128</v>
          </cell>
          <cell r="H93">
            <v>0</v>
          </cell>
          <cell r="I93">
            <v>0</v>
          </cell>
          <cell r="J93">
            <v>0</v>
          </cell>
          <cell r="K93" t="str">
            <v>7</v>
          </cell>
          <cell r="L93">
            <v>0</v>
          </cell>
          <cell r="M93">
            <v>0</v>
          </cell>
          <cell r="N93">
            <v>161322325.48000002</v>
          </cell>
          <cell r="O93">
            <v>0</v>
          </cell>
          <cell r="P93">
            <v>91249593.890000001</v>
          </cell>
          <cell r="Q93">
            <v>64721513.299999997</v>
          </cell>
          <cell r="R93">
            <v>0</v>
          </cell>
          <cell r="S93">
            <v>4658930.0199999996</v>
          </cell>
          <cell r="T93">
            <v>0</v>
          </cell>
          <cell r="U93">
            <v>0</v>
          </cell>
        </row>
        <row r="94">
          <cell r="A94">
            <v>39082</v>
          </cell>
          <cell r="B94" t="str">
            <v>Less : Interest Paid on Deposits</v>
          </cell>
          <cell r="C94">
            <v>0</v>
          </cell>
          <cell r="D94" t="str">
            <v>CAB</v>
          </cell>
          <cell r="E94" t="str">
            <v>Fixed Deposits</v>
          </cell>
          <cell r="F94" t="str">
            <v>Total Interest Paid</v>
          </cell>
          <cell r="G94" t="str">
            <v>7011129</v>
          </cell>
          <cell r="H94">
            <v>0</v>
          </cell>
          <cell r="I94">
            <v>0</v>
          </cell>
          <cell r="J94">
            <v>0</v>
          </cell>
          <cell r="K94" t="str">
            <v>7</v>
          </cell>
          <cell r="L94">
            <v>0</v>
          </cell>
          <cell r="M94">
            <v>0</v>
          </cell>
          <cell r="N94">
            <v>4089513.53</v>
          </cell>
          <cell r="O94">
            <v>0</v>
          </cell>
          <cell r="P94">
            <v>1885740.13</v>
          </cell>
          <cell r="Q94">
            <v>0</v>
          </cell>
          <cell r="R94">
            <v>0</v>
          </cell>
          <cell r="S94">
            <v>2064571.77</v>
          </cell>
          <cell r="T94">
            <v>0</v>
          </cell>
          <cell r="U94">
            <v>0</v>
          </cell>
        </row>
        <row r="95">
          <cell r="A95">
            <v>39082</v>
          </cell>
          <cell r="B95" t="str">
            <v>Less : Interest Paid on Deposits</v>
          </cell>
          <cell r="C95">
            <v>0</v>
          </cell>
          <cell r="D95" t="str">
            <v>CAC</v>
          </cell>
          <cell r="E95" t="str">
            <v>Notice Deposits (Short term deposits)</v>
          </cell>
          <cell r="F95" t="str">
            <v>Total Interest Paid</v>
          </cell>
          <cell r="G95" t="str">
            <v>7011140</v>
          </cell>
          <cell r="H95">
            <v>0</v>
          </cell>
          <cell r="I95">
            <v>0</v>
          </cell>
          <cell r="J95">
            <v>0</v>
          </cell>
          <cell r="K95" t="str">
            <v>7</v>
          </cell>
          <cell r="L95">
            <v>0</v>
          </cell>
          <cell r="M95">
            <v>0</v>
          </cell>
          <cell r="N95">
            <v>25982091.879999999</v>
          </cell>
          <cell r="O95">
            <v>0</v>
          </cell>
          <cell r="P95">
            <v>10217301.4</v>
          </cell>
          <cell r="Q95">
            <v>15659876.26</v>
          </cell>
          <cell r="R95">
            <v>0</v>
          </cell>
          <cell r="S95">
            <v>3277.89</v>
          </cell>
          <cell r="T95">
            <v>0</v>
          </cell>
          <cell r="U95">
            <v>0</v>
          </cell>
        </row>
        <row r="96">
          <cell r="A96">
            <v>39082</v>
          </cell>
          <cell r="B96" t="str">
            <v>Less : Interest Paid on Deposits</v>
          </cell>
          <cell r="C96">
            <v>0</v>
          </cell>
          <cell r="D96" t="str">
            <v>CAD</v>
          </cell>
          <cell r="E96" t="str">
            <v>Dream Planner Savings</v>
          </cell>
          <cell r="F96" t="str">
            <v>Total Interest Paid</v>
          </cell>
          <cell r="G96" t="str">
            <v>7011185</v>
          </cell>
          <cell r="H96">
            <v>0</v>
          </cell>
          <cell r="I96">
            <v>0</v>
          </cell>
          <cell r="J96">
            <v>0</v>
          </cell>
          <cell r="K96" t="str">
            <v>7</v>
          </cell>
          <cell r="L96">
            <v>0</v>
          </cell>
          <cell r="M96">
            <v>0</v>
          </cell>
          <cell r="N96">
            <v>580737.16</v>
          </cell>
          <cell r="O96">
            <v>0</v>
          </cell>
          <cell r="P96">
            <v>210704.33</v>
          </cell>
          <cell r="Q96">
            <v>209512.41</v>
          </cell>
          <cell r="R96">
            <v>0</v>
          </cell>
          <cell r="S96">
            <v>146201.20000000001</v>
          </cell>
          <cell r="T96">
            <v>0</v>
          </cell>
          <cell r="U96">
            <v>0</v>
          </cell>
        </row>
        <row r="97">
          <cell r="A97">
            <v>39082</v>
          </cell>
          <cell r="B97" t="str">
            <v>Less : Interest Paid on Deposits</v>
          </cell>
          <cell r="C97">
            <v>0</v>
          </cell>
          <cell r="D97" t="str">
            <v>CAE</v>
          </cell>
          <cell r="E97" t="str">
            <v>Lien Money Market</v>
          </cell>
          <cell r="F97" t="str">
            <v>Total Interest Paid</v>
          </cell>
          <cell r="G97" t="str">
            <v>7011230</v>
          </cell>
          <cell r="H97">
            <v>0</v>
          </cell>
          <cell r="I97">
            <v>0</v>
          </cell>
          <cell r="J97">
            <v>0</v>
          </cell>
          <cell r="K97" t="str">
            <v>7</v>
          </cell>
          <cell r="L97">
            <v>0</v>
          </cell>
          <cell r="M97">
            <v>0</v>
          </cell>
          <cell r="N97">
            <v>498773.34</v>
          </cell>
          <cell r="O97">
            <v>0</v>
          </cell>
          <cell r="P97">
            <v>498773.34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</row>
        <row r="98">
          <cell r="A98">
            <v>39082</v>
          </cell>
          <cell r="B98" t="str">
            <v>Less : Interest Paid on Deposits</v>
          </cell>
          <cell r="C98">
            <v>0</v>
          </cell>
          <cell r="D98" t="str">
            <v>CAF</v>
          </cell>
          <cell r="E98" t="str">
            <v>Shamriddhi Tier Savings</v>
          </cell>
          <cell r="F98" t="str">
            <v>Total Interest Paid</v>
          </cell>
          <cell r="G98" t="str">
            <v>7011188</v>
          </cell>
          <cell r="H98">
            <v>0</v>
          </cell>
          <cell r="I98">
            <v>0</v>
          </cell>
          <cell r="J98">
            <v>0</v>
          </cell>
          <cell r="K98" t="str">
            <v>7</v>
          </cell>
          <cell r="L98">
            <v>0</v>
          </cell>
          <cell r="M98">
            <v>0</v>
          </cell>
          <cell r="N98">
            <v>681957.12</v>
          </cell>
          <cell r="O98">
            <v>0</v>
          </cell>
          <cell r="P98">
            <v>442473.22</v>
          </cell>
          <cell r="Q98">
            <v>70109.84</v>
          </cell>
          <cell r="R98">
            <v>0</v>
          </cell>
          <cell r="S98">
            <v>156882.84</v>
          </cell>
          <cell r="T98">
            <v>0</v>
          </cell>
          <cell r="U98">
            <v>0</v>
          </cell>
        </row>
        <row r="99">
          <cell r="A99">
            <v>39082</v>
          </cell>
          <cell r="B99" t="str">
            <v>Less : Interest Paid on Deposits</v>
          </cell>
          <cell r="C99">
            <v>0</v>
          </cell>
          <cell r="D99" t="str">
            <v>CAG</v>
          </cell>
          <cell r="E99" t="str">
            <v>Savings Deposits</v>
          </cell>
          <cell r="F99" t="str">
            <v>Total Interest Paid</v>
          </cell>
          <cell r="G99" t="str">
            <v>7011170</v>
          </cell>
          <cell r="H99">
            <v>0</v>
          </cell>
          <cell r="I99">
            <v>0</v>
          </cell>
          <cell r="J99">
            <v>0</v>
          </cell>
          <cell r="K99" t="str">
            <v>7</v>
          </cell>
          <cell r="L99">
            <v>0</v>
          </cell>
          <cell r="M99">
            <v>0</v>
          </cell>
          <cell r="N99">
            <v>19744137.549999997</v>
          </cell>
          <cell r="O99">
            <v>0</v>
          </cell>
          <cell r="P99">
            <v>13472047.83</v>
          </cell>
          <cell r="Q99">
            <v>4095979</v>
          </cell>
          <cell r="R99">
            <v>0</v>
          </cell>
          <cell r="S99">
            <v>1608241.65</v>
          </cell>
          <cell r="T99">
            <v>0</v>
          </cell>
          <cell r="U99">
            <v>107700.17</v>
          </cell>
        </row>
        <row r="100">
          <cell r="A100">
            <v>39082</v>
          </cell>
          <cell r="B100" t="str">
            <v>Less : Interest Paid on Deposits</v>
          </cell>
          <cell r="C100">
            <v>0</v>
          </cell>
          <cell r="D100" t="str">
            <v>CAG</v>
          </cell>
          <cell r="E100" t="str">
            <v>Savings Deposits</v>
          </cell>
          <cell r="F100" t="str">
            <v>Total Interest Paid</v>
          </cell>
          <cell r="G100" t="str">
            <v>7011189</v>
          </cell>
          <cell r="H100">
            <v>0</v>
          </cell>
          <cell r="I100">
            <v>0</v>
          </cell>
          <cell r="J100">
            <v>0</v>
          </cell>
          <cell r="K100" t="str">
            <v>7</v>
          </cell>
          <cell r="L100">
            <v>0</v>
          </cell>
          <cell r="M100">
            <v>0</v>
          </cell>
          <cell r="N100">
            <v>3722.14</v>
          </cell>
          <cell r="O100">
            <v>0</v>
          </cell>
          <cell r="P100">
            <v>1206.43</v>
          </cell>
          <cell r="Q100">
            <v>446.43</v>
          </cell>
          <cell r="R100">
            <v>0</v>
          </cell>
          <cell r="S100">
            <v>1017.23</v>
          </cell>
          <cell r="T100">
            <v>0</v>
          </cell>
          <cell r="U100">
            <v>0</v>
          </cell>
        </row>
        <row r="101">
          <cell r="A101">
            <v>39082</v>
          </cell>
          <cell r="B101" t="str">
            <v>Less : Interest Paid on Deposits</v>
          </cell>
          <cell r="C101">
            <v>0</v>
          </cell>
          <cell r="D101" t="str">
            <v>CAI</v>
          </cell>
          <cell r="E101" t="str">
            <v>Fixed Deposit High 5</v>
          </cell>
          <cell r="F101" t="str">
            <v>Total Interest Paid</v>
          </cell>
          <cell r="G101" t="str">
            <v>7011130</v>
          </cell>
          <cell r="H101">
            <v>0</v>
          </cell>
          <cell r="I101">
            <v>0</v>
          </cell>
          <cell r="J101">
            <v>0</v>
          </cell>
          <cell r="K101" t="str">
            <v>7</v>
          </cell>
          <cell r="L101">
            <v>0</v>
          </cell>
          <cell r="M101">
            <v>0</v>
          </cell>
          <cell r="N101">
            <v>5110264.6100000003</v>
          </cell>
          <cell r="O101">
            <v>0</v>
          </cell>
          <cell r="P101">
            <v>2453240.75</v>
          </cell>
          <cell r="Q101">
            <v>948263.65</v>
          </cell>
          <cell r="R101">
            <v>0</v>
          </cell>
          <cell r="S101">
            <v>1112274.52</v>
          </cell>
          <cell r="T101">
            <v>0</v>
          </cell>
          <cell r="U101">
            <v>0</v>
          </cell>
        </row>
        <row r="102">
          <cell r="A102">
            <v>39082</v>
          </cell>
          <cell r="B102" t="str">
            <v>Less : Interest Paid on Deposits</v>
          </cell>
          <cell r="C102">
            <v>0</v>
          </cell>
          <cell r="D102" t="str">
            <v>CAK</v>
          </cell>
          <cell r="E102" t="str">
            <v>Foreign Currency Savings Plus</v>
          </cell>
          <cell r="F102" t="str">
            <v>Total Interest Paid</v>
          </cell>
          <cell r="G102" t="str">
            <v>7011195</v>
          </cell>
          <cell r="H102">
            <v>0</v>
          </cell>
          <cell r="I102">
            <v>0</v>
          </cell>
          <cell r="J102">
            <v>0</v>
          </cell>
          <cell r="K102" t="str">
            <v>7</v>
          </cell>
          <cell r="L102">
            <v>0</v>
          </cell>
          <cell r="M102">
            <v>0</v>
          </cell>
          <cell r="N102">
            <v>3633642.19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2329.9499999999998</v>
          </cell>
          <cell r="U102">
            <v>3631312.24</v>
          </cell>
        </row>
        <row r="103">
          <cell r="A103">
            <v>39082</v>
          </cell>
          <cell r="B103" t="str">
            <v>Less : Interest Paid on Deposits</v>
          </cell>
          <cell r="C103">
            <v>0</v>
          </cell>
          <cell r="D103" t="str">
            <v>CAL</v>
          </cell>
          <cell r="E103" t="str">
            <v>Foreign Currency Savings &amp; FD's</v>
          </cell>
          <cell r="F103" t="str">
            <v>Total Interest Paid</v>
          </cell>
          <cell r="G103" t="str">
            <v>7011172</v>
          </cell>
          <cell r="H103">
            <v>0</v>
          </cell>
          <cell r="I103">
            <v>0</v>
          </cell>
          <cell r="J103">
            <v>0</v>
          </cell>
          <cell r="K103" t="str">
            <v>7</v>
          </cell>
          <cell r="L103">
            <v>0</v>
          </cell>
          <cell r="M103">
            <v>0</v>
          </cell>
          <cell r="N103">
            <v>24344545.079999998</v>
          </cell>
          <cell r="O103">
            <v>0</v>
          </cell>
          <cell r="P103">
            <v>15819911.529999999</v>
          </cell>
          <cell r="Q103">
            <v>509249.44</v>
          </cell>
          <cell r="R103">
            <v>0</v>
          </cell>
          <cell r="S103">
            <v>56551.09</v>
          </cell>
          <cell r="T103">
            <v>2099132.81</v>
          </cell>
          <cell r="U103">
            <v>5859700.21</v>
          </cell>
        </row>
        <row r="104">
          <cell r="A104">
            <v>39082</v>
          </cell>
          <cell r="B104" t="str">
            <v>Less : Interest Paid on Deposits</v>
          </cell>
          <cell r="C104">
            <v>0</v>
          </cell>
          <cell r="D104" t="str">
            <v>CAM</v>
          </cell>
          <cell r="E104" t="str">
            <v>N.R.F.C. Deposits</v>
          </cell>
          <cell r="F104" t="str">
            <v>Total Interest Paid</v>
          </cell>
          <cell r="G104" t="str">
            <v>7011205</v>
          </cell>
          <cell r="H104">
            <v>0</v>
          </cell>
          <cell r="I104">
            <v>0</v>
          </cell>
          <cell r="J104">
            <v>0</v>
          </cell>
          <cell r="K104" t="str">
            <v>7</v>
          </cell>
          <cell r="L104">
            <v>0</v>
          </cell>
          <cell r="M104">
            <v>0</v>
          </cell>
          <cell r="N104">
            <v>4522467.88</v>
          </cell>
          <cell r="O104">
            <v>0</v>
          </cell>
          <cell r="P104">
            <v>2678169.84</v>
          </cell>
          <cell r="Q104">
            <v>1836967.17</v>
          </cell>
          <cell r="R104">
            <v>0</v>
          </cell>
          <cell r="S104">
            <v>7330.87</v>
          </cell>
          <cell r="T104">
            <v>0</v>
          </cell>
          <cell r="U104">
            <v>0</v>
          </cell>
        </row>
        <row r="105">
          <cell r="A105">
            <v>39082</v>
          </cell>
          <cell r="B105" t="str">
            <v>Less : Interest Paid on Deposits</v>
          </cell>
          <cell r="C105">
            <v>0</v>
          </cell>
          <cell r="D105" t="str">
            <v>CAN</v>
          </cell>
          <cell r="E105" t="str">
            <v>Money Market Accounts</v>
          </cell>
          <cell r="F105" t="str">
            <v>Total Interest Paid</v>
          </cell>
          <cell r="G105" t="str">
            <v>7011190</v>
          </cell>
          <cell r="H105">
            <v>0</v>
          </cell>
          <cell r="I105">
            <v>0</v>
          </cell>
          <cell r="J105">
            <v>0</v>
          </cell>
          <cell r="K105" t="str">
            <v>7</v>
          </cell>
          <cell r="L105">
            <v>0</v>
          </cell>
          <cell r="M105">
            <v>0</v>
          </cell>
          <cell r="N105">
            <v>30055401.199999999</v>
          </cell>
          <cell r="O105">
            <v>0</v>
          </cell>
          <cell r="P105">
            <v>13644216.710000001</v>
          </cell>
          <cell r="Q105">
            <v>3395534.37</v>
          </cell>
          <cell r="R105">
            <v>0</v>
          </cell>
          <cell r="S105">
            <v>12470260.59</v>
          </cell>
          <cell r="T105">
            <v>0</v>
          </cell>
          <cell r="U105">
            <v>0</v>
          </cell>
        </row>
        <row r="106">
          <cell r="A106">
            <v>39082</v>
          </cell>
          <cell r="B106" t="str">
            <v>Less : Interest Paid on Deposits</v>
          </cell>
          <cell r="C106">
            <v>0</v>
          </cell>
          <cell r="D106" t="str">
            <v>CAP</v>
          </cell>
          <cell r="E106" t="str">
            <v>Bonus Savings Deposits</v>
          </cell>
          <cell r="F106" t="str">
            <v>Total Interest Paid</v>
          </cell>
          <cell r="G106" t="str">
            <v>7011187</v>
          </cell>
          <cell r="H106">
            <v>0</v>
          </cell>
          <cell r="I106">
            <v>0</v>
          </cell>
          <cell r="J106">
            <v>0</v>
          </cell>
          <cell r="K106" t="str">
            <v>7</v>
          </cell>
          <cell r="L106">
            <v>0</v>
          </cell>
          <cell r="M106">
            <v>0</v>
          </cell>
          <cell r="N106">
            <v>6665416.5600000015</v>
          </cell>
          <cell r="O106">
            <v>0</v>
          </cell>
          <cell r="P106">
            <v>3366459.82</v>
          </cell>
          <cell r="Q106">
            <v>2880966.89</v>
          </cell>
          <cell r="R106">
            <v>0</v>
          </cell>
          <cell r="S106">
            <v>336730.21</v>
          </cell>
          <cell r="T106">
            <v>0</v>
          </cell>
          <cell r="U106">
            <v>0</v>
          </cell>
        </row>
        <row r="107">
          <cell r="A107">
            <v>39082</v>
          </cell>
          <cell r="B107" t="str">
            <v>LIABILITIES</v>
          </cell>
          <cell r="C107">
            <v>0</v>
          </cell>
          <cell r="D107" t="str">
            <v>JAA</v>
          </cell>
          <cell r="E107" t="str">
            <v>Current A/Cs</v>
          </cell>
          <cell r="F107" t="str">
            <v>CUSTOMER DEPOSITS</v>
          </cell>
          <cell r="G107" t="str">
            <v>2101000</v>
          </cell>
          <cell r="H107">
            <v>0</v>
          </cell>
          <cell r="I107">
            <v>0</v>
          </cell>
          <cell r="J107">
            <v>0</v>
          </cell>
          <cell r="K107" t="str">
            <v>2</v>
          </cell>
          <cell r="L107" t="str">
            <v>L</v>
          </cell>
          <cell r="M107" t="str">
            <v>J</v>
          </cell>
          <cell r="N107">
            <v>-738080132.04999995</v>
          </cell>
          <cell r="O107">
            <v>0</v>
          </cell>
          <cell r="P107">
            <v>-549479918.40999997</v>
          </cell>
          <cell r="Q107">
            <v>-137449478.43000001</v>
          </cell>
          <cell r="R107">
            <v>0</v>
          </cell>
          <cell r="S107">
            <v>-35704947.229999997</v>
          </cell>
          <cell r="T107">
            <v>0</v>
          </cell>
          <cell r="U107">
            <v>0</v>
          </cell>
        </row>
        <row r="108">
          <cell r="A108">
            <v>39082</v>
          </cell>
          <cell r="B108" t="str">
            <v>LIABILITIES</v>
          </cell>
          <cell r="C108">
            <v>0</v>
          </cell>
          <cell r="D108" t="str">
            <v>JAA</v>
          </cell>
          <cell r="E108" t="str">
            <v>Current A/Cs</v>
          </cell>
          <cell r="F108" t="str">
            <v>CUSTOMER DEPOSITS</v>
          </cell>
          <cell r="G108" t="str">
            <v>2101005</v>
          </cell>
          <cell r="H108">
            <v>0</v>
          </cell>
          <cell r="I108">
            <v>0</v>
          </cell>
          <cell r="J108">
            <v>0</v>
          </cell>
          <cell r="K108" t="str">
            <v>2</v>
          </cell>
          <cell r="L108" t="str">
            <v>L</v>
          </cell>
          <cell r="M108" t="str">
            <v>J</v>
          </cell>
          <cell r="N108">
            <v>-399103.19</v>
          </cell>
          <cell r="O108">
            <v>0</v>
          </cell>
          <cell r="P108">
            <v>-399103.19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A109">
            <v>39082</v>
          </cell>
          <cell r="B109" t="str">
            <v>LIABILITIES</v>
          </cell>
          <cell r="C109">
            <v>0</v>
          </cell>
          <cell r="D109" t="str">
            <v>JAA</v>
          </cell>
          <cell r="E109" t="str">
            <v>Current A/Cs</v>
          </cell>
          <cell r="F109" t="str">
            <v>CUSTOMER DEPOSITS</v>
          </cell>
          <cell r="G109" t="str">
            <v>2107010</v>
          </cell>
          <cell r="H109">
            <v>0</v>
          </cell>
          <cell r="I109">
            <v>0</v>
          </cell>
          <cell r="J109">
            <v>0</v>
          </cell>
          <cell r="K109" t="str">
            <v>2</v>
          </cell>
          <cell r="L109" t="str">
            <v>L</v>
          </cell>
          <cell r="M109" t="str">
            <v>J</v>
          </cell>
          <cell r="N109">
            <v>-29805192.609999999</v>
          </cell>
          <cell r="O109">
            <v>0</v>
          </cell>
          <cell r="P109">
            <v>-20289777.280000001</v>
          </cell>
          <cell r="Q109">
            <v>-9515415.3300000001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</row>
        <row r="110">
          <cell r="A110">
            <v>39082</v>
          </cell>
          <cell r="B110" t="str">
            <v>LIABILITIES</v>
          </cell>
          <cell r="C110">
            <v>0</v>
          </cell>
          <cell r="D110" t="str">
            <v>JAB</v>
          </cell>
          <cell r="E110" t="str">
            <v>Savings</v>
          </cell>
          <cell r="F110" t="str">
            <v>CUSTOMER DEPOSITS</v>
          </cell>
          <cell r="G110" t="str">
            <v>2107000</v>
          </cell>
          <cell r="H110">
            <v>0</v>
          </cell>
          <cell r="I110">
            <v>0</v>
          </cell>
          <cell r="J110">
            <v>0</v>
          </cell>
          <cell r="K110" t="str">
            <v>2</v>
          </cell>
          <cell r="L110" t="str">
            <v>L</v>
          </cell>
          <cell r="M110" t="str">
            <v>J</v>
          </cell>
          <cell r="N110">
            <v>-461479406.45999998</v>
          </cell>
          <cell r="O110">
            <v>0</v>
          </cell>
          <cell r="P110">
            <v>-290017807.63999999</v>
          </cell>
          <cell r="Q110">
            <v>-91375139.829999998</v>
          </cell>
          <cell r="R110">
            <v>0</v>
          </cell>
          <cell r="S110">
            <v>-49689702.979999997</v>
          </cell>
          <cell r="T110">
            <v>0</v>
          </cell>
          <cell r="U110">
            <v>0</v>
          </cell>
        </row>
        <row r="111">
          <cell r="A111">
            <v>39082</v>
          </cell>
          <cell r="B111" t="str">
            <v>LIABILITIES</v>
          </cell>
          <cell r="C111">
            <v>0</v>
          </cell>
          <cell r="D111" t="str">
            <v>JAB</v>
          </cell>
          <cell r="E111" t="str">
            <v>Savings</v>
          </cell>
          <cell r="F111" t="str">
            <v>CUSTOMER DEPOSITS</v>
          </cell>
          <cell r="G111" t="str">
            <v>2107005</v>
          </cell>
          <cell r="H111">
            <v>0</v>
          </cell>
          <cell r="I111">
            <v>0</v>
          </cell>
          <cell r="J111">
            <v>0</v>
          </cell>
          <cell r="K111" t="str">
            <v>2</v>
          </cell>
          <cell r="L111" t="str">
            <v>L</v>
          </cell>
          <cell r="M111" t="str">
            <v>J</v>
          </cell>
          <cell r="N111">
            <v>-17398227.970000003</v>
          </cell>
          <cell r="O111">
            <v>0</v>
          </cell>
          <cell r="P111">
            <v>-13751525.82</v>
          </cell>
          <cell r="Q111">
            <v>-3382279.37</v>
          </cell>
          <cell r="R111">
            <v>0</v>
          </cell>
          <cell r="S111">
            <v>-52328.82</v>
          </cell>
          <cell r="T111">
            <v>0</v>
          </cell>
          <cell r="U111">
            <v>0</v>
          </cell>
        </row>
        <row r="112">
          <cell r="A112">
            <v>39082</v>
          </cell>
          <cell r="B112" t="str">
            <v>LIABILITIES</v>
          </cell>
          <cell r="C112">
            <v>0</v>
          </cell>
          <cell r="D112" t="str">
            <v>JAB</v>
          </cell>
          <cell r="E112" t="str">
            <v>Savings</v>
          </cell>
          <cell r="F112" t="str">
            <v>CUSTOMER DEPOSITS</v>
          </cell>
          <cell r="G112" t="str">
            <v>2107215</v>
          </cell>
          <cell r="H112">
            <v>0</v>
          </cell>
          <cell r="I112">
            <v>0</v>
          </cell>
          <cell r="J112">
            <v>0</v>
          </cell>
          <cell r="K112" t="str">
            <v>2</v>
          </cell>
          <cell r="L112" t="str">
            <v>L</v>
          </cell>
          <cell r="M112" t="str">
            <v>J</v>
          </cell>
          <cell r="N112">
            <v>-280497.73</v>
          </cell>
          <cell r="O112">
            <v>0</v>
          </cell>
          <cell r="P112">
            <v>-91245.21</v>
          </cell>
          <cell r="Q112">
            <v>-33986.76</v>
          </cell>
          <cell r="R112">
            <v>0</v>
          </cell>
          <cell r="S112">
            <v>-77020.929999999993</v>
          </cell>
          <cell r="T112">
            <v>0</v>
          </cell>
          <cell r="U112">
            <v>0</v>
          </cell>
        </row>
        <row r="113">
          <cell r="A113">
            <v>39082</v>
          </cell>
          <cell r="B113" t="str">
            <v>LIABILITIES</v>
          </cell>
          <cell r="C113">
            <v>0</v>
          </cell>
          <cell r="D113" t="str">
            <v>JAB</v>
          </cell>
          <cell r="E113" t="str">
            <v>Savings</v>
          </cell>
          <cell r="F113" t="str">
            <v>CUSTOMER DEPOSITS</v>
          </cell>
          <cell r="G113" t="str">
            <v>2107312</v>
          </cell>
          <cell r="H113">
            <v>0</v>
          </cell>
          <cell r="I113">
            <v>0</v>
          </cell>
          <cell r="J113">
            <v>0</v>
          </cell>
          <cell r="K113" t="str">
            <v>2</v>
          </cell>
          <cell r="L113" t="str">
            <v>L</v>
          </cell>
          <cell r="M113" t="str">
            <v>J</v>
          </cell>
          <cell r="N113">
            <v>-97285667.249999985</v>
          </cell>
          <cell r="O113">
            <v>0</v>
          </cell>
          <cell r="P113">
            <v>-54444264.670000002</v>
          </cell>
          <cell r="Q113">
            <v>-35851663.119999997</v>
          </cell>
          <cell r="R113">
            <v>0</v>
          </cell>
          <cell r="S113">
            <v>-3714068.16</v>
          </cell>
          <cell r="T113">
            <v>0</v>
          </cell>
          <cell r="U113">
            <v>0</v>
          </cell>
        </row>
        <row r="114">
          <cell r="A114">
            <v>39082</v>
          </cell>
          <cell r="B114" t="str">
            <v>LIABILITIES</v>
          </cell>
          <cell r="C114">
            <v>0</v>
          </cell>
          <cell r="D114" t="str">
            <v>JAB</v>
          </cell>
          <cell r="E114" t="str">
            <v>Savings</v>
          </cell>
          <cell r="F114" t="str">
            <v>CUSTOMER DEPOSITS</v>
          </cell>
          <cell r="G114" t="str">
            <v>2107316</v>
          </cell>
          <cell r="H114">
            <v>0</v>
          </cell>
          <cell r="I114">
            <v>0</v>
          </cell>
          <cell r="J114">
            <v>0</v>
          </cell>
          <cell r="K114" t="str">
            <v>2</v>
          </cell>
          <cell r="L114" t="str">
            <v>L</v>
          </cell>
          <cell r="M114" t="str">
            <v>J</v>
          </cell>
          <cell r="N114">
            <v>-14616991.59</v>
          </cell>
          <cell r="O114">
            <v>0</v>
          </cell>
          <cell r="P114">
            <v>-8244482.6900000004</v>
          </cell>
          <cell r="Q114">
            <v>-2473503.4500000002</v>
          </cell>
          <cell r="R114">
            <v>0</v>
          </cell>
          <cell r="S114">
            <v>-3598375.43</v>
          </cell>
          <cell r="T114">
            <v>0</v>
          </cell>
          <cell r="U114">
            <v>0</v>
          </cell>
        </row>
        <row r="115">
          <cell r="A115">
            <v>39082</v>
          </cell>
          <cell r="B115" t="str">
            <v>LIABILITIES</v>
          </cell>
          <cell r="C115">
            <v>0</v>
          </cell>
          <cell r="D115" t="str">
            <v>JAC</v>
          </cell>
          <cell r="E115" t="str">
            <v>Notice Deposits</v>
          </cell>
          <cell r="F115" t="str">
            <v>CUSTOMER DEPOSITS</v>
          </cell>
          <cell r="G115" t="str">
            <v>2105000</v>
          </cell>
          <cell r="H115">
            <v>0</v>
          </cell>
          <cell r="I115">
            <v>0</v>
          </cell>
          <cell r="J115">
            <v>0</v>
          </cell>
          <cell r="K115" t="str">
            <v>2</v>
          </cell>
          <cell r="L115" t="str">
            <v>L</v>
          </cell>
          <cell r="M115" t="str">
            <v>J</v>
          </cell>
          <cell r="N115">
            <v>-452718852.88</v>
          </cell>
          <cell r="O115">
            <v>0</v>
          </cell>
          <cell r="P115">
            <v>-172685257.5</v>
          </cell>
          <cell r="Q115">
            <v>-270943328.80000001</v>
          </cell>
          <cell r="R115">
            <v>0</v>
          </cell>
          <cell r="S115">
            <v>2.95</v>
          </cell>
          <cell r="T115">
            <v>0</v>
          </cell>
          <cell r="U115">
            <v>0</v>
          </cell>
        </row>
        <row r="116">
          <cell r="A116">
            <v>39082</v>
          </cell>
          <cell r="B116" t="str">
            <v>LIABILITIES</v>
          </cell>
          <cell r="C116">
            <v>0</v>
          </cell>
          <cell r="D116" t="str">
            <v>JAC</v>
          </cell>
          <cell r="E116" t="str">
            <v>Notice Deposits</v>
          </cell>
          <cell r="F116" t="str">
            <v>CUSTOMER DEPOSITS</v>
          </cell>
          <cell r="G116" t="str">
            <v>2107314</v>
          </cell>
          <cell r="H116">
            <v>0</v>
          </cell>
          <cell r="I116">
            <v>0</v>
          </cell>
          <cell r="J116">
            <v>0</v>
          </cell>
          <cell r="K116" t="str">
            <v>2</v>
          </cell>
          <cell r="L116" t="str">
            <v>L</v>
          </cell>
          <cell r="M116" t="str">
            <v>J</v>
          </cell>
          <cell r="N116">
            <v>-16874550.399999999</v>
          </cell>
          <cell r="O116">
            <v>0</v>
          </cell>
          <cell r="P116">
            <v>-5879198.3799999999</v>
          </cell>
          <cell r="Q116">
            <v>-6029814.1900000004</v>
          </cell>
          <cell r="R116">
            <v>0</v>
          </cell>
          <cell r="S116">
            <v>-3851405.58</v>
          </cell>
          <cell r="T116">
            <v>0</v>
          </cell>
          <cell r="U116">
            <v>0</v>
          </cell>
        </row>
        <row r="117">
          <cell r="A117">
            <v>39082</v>
          </cell>
          <cell r="B117" t="str">
            <v>LIABILITIES</v>
          </cell>
          <cell r="C117">
            <v>0</v>
          </cell>
          <cell r="D117" t="str">
            <v>JAC</v>
          </cell>
          <cell r="E117" t="str">
            <v>Notice Deposits</v>
          </cell>
          <cell r="F117" t="str">
            <v>CUSTOMER DEPOSITS</v>
          </cell>
          <cell r="G117" t="str">
            <v>2107325</v>
          </cell>
          <cell r="H117">
            <v>0</v>
          </cell>
          <cell r="I117">
            <v>0</v>
          </cell>
          <cell r="J117">
            <v>0</v>
          </cell>
          <cell r="K117" t="str">
            <v>2</v>
          </cell>
          <cell r="L117" t="str">
            <v>L</v>
          </cell>
          <cell r="M117" t="str">
            <v>J</v>
          </cell>
          <cell r="N117">
            <v>-605649824.38000011</v>
          </cell>
          <cell r="O117">
            <v>0</v>
          </cell>
          <cell r="P117">
            <v>-218589405.34</v>
          </cell>
          <cell r="Q117">
            <v>-46674108.479999997</v>
          </cell>
          <cell r="R117">
            <v>0</v>
          </cell>
          <cell r="S117">
            <v>-310881531.38999999</v>
          </cell>
          <cell r="T117">
            <v>0</v>
          </cell>
          <cell r="U117">
            <v>0</v>
          </cell>
        </row>
        <row r="118">
          <cell r="A118">
            <v>39082</v>
          </cell>
          <cell r="B118" t="str">
            <v>LIABILITIES</v>
          </cell>
          <cell r="C118">
            <v>0</v>
          </cell>
          <cell r="D118" t="str">
            <v>JAD</v>
          </cell>
          <cell r="E118" t="str">
            <v>Term Deposits</v>
          </cell>
          <cell r="F118" t="str">
            <v>CUSTOMER DEPOSITS</v>
          </cell>
          <cell r="G118" t="str">
            <v>2103103</v>
          </cell>
          <cell r="H118">
            <v>0</v>
          </cell>
          <cell r="I118">
            <v>0</v>
          </cell>
          <cell r="J118">
            <v>0</v>
          </cell>
          <cell r="K118" t="str">
            <v>2</v>
          </cell>
          <cell r="L118" t="str">
            <v>L</v>
          </cell>
          <cell r="M118" t="str">
            <v>J</v>
          </cell>
          <cell r="N118">
            <v>-940575489.01999986</v>
          </cell>
          <cell r="O118">
            <v>0</v>
          </cell>
          <cell r="P118">
            <v>-638227002.88999999</v>
          </cell>
          <cell r="Q118">
            <v>-173829077.09999999</v>
          </cell>
          <cell r="R118">
            <v>0</v>
          </cell>
          <cell r="S118">
            <v>-107395569.81</v>
          </cell>
          <cell r="T118">
            <v>0</v>
          </cell>
          <cell r="U118">
            <v>0</v>
          </cell>
        </row>
        <row r="119">
          <cell r="A119">
            <v>39082</v>
          </cell>
          <cell r="B119" t="str">
            <v>LIABILITIES</v>
          </cell>
          <cell r="C119">
            <v>0</v>
          </cell>
          <cell r="D119" t="str">
            <v>JAD</v>
          </cell>
          <cell r="E119" t="str">
            <v>Term Deposits</v>
          </cell>
          <cell r="F119" t="str">
            <v>CUSTOMER DEPOSITS</v>
          </cell>
          <cell r="G119" t="str">
            <v>2103105</v>
          </cell>
          <cell r="H119">
            <v>0</v>
          </cell>
          <cell r="I119">
            <v>0</v>
          </cell>
          <cell r="J119">
            <v>0</v>
          </cell>
          <cell r="K119" t="str">
            <v>2</v>
          </cell>
          <cell r="L119" t="str">
            <v>L</v>
          </cell>
          <cell r="M119" t="str">
            <v>J</v>
          </cell>
          <cell r="N119">
            <v>-69100648.159999996</v>
          </cell>
          <cell r="O119">
            <v>0</v>
          </cell>
          <cell r="P119">
            <v>-40509365.789999999</v>
          </cell>
          <cell r="Q119">
            <v>0</v>
          </cell>
          <cell r="R119">
            <v>0</v>
          </cell>
          <cell r="S119">
            <v>-21804031.850000001</v>
          </cell>
          <cell r="T119">
            <v>0</v>
          </cell>
          <cell r="U119">
            <v>0</v>
          </cell>
        </row>
        <row r="120">
          <cell r="A120">
            <v>39082</v>
          </cell>
          <cell r="B120" t="str">
            <v>LIABILITIES</v>
          </cell>
          <cell r="C120">
            <v>0</v>
          </cell>
          <cell r="D120" t="str">
            <v>JAD</v>
          </cell>
          <cell r="E120" t="str">
            <v>Term Deposits</v>
          </cell>
          <cell r="F120" t="str">
            <v>CUSTOMER DEPOSITS</v>
          </cell>
          <cell r="G120" t="str">
            <v>2103106</v>
          </cell>
          <cell r="H120">
            <v>0</v>
          </cell>
          <cell r="I120">
            <v>0</v>
          </cell>
          <cell r="J120">
            <v>0</v>
          </cell>
          <cell r="K120" t="str">
            <v>2</v>
          </cell>
          <cell r="L120" t="str">
            <v>L</v>
          </cell>
          <cell r="M120" t="str">
            <v>J</v>
          </cell>
          <cell r="N120">
            <v>-634080929.71000004</v>
          </cell>
          <cell r="O120">
            <v>0</v>
          </cell>
          <cell r="P120">
            <v>-261590269.43000001</v>
          </cell>
          <cell r="Q120">
            <v>-148166857.11000001</v>
          </cell>
          <cell r="R120">
            <v>0</v>
          </cell>
          <cell r="S120">
            <v>-8891915.3399999999</v>
          </cell>
          <cell r="T120">
            <v>0</v>
          </cell>
          <cell r="U120">
            <v>0</v>
          </cell>
        </row>
        <row r="121">
          <cell r="A121">
            <v>39082</v>
          </cell>
          <cell r="B121" t="str">
            <v>LIABILITIES</v>
          </cell>
          <cell r="C121">
            <v>0</v>
          </cell>
          <cell r="D121" t="str">
            <v>JAD</v>
          </cell>
          <cell r="E121" t="str">
            <v>Term Deposits</v>
          </cell>
          <cell r="F121" t="str">
            <v>CUSTOMER DEPOSITS</v>
          </cell>
          <cell r="G121" t="str">
            <v>2103112</v>
          </cell>
          <cell r="H121">
            <v>0</v>
          </cell>
          <cell r="I121">
            <v>0</v>
          </cell>
          <cell r="J121">
            <v>0</v>
          </cell>
          <cell r="K121" t="str">
            <v>2</v>
          </cell>
          <cell r="L121" t="str">
            <v>L</v>
          </cell>
          <cell r="M121" t="str">
            <v>J</v>
          </cell>
          <cell r="N121">
            <v>-1845097709.73</v>
          </cell>
          <cell r="O121">
            <v>0</v>
          </cell>
          <cell r="P121">
            <v>-1108693534.1900001</v>
          </cell>
          <cell r="Q121">
            <v>-653832095.51999998</v>
          </cell>
          <cell r="R121">
            <v>0</v>
          </cell>
          <cell r="S121">
            <v>-53171434.869999997</v>
          </cell>
          <cell r="T121">
            <v>0</v>
          </cell>
          <cell r="U121">
            <v>0</v>
          </cell>
        </row>
        <row r="122">
          <cell r="A122">
            <v>39082</v>
          </cell>
          <cell r="B122" t="str">
            <v>LIABILITIES</v>
          </cell>
          <cell r="C122">
            <v>0</v>
          </cell>
          <cell r="D122" t="str">
            <v>JAD</v>
          </cell>
          <cell r="E122" t="str">
            <v>Term Deposits</v>
          </cell>
          <cell r="F122" t="str">
            <v>CUSTOMER DEPOSITS</v>
          </cell>
          <cell r="G122" t="str">
            <v>2103120</v>
          </cell>
          <cell r="H122">
            <v>0</v>
          </cell>
          <cell r="I122">
            <v>0</v>
          </cell>
          <cell r="J122">
            <v>0</v>
          </cell>
          <cell r="K122" t="str">
            <v>2</v>
          </cell>
          <cell r="L122" t="str">
            <v>L</v>
          </cell>
          <cell r="M122" t="str">
            <v>J</v>
          </cell>
          <cell r="N122">
            <v>-151705435.47999999</v>
          </cell>
          <cell r="O122">
            <v>0</v>
          </cell>
          <cell r="P122">
            <v>-67237129.030000001</v>
          </cell>
          <cell r="Q122">
            <v>-25812500</v>
          </cell>
          <cell r="R122">
            <v>0</v>
          </cell>
          <cell r="S122">
            <v>-38010645.159999996</v>
          </cell>
          <cell r="T122">
            <v>0</v>
          </cell>
          <cell r="U122">
            <v>0</v>
          </cell>
        </row>
        <row r="123">
          <cell r="A123">
            <v>39082</v>
          </cell>
          <cell r="B123" t="str">
            <v>LIABILITIES</v>
          </cell>
          <cell r="C123">
            <v>0</v>
          </cell>
          <cell r="D123" t="str">
            <v>JAD</v>
          </cell>
          <cell r="E123" t="str">
            <v>Term Deposits</v>
          </cell>
          <cell r="F123" t="str">
            <v>CUSTOMER DEPOSITS</v>
          </cell>
          <cell r="G123" t="str">
            <v>2107115</v>
          </cell>
          <cell r="H123">
            <v>0</v>
          </cell>
          <cell r="I123">
            <v>0</v>
          </cell>
          <cell r="J123">
            <v>0</v>
          </cell>
          <cell r="K123" t="str">
            <v>2</v>
          </cell>
          <cell r="L123" t="str">
            <v>L</v>
          </cell>
          <cell r="M123" t="str">
            <v>J</v>
          </cell>
          <cell r="N123">
            <v>-7256537.9800000004</v>
          </cell>
          <cell r="O123">
            <v>0</v>
          </cell>
          <cell r="P123">
            <v>-7256537.9800000004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A124">
            <v>39082</v>
          </cell>
          <cell r="B124" t="str">
            <v>LIABILITIES</v>
          </cell>
          <cell r="C124">
            <v>0</v>
          </cell>
          <cell r="D124" t="str">
            <v>JAE</v>
          </cell>
          <cell r="E124" t="str">
            <v>Margin</v>
          </cell>
          <cell r="F124" t="str">
            <v>CUSTOMER DEPOSITS</v>
          </cell>
          <cell r="G124" t="str">
            <v>2108100</v>
          </cell>
          <cell r="H124">
            <v>0</v>
          </cell>
          <cell r="I124">
            <v>0</v>
          </cell>
          <cell r="J124">
            <v>0</v>
          </cell>
          <cell r="K124" t="str">
            <v>2</v>
          </cell>
          <cell r="L124" t="str">
            <v>L</v>
          </cell>
          <cell r="M124" t="str">
            <v>J</v>
          </cell>
          <cell r="N124">
            <v>-46030181.869999997</v>
          </cell>
          <cell r="O124">
            <v>0</v>
          </cell>
          <cell r="P124">
            <v>-30740967.989999998</v>
          </cell>
          <cell r="Q124">
            <v>-13733046.720000001</v>
          </cell>
          <cell r="R124">
            <v>0</v>
          </cell>
          <cell r="S124">
            <v>-1556167.16</v>
          </cell>
          <cell r="T124">
            <v>0</v>
          </cell>
          <cell r="U124">
            <v>0</v>
          </cell>
        </row>
        <row r="125">
          <cell r="A125">
            <v>39082</v>
          </cell>
          <cell r="B125" t="str">
            <v>LIABILITIES</v>
          </cell>
          <cell r="C125">
            <v>0</v>
          </cell>
          <cell r="D125" t="str">
            <v>JAE</v>
          </cell>
          <cell r="E125" t="str">
            <v>Margin</v>
          </cell>
          <cell r="F125" t="str">
            <v>CUSTOMER DEPOSITS</v>
          </cell>
          <cell r="G125" t="str">
            <v>2108120</v>
          </cell>
          <cell r="H125">
            <v>0</v>
          </cell>
          <cell r="I125">
            <v>0</v>
          </cell>
          <cell r="J125">
            <v>0</v>
          </cell>
          <cell r="K125" t="str">
            <v>2</v>
          </cell>
          <cell r="L125" t="str">
            <v>L</v>
          </cell>
          <cell r="M125" t="str">
            <v>J</v>
          </cell>
          <cell r="N125">
            <v>-27686158.020000003</v>
          </cell>
          <cell r="O125">
            <v>0</v>
          </cell>
          <cell r="P125">
            <v>-25329536.260000002</v>
          </cell>
          <cell r="Q125">
            <v>-2356621.7599999998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A126">
            <v>39082</v>
          </cell>
          <cell r="B126" t="str">
            <v>LIABILITIES</v>
          </cell>
          <cell r="C126">
            <v>0</v>
          </cell>
          <cell r="D126" t="str">
            <v>JAE</v>
          </cell>
          <cell r="E126" t="str">
            <v>Margin</v>
          </cell>
          <cell r="F126" t="str">
            <v>CUSTOMER DEPOSITS</v>
          </cell>
          <cell r="G126" t="str">
            <v>2108125</v>
          </cell>
          <cell r="H126">
            <v>0</v>
          </cell>
          <cell r="I126">
            <v>0</v>
          </cell>
          <cell r="J126">
            <v>0</v>
          </cell>
          <cell r="K126" t="str">
            <v>2</v>
          </cell>
          <cell r="L126" t="str">
            <v>L</v>
          </cell>
          <cell r="M126" t="str">
            <v>J</v>
          </cell>
          <cell r="N126">
            <v>-11468918.130000001</v>
          </cell>
          <cell r="O126">
            <v>0</v>
          </cell>
          <cell r="P126">
            <v>-10564448.48</v>
          </cell>
          <cell r="Q126">
            <v>-904469.65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A127">
            <v>39082</v>
          </cell>
          <cell r="B127" t="str">
            <v>LIABILITIES</v>
          </cell>
          <cell r="C127">
            <v>0</v>
          </cell>
          <cell r="D127" t="str">
            <v>JAE</v>
          </cell>
          <cell r="E127" t="str">
            <v>Margin</v>
          </cell>
          <cell r="F127" t="str">
            <v>CUSTOMER DEPOSITS</v>
          </cell>
          <cell r="G127" t="str">
            <v>2108180</v>
          </cell>
          <cell r="H127">
            <v>0</v>
          </cell>
          <cell r="I127">
            <v>0</v>
          </cell>
          <cell r="J127">
            <v>0</v>
          </cell>
          <cell r="K127" t="str">
            <v>2</v>
          </cell>
          <cell r="L127" t="str">
            <v>L</v>
          </cell>
          <cell r="M127" t="str">
            <v>J</v>
          </cell>
          <cell r="N127">
            <v>-307167315.12</v>
          </cell>
          <cell r="O127">
            <v>0</v>
          </cell>
          <cell r="P127">
            <v>-307167315.12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</row>
        <row r="128">
          <cell r="A128">
            <v>39082</v>
          </cell>
          <cell r="B128" t="str">
            <v>LIABILITIES</v>
          </cell>
          <cell r="C128">
            <v>0</v>
          </cell>
          <cell r="D128" t="str">
            <v>JAF</v>
          </cell>
          <cell r="E128" t="str">
            <v>PO and Sundry Deposits</v>
          </cell>
          <cell r="F128" t="str">
            <v>CUSTOMER DEPOSITS</v>
          </cell>
          <cell r="G128" t="str">
            <v>2311550</v>
          </cell>
          <cell r="H128">
            <v>0</v>
          </cell>
          <cell r="I128">
            <v>0</v>
          </cell>
          <cell r="J128">
            <v>0</v>
          </cell>
          <cell r="K128" t="str">
            <v>2</v>
          </cell>
          <cell r="L128" t="str">
            <v>L</v>
          </cell>
          <cell r="M128" t="str">
            <v>J</v>
          </cell>
          <cell r="N128">
            <v>-95477846.329999998</v>
          </cell>
          <cell r="O128">
            <v>0</v>
          </cell>
          <cell r="P128">
            <v>-44119040.450000003</v>
          </cell>
          <cell r="Q128">
            <v>-17069402.18</v>
          </cell>
          <cell r="R128">
            <v>-30371105.93</v>
          </cell>
          <cell r="S128">
            <v>-2388093.13</v>
          </cell>
          <cell r="T128">
            <v>0</v>
          </cell>
          <cell r="U128">
            <v>0</v>
          </cell>
        </row>
        <row r="129">
          <cell r="A129">
            <v>39082</v>
          </cell>
          <cell r="B129" t="str">
            <v>LIABILITIES</v>
          </cell>
          <cell r="C129">
            <v>0</v>
          </cell>
          <cell r="D129" t="str">
            <v>JAF</v>
          </cell>
          <cell r="E129" t="str">
            <v>PO and Sundry Deposits</v>
          </cell>
          <cell r="F129" t="str">
            <v>CUSTOMER DEPOSITS</v>
          </cell>
          <cell r="G129" t="str">
            <v>2311560</v>
          </cell>
          <cell r="H129">
            <v>0</v>
          </cell>
          <cell r="I129">
            <v>0</v>
          </cell>
          <cell r="J129">
            <v>0</v>
          </cell>
          <cell r="K129" t="str">
            <v>2</v>
          </cell>
          <cell r="L129" t="str">
            <v>L</v>
          </cell>
          <cell r="M129" t="str">
            <v>J</v>
          </cell>
          <cell r="N129">
            <v>-5121832.8099999996</v>
          </cell>
          <cell r="O129">
            <v>0</v>
          </cell>
          <cell r="P129">
            <v>-2511245.62</v>
          </cell>
          <cell r="Q129">
            <v>-851976.11</v>
          </cell>
          <cell r="R129">
            <v>-1758611.08</v>
          </cell>
          <cell r="S129">
            <v>0</v>
          </cell>
          <cell r="T129">
            <v>0</v>
          </cell>
          <cell r="U129">
            <v>0</v>
          </cell>
        </row>
        <row r="130">
          <cell r="A130">
            <v>39082</v>
          </cell>
          <cell r="B130" t="str">
            <v>LIABILITIES</v>
          </cell>
          <cell r="C130">
            <v>0</v>
          </cell>
          <cell r="D130" t="str">
            <v>JAF</v>
          </cell>
          <cell r="E130" t="str">
            <v>PO and Sundry Deposits</v>
          </cell>
          <cell r="F130" t="str">
            <v>CUSTOMER DEPOSITS</v>
          </cell>
          <cell r="G130" t="str">
            <v>2317061</v>
          </cell>
          <cell r="H130">
            <v>0</v>
          </cell>
          <cell r="I130">
            <v>0</v>
          </cell>
          <cell r="J130">
            <v>0</v>
          </cell>
          <cell r="K130" t="str">
            <v>2</v>
          </cell>
          <cell r="L130" t="str">
            <v>L</v>
          </cell>
          <cell r="M130" t="str">
            <v>J</v>
          </cell>
          <cell r="N130">
            <v>-1066313.9099999999</v>
          </cell>
          <cell r="O130">
            <v>0</v>
          </cell>
          <cell r="P130">
            <v>-1066313.9099999999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A131">
            <v>39082</v>
          </cell>
          <cell r="B131" t="str">
            <v>Maintenance of Fixed Assets</v>
          </cell>
          <cell r="C131">
            <v>0</v>
          </cell>
          <cell r="D131" t="str">
            <v>MAA</v>
          </cell>
          <cell r="E131" t="str">
            <v>Bank Premises</v>
          </cell>
          <cell r="F131" t="str">
            <v>Total Charges</v>
          </cell>
          <cell r="G131" t="str">
            <v>7041100</v>
          </cell>
          <cell r="H131">
            <v>0</v>
          </cell>
          <cell r="I131">
            <v>0</v>
          </cell>
          <cell r="J131">
            <v>0</v>
          </cell>
          <cell r="K131" t="str">
            <v>7</v>
          </cell>
          <cell r="L131">
            <v>0</v>
          </cell>
          <cell r="M131">
            <v>0</v>
          </cell>
          <cell r="N131">
            <v>4871515.96</v>
          </cell>
          <cell r="O131">
            <v>1150681.3</v>
          </cell>
          <cell r="P131">
            <v>2324710.91</v>
          </cell>
          <cell r="Q131">
            <v>770898.9</v>
          </cell>
          <cell r="R131">
            <v>0</v>
          </cell>
          <cell r="S131">
            <v>152102.67000000001</v>
          </cell>
          <cell r="T131">
            <v>0</v>
          </cell>
          <cell r="U131">
            <v>0</v>
          </cell>
        </row>
        <row r="132">
          <cell r="A132">
            <v>39082</v>
          </cell>
          <cell r="B132" t="str">
            <v>Maintenance of Fixed Assets</v>
          </cell>
          <cell r="C132">
            <v>0</v>
          </cell>
          <cell r="D132" t="str">
            <v>MAB</v>
          </cell>
          <cell r="E132" t="str">
            <v>Office Furniture &amp; Equipment</v>
          </cell>
          <cell r="F132" t="str">
            <v>Total Charges</v>
          </cell>
          <cell r="G132" t="str">
            <v>7041120</v>
          </cell>
          <cell r="H132">
            <v>0</v>
          </cell>
          <cell r="I132">
            <v>0</v>
          </cell>
          <cell r="J132">
            <v>0</v>
          </cell>
          <cell r="K132" t="str">
            <v>7</v>
          </cell>
          <cell r="L132">
            <v>0</v>
          </cell>
          <cell r="M132">
            <v>0</v>
          </cell>
          <cell r="N132">
            <v>1169396.67</v>
          </cell>
          <cell r="O132">
            <v>232481.65</v>
          </cell>
          <cell r="P132">
            <v>499038.35</v>
          </cell>
          <cell r="Q132">
            <v>133499.17000000001</v>
          </cell>
          <cell r="R132">
            <v>0</v>
          </cell>
          <cell r="S132">
            <v>111187.5</v>
          </cell>
          <cell r="T132">
            <v>0</v>
          </cell>
          <cell r="U132">
            <v>5625</v>
          </cell>
        </row>
        <row r="133">
          <cell r="A133">
            <v>39082</v>
          </cell>
          <cell r="B133" t="str">
            <v>Maintenance of Fixed Assets</v>
          </cell>
          <cell r="C133">
            <v>0</v>
          </cell>
          <cell r="D133" t="str">
            <v>MAC</v>
          </cell>
          <cell r="E133" t="str">
            <v>House Furniture &amp; Equipment</v>
          </cell>
          <cell r="F133" t="str">
            <v>Total Charges</v>
          </cell>
          <cell r="G133" t="str">
            <v>7031122</v>
          </cell>
          <cell r="H133">
            <v>0</v>
          </cell>
          <cell r="I133">
            <v>0</v>
          </cell>
          <cell r="J133">
            <v>0</v>
          </cell>
          <cell r="K133" t="str">
            <v>7</v>
          </cell>
          <cell r="L133">
            <v>0</v>
          </cell>
          <cell r="M133">
            <v>0</v>
          </cell>
          <cell r="N133">
            <v>61384.67</v>
          </cell>
          <cell r="O133">
            <v>57374.67</v>
          </cell>
          <cell r="P133">
            <v>0</v>
          </cell>
          <cell r="Q133">
            <v>4010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A134">
            <v>39082</v>
          </cell>
          <cell r="B134" t="str">
            <v>Maintenance of Fixed Assets</v>
          </cell>
          <cell r="C134">
            <v>0</v>
          </cell>
          <cell r="D134" t="str">
            <v>MAC</v>
          </cell>
          <cell r="E134" t="str">
            <v>House Furniture &amp; Equipment</v>
          </cell>
          <cell r="F134" t="str">
            <v>Total Charges</v>
          </cell>
          <cell r="G134" t="str">
            <v>7041105</v>
          </cell>
          <cell r="H134">
            <v>0</v>
          </cell>
          <cell r="I134">
            <v>0</v>
          </cell>
          <cell r="J134">
            <v>0</v>
          </cell>
          <cell r="K134" t="str">
            <v>7</v>
          </cell>
          <cell r="L134">
            <v>0</v>
          </cell>
          <cell r="M134">
            <v>0</v>
          </cell>
          <cell r="N134">
            <v>852192</v>
          </cell>
          <cell r="O134">
            <v>801342</v>
          </cell>
          <cell r="P134">
            <v>1500</v>
          </cell>
          <cell r="Q134">
            <v>49350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A135">
            <v>39082</v>
          </cell>
          <cell r="B135" t="str">
            <v>Maintenance of Fixed Assets</v>
          </cell>
          <cell r="C135">
            <v>0</v>
          </cell>
          <cell r="D135" t="str">
            <v>MAC</v>
          </cell>
          <cell r="E135" t="str">
            <v>House Furniture &amp; Equipment</v>
          </cell>
          <cell r="F135" t="str">
            <v>Total Charges</v>
          </cell>
          <cell r="G135" t="str">
            <v>7041125</v>
          </cell>
          <cell r="H135">
            <v>0</v>
          </cell>
          <cell r="I135">
            <v>0</v>
          </cell>
          <cell r="J135">
            <v>0</v>
          </cell>
          <cell r="K135" t="str">
            <v>7</v>
          </cell>
          <cell r="L135">
            <v>0</v>
          </cell>
          <cell r="M135">
            <v>0</v>
          </cell>
          <cell r="N135">
            <v>172927</v>
          </cell>
          <cell r="O135">
            <v>171427</v>
          </cell>
          <cell r="P135">
            <v>0</v>
          </cell>
          <cell r="Q135">
            <v>1500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</row>
        <row r="136">
          <cell r="A136">
            <v>39082</v>
          </cell>
          <cell r="B136" t="str">
            <v>Maintenance of Fixed Assets</v>
          </cell>
          <cell r="C136">
            <v>0</v>
          </cell>
          <cell r="D136" t="str">
            <v>MAD</v>
          </cell>
          <cell r="E136" t="str">
            <v>Bank Vehicles</v>
          </cell>
          <cell r="F136" t="str">
            <v>Total Charges</v>
          </cell>
          <cell r="G136" t="str">
            <v>7041130</v>
          </cell>
          <cell r="H136">
            <v>0</v>
          </cell>
          <cell r="I136">
            <v>0</v>
          </cell>
          <cell r="J136">
            <v>0</v>
          </cell>
          <cell r="K136" t="str">
            <v>7</v>
          </cell>
          <cell r="L136">
            <v>0</v>
          </cell>
          <cell r="M136">
            <v>0</v>
          </cell>
          <cell r="N136">
            <v>738841.25</v>
          </cell>
          <cell r="O136">
            <v>266924.95</v>
          </cell>
          <cell r="P136">
            <v>295524.05</v>
          </cell>
          <cell r="Q136">
            <v>152959.25</v>
          </cell>
          <cell r="R136">
            <v>0</v>
          </cell>
          <cell r="S136">
            <v>23433</v>
          </cell>
          <cell r="T136">
            <v>0</v>
          </cell>
          <cell r="U136">
            <v>0</v>
          </cell>
        </row>
        <row r="137">
          <cell r="A137">
            <v>39082</v>
          </cell>
          <cell r="B137" t="str">
            <v>Maintenance of Fixed Assets</v>
          </cell>
          <cell r="C137">
            <v>0</v>
          </cell>
          <cell r="D137" t="str">
            <v>MAD</v>
          </cell>
          <cell r="E137" t="str">
            <v>Bank Vehicles</v>
          </cell>
          <cell r="F137" t="str">
            <v>Total Charges</v>
          </cell>
          <cell r="G137" t="str">
            <v>7041132</v>
          </cell>
          <cell r="H137">
            <v>0</v>
          </cell>
          <cell r="I137">
            <v>0</v>
          </cell>
          <cell r="J137">
            <v>0</v>
          </cell>
          <cell r="K137" t="str">
            <v>7</v>
          </cell>
          <cell r="L137">
            <v>0</v>
          </cell>
          <cell r="M137">
            <v>0</v>
          </cell>
          <cell r="N137">
            <v>2772603</v>
          </cell>
          <cell r="O137">
            <v>1112051.8</v>
          </cell>
          <cell r="P137">
            <v>1234055.2</v>
          </cell>
          <cell r="Q137">
            <v>175953</v>
          </cell>
          <cell r="R137">
            <v>0</v>
          </cell>
          <cell r="S137">
            <v>144775</v>
          </cell>
          <cell r="T137">
            <v>0</v>
          </cell>
          <cell r="U137">
            <v>0</v>
          </cell>
        </row>
        <row r="138">
          <cell r="A138">
            <v>39082</v>
          </cell>
          <cell r="B138" t="str">
            <v>Maintenance of Fixed Assets</v>
          </cell>
          <cell r="C138">
            <v>0</v>
          </cell>
          <cell r="D138" t="str">
            <v>MAE</v>
          </cell>
          <cell r="E138" t="str">
            <v>Computer Equipment</v>
          </cell>
          <cell r="F138" t="str">
            <v>Total Charges</v>
          </cell>
          <cell r="G138" t="str">
            <v>7041110</v>
          </cell>
          <cell r="H138">
            <v>0</v>
          </cell>
          <cell r="I138">
            <v>0</v>
          </cell>
          <cell r="J138">
            <v>0</v>
          </cell>
          <cell r="K138" t="str">
            <v>7</v>
          </cell>
          <cell r="L138">
            <v>0</v>
          </cell>
          <cell r="M138">
            <v>0</v>
          </cell>
          <cell r="N138">
            <v>4683792.75</v>
          </cell>
          <cell r="O138">
            <v>1093468.4099999999</v>
          </cell>
          <cell r="P138">
            <v>1241325.73</v>
          </cell>
          <cell r="Q138">
            <v>1644132.61</v>
          </cell>
          <cell r="R138">
            <v>0</v>
          </cell>
          <cell r="S138">
            <v>237532</v>
          </cell>
          <cell r="T138">
            <v>5000</v>
          </cell>
          <cell r="U138">
            <v>1394</v>
          </cell>
        </row>
        <row r="139">
          <cell r="A139">
            <v>39082</v>
          </cell>
          <cell r="B139" t="str">
            <v>Maintenance of Fixed Assets</v>
          </cell>
          <cell r="C139">
            <v>0</v>
          </cell>
          <cell r="D139" t="str">
            <v>MAF</v>
          </cell>
          <cell r="E139" t="str">
            <v>Computer Stationery</v>
          </cell>
          <cell r="F139" t="str">
            <v>Total Charges</v>
          </cell>
          <cell r="G139" t="str">
            <v>7062250</v>
          </cell>
          <cell r="H139">
            <v>0</v>
          </cell>
          <cell r="I139">
            <v>0</v>
          </cell>
          <cell r="J139">
            <v>0</v>
          </cell>
          <cell r="K139" t="str">
            <v>7</v>
          </cell>
          <cell r="L139">
            <v>0</v>
          </cell>
          <cell r="M139">
            <v>0</v>
          </cell>
          <cell r="N139">
            <v>1325245.0900000001</v>
          </cell>
          <cell r="O139">
            <v>423070.9</v>
          </cell>
          <cell r="P139">
            <v>575591.48</v>
          </cell>
          <cell r="Q139">
            <v>222663.16</v>
          </cell>
          <cell r="R139">
            <v>0</v>
          </cell>
          <cell r="S139">
            <v>59979.94</v>
          </cell>
          <cell r="T139">
            <v>0</v>
          </cell>
          <cell r="U139">
            <v>0</v>
          </cell>
        </row>
        <row r="140">
          <cell r="A140">
            <v>39082</v>
          </cell>
          <cell r="B140" t="str">
            <v>Other Administration Charges</v>
          </cell>
          <cell r="C140">
            <v>0</v>
          </cell>
          <cell r="D140" t="str">
            <v>PAA</v>
          </cell>
          <cell r="E140" t="str">
            <v>Advertising</v>
          </cell>
          <cell r="F140" t="str">
            <v>Total Charges</v>
          </cell>
          <cell r="G140" t="str">
            <v>7062110</v>
          </cell>
          <cell r="H140">
            <v>0</v>
          </cell>
          <cell r="I140">
            <v>0</v>
          </cell>
          <cell r="J140">
            <v>0</v>
          </cell>
          <cell r="K140" t="str">
            <v>7</v>
          </cell>
          <cell r="L140">
            <v>0</v>
          </cell>
          <cell r="M140">
            <v>0</v>
          </cell>
          <cell r="N140">
            <v>7453318.0000000009</v>
          </cell>
          <cell r="O140">
            <v>3644590.29</v>
          </cell>
          <cell r="P140">
            <v>3159497.32</v>
          </cell>
          <cell r="Q140">
            <v>0</v>
          </cell>
          <cell r="R140">
            <v>0</v>
          </cell>
          <cell r="S140">
            <v>26033.58</v>
          </cell>
          <cell r="T140">
            <v>0</v>
          </cell>
          <cell r="U140">
            <v>175375.65</v>
          </cell>
        </row>
        <row r="141">
          <cell r="A141">
            <v>39082</v>
          </cell>
          <cell r="B141" t="str">
            <v>Other Administration Charges</v>
          </cell>
          <cell r="C141">
            <v>0</v>
          </cell>
          <cell r="D141" t="str">
            <v>PAB</v>
          </cell>
          <cell r="E141" t="str">
            <v>Cash Transport</v>
          </cell>
          <cell r="F141" t="str">
            <v>Total Charges</v>
          </cell>
          <cell r="G141" t="str">
            <v>7031135</v>
          </cell>
          <cell r="H141">
            <v>0</v>
          </cell>
          <cell r="I141">
            <v>0</v>
          </cell>
          <cell r="J141">
            <v>0</v>
          </cell>
          <cell r="K141" t="str">
            <v>7</v>
          </cell>
          <cell r="L141">
            <v>0</v>
          </cell>
          <cell r="M141">
            <v>0</v>
          </cell>
          <cell r="N141">
            <v>1810047</v>
          </cell>
          <cell r="O141">
            <v>728892.2</v>
          </cell>
          <cell r="P141">
            <v>806987.8</v>
          </cell>
          <cell r="Q141">
            <v>264762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>
            <v>39082</v>
          </cell>
          <cell r="B142" t="str">
            <v>Other Administration Charges</v>
          </cell>
          <cell r="C142">
            <v>0</v>
          </cell>
          <cell r="D142" t="str">
            <v>PAE</v>
          </cell>
          <cell r="E142" t="str">
            <v>Donations</v>
          </cell>
          <cell r="F142" t="str">
            <v>Total Charges</v>
          </cell>
          <cell r="G142" t="str">
            <v>7062160</v>
          </cell>
          <cell r="H142">
            <v>0</v>
          </cell>
          <cell r="I142">
            <v>0</v>
          </cell>
          <cell r="J142">
            <v>0</v>
          </cell>
          <cell r="K142" t="str">
            <v>7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A143">
            <v>39082</v>
          </cell>
          <cell r="B143" t="str">
            <v>Other Administration Charges</v>
          </cell>
          <cell r="C143">
            <v>0</v>
          </cell>
          <cell r="D143" t="str">
            <v>PAG</v>
          </cell>
          <cell r="E143" t="str">
            <v>Entertainment Expenses</v>
          </cell>
          <cell r="F143" t="str">
            <v>Total Charges</v>
          </cell>
          <cell r="G143" t="str">
            <v>7062190</v>
          </cell>
          <cell r="H143">
            <v>0</v>
          </cell>
          <cell r="I143">
            <v>0</v>
          </cell>
          <cell r="J143">
            <v>0</v>
          </cell>
          <cell r="K143" t="str">
            <v>7</v>
          </cell>
          <cell r="L143">
            <v>0</v>
          </cell>
          <cell r="M143">
            <v>0</v>
          </cell>
          <cell r="N143">
            <v>527689.82999999996</v>
          </cell>
          <cell r="O143">
            <v>183589.81</v>
          </cell>
          <cell r="P143">
            <v>192321.14</v>
          </cell>
          <cell r="Q143">
            <v>0</v>
          </cell>
          <cell r="R143">
            <v>0</v>
          </cell>
          <cell r="S143">
            <v>41186.879999999997</v>
          </cell>
          <cell r="T143">
            <v>0</v>
          </cell>
          <cell r="U143">
            <v>6411</v>
          </cell>
        </row>
        <row r="144">
          <cell r="A144">
            <v>39082</v>
          </cell>
          <cell r="B144" t="str">
            <v>Other Administration Charges</v>
          </cell>
          <cell r="C144">
            <v>0</v>
          </cell>
          <cell r="D144" t="str">
            <v>PAH</v>
          </cell>
          <cell r="E144" t="str">
            <v>Fees &amp; payment for services</v>
          </cell>
          <cell r="F144" t="str">
            <v>Total Charges</v>
          </cell>
          <cell r="G144" t="str">
            <v>7061155</v>
          </cell>
          <cell r="H144">
            <v>0</v>
          </cell>
          <cell r="I144">
            <v>0</v>
          </cell>
          <cell r="J144">
            <v>0</v>
          </cell>
          <cell r="K144" t="str">
            <v>7</v>
          </cell>
          <cell r="L144">
            <v>0</v>
          </cell>
          <cell r="M144">
            <v>0</v>
          </cell>
          <cell r="N144">
            <v>9952204.8499999996</v>
          </cell>
          <cell r="O144">
            <v>4279946.79</v>
          </cell>
          <cell r="P144">
            <v>4756212.5199999996</v>
          </cell>
          <cell r="Q144">
            <v>608870.28</v>
          </cell>
          <cell r="R144">
            <v>0</v>
          </cell>
          <cell r="S144">
            <v>118981.12</v>
          </cell>
          <cell r="T144">
            <v>0</v>
          </cell>
          <cell r="U144">
            <v>0</v>
          </cell>
        </row>
        <row r="145">
          <cell r="A145">
            <v>39082</v>
          </cell>
          <cell r="B145" t="str">
            <v>Other Administration Charges</v>
          </cell>
          <cell r="C145">
            <v>0</v>
          </cell>
          <cell r="D145" t="str">
            <v>PAI</v>
          </cell>
          <cell r="E145" t="str">
            <v>Newspapers &amp; Periodicals</v>
          </cell>
          <cell r="F145" t="str">
            <v>Total Charges</v>
          </cell>
          <cell r="G145" t="str">
            <v>7062210</v>
          </cell>
          <cell r="H145">
            <v>0</v>
          </cell>
          <cell r="I145">
            <v>0</v>
          </cell>
          <cell r="J145">
            <v>0</v>
          </cell>
          <cell r="K145" t="str">
            <v>7</v>
          </cell>
          <cell r="L145">
            <v>0</v>
          </cell>
          <cell r="M145">
            <v>0</v>
          </cell>
          <cell r="N145">
            <v>294317.90000000002</v>
          </cell>
          <cell r="O145">
            <v>121352.9</v>
          </cell>
          <cell r="P145">
            <v>134355</v>
          </cell>
          <cell r="Q145">
            <v>31581</v>
          </cell>
          <cell r="R145">
            <v>0</v>
          </cell>
          <cell r="S145">
            <v>529</v>
          </cell>
          <cell r="T145">
            <v>0</v>
          </cell>
          <cell r="U145">
            <v>425</v>
          </cell>
        </row>
        <row r="146">
          <cell r="A146">
            <v>39082</v>
          </cell>
          <cell r="B146" t="str">
            <v>Other Administration Charges</v>
          </cell>
          <cell r="C146">
            <v>0</v>
          </cell>
          <cell r="D146" t="str">
            <v>PAJ</v>
          </cell>
          <cell r="E146" t="str">
            <v>Postages &amp; Stamps</v>
          </cell>
          <cell r="F146" t="str">
            <v>Total Charges</v>
          </cell>
          <cell r="G146" t="str">
            <v>7062220</v>
          </cell>
          <cell r="H146">
            <v>0</v>
          </cell>
          <cell r="I146">
            <v>0</v>
          </cell>
          <cell r="J146">
            <v>0</v>
          </cell>
          <cell r="K146" t="str">
            <v>7</v>
          </cell>
          <cell r="L146">
            <v>0</v>
          </cell>
          <cell r="M146">
            <v>0</v>
          </cell>
          <cell r="N146">
            <v>1191870.3899999999</v>
          </cell>
          <cell r="O146">
            <v>513664.73</v>
          </cell>
          <cell r="P146">
            <v>569451.43000000005</v>
          </cell>
          <cell r="Q146">
            <v>79486.23</v>
          </cell>
          <cell r="R146">
            <v>0</v>
          </cell>
          <cell r="S146">
            <v>29268</v>
          </cell>
          <cell r="T146">
            <v>0</v>
          </cell>
          <cell r="U146">
            <v>0</v>
          </cell>
        </row>
        <row r="147">
          <cell r="A147">
            <v>39082</v>
          </cell>
          <cell r="B147" t="str">
            <v>Other Administration Charges</v>
          </cell>
          <cell r="C147">
            <v>0</v>
          </cell>
          <cell r="D147" t="str">
            <v>PAK</v>
          </cell>
          <cell r="E147" t="str">
            <v>Courier Services</v>
          </cell>
          <cell r="F147" t="str">
            <v>Total Charges</v>
          </cell>
          <cell r="G147" t="str">
            <v>7062230</v>
          </cell>
          <cell r="H147">
            <v>0</v>
          </cell>
          <cell r="I147">
            <v>0</v>
          </cell>
          <cell r="J147">
            <v>0</v>
          </cell>
          <cell r="K147" t="str">
            <v>7</v>
          </cell>
          <cell r="L147">
            <v>0</v>
          </cell>
          <cell r="M147">
            <v>0</v>
          </cell>
          <cell r="N147">
            <v>453368.03</v>
          </cell>
          <cell r="O147">
            <v>241228.07</v>
          </cell>
          <cell r="P147">
            <v>125465.96</v>
          </cell>
          <cell r="Q147">
            <v>0</v>
          </cell>
          <cell r="R147">
            <v>0</v>
          </cell>
          <cell r="S147">
            <v>51981</v>
          </cell>
          <cell r="T147">
            <v>0</v>
          </cell>
          <cell r="U147">
            <v>560</v>
          </cell>
        </row>
        <row r="148">
          <cell r="A148">
            <v>39082</v>
          </cell>
          <cell r="B148" t="str">
            <v>Other Administration Charges</v>
          </cell>
          <cell r="C148">
            <v>0</v>
          </cell>
          <cell r="D148" t="str">
            <v>PAM</v>
          </cell>
          <cell r="E148" t="str">
            <v>Stationery &amp; Printing</v>
          </cell>
          <cell r="F148" t="str">
            <v>Total Charges</v>
          </cell>
          <cell r="G148" t="str">
            <v>7062260</v>
          </cell>
          <cell r="H148">
            <v>0</v>
          </cell>
          <cell r="I148">
            <v>0</v>
          </cell>
          <cell r="J148">
            <v>0</v>
          </cell>
          <cell r="K148" t="str">
            <v>7</v>
          </cell>
          <cell r="L148">
            <v>0</v>
          </cell>
          <cell r="M148">
            <v>0</v>
          </cell>
          <cell r="N148">
            <v>1628497.22</v>
          </cell>
          <cell r="O148">
            <v>580487</v>
          </cell>
          <cell r="P148">
            <v>668354.68999999994</v>
          </cell>
          <cell r="Q148">
            <v>0</v>
          </cell>
          <cell r="R148">
            <v>0</v>
          </cell>
          <cell r="S148">
            <v>106901.05</v>
          </cell>
          <cell r="T148">
            <v>0</v>
          </cell>
          <cell r="U148">
            <v>6114.23</v>
          </cell>
        </row>
        <row r="149">
          <cell r="A149">
            <v>39082</v>
          </cell>
          <cell r="B149" t="str">
            <v>Other Administration Charges</v>
          </cell>
          <cell r="C149">
            <v>0</v>
          </cell>
          <cell r="D149" t="str">
            <v>PAM</v>
          </cell>
          <cell r="E149" t="str">
            <v>Stationery &amp; Printing</v>
          </cell>
          <cell r="F149" t="str">
            <v>Total Charges</v>
          </cell>
          <cell r="G149" t="str">
            <v>7062265</v>
          </cell>
          <cell r="H149">
            <v>0</v>
          </cell>
          <cell r="I149">
            <v>0</v>
          </cell>
          <cell r="J149">
            <v>0</v>
          </cell>
          <cell r="K149" t="str">
            <v>7</v>
          </cell>
          <cell r="L149">
            <v>0</v>
          </cell>
          <cell r="M149">
            <v>0</v>
          </cell>
          <cell r="N149">
            <v>424848.42</v>
          </cell>
          <cell r="O149">
            <v>43654.37</v>
          </cell>
          <cell r="P149">
            <v>48331.63</v>
          </cell>
          <cell r="Q149">
            <v>242838.42</v>
          </cell>
          <cell r="R149">
            <v>0</v>
          </cell>
          <cell r="S149">
            <v>2512.6999999999998</v>
          </cell>
          <cell r="T149">
            <v>0</v>
          </cell>
          <cell r="U149">
            <v>920</v>
          </cell>
        </row>
        <row r="150">
          <cell r="A150">
            <v>39082</v>
          </cell>
          <cell r="B150" t="str">
            <v>Other Administration Charges</v>
          </cell>
          <cell r="C150">
            <v>0</v>
          </cell>
          <cell r="D150" t="str">
            <v>PAN</v>
          </cell>
          <cell r="E150" t="str">
            <v>Cheque Books &amp; Draft Books</v>
          </cell>
          <cell r="F150" t="str">
            <v>Total Charges</v>
          </cell>
          <cell r="G150" t="str">
            <v>7062270</v>
          </cell>
          <cell r="H150">
            <v>0</v>
          </cell>
          <cell r="I150">
            <v>0</v>
          </cell>
          <cell r="J150">
            <v>0</v>
          </cell>
          <cell r="K150" t="str">
            <v>7</v>
          </cell>
          <cell r="L150">
            <v>0</v>
          </cell>
          <cell r="M150">
            <v>0</v>
          </cell>
          <cell r="N150">
            <v>413685.25</v>
          </cell>
          <cell r="O150">
            <v>91567.08</v>
          </cell>
          <cell r="P150">
            <v>119040.47</v>
          </cell>
          <cell r="Q150">
            <v>79878</v>
          </cell>
          <cell r="R150">
            <v>0</v>
          </cell>
          <cell r="S150">
            <v>53919.95</v>
          </cell>
          <cell r="T150">
            <v>0</v>
          </cell>
          <cell r="U150">
            <v>0</v>
          </cell>
        </row>
        <row r="151">
          <cell r="A151">
            <v>39082</v>
          </cell>
          <cell r="B151" t="str">
            <v>Other Administration Charges</v>
          </cell>
          <cell r="C151">
            <v>0</v>
          </cell>
          <cell r="D151" t="str">
            <v>PAP</v>
          </cell>
          <cell r="E151" t="str">
            <v>Travelling Expenses</v>
          </cell>
          <cell r="F151" t="str">
            <v>Total Charges</v>
          </cell>
          <cell r="G151" t="str">
            <v>7062290</v>
          </cell>
          <cell r="H151">
            <v>0</v>
          </cell>
          <cell r="I151">
            <v>0</v>
          </cell>
          <cell r="J151">
            <v>0</v>
          </cell>
          <cell r="K151" t="str">
            <v>7</v>
          </cell>
          <cell r="L151">
            <v>0</v>
          </cell>
          <cell r="M151">
            <v>0</v>
          </cell>
          <cell r="N151">
            <v>2549655.4</v>
          </cell>
          <cell r="O151">
            <v>926518.29</v>
          </cell>
          <cell r="P151">
            <v>1110197.1100000001</v>
          </cell>
          <cell r="Q151">
            <v>239192</v>
          </cell>
          <cell r="R151">
            <v>0</v>
          </cell>
          <cell r="S151">
            <v>35232</v>
          </cell>
          <cell r="T151">
            <v>0</v>
          </cell>
          <cell r="U151">
            <v>11249</v>
          </cell>
        </row>
        <row r="152">
          <cell r="A152">
            <v>39082</v>
          </cell>
          <cell r="B152" t="str">
            <v>Other Administration Charges</v>
          </cell>
          <cell r="C152">
            <v>0</v>
          </cell>
          <cell r="D152" t="str">
            <v>PAQ</v>
          </cell>
          <cell r="E152" t="str">
            <v>Miscellaneous</v>
          </cell>
          <cell r="F152" t="str">
            <v>Total Charges</v>
          </cell>
          <cell r="G152" t="str">
            <v>7062320</v>
          </cell>
          <cell r="H152">
            <v>0</v>
          </cell>
          <cell r="I152">
            <v>0</v>
          </cell>
          <cell r="J152">
            <v>0</v>
          </cell>
          <cell r="K152" t="str">
            <v>7</v>
          </cell>
          <cell r="L152">
            <v>0</v>
          </cell>
          <cell r="M152">
            <v>0</v>
          </cell>
          <cell r="N152">
            <v>-822264.5</v>
          </cell>
          <cell r="O152">
            <v>-447715.12</v>
          </cell>
          <cell r="P152">
            <v>-453225.4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78676.02</v>
          </cell>
        </row>
        <row r="153">
          <cell r="A153">
            <v>39082</v>
          </cell>
          <cell r="B153" t="str">
            <v>Other Administration Charges</v>
          </cell>
          <cell r="C153">
            <v>0</v>
          </cell>
          <cell r="D153" t="str">
            <v>PAQ</v>
          </cell>
          <cell r="E153" t="str">
            <v>Miscellaneous</v>
          </cell>
          <cell r="F153" t="str">
            <v>Total Charges</v>
          </cell>
          <cell r="G153" t="str">
            <v>7062400</v>
          </cell>
          <cell r="H153">
            <v>0</v>
          </cell>
          <cell r="I153">
            <v>0</v>
          </cell>
          <cell r="J153">
            <v>0</v>
          </cell>
          <cell r="K153" t="str">
            <v>7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</row>
        <row r="154">
          <cell r="A154">
            <v>39082</v>
          </cell>
          <cell r="B154" t="str">
            <v>Other Administration Charges</v>
          </cell>
          <cell r="C154">
            <v>0</v>
          </cell>
          <cell r="D154" t="str">
            <v>PAQ</v>
          </cell>
          <cell r="E154" t="str">
            <v>Miscellaneous</v>
          </cell>
          <cell r="F154" t="str">
            <v>Total Charges</v>
          </cell>
          <cell r="G154" t="str">
            <v>7062600</v>
          </cell>
          <cell r="H154">
            <v>0</v>
          </cell>
          <cell r="I154">
            <v>0</v>
          </cell>
          <cell r="J154">
            <v>0</v>
          </cell>
          <cell r="K154" t="str">
            <v>7</v>
          </cell>
          <cell r="L154">
            <v>0</v>
          </cell>
          <cell r="M154">
            <v>0</v>
          </cell>
          <cell r="N154">
            <v>247489.56</v>
          </cell>
          <cell r="O154">
            <v>34070.31</v>
          </cell>
          <cell r="P154">
            <v>41630.69</v>
          </cell>
          <cell r="Q154">
            <v>24017.56</v>
          </cell>
          <cell r="R154">
            <v>0</v>
          </cell>
          <cell r="S154">
            <v>118949</v>
          </cell>
          <cell r="T154">
            <v>0</v>
          </cell>
          <cell r="U154">
            <v>932</v>
          </cell>
        </row>
        <row r="155">
          <cell r="A155">
            <v>39082</v>
          </cell>
          <cell r="B155" t="str">
            <v>Other Administration Charges</v>
          </cell>
          <cell r="C155">
            <v>0</v>
          </cell>
          <cell r="D155" t="str">
            <v>PAR</v>
          </cell>
          <cell r="E155" t="str">
            <v>RTGS / SWIFT Charges</v>
          </cell>
          <cell r="F155" t="str">
            <v>Total Charges</v>
          </cell>
          <cell r="G155" t="str">
            <v>7062225</v>
          </cell>
          <cell r="H155">
            <v>0</v>
          </cell>
          <cell r="I155">
            <v>0</v>
          </cell>
          <cell r="J155">
            <v>0</v>
          </cell>
          <cell r="K155" t="str">
            <v>7</v>
          </cell>
          <cell r="L155">
            <v>0</v>
          </cell>
          <cell r="M155">
            <v>0</v>
          </cell>
          <cell r="N155">
            <v>1589512.3</v>
          </cell>
          <cell r="O155">
            <v>743111.13</v>
          </cell>
          <cell r="P155">
            <v>822730.17</v>
          </cell>
          <cell r="Q155">
            <v>23215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</row>
        <row r="156">
          <cell r="A156">
            <v>39082</v>
          </cell>
          <cell r="B156" t="str">
            <v>Other Administration Charges</v>
          </cell>
          <cell r="C156">
            <v>0</v>
          </cell>
          <cell r="D156" t="str">
            <v>PAR</v>
          </cell>
          <cell r="E156" t="str">
            <v>RTGS / SWIFT Charges</v>
          </cell>
          <cell r="F156" t="str">
            <v>Total Charges</v>
          </cell>
          <cell r="G156" t="str">
            <v>7062340</v>
          </cell>
          <cell r="H156">
            <v>0</v>
          </cell>
          <cell r="I156">
            <v>0</v>
          </cell>
          <cell r="J156">
            <v>0</v>
          </cell>
          <cell r="K156" t="str">
            <v>7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>
            <v>39082</v>
          </cell>
          <cell r="B157" t="str">
            <v>Other Administration Charges</v>
          </cell>
          <cell r="C157">
            <v>0</v>
          </cell>
          <cell r="D157" t="str">
            <v>PAS</v>
          </cell>
          <cell r="E157" t="str">
            <v>MCBS/VIBS/MC SWITCH FEE Charges</v>
          </cell>
          <cell r="F157" t="str">
            <v>Total Charges</v>
          </cell>
          <cell r="G157" t="str">
            <v>7062329</v>
          </cell>
          <cell r="H157">
            <v>0</v>
          </cell>
          <cell r="I157">
            <v>0</v>
          </cell>
          <cell r="J157">
            <v>0</v>
          </cell>
          <cell r="K157" t="str">
            <v>7</v>
          </cell>
          <cell r="L157">
            <v>0</v>
          </cell>
          <cell r="M157">
            <v>0</v>
          </cell>
          <cell r="N157">
            <v>1094.03</v>
          </cell>
          <cell r="O157">
            <v>1094.03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</row>
        <row r="158">
          <cell r="A158">
            <v>39082</v>
          </cell>
          <cell r="B158" t="str">
            <v>Other Administration Charges</v>
          </cell>
          <cell r="C158">
            <v>0</v>
          </cell>
          <cell r="D158" t="str">
            <v>PAS</v>
          </cell>
          <cell r="E158" t="str">
            <v>MCBS/VIBS/MC SWITCH FEE Charges</v>
          </cell>
          <cell r="F158" t="str">
            <v>Total Charges</v>
          </cell>
          <cell r="G158" t="str">
            <v>7062330</v>
          </cell>
          <cell r="H158">
            <v>0</v>
          </cell>
          <cell r="I158">
            <v>0</v>
          </cell>
          <cell r="J158">
            <v>0</v>
          </cell>
          <cell r="K158" t="str">
            <v>7</v>
          </cell>
          <cell r="L158">
            <v>0</v>
          </cell>
          <cell r="M158">
            <v>0</v>
          </cell>
          <cell r="N158">
            <v>770747.29</v>
          </cell>
          <cell r="O158">
            <v>770747.29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A159">
            <v>39082</v>
          </cell>
          <cell r="B159" t="str">
            <v>Other Administration Charges</v>
          </cell>
          <cell r="C159">
            <v>0</v>
          </cell>
          <cell r="D159" t="str">
            <v>PAS</v>
          </cell>
          <cell r="E159" t="str">
            <v>MCBS/VIBS/MC SWITCH FEE Charges</v>
          </cell>
          <cell r="F159" t="str">
            <v>Total Charges</v>
          </cell>
          <cell r="G159" t="str">
            <v>7062332</v>
          </cell>
          <cell r="H159">
            <v>0</v>
          </cell>
          <cell r="I159">
            <v>0</v>
          </cell>
          <cell r="J159">
            <v>0</v>
          </cell>
          <cell r="K159" t="str">
            <v>7</v>
          </cell>
          <cell r="L159">
            <v>0</v>
          </cell>
          <cell r="M159">
            <v>0</v>
          </cell>
          <cell r="N159">
            <v>1673.29</v>
          </cell>
          <cell r="O159">
            <v>1673.29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>
            <v>39082</v>
          </cell>
          <cell r="B160" t="str">
            <v>Other Administration Charges</v>
          </cell>
          <cell r="C160">
            <v>0</v>
          </cell>
          <cell r="D160" t="str">
            <v>PAW</v>
          </cell>
          <cell r="E160" t="str">
            <v>Foreign Currency Repatriation</v>
          </cell>
          <cell r="F160" t="str">
            <v>Total Charges</v>
          </cell>
          <cell r="G160" t="str">
            <v>7062200</v>
          </cell>
          <cell r="H160">
            <v>0</v>
          </cell>
          <cell r="I160">
            <v>0</v>
          </cell>
          <cell r="J160">
            <v>0</v>
          </cell>
          <cell r="K160" t="str">
            <v>7</v>
          </cell>
          <cell r="L160">
            <v>0</v>
          </cell>
          <cell r="M160">
            <v>0</v>
          </cell>
          <cell r="N160">
            <v>899794.02</v>
          </cell>
          <cell r="O160">
            <v>427020.89</v>
          </cell>
          <cell r="P160">
            <v>472773.13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</row>
        <row r="161">
          <cell r="A161">
            <v>39082</v>
          </cell>
          <cell r="B161" t="str">
            <v>Other Sources</v>
          </cell>
          <cell r="C161">
            <v>0</v>
          </cell>
          <cell r="D161" t="str">
            <v>BAA</v>
          </cell>
          <cell r="E161" t="str">
            <v>Loans at Call</v>
          </cell>
          <cell r="F161" t="str">
            <v>Total Interest Income</v>
          </cell>
          <cell r="G161" t="str">
            <v>5015100</v>
          </cell>
          <cell r="H161">
            <v>0</v>
          </cell>
          <cell r="I161">
            <v>0</v>
          </cell>
          <cell r="J161">
            <v>0</v>
          </cell>
          <cell r="K161" t="str">
            <v>5</v>
          </cell>
          <cell r="L161">
            <v>0</v>
          </cell>
          <cell r="M161">
            <v>0</v>
          </cell>
          <cell r="N161">
            <v>-24249325.84</v>
          </cell>
          <cell r="O161">
            <v>0</v>
          </cell>
          <cell r="P161">
            <v>-24249325.84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</row>
        <row r="162">
          <cell r="A162">
            <v>39082</v>
          </cell>
          <cell r="B162" t="str">
            <v>Other Sources</v>
          </cell>
          <cell r="C162">
            <v>0</v>
          </cell>
          <cell r="D162" t="str">
            <v>BAA</v>
          </cell>
          <cell r="E162" t="str">
            <v>Loans at Call</v>
          </cell>
          <cell r="F162" t="str">
            <v>Total Interest Income</v>
          </cell>
          <cell r="G162" t="str">
            <v>5031855</v>
          </cell>
          <cell r="H162">
            <v>0</v>
          </cell>
          <cell r="I162">
            <v>0</v>
          </cell>
          <cell r="J162">
            <v>0</v>
          </cell>
          <cell r="K162" t="str">
            <v>5</v>
          </cell>
          <cell r="L162">
            <v>0</v>
          </cell>
          <cell r="M162">
            <v>0</v>
          </cell>
          <cell r="N162">
            <v>-25368543.890000001</v>
          </cell>
          <cell r="O162">
            <v>0</v>
          </cell>
          <cell r="P162">
            <v>-25368543.890000001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A163">
            <v>39082</v>
          </cell>
          <cell r="B163" t="str">
            <v>Other Sources</v>
          </cell>
          <cell r="C163">
            <v>0</v>
          </cell>
          <cell r="D163" t="str">
            <v>BAB</v>
          </cell>
          <cell r="E163" t="str">
            <v>Treasury Bills</v>
          </cell>
          <cell r="F163" t="str">
            <v>Total Interest Income</v>
          </cell>
          <cell r="G163" t="str">
            <v>5015000</v>
          </cell>
          <cell r="H163">
            <v>0</v>
          </cell>
          <cell r="I163">
            <v>0</v>
          </cell>
          <cell r="J163">
            <v>0</v>
          </cell>
          <cell r="K163" t="str">
            <v>5</v>
          </cell>
          <cell r="L163">
            <v>0</v>
          </cell>
          <cell r="M163">
            <v>0</v>
          </cell>
          <cell r="N163">
            <v>-59857609.090000004</v>
          </cell>
          <cell r="O163">
            <v>0</v>
          </cell>
          <cell r="P163">
            <v>-59857609.090000004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</row>
        <row r="164">
          <cell r="A164">
            <v>39082</v>
          </cell>
          <cell r="B164" t="str">
            <v>Other Sources</v>
          </cell>
          <cell r="C164">
            <v>0</v>
          </cell>
          <cell r="D164" t="str">
            <v>BAC</v>
          </cell>
          <cell r="E164" t="str">
            <v>Treasury Bonds</v>
          </cell>
          <cell r="F164" t="str">
            <v>Total Interest Income</v>
          </cell>
          <cell r="G164" t="str">
            <v>5015050</v>
          </cell>
          <cell r="H164">
            <v>0</v>
          </cell>
          <cell r="I164">
            <v>0</v>
          </cell>
          <cell r="J164">
            <v>0</v>
          </cell>
          <cell r="K164" t="str">
            <v>5</v>
          </cell>
          <cell r="L164">
            <v>0</v>
          </cell>
          <cell r="M164">
            <v>0</v>
          </cell>
          <cell r="N164">
            <v>-113500</v>
          </cell>
          <cell r="O164">
            <v>0</v>
          </cell>
          <cell r="P164">
            <v>-113500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</row>
        <row r="165">
          <cell r="A165">
            <v>39082</v>
          </cell>
          <cell r="B165" t="str">
            <v>Other Sources</v>
          </cell>
          <cell r="C165">
            <v>0</v>
          </cell>
          <cell r="D165" t="str">
            <v>BAD</v>
          </cell>
          <cell r="E165" t="str">
            <v>Capital Gain Bond Trading</v>
          </cell>
          <cell r="F165" t="str">
            <v>Total Interest Income</v>
          </cell>
          <cell r="G165" t="str">
            <v>5015060</v>
          </cell>
          <cell r="H165">
            <v>0</v>
          </cell>
          <cell r="I165">
            <v>0</v>
          </cell>
          <cell r="J165">
            <v>0</v>
          </cell>
          <cell r="K165" t="str">
            <v>5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</row>
        <row r="166">
          <cell r="A166">
            <v>39082</v>
          </cell>
          <cell r="B166" t="str">
            <v>Other Sources</v>
          </cell>
          <cell r="C166">
            <v>0</v>
          </cell>
          <cell r="D166" t="str">
            <v>BAE</v>
          </cell>
          <cell r="E166" t="str">
            <v>Agents</v>
          </cell>
          <cell r="F166" t="str">
            <v>Total Interest Income</v>
          </cell>
          <cell r="G166" t="str">
            <v>5011000</v>
          </cell>
          <cell r="H166">
            <v>0</v>
          </cell>
          <cell r="I166">
            <v>0</v>
          </cell>
          <cell r="J166">
            <v>0</v>
          </cell>
          <cell r="K166" t="str">
            <v>5</v>
          </cell>
          <cell r="L166">
            <v>0</v>
          </cell>
          <cell r="M166">
            <v>0</v>
          </cell>
          <cell r="N166">
            <v>-54864332</v>
          </cell>
          <cell r="O166">
            <v>0</v>
          </cell>
          <cell r="P166">
            <v>-177775</v>
          </cell>
          <cell r="Q166">
            <v>-33318790</v>
          </cell>
          <cell r="R166">
            <v>0</v>
          </cell>
          <cell r="S166">
            <v>-18148269</v>
          </cell>
          <cell r="T166">
            <v>0</v>
          </cell>
          <cell r="U166">
            <v>0</v>
          </cell>
        </row>
        <row r="167">
          <cell r="A167">
            <v>39082</v>
          </cell>
          <cell r="B167" t="str">
            <v>Other Sources</v>
          </cell>
          <cell r="C167">
            <v>0</v>
          </cell>
          <cell r="D167" t="str">
            <v>BAE</v>
          </cell>
          <cell r="E167" t="str">
            <v>Agents</v>
          </cell>
          <cell r="F167" t="str">
            <v>Total Interest Income</v>
          </cell>
          <cell r="G167" t="str">
            <v>5011090</v>
          </cell>
          <cell r="H167">
            <v>0</v>
          </cell>
          <cell r="I167">
            <v>0</v>
          </cell>
          <cell r="J167">
            <v>0</v>
          </cell>
          <cell r="K167" t="str">
            <v>5</v>
          </cell>
          <cell r="L167">
            <v>0</v>
          </cell>
          <cell r="M167">
            <v>0</v>
          </cell>
          <cell r="N167">
            <v>-48486442.439999998</v>
          </cell>
          <cell r="O167">
            <v>0</v>
          </cell>
          <cell r="P167">
            <v>-48486442.439999998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</row>
        <row r="168">
          <cell r="A168">
            <v>39082</v>
          </cell>
          <cell r="B168" t="str">
            <v>Other Sources</v>
          </cell>
          <cell r="C168">
            <v>0</v>
          </cell>
          <cell r="D168" t="str">
            <v>BAE</v>
          </cell>
          <cell r="E168" t="str">
            <v>Agents</v>
          </cell>
          <cell r="F168" t="str">
            <v>Total Interest Income</v>
          </cell>
          <cell r="G168" t="str">
            <v>5015110</v>
          </cell>
          <cell r="H168">
            <v>0</v>
          </cell>
          <cell r="I168">
            <v>0</v>
          </cell>
          <cell r="J168">
            <v>0</v>
          </cell>
          <cell r="K168" t="str">
            <v>5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</row>
        <row r="169">
          <cell r="A169">
            <v>39082</v>
          </cell>
          <cell r="B169" t="str">
            <v>Other Sources</v>
          </cell>
          <cell r="C169">
            <v>0</v>
          </cell>
          <cell r="D169" t="str">
            <v>BAE</v>
          </cell>
          <cell r="E169" t="str">
            <v>Agents</v>
          </cell>
          <cell r="F169" t="str">
            <v>Total Interest Income</v>
          </cell>
          <cell r="G169" t="str">
            <v>5015115</v>
          </cell>
          <cell r="H169">
            <v>0</v>
          </cell>
          <cell r="I169">
            <v>0</v>
          </cell>
          <cell r="J169">
            <v>0</v>
          </cell>
          <cell r="K169" t="str">
            <v>5</v>
          </cell>
          <cell r="L169">
            <v>0</v>
          </cell>
          <cell r="M169">
            <v>0</v>
          </cell>
          <cell r="N169">
            <v>-4670575.25</v>
          </cell>
          <cell r="O169">
            <v>0</v>
          </cell>
          <cell r="P169">
            <v>-4670575.25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</row>
        <row r="170">
          <cell r="A170">
            <v>39082</v>
          </cell>
          <cell r="B170" t="str">
            <v>Other Sources</v>
          </cell>
          <cell r="C170">
            <v>0</v>
          </cell>
          <cell r="D170" t="str">
            <v>BAE</v>
          </cell>
          <cell r="E170" t="str">
            <v>Agents</v>
          </cell>
          <cell r="F170" t="str">
            <v>Total Interest Income</v>
          </cell>
          <cell r="G170" t="str">
            <v>5015200</v>
          </cell>
          <cell r="H170">
            <v>0</v>
          </cell>
          <cell r="I170">
            <v>0</v>
          </cell>
          <cell r="J170">
            <v>0</v>
          </cell>
          <cell r="K170" t="str">
            <v>5</v>
          </cell>
          <cell r="L170">
            <v>0</v>
          </cell>
          <cell r="M170">
            <v>0</v>
          </cell>
          <cell r="N170">
            <v>-19904975.77</v>
          </cell>
          <cell r="O170">
            <v>0</v>
          </cell>
          <cell r="P170">
            <v>-19904975.77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>
            <v>39082</v>
          </cell>
          <cell r="B171" t="str">
            <v>Other Sources</v>
          </cell>
          <cell r="C171">
            <v>0</v>
          </cell>
          <cell r="D171" t="str">
            <v>BAE</v>
          </cell>
          <cell r="E171" t="str">
            <v>Agents</v>
          </cell>
          <cell r="F171" t="str">
            <v>Total Interest Income</v>
          </cell>
          <cell r="G171" t="str">
            <v>5615200</v>
          </cell>
          <cell r="H171">
            <v>0</v>
          </cell>
          <cell r="I171">
            <v>0</v>
          </cell>
          <cell r="J171">
            <v>0</v>
          </cell>
          <cell r="K171" t="str">
            <v>5</v>
          </cell>
          <cell r="L171">
            <v>0</v>
          </cell>
          <cell r="M171">
            <v>0</v>
          </cell>
          <cell r="N171">
            <v>-26673133.73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-26673133.73</v>
          </cell>
        </row>
        <row r="172">
          <cell r="A172">
            <v>39082</v>
          </cell>
          <cell r="B172" t="str">
            <v>Other Sources</v>
          </cell>
          <cell r="C172">
            <v>0</v>
          </cell>
          <cell r="D172" t="str">
            <v>BAE</v>
          </cell>
          <cell r="E172" t="str">
            <v>Agents</v>
          </cell>
          <cell r="F172" t="str">
            <v>Total Interest Income</v>
          </cell>
          <cell r="G172" t="str">
            <v>7011000</v>
          </cell>
          <cell r="H172">
            <v>0</v>
          </cell>
          <cell r="I172">
            <v>0</v>
          </cell>
          <cell r="J172">
            <v>0</v>
          </cell>
          <cell r="K172" t="str">
            <v>7</v>
          </cell>
          <cell r="L172">
            <v>0</v>
          </cell>
          <cell r="M172">
            <v>0</v>
          </cell>
          <cell r="N172">
            <v>54864332</v>
          </cell>
          <cell r="O172">
            <v>0</v>
          </cell>
          <cell r="P172">
            <v>54686557</v>
          </cell>
          <cell r="Q172">
            <v>0</v>
          </cell>
          <cell r="R172">
            <v>0</v>
          </cell>
          <cell r="S172">
            <v>177775</v>
          </cell>
          <cell r="T172">
            <v>0</v>
          </cell>
          <cell r="U172">
            <v>0</v>
          </cell>
        </row>
        <row r="173">
          <cell r="A173">
            <v>39082</v>
          </cell>
          <cell r="B173" t="str">
            <v>Other Sources</v>
          </cell>
          <cell r="C173">
            <v>0</v>
          </cell>
          <cell r="D173" t="str">
            <v>BAE</v>
          </cell>
          <cell r="E173" t="str">
            <v>Agents</v>
          </cell>
          <cell r="F173" t="str">
            <v>Total Interest Income</v>
          </cell>
          <cell r="G173" t="str">
            <v>7011145</v>
          </cell>
          <cell r="H173">
            <v>0</v>
          </cell>
          <cell r="I173">
            <v>0</v>
          </cell>
          <cell r="J173">
            <v>0</v>
          </cell>
          <cell r="K173" t="str">
            <v>7</v>
          </cell>
          <cell r="L173">
            <v>0</v>
          </cell>
          <cell r="M173">
            <v>0</v>
          </cell>
          <cell r="N173">
            <v>10317.67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10317.67</v>
          </cell>
        </row>
        <row r="174">
          <cell r="A174">
            <v>39082</v>
          </cell>
          <cell r="B174" t="str">
            <v>Other Sources</v>
          </cell>
          <cell r="C174">
            <v>0</v>
          </cell>
          <cell r="D174" t="str">
            <v>BAE</v>
          </cell>
          <cell r="E174" t="str">
            <v>Agents</v>
          </cell>
          <cell r="F174" t="str">
            <v>Total Interest Income</v>
          </cell>
          <cell r="G174" t="str">
            <v>7612110</v>
          </cell>
          <cell r="H174">
            <v>0</v>
          </cell>
          <cell r="I174">
            <v>0</v>
          </cell>
          <cell r="J174">
            <v>0</v>
          </cell>
          <cell r="K174" t="str">
            <v>7</v>
          </cell>
          <cell r="L174">
            <v>0</v>
          </cell>
          <cell r="M174">
            <v>0</v>
          </cell>
          <cell r="N174">
            <v>4670575.25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4670575.25</v>
          </cell>
        </row>
        <row r="175">
          <cell r="A175">
            <v>39082</v>
          </cell>
          <cell r="B175" t="str">
            <v>Professional Services</v>
          </cell>
          <cell r="C175">
            <v>0</v>
          </cell>
          <cell r="D175" t="str">
            <v>OAA</v>
          </cell>
          <cell r="E175" t="str">
            <v>Auditors Fees</v>
          </cell>
          <cell r="F175" t="str">
            <v>Total Charges</v>
          </cell>
          <cell r="G175" t="str">
            <v>7061110</v>
          </cell>
          <cell r="H175">
            <v>0</v>
          </cell>
          <cell r="I175">
            <v>0</v>
          </cell>
          <cell r="J175">
            <v>0</v>
          </cell>
          <cell r="K175" t="str">
            <v>7</v>
          </cell>
          <cell r="L175">
            <v>0</v>
          </cell>
          <cell r="M175">
            <v>0</v>
          </cell>
          <cell r="N175">
            <v>519017.96</v>
          </cell>
          <cell r="O175">
            <v>209617.85</v>
          </cell>
          <cell r="P175">
            <v>232076.9</v>
          </cell>
          <cell r="Q175">
            <v>77323.210000000006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</row>
        <row r="176">
          <cell r="A176">
            <v>39082</v>
          </cell>
          <cell r="B176" t="str">
            <v>Professional Services</v>
          </cell>
          <cell r="C176">
            <v>0</v>
          </cell>
          <cell r="D176" t="str">
            <v>OAC</v>
          </cell>
          <cell r="E176" t="str">
            <v>Professional &amp; Legal Expenses</v>
          </cell>
          <cell r="F176" t="str">
            <v>Total Charges</v>
          </cell>
          <cell r="G176" t="str">
            <v>7061140</v>
          </cell>
          <cell r="H176">
            <v>0</v>
          </cell>
          <cell r="I176">
            <v>0</v>
          </cell>
          <cell r="J176">
            <v>0</v>
          </cell>
          <cell r="K176" t="str">
            <v>7</v>
          </cell>
          <cell r="L176">
            <v>0</v>
          </cell>
          <cell r="M176">
            <v>0</v>
          </cell>
          <cell r="N176">
            <v>512057.63</v>
          </cell>
          <cell r="O176">
            <v>229886.02</v>
          </cell>
          <cell r="P176">
            <v>255116.66</v>
          </cell>
          <cell r="Q176">
            <v>25854.95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</row>
        <row r="177">
          <cell r="A177">
            <v>39082</v>
          </cell>
          <cell r="B177" t="str">
            <v>Professional Services</v>
          </cell>
          <cell r="C177">
            <v>0</v>
          </cell>
          <cell r="D177" t="str">
            <v>OAC</v>
          </cell>
          <cell r="E177" t="str">
            <v>Professional &amp; Legal Expenses</v>
          </cell>
          <cell r="F177" t="str">
            <v>Total Charges</v>
          </cell>
          <cell r="G177" t="str">
            <v>7061150</v>
          </cell>
          <cell r="H177">
            <v>0</v>
          </cell>
          <cell r="I177">
            <v>0</v>
          </cell>
          <cell r="J177">
            <v>0</v>
          </cell>
          <cell r="K177" t="str">
            <v>7</v>
          </cell>
          <cell r="L177">
            <v>0</v>
          </cell>
          <cell r="M177">
            <v>0</v>
          </cell>
          <cell r="N177">
            <v>1082245</v>
          </cell>
          <cell r="O177">
            <v>420058.14</v>
          </cell>
          <cell r="P177">
            <v>465064.36</v>
          </cell>
          <cell r="Q177">
            <v>197122.5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</row>
        <row r="178">
          <cell r="A178">
            <v>39082</v>
          </cell>
          <cell r="B178" t="str">
            <v>Professional Services</v>
          </cell>
          <cell r="C178">
            <v>0</v>
          </cell>
          <cell r="D178" t="str">
            <v>OAD</v>
          </cell>
          <cell r="E178" t="str">
            <v>Teleprinter Services</v>
          </cell>
          <cell r="F178" t="str">
            <v>Total Charges</v>
          </cell>
          <cell r="G178" t="str">
            <v>7061130</v>
          </cell>
          <cell r="H178">
            <v>0</v>
          </cell>
          <cell r="I178">
            <v>0</v>
          </cell>
          <cell r="J178">
            <v>0</v>
          </cell>
          <cell r="K178" t="str">
            <v>7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</row>
        <row r="179">
          <cell r="A179">
            <v>39082</v>
          </cell>
          <cell r="B179" t="str">
            <v>Professional Services</v>
          </cell>
          <cell r="C179">
            <v>0</v>
          </cell>
          <cell r="D179" t="str">
            <v>OAD</v>
          </cell>
          <cell r="E179" t="str">
            <v>Teleprinter Services</v>
          </cell>
          <cell r="F179" t="str">
            <v>Total Charges</v>
          </cell>
          <cell r="G179" t="str">
            <v>7062325</v>
          </cell>
          <cell r="H179">
            <v>0</v>
          </cell>
          <cell r="I179">
            <v>0</v>
          </cell>
          <cell r="J179">
            <v>0</v>
          </cell>
          <cell r="K179" t="str">
            <v>7</v>
          </cell>
          <cell r="L179">
            <v>0</v>
          </cell>
          <cell r="M179">
            <v>0</v>
          </cell>
          <cell r="N179">
            <v>11087</v>
          </cell>
          <cell r="O179">
            <v>0</v>
          </cell>
          <cell r="P179">
            <v>0</v>
          </cell>
          <cell r="Q179">
            <v>11087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</row>
        <row r="180">
          <cell r="A180">
            <v>39082</v>
          </cell>
          <cell r="B180" t="str">
            <v>Special</v>
          </cell>
          <cell r="C180">
            <v>0</v>
          </cell>
          <cell r="D180" t="str">
            <v>IAA</v>
          </cell>
          <cell r="E180" t="str">
            <v>Special Credits</v>
          </cell>
          <cell r="F180" t="str">
            <v>Special</v>
          </cell>
          <cell r="G180" t="str">
            <v>5012600</v>
          </cell>
          <cell r="H180">
            <v>0</v>
          </cell>
          <cell r="I180">
            <v>0</v>
          </cell>
          <cell r="J180">
            <v>0</v>
          </cell>
          <cell r="K180" t="str">
            <v>5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</row>
        <row r="181">
          <cell r="A181">
            <v>39082</v>
          </cell>
          <cell r="B181" t="str">
            <v>Special</v>
          </cell>
          <cell r="C181">
            <v>0</v>
          </cell>
          <cell r="D181" t="str">
            <v>IAA</v>
          </cell>
          <cell r="E181" t="str">
            <v>Special Credits</v>
          </cell>
          <cell r="F181" t="str">
            <v>Special</v>
          </cell>
          <cell r="G181" t="str">
            <v>5051000</v>
          </cell>
          <cell r="H181">
            <v>0</v>
          </cell>
          <cell r="I181">
            <v>0</v>
          </cell>
          <cell r="J181">
            <v>0</v>
          </cell>
          <cell r="K181" t="str">
            <v>5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</row>
        <row r="182">
          <cell r="A182">
            <v>39082</v>
          </cell>
          <cell r="B182" t="str">
            <v>Special</v>
          </cell>
          <cell r="C182">
            <v>0</v>
          </cell>
          <cell r="D182" t="str">
            <v>IAA</v>
          </cell>
          <cell r="E182" t="str">
            <v>Special Credits</v>
          </cell>
          <cell r="F182" t="str">
            <v>Special</v>
          </cell>
          <cell r="G182" t="str">
            <v>5052100</v>
          </cell>
          <cell r="H182">
            <v>0</v>
          </cell>
          <cell r="I182">
            <v>0</v>
          </cell>
          <cell r="J182">
            <v>0</v>
          </cell>
          <cell r="K182" t="str">
            <v>5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</row>
        <row r="183">
          <cell r="A183">
            <v>39082</v>
          </cell>
          <cell r="B183" t="str">
            <v>Special</v>
          </cell>
          <cell r="C183">
            <v>0</v>
          </cell>
          <cell r="D183" t="str">
            <v>IAA</v>
          </cell>
          <cell r="E183" t="str">
            <v>Special Credits</v>
          </cell>
          <cell r="F183" t="str">
            <v>Special</v>
          </cell>
          <cell r="G183" t="str">
            <v>5053000</v>
          </cell>
          <cell r="H183">
            <v>0</v>
          </cell>
          <cell r="I183">
            <v>0</v>
          </cell>
          <cell r="J183">
            <v>0</v>
          </cell>
          <cell r="K183" t="str">
            <v>5</v>
          </cell>
          <cell r="L183">
            <v>0</v>
          </cell>
          <cell r="M183">
            <v>0</v>
          </cell>
          <cell r="N183">
            <v>-15999880</v>
          </cell>
          <cell r="O183">
            <v>0</v>
          </cell>
          <cell r="P183">
            <v>-15999880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</row>
        <row r="184">
          <cell r="A184">
            <v>39082</v>
          </cell>
          <cell r="B184" t="str">
            <v>Special</v>
          </cell>
          <cell r="C184">
            <v>0</v>
          </cell>
          <cell r="D184" t="str">
            <v>IAC</v>
          </cell>
          <cell r="E184" t="str">
            <v>Profit of Sale on Fixed Assets</v>
          </cell>
          <cell r="F184" t="str">
            <v>Special</v>
          </cell>
          <cell r="G184" t="str">
            <v>5041200</v>
          </cell>
          <cell r="H184">
            <v>0</v>
          </cell>
          <cell r="I184">
            <v>0</v>
          </cell>
          <cell r="J184">
            <v>0</v>
          </cell>
          <cell r="K184" t="str">
            <v>5</v>
          </cell>
          <cell r="L184">
            <v>0</v>
          </cell>
          <cell r="M184">
            <v>0</v>
          </cell>
          <cell r="N184">
            <v>-585213</v>
          </cell>
          <cell r="O184">
            <v>0</v>
          </cell>
          <cell r="P184">
            <v>-433660</v>
          </cell>
          <cell r="Q184">
            <v>-151553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</row>
        <row r="185">
          <cell r="A185">
            <v>39082</v>
          </cell>
          <cell r="B185" t="str">
            <v>Special</v>
          </cell>
          <cell r="C185">
            <v>0</v>
          </cell>
          <cell r="D185" t="str">
            <v>QAA</v>
          </cell>
          <cell r="E185" t="str">
            <v>Special Debits (Note 2.00)</v>
          </cell>
          <cell r="F185" t="str">
            <v>Total Charges</v>
          </cell>
          <cell r="G185" t="str">
            <v>7081100</v>
          </cell>
          <cell r="H185">
            <v>0</v>
          </cell>
          <cell r="I185">
            <v>0</v>
          </cell>
          <cell r="J185">
            <v>0</v>
          </cell>
          <cell r="K185" t="str">
            <v>7</v>
          </cell>
          <cell r="L185">
            <v>0</v>
          </cell>
          <cell r="M185">
            <v>0</v>
          </cell>
          <cell r="N185">
            <v>2208.34</v>
          </cell>
          <cell r="O185">
            <v>0</v>
          </cell>
          <cell r="P185">
            <v>2208.34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</row>
        <row r="186">
          <cell r="A186">
            <v>39082</v>
          </cell>
          <cell r="B186" t="str">
            <v>Special</v>
          </cell>
          <cell r="C186">
            <v>0</v>
          </cell>
          <cell r="D186" t="str">
            <v>QAA</v>
          </cell>
          <cell r="E186" t="str">
            <v>Special Debits (Note 2.00)</v>
          </cell>
          <cell r="F186" t="str">
            <v>Total Charges</v>
          </cell>
          <cell r="G186" t="str">
            <v>7084000</v>
          </cell>
          <cell r="H186">
            <v>0</v>
          </cell>
          <cell r="I186">
            <v>0</v>
          </cell>
          <cell r="J186">
            <v>0</v>
          </cell>
          <cell r="K186" t="str">
            <v>7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A187">
            <v>39082</v>
          </cell>
          <cell r="B187" t="str">
            <v>Special</v>
          </cell>
          <cell r="C187">
            <v>0</v>
          </cell>
          <cell r="D187" t="str">
            <v>QAB</v>
          </cell>
          <cell r="E187" t="str">
            <v>Profit &amp; Loss Debts</v>
          </cell>
          <cell r="F187" t="str">
            <v>Total Charges</v>
          </cell>
          <cell r="G187" t="str">
            <v>7082000</v>
          </cell>
          <cell r="H187">
            <v>0</v>
          </cell>
          <cell r="I187">
            <v>0</v>
          </cell>
          <cell r="J187">
            <v>0</v>
          </cell>
          <cell r="K187" t="str">
            <v>7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</row>
        <row r="188">
          <cell r="A188">
            <v>39082</v>
          </cell>
          <cell r="B188" t="str">
            <v>Staff Emoluments</v>
          </cell>
          <cell r="C188">
            <v>0</v>
          </cell>
          <cell r="D188" t="str">
            <v>KAC</v>
          </cell>
          <cell r="E188" t="str">
            <v>Salaries</v>
          </cell>
          <cell r="F188" t="str">
            <v>Total Charges</v>
          </cell>
          <cell r="G188" t="str">
            <v>7021100</v>
          </cell>
          <cell r="H188">
            <v>0</v>
          </cell>
          <cell r="I188">
            <v>0</v>
          </cell>
          <cell r="J188">
            <v>0</v>
          </cell>
          <cell r="K188" t="str">
            <v>7</v>
          </cell>
          <cell r="L188">
            <v>0</v>
          </cell>
          <cell r="M188">
            <v>0</v>
          </cell>
          <cell r="N188">
            <v>96496330.969999999</v>
          </cell>
          <cell r="O188">
            <v>37565544</v>
          </cell>
          <cell r="P188">
            <v>35556488.969999999</v>
          </cell>
          <cell r="Q188">
            <v>14021134</v>
          </cell>
          <cell r="R188">
            <v>0</v>
          </cell>
          <cell r="S188">
            <v>4422621</v>
          </cell>
          <cell r="T188">
            <v>0</v>
          </cell>
          <cell r="U188">
            <v>767566</v>
          </cell>
        </row>
        <row r="189">
          <cell r="A189">
            <v>39082</v>
          </cell>
          <cell r="B189" t="str">
            <v>Staff Emoluments</v>
          </cell>
          <cell r="C189">
            <v>0</v>
          </cell>
          <cell r="D189" t="str">
            <v>KAC</v>
          </cell>
          <cell r="E189" t="str">
            <v>Salaries</v>
          </cell>
          <cell r="F189" t="str">
            <v>Total Charges</v>
          </cell>
          <cell r="G189" t="str">
            <v>7021105</v>
          </cell>
          <cell r="H189">
            <v>0</v>
          </cell>
          <cell r="I189">
            <v>0</v>
          </cell>
          <cell r="J189">
            <v>0</v>
          </cell>
          <cell r="K189" t="str">
            <v>7</v>
          </cell>
          <cell r="L189">
            <v>0</v>
          </cell>
          <cell r="M189">
            <v>0</v>
          </cell>
          <cell r="N189">
            <v>4428450</v>
          </cell>
          <cell r="O189">
            <v>4428450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</row>
        <row r="190">
          <cell r="A190">
            <v>39082</v>
          </cell>
          <cell r="B190" t="str">
            <v>Staff Emoluments</v>
          </cell>
          <cell r="C190">
            <v>0</v>
          </cell>
          <cell r="D190" t="str">
            <v>KAD</v>
          </cell>
          <cell r="E190" t="str">
            <v>Banks Contribution - E.P.F.</v>
          </cell>
          <cell r="F190" t="str">
            <v>Total Charges</v>
          </cell>
          <cell r="G190" t="str">
            <v>7021150</v>
          </cell>
          <cell r="H190">
            <v>0</v>
          </cell>
          <cell r="I190">
            <v>0</v>
          </cell>
          <cell r="J190">
            <v>0</v>
          </cell>
          <cell r="K190" t="str">
            <v>7</v>
          </cell>
          <cell r="L190">
            <v>0</v>
          </cell>
          <cell r="M190">
            <v>0</v>
          </cell>
          <cell r="N190">
            <v>3227662.64</v>
          </cell>
          <cell r="O190">
            <v>1457834</v>
          </cell>
          <cell r="P190">
            <v>852720.04</v>
          </cell>
          <cell r="Q190">
            <v>618662.69999999995</v>
          </cell>
          <cell r="R190">
            <v>0</v>
          </cell>
          <cell r="S190">
            <v>190963.9</v>
          </cell>
          <cell r="T190">
            <v>0</v>
          </cell>
          <cell r="U190">
            <v>19442</v>
          </cell>
        </row>
        <row r="191">
          <cell r="A191">
            <v>39082</v>
          </cell>
          <cell r="B191" t="str">
            <v>Staff Emoluments</v>
          </cell>
          <cell r="C191">
            <v>0</v>
          </cell>
          <cell r="D191" t="str">
            <v>KAF</v>
          </cell>
          <cell r="E191" t="str">
            <v>Bonus</v>
          </cell>
          <cell r="F191" t="str">
            <v>Total Charges</v>
          </cell>
          <cell r="G191" t="str">
            <v>7021110</v>
          </cell>
          <cell r="H191">
            <v>0</v>
          </cell>
          <cell r="I191">
            <v>0</v>
          </cell>
          <cell r="J191">
            <v>0</v>
          </cell>
          <cell r="K191" t="str">
            <v>7</v>
          </cell>
          <cell r="L191">
            <v>0</v>
          </cell>
          <cell r="M191">
            <v>0</v>
          </cell>
          <cell r="N191">
            <v>6848845.0099999998</v>
          </cell>
          <cell r="O191">
            <v>2601845</v>
          </cell>
          <cell r="P191">
            <v>2586756</v>
          </cell>
          <cell r="Q191">
            <v>1036918.01</v>
          </cell>
          <cell r="R191">
            <v>0</v>
          </cell>
          <cell r="S191">
            <v>304179</v>
          </cell>
          <cell r="T191">
            <v>0</v>
          </cell>
          <cell r="U191">
            <v>47947</v>
          </cell>
        </row>
        <row r="192">
          <cell r="A192">
            <v>39082</v>
          </cell>
          <cell r="B192" t="str">
            <v>Staff Emoluments</v>
          </cell>
          <cell r="C192">
            <v>0</v>
          </cell>
          <cell r="D192" t="str">
            <v>KAF</v>
          </cell>
          <cell r="E192" t="str">
            <v>Bonus</v>
          </cell>
          <cell r="F192" t="str">
            <v>Total Charges</v>
          </cell>
          <cell r="G192" t="str">
            <v>7021112</v>
          </cell>
          <cell r="H192">
            <v>0</v>
          </cell>
          <cell r="I192">
            <v>0</v>
          </cell>
          <cell r="J192">
            <v>0</v>
          </cell>
          <cell r="K192" t="str">
            <v>7</v>
          </cell>
          <cell r="L192">
            <v>0</v>
          </cell>
          <cell r="M192">
            <v>0</v>
          </cell>
          <cell r="N192">
            <v>787406</v>
          </cell>
          <cell r="O192">
            <v>787406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</row>
        <row r="193">
          <cell r="A193">
            <v>39082</v>
          </cell>
          <cell r="B193" t="str">
            <v>Staff Emoluments</v>
          </cell>
          <cell r="C193">
            <v>0</v>
          </cell>
          <cell r="D193" t="str">
            <v>KAH</v>
          </cell>
          <cell r="E193" t="str">
            <v>Performance Bonus</v>
          </cell>
          <cell r="F193" t="str">
            <v>Total Charges</v>
          </cell>
          <cell r="G193" t="str">
            <v>7021115</v>
          </cell>
          <cell r="H193">
            <v>0</v>
          </cell>
          <cell r="I193">
            <v>0</v>
          </cell>
          <cell r="J193">
            <v>0</v>
          </cell>
          <cell r="K193" t="str">
            <v>7</v>
          </cell>
          <cell r="L193">
            <v>0</v>
          </cell>
          <cell r="M193">
            <v>0</v>
          </cell>
          <cell r="N193">
            <v>18921380.599999998</v>
          </cell>
          <cell r="O193">
            <v>7382983.2999999998</v>
          </cell>
          <cell r="P193">
            <v>8174017.2199999997</v>
          </cell>
          <cell r="Q193">
            <v>1955558.81</v>
          </cell>
          <cell r="R193">
            <v>0</v>
          </cell>
          <cell r="S193">
            <v>624256.31999999995</v>
          </cell>
          <cell r="T193">
            <v>0</v>
          </cell>
          <cell r="U193">
            <v>144136.45000000001</v>
          </cell>
        </row>
        <row r="194">
          <cell r="A194">
            <v>39082</v>
          </cell>
          <cell r="B194" t="str">
            <v>Staff Emoluments</v>
          </cell>
          <cell r="C194">
            <v>0</v>
          </cell>
          <cell r="D194" t="str">
            <v>KAI</v>
          </cell>
          <cell r="E194" t="str">
            <v>Overtime Payments</v>
          </cell>
          <cell r="F194" t="str">
            <v>Total Charges</v>
          </cell>
          <cell r="G194" t="str">
            <v>7021130</v>
          </cell>
          <cell r="H194">
            <v>0</v>
          </cell>
          <cell r="I194">
            <v>0</v>
          </cell>
          <cell r="J194">
            <v>0</v>
          </cell>
          <cell r="K194" t="str">
            <v>7</v>
          </cell>
          <cell r="L194">
            <v>0</v>
          </cell>
          <cell r="M194">
            <v>0</v>
          </cell>
          <cell r="N194">
            <v>537072</v>
          </cell>
          <cell r="O194">
            <v>339196</v>
          </cell>
          <cell r="P194">
            <v>192365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</row>
        <row r="195">
          <cell r="A195">
            <v>39082</v>
          </cell>
          <cell r="B195" t="str">
            <v>Staff Emoluments</v>
          </cell>
          <cell r="C195">
            <v>0</v>
          </cell>
          <cell r="D195" t="str">
            <v>KAK</v>
          </cell>
          <cell r="E195" t="str">
            <v>Gratuity</v>
          </cell>
          <cell r="F195" t="str">
            <v>Total Charges</v>
          </cell>
          <cell r="G195" t="str">
            <v>7021180</v>
          </cell>
          <cell r="H195">
            <v>0</v>
          </cell>
          <cell r="I195">
            <v>0</v>
          </cell>
          <cell r="J195">
            <v>0</v>
          </cell>
          <cell r="K195" t="str">
            <v>7</v>
          </cell>
          <cell r="L195">
            <v>0</v>
          </cell>
          <cell r="M195">
            <v>0</v>
          </cell>
          <cell r="N195">
            <v>3367161.82</v>
          </cell>
          <cell r="O195">
            <v>3367161.82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>
            <v>39082</v>
          </cell>
          <cell r="B196" t="str">
            <v>Staff Emoluments</v>
          </cell>
          <cell r="C196">
            <v>0</v>
          </cell>
          <cell r="D196" t="str">
            <v>KAL</v>
          </cell>
          <cell r="E196" t="str">
            <v>Medical Expenses</v>
          </cell>
          <cell r="F196" t="str">
            <v>Total Charges</v>
          </cell>
          <cell r="G196" t="str">
            <v>7021160</v>
          </cell>
          <cell r="H196">
            <v>0</v>
          </cell>
          <cell r="I196">
            <v>0</v>
          </cell>
          <cell r="J196">
            <v>0</v>
          </cell>
          <cell r="K196" t="str">
            <v>7</v>
          </cell>
          <cell r="L196">
            <v>0</v>
          </cell>
          <cell r="M196">
            <v>0</v>
          </cell>
          <cell r="N196">
            <v>370876.83</v>
          </cell>
          <cell r="O196">
            <v>159132.94</v>
          </cell>
          <cell r="P196">
            <v>187367.89</v>
          </cell>
          <cell r="Q196">
            <v>4388</v>
          </cell>
          <cell r="R196">
            <v>0</v>
          </cell>
          <cell r="S196">
            <v>3494</v>
          </cell>
          <cell r="T196">
            <v>0</v>
          </cell>
          <cell r="U196">
            <v>0</v>
          </cell>
        </row>
        <row r="197">
          <cell r="A197">
            <v>39082</v>
          </cell>
          <cell r="B197" t="str">
            <v>Staff Emoluments</v>
          </cell>
          <cell r="C197">
            <v>0</v>
          </cell>
          <cell r="D197" t="str">
            <v>KAN</v>
          </cell>
          <cell r="E197" t="str">
            <v>Staff Welfare( School fees for H.O. Officials)</v>
          </cell>
          <cell r="F197" t="str">
            <v>Total Charges</v>
          </cell>
          <cell r="G197" t="str">
            <v>7021118</v>
          </cell>
          <cell r="H197">
            <v>0</v>
          </cell>
          <cell r="I197">
            <v>0</v>
          </cell>
          <cell r="J197">
            <v>0</v>
          </cell>
          <cell r="K197" t="str">
            <v>7</v>
          </cell>
          <cell r="L197">
            <v>0</v>
          </cell>
          <cell r="M197">
            <v>0</v>
          </cell>
          <cell r="N197">
            <v>3414597.31</v>
          </cell>
          <cell r="O197">
            <v>3414597.31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</row>
        <row r="198">
          <cell r="A198">
            <v>39082</v>
          </cell>
          <cell r="B198" t="str">
            <v>Staff Emoluments</v>
          </cell>
          <cell r="C198">
            <v>0</v>
          </cell>
          <cell r="D198" t="str">
            <v>KAO</v>
          </cell>
          <cell r="E198" t="str">
            <v>Staff Training &amp; Recruitment</v>
          </cell>
          <cell r="F198" t="str">
            <v>Total Charges</v>
          </cell>
          <cell r="G198" t="str">
            <v>7021205</v>
          </cell>
          <cell r="H198">
            <v>0</v>
          </cell>
          <cell r="I198">
            <v>0</v>
          </cell>
          <cell r="J198">
            <v>0</v>
          </cell>
          <cell r="K198" t="str">
            <v>7</v>
          </cell>
          <cell r="L198">
            <v>0</v>
          </cell>
          <cell r="M198">
            <v>0</v>
          </cell>
          <cell r="N198">
            <v>464820</v>
          </cell>
          <cell r="O198">
            <v>195397.29</v>
          </cell>
          <cell r="P198">
            <v>216332.71</v>
          </cell>
          <cell r="Q198">
            <v>26100</v>
          </cell>
          <cell r="R198">
            <v>0</v>
          </cell>
          <cell r="S198">
            <v>2700</v>
          </cell>
          <cell r="T198">
            <v>0</v>
          </cell>
          <cell r="U198">
            <v>0</v>
          </cell>
        </row>
        <row r="199">
          <cell r="A199">
            <v>39082</v>
          </cell>
          <cell r="B199" t="str">
            <v>Staff Emoluments</v>
          </cell>
          <cell r="C199">
            <v>0</v>
          </cell>
          <cell r="D199" t="str">
            <v>KAO</v>
          </cell>
          <cell r="E199" t="str">
            <v>Staff Training &amp; Recruitment</v>
          </cell>
          <cell r="F199" t="str">
            <v>Total Charges</v>
          </cell>
          <cell r="G199" t="str">
            <v>7062124</v>
          </cell>
          <cell r="H199">
            <v>0</v>
          </cell>
          <cell r="I199">
            <v>0</v>
          </cell>
          <cell r="J199">
            <v>0</v>
          </cell>
          <cell r="K199" t="str">
            <v>7</v>
          </cell>
          <cell r="L199">
            <v>0</v>
          </cell>
          <cell r="M199">
            <v>0</v>
          </cell>
          <cell r="N199">
            <v>1085111.68</v>
          </cell>
          <cell r="O199">
            <v>514968.25</v>
          </cell>
          <cell r="P199">
            <v>570143.43000000005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</row>
        <row r="200">
          <cell r="A200">
            <v>39082</v>
          </cell>
          <cell r="B200" t="str">
            <v>Staff Emoluments</v>
          </cell>
          <cell r="C200">
            <v>0</v>
          </cell>
          <cell r="D200" t="str">
            <v>KAR</v>
          </cell>
          <cell r="E200" t="str">
            <v>Other Social Expenses</v>
          </cell>
          <cell r="F200" t="str">
            <v>Total Charges</v>
          </cell>
          <cell r="G200" t="str">
            <v>7021116</v>
          </cell>
          <cell r="H200">
            <v>0</v>
          </cell>
          <cell r="I200">
            <v>0</v>
          </cell>
          <cell r="J200">
            <v>0</v>
          </cell>
          <cell r="K200" t="str">
            <v>7</v>
          </cell>
          <cell r="L200">
            <v>0</v>
          </cell>
          <cell r="M200">
            <v>0</v>
          </cell>
          <cell r="N200">
            <v>3864914.27</v>
          </cell>
          <cell r="O200">
            <v>1327637.2</v>
          </cell>
          <cell r="P200">
            <v>1485225.05</v>
          </cell>
          <cell r="Q200">
            <v>564798.89</v>
          </cell>
          <cell r="R200">
            <v>0</v>
          </cell>
          <cell r="S200">
            <v>105200.72</v>
          </cell>
          <cell r="T200">
            <v>0</v>
          </cell>
          <cell r="U200">
            <v>9128.41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"/>
      <sheetName val="Recruitments"/>
      <sheetName val="Excess Employees"/>
      <sheetName val="Sheet3"/>
    </sheetNames>
    <sheetDataSet>
      <sheetData sheetId="0"/>
      <sheetData sheetId="1"/>
      <sheetData sheetId="2"/>
      <sheetData sheetId="3">
        <row r="2">
          <cell r="A2" t="str">
            <v>-Please Select The Division-</v>
          </cell>
        </row>
        <row r="3">
          <cell r="A3" t="str">
            <v>VEHICLE SALES</v>
          </cell>
          <cell r="H3" t="str">
            <v>Chief Officer</v>
          </cell>
          <cell r="I3" t="str">
            <v>DPH</v>
          </cell>
          <cell r="J3" t="str">
            <v>ABT</v>
          </cell>
        </row>
        <row r="4">
          <cell r="A4" t="str">
            <v>VEHICLE ASSEMBLY</v>
          </cell>
          <cell r="H4" t="str">
            <v>General Manager</v>
          </cell>
          <cell r="I4" t="str">
            <v>DPMC</v>
          </cell>
          <cell r="J4" t="str">
            <v>AKP</v>
          </cell>
        </row>
        <row r="5">
          <cell r="A5" t="str">
            <v>PARTS &amp; ACCESSORIES</v>
          </cell>
          <cell r="H5" t="str">
            <v>Deputy General Manager</v>
          </cell>
          <cell r="I5" t="str">
            <v>DPMCL</v>
          </cell>
          <cell r="J5" t="str">
            <v>AMB</v>
          </cell>
        </row>
        <row r="6">
          <cell r="A6" t="str">
            <v>WORKSHOP</v>
          </cell>
          <cell r="H6" t="str">
            <v>Divisional Manager</v>
          </cell>
          <cell r="I6" t="str">
            <v>DPA</v>
          </cell>
          <cell r="J6" t="str">
            <v>AMR</v>
          </cell>
        </row>
        <row r="7">
          <cell r="A7" t="str">
            <v>TREASURY</v>
          </cell>
          <cell r="H7" t="str">
            <v>Deputy Divisional Manager</v>
          </cell>
          <cell r="J7" t="str">
            <v>ANP</v>
          </cell>
        </row>
        <row r="8">
          <cell r="A8" t="str">
            <v>REDEPLOYMENT OF RESOURCES</v>
          </cell>
          <cell r="H8" t="str">
            <v>Manager</v>
          </cell>
          <cell r="J8" t="str">
            <v>AOC</v>
          </cell>
        </row>
        <row r="9">
          <cell r="A9" t="str">
            <v>UN APPORTIONED</v>
          </cell>
          <cell r="H9" t="str">
            <v>Assistant Manager</v>
          </cell>
          <cell r="J9" t="str">
            <v>APO</v>
          </cell>
        </row>
        <row r="10">
          <cell r="A10" t="str">
            <v>CHAIRMAN'S OFFICE</v>
          </cell>
          <cell r="H10" t="str">
            <v>Executives</v>
          </cell>
          <cell r="J10" t="str">
            <v>AVS</v>
          </cell>
        </row>
        <row r="11">
          <cell r="A11" t="str">
            <v>DP'S OFFICE</v>
          </cell>
          <cell r="H11" t="str">
            <v>Executive Assistant</v>
          </cell>
          <cell r="J11" t="str">
            <v>BCO</v>
          </cell>
        </row>
        <row r="12">
          <cell r="A12" t="str">
            <v>MANAGING DIRECTOR'S OFFICE</v>
          </cell>
          <cell r="H12" t="str">
            <v>Management Trainee</v>
          </cell>
          <cell r="J12" t="str">
            <v>BCS</v>
          </cell>
        </row>
        <row r="13">
          <cell r="A13" t="str">
            <v>PLANNING UNIT</v>
          </cell>
          <cell r="H13" t="str">
            <v>Officer Grade</v>
          </cell>
          <cell r="J13" t="str">
            <v>BDL</v>
          </cell>
        </row>
        <row r="14">
          <cell r="A14" t="str">
            <v>NEW INITIATIVES UNIT</v>
          </cell>
          <cell r="H14" t="str">
            <v xml:space="preserve">Special Grade </v>
          </cell>
          <cell r="J14" t="str">
            <v>BDM</v>
          </cell>
        </row>
        <row r="15">
          <cell r="A15" t="str">
            <v>GROUP RESEARCH UNIT</v>
          </cell>
          <cell r="H15" t="str">
            <v xml:space="preserve">Higher Grade </v>
          </cell>
          <cell r="J15" t="str">
            <v>BGS</v>
          </cell>
        </row>
        <row r="16">
          <cell r="A16" t="str">
            <v>RESEARCH &amp; DEVELOPMENT</v>
          </cell>
          <cell r="H16" t="str">
            <v xml:space="preserve">Clerical Grade 2 </v>
          </cell>
          <cell r="J16" t="str">
            <v>BHO</v>
          </cell>
        </row>
        <row r="17">
          <cell r="A17" t="str">
            <v>CORPORATE COMMUNICATIONS</v>
          </cell>
          <cell r="H17" t="str">
            <v>Clerical Grade 1</v>
          </cell>
          <cell r="J17" t="str">
            <v>BND</v>
          </cell>
        </row>
        <row r="18">
          <cell r="A18" t="str">
            <v>CUSTOMER SERVICE</v>
          </cell>
          <cell r="H18" t="str">
            <v>Fixed Term-Clerical 2</v>
          </cell>
          <cell r="J18" t="str">
            <v>BTM</v>
          </cell>
        </row>
        <row r="19">
          <cell r="A19" t="str">
            <v>FIELD SERVICE</v>
          </cell>
          <cell r="H19" t="str">
            <v>DPMCO -Trainee-Clerical</v>
          </cell>
          <cell r="J19" t="str">
            <v>CLW</v>
          </cell>
        </row>
        <row r="20">
          <cell r="A20" t="str">
            <v>PROCESS RE ENGINEERING &amp; OPERATIONAL SUPPORT UNIT</v>
          </cell>
          <cell r="H20" t="str">
            <v xml:space="preserve">Minor Staff Grade 1 </v>
          </cell>
          <cell r="J20" t="str">
            <v>CPO</v>
          </cell>
        </row>
        <row r="21">
          <cell r="A21" t="str">
            <v>CUSTOMER CONTACT SERVICES</v>
          </cell>
          <cell r="H21" t="str">
            <v xml:space="preserve">Security </v>
          </cell>
          <cell r="J21" t="str">
            <v>DEY</v>
          </cell>
        </row>
        <row r="22">
          <cell r="A22" t="str">
            <v>FINANCE &amp; ACCOUNTING</v>
          </cell>
          <cell r="H22" t="str">
            <v>Charge Hand 1</v>
          </cell>
          <cell r="J22" t="str">
            <v>DKY</v>
          </cell>
        </row>
        <row r="23">
          <cell r="A23" t="str">
            <v>GENERAL</v>
          </cell>
          <cell r="H23" t="str">
            <v xml:space="preserve">Driver Class B </v>
          </cell>
          <cell r="J23" t="str">
            <v>DMB</v>
          </cell>
        </row>
        <row r="24">
          <cell r="A24" t="str">
            <v>GENERAL ADMINISTRATION</v>
          </cell>
          <cell r="H24" t="str">
            <v>Skilled Grade 1</v>
          </cell>
          <cell r="J24" t="str">
            <v>EMB</v>
          </cell>
        </row>
        <row r="25">
          <cell r="A25" t="str">
            <v>GROUP COMPLIANCE RISK REVIEW &amp; CONTROL</v>
          </cell>
          <cell r="H25" t="str">
            <v>Skilled Grade 2</v>
          </cell>
          <cell r="J25" t="str">
            <v>FC4</v>
          </cell>
        </row>
        <row r="26">
          <cell r="A26" t="str">
            <v>GROUP HUMAN CAPITAL MANAGEMENT SUPPORT CENTRE</v>
          </cell>
          <cell r="H26" t="str">
            <v xml:space="preserve">Semi Skilled </v>
          </cell>
          <cell r="J26" t="str">
            <v>GAL</v>
          </cell>
        </row>
        <row r="27">
          <cell r="A27" t="str">
            <v>HUMAN RESOURCES MANAGEMENT</v>
          </cell>
          <cell r="H27" t="str">
            <v xml:space="preserve">Unskilled </v>
          </cell>
          <cell r="J27" t="str">
            <v>GEN</v>
          </cell>
        </row>
        <row r="28">
          <cell r="A28" t="str">
            <v>IMPORTS</v>
          </cell>
          <cell r="H28" t="str">
            <v>Fixed Term-Manual</v>
          </cell>
          <cell r="J28" t="str">
            <v>GPO</v>
          </cell>
        </row>
        <row r="29">
          <cell r="A29" t="str">
            <v>INFORMATION SYSTEMS</v>
          </cell>
          <cell r="J29" t="str">
            <v>HNG</v>
          </cell>
        </row>
        <row r="30">
          <cell r="A30" t="str">
            <v>LEGAL</v>
          </cell>
          <cell r="J30" t="str">
            <v>HPC</v>
          </cell>
        </row>
        <row r="31">
          <cell r="A31" t="str">
            <v>QUALITY FUNCTIONS</v>
          </cell>
          <cell r="J31" t="str">
            <v>JAF</v>
          </cell>
        </row>
        <row r="32">
          <cell r="A32" t="str">
            <v>SECURITY</v>
          </cell>
          <cell r="J32" t="str">
            <v>KDW</v>
          </cell>
        </row>
        <row r="33">
          <cell r="A33" t="str">
            <v>SOCIAL WELFARE</v>
          </cell>
          <cell r="J33" t="str">
            <v>KDY</v>
          </cell>
        </row>
        <row r="34">
          <cell r="A34" t="str">
            <v>SPECIAL PROJECTS UNIT</v>
          </cell>
          <cell r="J34" t="str">
            <v>KEG</v>
          </cell>
        </row>
        <row r="35">
          <cell r="A35" t="str">
            <v>STAFF RECREATIONAL FACILITIES</v>
          </cell>
          <cell r="J35" t="str">
            <v>KGL</v>
          </cell>
        </row>
        <row r="36">
          <cell r="A36" t="str">
            <v>TECHNICAL</v>
          </cell>
          <cell r="J36" t="str">
            <v>KLN</v>
          </cell>
        </row>
        <row r="37">
          <cell r="A37" t="str">
            <v>VIDEO SURVEILLANCE</v>
          </cell>
          <cell r="J37" t="str">
            <v>KLP</v>
          </cell>
        </row>
        <row r="38">
          <cell r="J38" t="str">
            <v>KLT</v>
          </cell>
        </row>
        <row r="39">
          <cell r="J39" t="str">
            <v>MDK</v>
          </cell>
        </row>
        <row r="40">
          <cell r="J40" t="str">
            <v>MDP</v>
          </cell>
        </row>
        <row r="41">
          <cell r="J41" t="str">
            <v>MF1</v>
          </cell>
        </row>
        <row r="42">
          <cell r="J42" t="str">
            <v>MLG</v>
          </cell>
        </row>
        <row r="43">
          <cell r="J43" t="str">
            <v>MNG</v>
          </cell>
        </row>
        <row r="44">
          <cell r="J44" t="str">
            <v>MNU</v>
          </cell>
        </row>
        <row r="45">
          <cell r="J45" t="str">
            <v>MNY</v>
          </cell>
        </row>
        <row r="46">
          <cell r="J46" t="str">
            <v>MOC</v>
          </cell>
        </row>
        <row r="47">
          <cell r="J47" t="str">
            <v>MSO</v>
          </cell>
        </row>
        <row r="48">
          <cell r="J48" t="str">
            <v>MTG</v>
          </cell>
        </row>
        <row r="49">
          <cell r="J49" t="str">
            <v>MTR</v>
          </cell>
        </row>
        <row r="50">
          <cell r="J50" t="str">
            <v>MUL</v>
          </cell>
        </row>
        <row r="51">
          <cell r="J51" t="str">
            <v>NGB</v>
          </cell>
        </row>
        <row r="52">
          <cell r="J52" t="str">
            <v>NLY</v>
          </cell>
        </row>
        <row r="53">
          <cell r="J53" t="str">
            <v>RNP</v>
          </cell>
        </row>
        <row r="54">
          <cell r="J54" t="str">
            <v>TBG</v>
          </cell>
        </row>
        <row r="55">
          <cell r="J55" t="str">
            <v>TKB</v>
          </cell>
        </row>
        <row r="56">
          <cell r="J56" t="str">
            <v>TMR</v>
          </cell>
        </row>
        <row r="57">
          <cell r="J57" t="str">
            <v>TRI</v>
          </cell>
        </row>
        <row r="58">
          <cell r="J58" t="str">
            <v>VNY</v>
          </cell>
        </row>
        <row r="59">
          <cell r="J59" t="str">
            <v>YKL</v>
          </cell>
        </row>
        <row r="60">
          <cell r="J60" t="str">
            <v>DSQ</v>
          </cell>
        </row>
        <row r="61">
          <cell r="J61" t="str">
            <v>JSQ</v>
          </cell>
        </row>
        <row r="62">
          <cell r="J62" t="str">
            <v>NSQ</v>
          </cell>
        </row>
        <row r="63">
          <cell r="J63" t="str">
            <v>RSQ</v>
          </cell>
        </row>
        <row r="64">
          <cell r="J64" t="str">
            <v>TSQ</v>
          </cell>
        </row>
        <row r="65">
          <cell r="J65" t="str">
            <v>WKD</v>
          </cell>
        </row>
        <row r="66">
          <cell r="J66" t="str">
            <v>WLM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nka Secure"/>
      <sheetName val="ORACLE ENTRY UPLOADER"/>
      <sheetName val="Daily Summary - BOND"/>
      <sheetName val="Summary"/>
      <sheetName val="Market Valuation"/>
      <sheetName val="LKB01530E152 (134)"/>
      <sheetName val="LKB01026H014 (130)A"/>
      <sheetName val="LKB01026H014 (130.1)A"/>
      <sheetName val="LKB01026H014 (130.2)A"/>
      <sheetName val="LKB01026H014 (130.3.1)A"/>
      <sheetName val="LKB01026H014 (130.3.2)A"/>
      <sheetName val="LKB01530E152 (133)A"/>
      <sheetName val="LKB00921E014 (131.1)"/>
      <sheetName val="LKB00921E014 (131.2)"/>
      <sheetName val="LKB00921E014 (131.3)"/>
      <sheetName val="LKB00921E014 (131)"/>
      <sheetName val="LKB03044F019 (132.1)"/>
      <sheetName val="LKB03044F019 (132)"/>
      <sheetName val="LKB01326B011(127)"/>
      <sheetName val="LKB01225E019(128)"/>
      <sheetName val="LKB00921E014(129)"/>
      <sheetName val="LKB00921E014(126.1)"/>
      <sheetName val="LKB00921E014(126)"/>
      <sheetName val="LKB01528E016(125)"/>
      <sheetName val="LKB01628G019(124)"/>
      <sheetName val="LKB00921E014 (123)"/>
      <sheetName val="LKB00922G017 (119)"/>
      <sheetName val="LKB01023I019 (120)"/>
      <sheetName val="LKB01025C157 (121)"/>
      <sheetName val="LKB01025H016 (122)"/>
      <sheetName val="LKB01529A012 (117)"/>
      <sheetName val="LKB01530E152 (118.1)"/>
      <sheetName val="LKB01530E152 (118)"/>
      <sheetName val="LKB01025C157 (114)"/>
      <sheetName val="LKB01025C157 (113)"/>
      <sheetName val="LKB01530E152 (115)"/>
      <sheetName val="LKB01528I017 (116)"/>
      <sheetName val="LKB01226F014 (110)"/>
      <sheetName val="LKB01226F014 (111)"/>
      <sheetName val="LKB01226F014 (112)"/>
      <sheetName val="LKB00922J011 (105)"/>
      <sheetName val="LKB01530E152 Trading"/>
      <sheetName val="LKB00922G017"/>
      <sheetName val="LKB01530E152"/>
      <sheetName val="LKB01326B011(9.1)"/>
      <sheetName val="LKB02035C155(110)"/>
      <sheetName val="LKB02035C155(109)"/>
      <sheetName val="LKB02035C155(108)"/>
      <sheetName val="LKB01530E152(107)"/>
      <sheetName val="LKB01528I017(106)"/>
      <sheetName val="LKB01528I017(105)"/>
      <sheetName val="LKB00619G019(104)"/>
      <sheetName val="LKB00718K151(103)"/>
      <sheetName val="LKB01025H016(101)"/>
      <sheetName val="LKB0152810I017(102)"/>
      <sheetName val="LKB00922G017(85)"/>
      <sheetName val="LKB00922G017(86)"/>
      <sheetName val="LKB00618D018(87)"/>
      <sheetName val="LKB01518H150(88)"/>
      <sheetName val="LKB01123I017(89)"/>
      <sheetName val="LKB01518B013(90)"/>
      <sheetName val="LKB01518G152(91)"/>
      <sheetName val="LKB01326B011(92)"/>
      <sheetName val="LKB01529A012(93)"/>
      <sheetName val="LKB01529E014(94)"/>
      <sheetName val="LKB01529E014(95)"/>
      <sheetName val="LKB00618F013(96)"/>
      <sheetName val="LKB01023I019(97)"/>
      <sheetName val="LKB00618F013(96.1)"/>
      <sheetName val="LKB01628G019(6)"/>
      <sheetName val="LKB01518B013(1)"/>
      <sheetName val="LKB01518G152(3)"/>
      <sheetName val="LKB01518H150(4)"/>
      <sheetName val="LKB01518H150(5)"/>
      <sheetName val="LKB01518H150(5.1)"/>
      <sheetName val="LKB01518H150(15)"/>
      <sheetName val="LKB00618D018(17)"/>
      <sheetName val="LKB01020H017(9)new"/>
      <sheetName val="LKB02032J017(7)"/>
      <sheetName val="LKB01225E019(8)"/>
      <sheetName val="LKB01326B011(9)"/>
      <sheetName val="LKB03043F011(10)"/>
      <sheetName val="LKB02033F013(11)"/>
      <sheetName val="LKB01518H150(70)"/>
      <sheetName val="LKB00618D018(18)"/>
      <sheetName val="LKB00618D018(19)"/>
      <sheetName val="LKB01528E016(71)"/>
      <sheetName val="LKB02033K013(72)"/>
      <sheetName val="LKB01518H150(73)"/>
      <sheetName val="LKB00618D018(20)"/>
      <sheetName val="LKB03044A010(74)"/>
      <sheetName val="LKB01529E014(75)"/>
      <sheetName val="LKB01529E014(75.1)"/>
      <sheetName val="LKB03044F019(76)"/>
      <sheetName val="LKB03044F019(76.1)"/>
      <sheetName val="LKB03044F019(77)"/>
      <sheetName val="LKB01529E014(78)"/>
      <sheetName val="LKB03044A010(79)"/>
      <sheetName val="LKB03044F019(80)"/>
      <sheetName val="LKB01529A012(81)"/>
      <sheetName val="LKB01529E014(82)"/>
      <sheetName val="LKB01529E014(83)"/>
      <sheetName val="LKB01529E014(83.1)"/>
      <sheetName val="LKB03044F019(81)"/>
      <sheetName val="LKB02032A016(82)"/>
      <sheetName val="LKB03044A010(83)"/>
      <sheetName val="LKB01518H150(84)"/>
      <sheetName val="LKB01023I019(98)"/>
      <sheetName val="LKB01023I019(99)"/>
      <sheetName val="LKB01023I019(100)"/>
      <sheetName val="LKA36413J119"/>
      <sheetName val="LKA36413J044"/>
      <sheetName val="LKA36413L065-LIFE"/>
      <sheetName val="LKA36413L065-GENER"/>
    </sheetNames>
    <sheetDataSet>
      <sheetData sheetId="0" refreshError="1"/>
      <sheetData sheetId="1" refreshError="1"/>
      <sheetData sheetId="2">
        <row r="1">
          <cell r="C1">
            <v>0</v>
          </cell>
        </row>
        <row r="2">
          <cell r="C2">
            <v>41548</v>
          </cell>
        </row>
        <row r="3">
          <cell r="C3">
            <v>41549</v>
          </cell>
        </row>
        <row r="4">
          <cell r="C4">
            <v>41550</v>
          </cell>
        </row>
        <row r="5">
          <cell r="C5">
            <v>41551</v>
          </cell>
        </row>
        <row r="6">
          <cell r="C6">
            <v>41552</v>
          </cell>
        </row>
        <row r="7">
          <cell r="C7">
            <v>41553</v>
          </cell>
        </row>
        <row r="8">
          <cell r="C8">
            <v>41554</v>
          </cell>
        </row>
        <row r="9">
          <cell r="C9">
            <v>41555</v>
          </cell>
        </row>
        <row r="10">
          <cell r="C10">
            <v>41556</v>
          </cell>
        </row>
        <row r="11">
          <cell r="C11">
            <v>41557</v>
          </cell>
        </row>
        <row r="12">
          <cell r="C12">
            <v>41558</v>
          </cell>
        </row>
        <row r="13">
          <cell r="C13">
            <v>41559</v>
          </cell>
        </row>
        <row r="14">
          <cell r="C14">
            <v>41560</v>
          </cell>
        </row>
        <row r="15">
          <cell r="C15">
            <v>41561</v>
          </cell>
        </row>
        <row r="16">
          <cell r="C16">
            <v>41562</v>
          </cell>
        </row>
        <row r="17">
          <cell r="C17">
            <v>41563</v>
          </cell>
        </row>
        <row r="18">
          <cell r="C18">
            <v>41564</v>
          </cell>
        </row>
        <row r="19">
          <cell r="C19">
            <v>41565</v>
          </cell>
        </row>
        <row r="20">
          <cell r="C20">
            <v>41566</v>
          </cell>
        </row>
        <row r="21">
          <cell r="C21">
            <v>41567</v>
          </cell>
        </row>
        <row r="22">
          <cell r="C22">
            <v>41568</v>
          </cell>
        </row>
        <row r="23">
          <cell r="C23">
            <v>41569</v>
          </cell>
        </row>
        <row r="24">
          <cell r="C24">
            <v>41570</v>
          </cell>
        </row>
        <row r="25">
          <cell r="C25">
            <v>41571</v>
          </cell>
        </row>
        <row r="26">
          <cell r="C26">
            <v>41572</v>
          </cell>
        </row>
        <row r="27">
          <cell r="C27">
            <v>41573</v>
          </cell>
        </row>
        <row r="28">
          <cell r="C28">
            <v>41574</v>
          </cell>
        </row>
        <row r="29">
          <cell r="C29">
            <v>41575</v>
          </cell>
        </row>
        <row r="30">
          <cell r="C30">
            <v>41576</v>
          </cell>
        </row>
        <row r="31">
          <cell r="C31">
            <v>41577</v>
          </cell>
        </row>
        <row r="32">
          <cell r="C32">
            <v>41578</v>
          </cell>
        </row>
        <row r="33">
          <cell r="C33">
            <v>41579</v>
          </cell>
        </row>
        <row r="34">
          <cell r="C34">
            <v>41580</v>
          </cell>
        </row>
        <row r="35">
          <cell r="C35">
            <v>41581</v>
          </cell>
        </row>
        <row r="36">
          <cell r="C36">
            <v>41582</v>
          </cell>
        </row>
        <row r="37">
          <cell r="C37">
            <v>41583</v>
          </cell>
        </row>
        <row r="38">
          <cell r="C38">
            <v>41584</v>
          </cell>
        </row>
        <row r="39">
          <cell r="C39">
            <v>41585</v>
          </cell>
        </row>
        <row r="40">
          <cell r="C40">
            <v>41586</v>
          </cell>
        </row>
        <row r="41">
          <cell r="C41">
            <v>41587</v>
          </cell>
        </row>
        <row r="42">
          <cell r="C42">
            <v>41588</v>
          </cell>
        </row>
        <row r="43">
          <cell r="C43">
            <v>41589</v>
          </cell>
        </row>
        <row r="44">
          <cell r="C44">
            <v>41590</v>
          </cell>
        </row>
        <row r="45">
          <cell r="C45">
            <v>41591</v>
          </cell>
        </row>
        <row r="46">
          <cell r="C46">
            <v>41592</v>
          </cell>
        </row>
        <row r="47">
          <cell r="C47">
            <v>41593</v>
          </cell>
        </row>
        <row r="48">
          <cell r="C48">
            <v>41594</v>
          </cell>
        </row>
        <row r="49">
          <cell r="C49">
            <v>41595</v>
          </cell>
        </row>
        <row r="50">
          <cell r="C50">
            <v>41596</v>
          </cell>
        </row>
        <row r="51">
          <cell r="C51">
            <v>41597</v>
          </cell>
        </row>
        <row r="52">
          <cell r="C52">
            <v>41598</v>
          </cell>
        </row>
        <row r="53">
          <cell r="C53">
            <v>41599</v>
          </cell>
        </row>
        <row r="54">
          <cell r="C54">
            <v>41600</v>
          </cell>
        </row>
        <row r="55">
          <cell r="C55">
            <v>41601</v>
          </cell>
        </row>
        <row r="56">
          <cell r="C56">
            <v>41602</v>
          </cell>
        </row>
        <row r="57">
          <cell r="C57">
            <v>41603</v>
          </cell>
        </row>
        <row r="58">
          <cell r="C58">
            <v>41604</v>
          </cell>
        </row>
        <row r="59">
          <cell r="C59">
            <v>41605</v>
          </cell>
        </row>
        <row r="60">
          <cell r="C60">
            <v>41606</v>
          </cell>
        </row>
        <row r="61">
          <cell r="C61">
            <v>41607</v>
          </cell>
        </row>
        <row r="62">
          <cell r="C62">
            <v>41608</v>
          </cell>
        </row>
        <row r="63">
          <cell r="C63">
            <v>41609</v>
          </cell>
        </row>
        <row r="64">
          <cell r="C64">
            <v>41610</v>
          </cell>
        </row>
        <row r="65">
          <cell r="C65">
            <v>41611</v>
          </cell>
        </row>
        <row r="66">
          <cell r="C66">
            <v>41612</v>
          </cell>
        </row>
        <row r="67">
          <cell r="C67">
            <v>41613</v>
          </cell>
        </row>
        <row r="68">
          <cell r="C68">
            <v>41614</v>
          </cell>
        </row>
        <row r="69">
          <cell r="C69">
            <v>41615</v>
          </cell>
        </row>
        <row r="70">
          <cell r="C70">
            <v>41616</v>
          </cell>
        </row>
        <row r="71">
          <cell r="C71">
            <v>41617</v>
          </cell>
        </row>
        <row r="72">
          <cell r="C72">
            <v>41618</v>
          </cell>
        </row>
        <row r="73">
          <cell r="C73">
            <v>41619</v>
          </cell>
        </row>
        <row r="74">
          <cell r="C74">
            <v>41620</v>
          </cell>
        </row>
        <row r="75">
          <cell r="C75">
            <v>41621</v>
          </cell>
        </row>
        <row r="76">
          <cell r="C76">
            <v>41622</v>
          </cell>
        </row>
        <row r="77">
          <cell r="C77">
            <v>41623</v>
          </cell>
        </row>
        <row r="78">
          <cell r="C78">
            <v>41624</v>
          </cell>
        </row>
        <row r="79">
          <cell r="C79">
            <v>41625</v>
          </cell>
        </row>
        <row r="80">
          <cell r="C80">
            <v>41626</v>
          </cell>
        </row>
        <row r="81">
          <cell r="C81">
            <v>41627</v>
          </cell>
        </row>
        <row r="82">
          <cell r="C82">
            <v>41628</v>
          </cell>
        </row>
        <row r="83">
          <cell r="C83">
            <v>41629</v>
          </cell>
        </row>
        <row r="84">
          <cell r="C84">
            <v>41630</v>
          </cell>
        </row>
        <row r="85">
          <cell r="C85">
            <v>41631</v>
          </cell>
        </row>
        <row r="86">
          <cell r="C86">
            <v>41632</v>
          </cell>
        </row>
        <row r="87">
          <cell r="C87">
            <v>41633</v>
          </cell>
        </row>
        <row r="88">
          <cell r="C88">
            <v>41634</v>
          </cell>
        </row>
        <row r="89">
          <cell r="C89">
            <v>41635</v>
          </cell>
        </row>
        <row r="90">
          <cell r="C90">
            <v>41636</v>
          </cell>
        </row>
        <row r="91">
          <cell r="C91">
            <v>41637</v>
          </cell>
        </row>
        <row r="92">
          <cell r="C92">
            <v>41638</v>
          </cell>
        </row>
        <row r="93">
          <cell r="C93">
            <v>41639</v>
          </cell>
        </row>
        <row r="94">
          <cell r="C94">
            <v>41640</v>
          </cell>
        </row>
        <row r="95">
          <cell r="C95">
            <v>41641</v>
          </cell>
        </row>
        <row r="96">
          <cell r="C96">
            <v>41642</v>
          </cell>
        </row>
        <row r="97">
          <cell r="C97">
            <v>41643</v>
          </cell>
        </row>
        <row r="98">
          <cell r="C98">
            <v>41644</v>
          </cell>
        </row>
        <row r="99">
          <cell r="C99">
            <v>41645</v>
          </cell>
        </row>
        <row r="100">
          <cell r="C100">
            <v>41646</v>
          </cell>
        </row>
        <row r="101">
          <cell r="C101">
            <v>41647</v>
          </cell>
        </row>
        <row r="102">
          <cell r="C102">
            <v>41648</v>
          </cell>
        </row>
        <row r="103">
          <cell r="C103">
            <v>41649</v>
          </cell>
        </row>
        <row r="104">
          <cell r="C104">
            <v>41650</v>
          </cell>
        </row>
        <row r="105">
          <cell r="C105">
            <v>41651</v>
          </cell>
        </row>
        <row r="106">
          <cell r="C106">
            <v>41652</v>
          </cell>
        </row>
        <row r="107">
          <cell r="C107">
            <v>41653</v>
          </cell>
        </row>
        <row r="108">
          <cell r="C108">
            <v>41654</v>
          </cell>
        </row>
        <row r="109">
          <cell r="C109">
            <v>41655</v>
          </cell>
        </row>
        <row r="110">
          <cell r="C110">
            <v>41656</v>
          </cell>
        </row>
        <row r="111">
          <cell r="C111">
            <v>41657</v>
          </cell>
        </row>
        <row r="112">
          <cell r="C112">
            <v>41658</v>
          </cell>
        </row>
        <row r="113">
          <cell r="C113">
            <v>41659</v>
          </cell>
        </row>
        <row r="114">
          <cell r="C114">
            <v>41660</v>
          </cell>
        </row>
        <row r="115">
          <cell r="C115">
            <v>41661</v>
          </cell>
        </row>
        <row r="116">
          <cell r="C116">
            <v>41662</v>
          </cell>
        </row>
        <row r="117">
          <cell r="C117">
            <v>41663</v>
          </cell>
        </row>
        <row r="118">
          <cell r="C118">
            <v>41664</v>
          </cell>
        </row>
        <row r="119">
          <cell r="C119">
            <v>41665</v>
          </cell>
        </row>
        <row r="120">
          <cell r="C120">
            <v>41666</v>
          </cell>
        </row>
        <row r="121">
          <cell r="C121">
            <v>41667</v>
          </cell>
        </row>
        <row r="122">
          <cell r="C122">
            <v>41668</v>
          </cell>
        </row>
        <row r="123">
          <cell r="C123">
            <v>41669</v>
          </cell>
        </row>
        <row r="124">
          <cell r="C124">
            <v>41670</v>
          </cell>
        </row>
        <row r="125">
          <cell r="C125">
            <v>41671</v>
          </cell>
        </row>
        <row r="126">
          <cell r="C126">
            <v>41672</v>
          </cell>
        </row>
        <row r="127">
          <cell r="C127">
            <v>41673</v>
          </cell>
        </row>
        <row r="128">
          <cell r="C128">
            <v>41674</v>
          </cell>
        </row>
        <row r="129">
          <cell r="C129">
            <v>41675</v>
          </cell>
        </row>
        <row r="130">
          <cell r="C130">
            <v>41676</v>
          </cell>
        </row>
        <row r="131">
          <cell r="C131">
            <v>41677</v>
          </cell>
        </row>
        <row r="132">
          <cell r="C132">
            <v>41678</v>
          </cell>
        </row>
        <row r="133">
          <cell r="C133">
            <v>41679</v>
          </cell>
        </row>
        <row r="134">
          <cell r="C134">
            <v>41680</v>
          </cell>
        </row>
        <row r="135">
          <cell r="C135">
            <v>41681</v>
          </cell>
        </row>
        <row r="136">
          <cell r="C136">
            <v>41682</v>
          </cell>
        </row>
        <row r="137">
          <cell r="C137">
            <v>41683</v>
          </cell>
        </row>
        <row r="138">
          <cell r="C138">
            <v>41684</v>
          </cell>
        </row>
        <row r="139">
          <cell r="C139">
            <v>41685</v>
          </cell>
        </row>
        <row r="140">
          <cell r="C140">
            <v>41686</v>
          </cell>
        </row>
        <row r="141">
          <cell r="C141">
            <v>41687</v>
          </cell>
        </row>
        <row r="142">
          <cell r="C142">
            <v>41688</v>
          </cell>
        </row>
        <row r="143">
          <cell r="C143">
            <v>41689</v>
          </cell>
        </row>
        <row r="144">
          <cell r="C144">
            <v>41690</v>
          </cell>
        </row>
        <row r="145">
          <cell r="C145">
            <v>41691</v>
          </cell>
        </row>
        <row r="146">
          <cell r="C146">
            <v>41692</v>
          </cell>
        </row>
        <row r="147">
          <cell r="C147">
            <v>41693</v>
          </cell>
        </row>
        <row r="148">
          <cell r="C148">
            <v>41694</v>
          </cell>
        </row>
        <row r="149">
          <cell r="C149">
            <v>41695</v>
          </cell>
        </row>
        <row r="150">
          <cell r="C150">
            <v>41696</v>
          </cell>
        </row>
        <row r="151">
          <cell r="C151">
            <v>41697</v>
          </cell>
        </row>
        <row r="152">
          <cell r="C152">
            <v>41698</v>
          </cell>
        </row>
        <row r="153">
          <cell r="C153">
            <v>41699</v>
          </cell>
        </row>
        <row r="154">
          <cell r="C154">
            <v>41700</v>
          </cell>
        </row>
        <row r="155">
          <cell r="C155">
            <v>41701</v>
          </cell>
        </row>
        <row r="156">
          <cell r="C156">
            <v>41702</v>
          </cell>
        </row>
        <row r="157">
          <cell r="C157">
            <v>41703</v>
          </cell>
        </row>
        <row r="158">
          <cell r="C158">
            <v>41704</v>
          </cell>
        </row>
        <row r="159">
          <cell r="C159">
            <v>41705</v>
          </cell>
        </row>
        <row r="160">
          <cell r="C160">
            <v>41706</v>
          </cell>
        </row>
        <row r="161">
          <cell r="C161">
            <v>41707</v>
          </cell>
        </row>
        <row r="162">
          <cell r="C162">
            <v>41708</v>
          </cell>
        </row>
        <row r="163">
          <cell r="C163">
            <v>41709</v>
          </cell>
        </row>
        <row r="164">
          <cell r="C164">
            <v>41710</v>
          </cell>
        </row>
        <row r="165">
          <cell r="C165">
            <v>41711</v>
          </cell>
        </row>
        <row r="166">
          <cell r="C166">
            <v>41712</v>
          </cell>
        </row>
        <row r="167">
          <cell r="C167">
            <v>41713</v>
          </cell>
        </row>
        <row r="168">
          <cell r="C168">
            <v>41714</v>
          </cell>
        </row>
        <row r="169">
          <cell r="C169">
            <v>41715</v>
          </cell>
        </row>
        <row r="170">
          <cell r="C170">
            <v>41716</v>
          </cell>
        </row>
        <row r="171">
          <cell r="C171">
            <v>41717</v>
          </cell>
        </row>
        <row r="172">
          <cell r="C172">
            <v>41718</v>
          </cell>
        </row>
        <row r="173">
          <cell r="C173">
            <v>41719</v>
          </cell>
        </row>
        <row r="174">
          <cell r="C174">
            <v>41720</v>
          </cell>
        </row>
        <row r="175">
          <cell r="C175">
            <v>41721</v>
          </cell>
        </row>
        <row r="176">
          <cell r="C176">
            <v>41722</v>
          </cell>
        </row>
        <row r="177">
          <cell r="C177">
            <v>41723</v>
          </cell>
        </row>
        <row r="178">
          <cell r="C178">
            <v>41724</v>
          </cell>
        </row>
        <row r="179">
          <cell r="C179">
            <v>41725</v>
          </cell>
        </row>
        <row r="180">
          <cell r="C180">
            <v>41726</v>
          </cell>
        </row>
        <row r="181">
          <cell r="C181">
            <v>41727</v>
          </cell>
        </row>
        <row r="182">
          <cell r="C182">
            <v>41728</v>
          </cell>
        </row>
        <row r="183">
          <cell r="C183">
            <v>41729</v>
          </cell>
        </row>
        <row r="184">
          <cell r="C184">
            <v>41730</v>
          </cell>
        </row>
        <row r="185">
          <cell r="C185">
            <v>41731</v>
          </cell>
        </row>
        <row r="186">
          <cell r="C186">
            <v>41732</v>
          </cell>
        </row>
        <row r="187">
          <cell r="C187">
            <v>41733</v>
          </cell>
        </row>
        <row r="188">
          <cell r="C188">
            <v>41734</v>
          </cell>
        </row>
        <row r="189">
          <cell r="C189">
            <v>41735</v>
          </cell>
        </row>
        <row r="190">
          <cell r="C190">
            <v>41736</v>
          </cell>
        </row>
        <row r="191">
          <cell r="C191">
            <v>41737</v>
          </cell>
        </row>
        <row r="192">
          <cell r="C192">
            <v>41738</v>
          </cell>
        </row>
        <row r="193">
          <cell r="C193">
            <v>41739</v>
          </cell>
        </row>
        <row r="194">
          <cell r="C194">
            <v>41740</v>
          </cell>
        </row>
        <row r="195">
          <cell r="C195">
            <v>41741</v>
          </cell>
        </row>
        <row r="196">
          <cell r="C196">
            <v>41742</v>
          </cell>
        </row>
        <row r="197">
          <cell r="C197">
            <v>41743</v>
          </cell>
        </row>
        <row r="198">
          <cell r="C198">
            <v>41744</v>
          </cell>
        </row>
        <row r="199">
          <cell r="C199">
            <v>41745</v>
          </cell>
        </row>
        <row r="200">
          <cell r="C200">
            <v>41746</v>
          </cell>
        </row>
        <row r="201">
          <cell r="C201">
            <v>41747</v>
          </cell>
        </row>
        <row r="202">
          <cell r="C202">
            <v>41748</v>
          </cell>
        </row>
        <row r="203">
          <cell r="C203">
            <v>41749</v>
          </cell>
        </row>
        <row r="204">
          <cell r="C204">
            <v>41750</v>
          </cell>
        </row>
        <row r="205">
          <cell r="C205">
            <v>41751</v>
          </cell>
        </row>
        <row r="206">
          <cell r="C206">
            <v>41752</v>
          </cell>
        </row>
        <row r="207">
          <cell r="C207">
            <v>41753</v>
          </cell>
        </row>
        <row r="208">
          <cell r="C208">
            <v>41754</v>
          </cell>
        </row>
        <row r="209">
          <cell r="C209">
            <v>41755</v>
          </cell>
        </row>
        <row r="210">
          <cell r="C210">
            <v>41756</v>
          </cell>
        </row>
        <row r="211">
          <cell r="C211">
            <v>41757</v>
          </cell>
        </row>
        <row r="212">
          <cell r="C212">
            <v>41758</v>
          </cell>
        </row>
        <row r="213">
          <cell r="C213">
            <v>41759</v>
          </cell>
        </row>
        <row r="214">
          <cell r="C214">
            <v>41760</v>
          </cell>
        </row>
        <row r="215">
          <cell r="C215">
            <v>41761</v>
          </cell>
        </row>
        <row r="216">
          <cell r="C216">
            <v>41762</v>
          </cell>
        </row>
        <row r="217">
          <cell r="C217">
            <v>41763</v>
          </cell>
        </row>
        <row r="218">
          <cell r="C218">
            <v>41764</v>
          </cell>
        </row>
        <row r="219">
          <cell r="C219">
            <v>41765</v>
          </cell>
        </row>
        <row r="220">
          <cell r="C220">
            <v>41766</v>
          </cell>
        </row>
        <row r="221">
          <cell r="C221">
            <v>41767</v>
          </cell>
        </row>
        <row r="222">
          <cell r="C222">
            <v>41768</v>
          </cell>
        </row>
        <row r="223">
          <cell r="C223">
            <v>41769</v>
          </cell>
        </row>
        <row r="224">
          <cell r="C224">
            <v>41770</v>
          </cell>
        </row>
        <row r="225">
          <cell r="C225">
            <v>41771</v>
          </cell>
        </row>
        <row r="226">
          <cell r="C226">
            <v>41772</v>
          </cell>
        </row>
        <row r="227">
          <cell r="C227">
            <v>41773</v>
          </cell>
        </row>
        <row r="228">
          <cell r="C228">
            <v>41774</v>
          </cell>
        </row>
        <row r="229">
          <cell r="C229">
            <v>41775</v>
          </cell>
        </row>
        <row r="230">
          <cell r="C230">
            <v>41776</v>
          </cell>
        </row>
        <row r="231">
          <cell r="C231">
            <v>41777</v>
          </cell>
        </row>
        <row r="232">
          <cell r="C232">
            <v>41778</v>
          </cell>
        </row>
        <row r="233">
          <cell r="C233">
            <v>41779</v>
          </cell>
        </row>
        <row r="234">
          <cell r="C234">
            <v>41780</v>
          </cell>
        </row>
        <row r="235">
          <cell r="C235">
            <v>41781</v>
          </cell>
        </row>
        <row r="236">
          <cell r="C236">
            <v>41782</v>
          </cell>
        </row>
        <row r="237">
          <cell r="C237">
            <v>41783</v>
          </cell>
        </row>
        <row r="238">
          <cell r="C238">
            <v>41784</v>
          </cell>
        </row>
        <row r="239">
          <cell r="C239">
            <v>41785</v>
          </cell>
        </row>
        <row r="240">
          <cell r="C240">
            <v>41786</v>
          </cell>
        </row>
        <row r="241">
          <cell r="C241">
            <v>41787</v>
          </cell>
        </row>
        <row r="242">
          <cell r="C242">
            <v>41788</v>
          </cell>
        </row>
        <row r="243">
          <cell r="C243">
            <v>41789</v>
          </cell>
        </row>
        <row r="244">
          <cell r="C244">
            <v>41790</v>
          </cell>
        </row>
        <row r="245">
          <cell r="C245">
            <v>41791</v>
          </cell>
        </row>
        <row r="246">
          <cell r="C246">
            <v>41792</v>
          </cell>
        </row>
        <row r="247">
          <cell r="C247">
            <v>41793</v>
          </cell>
        </row>
        <row r="248">
          <cell r="C248">
            <v>41794</v>
          </cell>
        </row>
        <row r="249">
          <cell r="C249">
            <v>41795</v>
          </cell>
        </row>
        <row r="250">
          <cell r="C250">
            <v>41796</v>
          </cell>
        </row>
        <row r="251">
          <cell r="C251">
            <v>41797</v>
          </cell>
        </row>
        <row r="252">
          <cell r="C252">
            <v>41798</v>
          </cell>
        </row>
        <row r="253">
          <cell r="C253">
            <v>41799</v>
          </cell>
        </row>
        <row r="254">
          <cell r="C254">
            <v>41800</v>
          </cell>
        </row>
        <row r="255">
          <cell r="C255">
            <v>41801</v>
          </cell>
        </row>
        <row r="256">
          <cell r="C256">
            <v>41802</v>
          </cell>
        </row>
        <row r="257">
          <cell r="C257">
            <v>41803</v>
          </cell>
        </row>
        <row r="258">
          <cell r="C258">
            <v>41804</v>
          </cell>
        </row>
        <row r="259">
          <cell r="C259">
            <v>41805</v>
          </cell>
        </row>
        <row r="260">
          <cell r="C260">
            <v>41806</v>
          </cell>
        </row>
        <row r="261">
          <cell r="C261">
            <v>41807</v>
          </cell>
        </row>
        <row r="262">
          <cell r="C262">
            <v>41808</v>
          </cell>
        </row>
        <row r="263">
          <cell r="C263">
            <v>41809</v>
          </cell>
        </row>
        <row r="264">
          <cell r="C264">
            <v>41810</v>
          </cell>
        </row>
        <row r="265">
          <cell r="C265">
            <v>41811</v>
          </cell>
        </row>
        <row r="266">
          <cell r="C266">
            <v>41812</v>
          </cell>
        </row>
        <row r="267">
          <cell r="C267">
            <v>41813</v>
          </cell>
        </row>
        <row r="268">
          <cell r="C268">
            <v>41814</v>
          </cell>
        </row>
        <row r="269">
          <cell r="C269">
            <v>41815</v>
          </cell>
        </row>
        <row r="270">
          <cell r="C270">
            <v>41816</v>
          </cell>
        </row>
        <row r="271">
          <cell r="C271">
            <v>41817</v>
          </cell>
        </row>
        <row r="272">
          <cell r="C272">
            <v>41818</v>
          </cell>
        </row>
        <row r="273">
          <cell r="C273">
            <v>41819</v>
          </cell>
        </row>
        <row r="274">
          <cell r="C274">
            <v>41820</v>
          </cell>
        </row>
        <row r="275">
          <cell r="C275">
            <v>41821</v>
          </cell>
        </row>
        <row r="276">
          <cell r="C276">
            <v>41822</v>
          </cell>
        </row>
        <row r="277">
          <cell r="C277">
            <v>41823</v>
          </cell>
        </row>
        <row r="278">
          <cell r="C278">
            <v>41824</v>
          </cell>
        </row>
        <row r="279">
          <cell r="C279">
            <v>41825</v>
          </cell>
        </row>
        <row r="280">
          <cell r="C280">
            <v>41826</v>
          </cell>
        </row>
        <row r="281">
          <cell r="C281">
            <v>41827</v>
          </cell>
        </row>
        <row r="282">
          <cell r="C282">
            <v>41828</v>
          </cell>
        </row>
        <row r="283">
          <cell r="C283">
            <v>41829</v>
          </cell>
        </row>
        <row r="284">
          <cell r="C284">
            <v>41830</v>
          </cell>
        </row>
        <row r="285">
          <cell r="C285">
            <v>41831</v>
          </cell>
        </row>
        <row r="286">
          <cell r="C286">
            <v>41832</v>
          </cell>
        </row>
        <row r="287">
          <cell r="C287">
            <v>41833</v>
          </cell>
        </row>
        <row r="288">
          <cell r="C288">
            <v>41834</v>
          </cell>
        </row>
        <row r="289">
          <cell r="C289">
            <v>41835</v>
          </cell>
        </row>
        <row r="290">
          <cell r="C290">
            <v>41836</v>
          </cell>
        </row>
        <row r="291">
          <cell r="C291">
            <v>41837</v>
          </cell>
        </row>
        <row r="292">
          <cell r="C292">
            <v>41838</v>
          </cell>
        </row>
        <row r="293">
          <cell r="C293">
            <v>41839</v>
          </cell>
        </row>
        <row r="294">
          <cell r="C294">
            <v>41840</v>
          </cell>
        </row>
        <row r="295">
          <cell r="C295">
            <v>41841</v>
          </cell>
        </row>
        <row r="296">
          <cell r="C296">
            <v>41842</v>
          </cell>
        </row>
        <row r="297">
          <cell r="C297">
            <v>41843</v>
          </cell>
        </row>
        <row r="298">
          <cell r="C298">
            <v>41844</v>
          </cell>
        </row>
        <row r="299">
          <cell r="C299">
            <v>41845</v>
          </cell>
        </row>
        <row r="300">
          <cell r="C300">
            <v>41846</v>
          </cell>
        </row>
        <row r="301">
          <cell r="C301">
            <v>41847</v>
          </cell>
        </row>
        <row r="302">
          <cell r="C302">
            <v>41848</v>
          </cell>
        </row>
        <row r="303">
          <cell r="C303">
            <v>41849</v>
          </cell>
        </row>
        <row r="304">
          <cell r="C304">
            <v>41850</v>
          </cell>
        </row>
        <row r="305">
          <cell r="C305">
            <v>41851</v>
          </cell>
        </row>
        <row r="306">
          <cell r="C306">
            <v>41852</v>
          </cell>
        </row>
        <row r="307">
          <cell r="C307">
            <v>41853</v>
          </cell>
        </row>
        <row r="308">
          <cell r="C308">
            <v>41854</v>
          </cell>
        </row>
        <row r="309">
          <cell r="C309">
            <v>41855</v>
          </cell>
        </row>
        <row r="310">
          <cell r="C310">
            <v>41856</v>
          </cell>
        </row>
        <row r="311">
          <cell r="C311">
            <v>41857</v>
          </cell>
        </row>
        <row r="312">
          <cell r="C312">
            <v>41858</v>
          </cell>
        </row>
        <row r="313">
          <cell r="C313">
            <v>41859</v>
          </cell>
        </row>
        <row r="314">
          <cell r="C314">
            <v>41860</v>
          </cell>
        </row>
        <row r="315">
          <cell r="C315">
            <v>41861</v>
          </cell>
        </row>
        <row r="316">
          <cell r="C316">
            <v>41862</v>
          </cell>
        </row>
        <row r="317">
          <cell r="C317">
            <v>41863</v>
          </cell>
        </row>
        <row r="318">
          <cell r="C318">
            <v>41864</v>
          </cell>
        </row>
        <row r="319">
          <cell r="C319">
            <v>41865</v>
          </cell>
        </row>
        <row r="320">
          <cell r="C320">
            <v>41866</v>
          </cell>
        </row>
        <row r="321">
          <cell r="C321">
            <v>41867</v>
          </cell>
        </row>
        <row r="322">
          <cell r="C322">
            <v>41868</v>
          </cell>
        </row>
        <row r="323">
          <cell r="C323">
            <v>41869</v>
          </cell>
        </row>
        <row r="324">
          <cell r="C324">
            <v>41870</v>
          </cell>
        </row>
        <row r="325">
          <cell r="C325">
            <v>41871</v>
          </cell>
        </row>
        <row r="326">
          <cell r="C326">
            <v>41872</v>
          </cell>
        </row>
        <row r="327">
          <cell r="C327">
            <v>41873</v>
          </cell>
        </row>
        <row r="328">
          <cell r="C328">
            <v>41874</v>
          </cell>
        </row>
        <row r="329">
          <cell r="C329">
            <v>41875</v>
          </cell>
        </row>
        <row r="330">
          <cell r="C330">
            <v>41876</v>
          </cell>
        </row>
        <row r="331">
          <cell r="C331">
            <v>41877</v>
          </cell>
        </row>
        <row r="332">
          <cell r="C332">
            <v>41878</v>
          </cell>
        </row>
        <row r="333">
          <cell r="C333">
            <v>41879</v>
          </cell>
        </row>
        <row r="334">
          <cell r="C334">
            <v>41880</v>
          </cell>
        </row>
        <row r="335">
          <cell r="C335">
            <v>41881</v>
          </cell>
        </row>
        <row r="336">
          <cell r="C336">
            <v>41882</v>
          </cell>
        </row>
        <row r="337">
          <cell r="C337">
            <v>41883</v>
          </cell>
        </row>
        <row r="338">
          <cell r="C338">
            <v>41884</v>
          </cell>
        </row>
        <row r="339">
          <cell r="C339">
            <v>41885</v>
          </cell>
        </row>
        <row r="340">
          <cell r="C340">
            <v>41886</v>
          </cell>
        </row>
        <row r="341">
          <cell r="C341">
            <v>41887</v>
          </cell>
        </row>
        <row r="342">
          <cell r="C342">
            <v>41888</v>
          </cell>
        </row>
        <row r="343">
          <cell r="C343">
            <v>41889</v>
          </cell>
        </row>
        <row r="344">
          <cell r="C344">
            <v>41890</v>
          </cell>
        </row>
        <row r="345">
          <cell r="C345">
            <v>41891</v>
          </cell>
        </row>
        <row r="346">
          <cell r="C346">
            <v>41892</v>
          </cell>
        </row>
        <row r="347">
          <cell r="C347">
            <v>41893</v>
          </cell>
        </row>
        <row r="348">
          <cell r="C348">
            <v>41894</v>
          </cell>
        </row>
        <row r="349">
          <cell r="C349">
            <v>41895</v>
          </cell>
        </row>
        <row r="350">
          <cell r="C350">
            <v>41896</v>
          </cell>
        </row>
        <row r="351">
          <cell r="C351">
            <v>41897</v>
          </cell>
        </row>
        <row r="352">
          <cell r="C352">
            <v>41898</v>
          </cell>
        </row>
        <row r="353">
          <cell r="C353">
            <v>41899</v>
          </cell>
        </row>
        <row r="354">
          <cell r="C354">
            <v>41900</v>
          </cell>
        </row>
        <row r="355">
          <cell r="C355">
            <v>41901</v>
          </cell>
        </row>
        <row r="356">
          <cell r="C356">
            <v>41902</v>
          </cell>
        </row>
        <row r="357">
          <cell r="C357">
            <v>41903</v>
          </cell>
        </row>
        <row r="358">
          <cell r="C358">
            <v>41904</v>
          </cell>
        </row>
        <row r="359">
          <cell r="C359">
            <v>41905</v>
          </cell>
        </row>
        <row r="360">
          <cell r="C360">
            <v>41906</v>
          </cell>
        </row>
        <row r="361">
          <cell r="C361">
            <v>41907</v>
          </cell>
        </row>
        <row r="362">
          <cell r="C362">
            <v>41908</v>
          </cell>
        </row>
        <row r="363">
          <cell r="C363">
            <v>41909</v>
          </cell>
        </row>
        <row r="364">
          <cell r="C364">
            <v>41910</v>
          </cell>
        </row>
        <row r="365">
          <cell r="C365">
            <v>41911</v>
          </cell>
        </row>
        <row r="366">
          <cell r="C366">
            <v>41912</v>
          </cell>
        </row>
        <row r="367">
          <cell r="C367">
            <v>41913</v>
          </cell>
        </row>
        <row r="368">
          <cell r="C368">
            <v>41914</v>
          </cell>
        </row>
        <row r="369">
          <cell r="C369">
            <v>41915</v>
          </cell>
        </row>
        <row r="370">
          <cell r="C370">
            <v>41916</v>
          </cell>
        </row>
        <row r="371">
          <cell r="C371">
            <v>41917</v>
          </cell>
        </row>
        <row r="372">
          <cell r="C372">
            <v>41918</v>
          </cell>
        </row>
        <row r="373">
          <cell r="C373">
            <v>41919</v>
          </cell>
        </row>
        <row r="374">
          <cell r="C374">
            <v>41920</v>
          </cell>
        </row>
        <row r="375">
          <cell r="C375">
            <v>41921</v>
          </cell>
        </row>
        <row r="376">
          <cell r="C376">
            <v>41922</v>
          </cell>
        </row>
        <row r="377">
          <cell r="C377">
            <v>41923</v>
          </cell>
        </row>
        <row r="378">
          <cell r="C378">
            <v>41924</v>
          </cell>
        </row>
        <row r="379">
          <cell r="C379">
            <v>41925</v>
          </cell>
        </row>
        <row r="380">
          <cell r="C380">
            <v>41926</v>
          </cell>
        </row>
        <row r="381">
          <cell r="C381">
            <v>41927</v>
          </cell>
        </row>
        <row r="382">
          <cell r="C382">
            <v>41928</v>
          </cell>
        </row>
        <row r="383">
          <cell r="C383">
            <v>41929</v>
          </cell>
        </row>
        <row r="384">
          <cell r="C384">
            <v>41930</v>
          </cell>
        </row>
        <row r="385">
          <cell r="C385">
            <v>41931</v>
          </cell>
        </row>
        <row r="386">
          <cell r="C386">
            <v>41932</v>
          </cell>
        </row>
        <row r="387">
          <cell r="C387">
            <v>41933</v>
          </cell>
        </row>
        <row r="388">
          <cell r="C388">
            <v>41934</v>
          </cell>
        </row>
        <row r="389">
          <cell r="C389">
            <v>41935</v>
          </cell>
        </row>
        <row r="390">
          <cell r="C390">
            <v>41936</v>
          </cell>
        </row>
        <row r="391">
          <cell r="C391">
            <v>41937</v>
          </cell>
        </row>
        <row r="392">
          <cell r="C392">
            <v>41938</v>
          </cell>
        </row>
        <row r="393">
          <cell r="C393">
            <v>41939</v>
          </cell>
        </row>
        <row r="394">
          <cell r="C394">
            <v>41940</v>
          </cell>
        </row>
        <row r="395">
          <cell r="C395">
            <v>41941</v>
          </cell>
        </row>
        <row r="396">
          <cell r="C396">
            <v>41942</v>
          </cell>
        </row>
        <row r="397">
          <cell r="C397">
            <v>41943</v>
          </cell>
        </row>
        <row r="398">
          <cell r="C398">
            <v>41944</v>
          </cell>
        </row>
        <row r="399">
          <cell r="C399">
            <v>41945</v>
          </cell>
        </row>
        <row r="400">
          <cell r="C400">
            <v>41946</v>
          </cell>
        </row>
        <row r="401">
          <cell r="C401">
            <v>41947</v>
          </cell>
        </row>
        <row r="402">
          <cell r="C402">
            <v>41948</v>
          </cell>
        </row>
        <row r="403">
          <cell r="C403">
            <v>41949</v>
          </cell>
        </row>
        <row r="404">
          <cell r="C404">
            <v>41950</v>
          </cell>
        </row>
        <row r="405">
          <cell r="C405">
            <v>41951</v>
          </cell>
        </row>
        <row r="406">
          <cell r="C406">
            <v>41952</v>
          </cell>
        </row>
        <row r="407">
          <cell r="C407">
            <v>41953</v>
          </cell>
        </row>
        <row r="408">
          <cell r="C408">
            <v>41954</v>
          </cell>
        </row>
        <row r="409">
          <cell r="C409">
            <v>41955</v>
          </cell>
        </row>
        <row r="410">
          <cell r="C410">
            <v>41956</v>
          </cell>
        </row>
        <row r="411">
          <cell r="C411">
            <v>41957</v>
          </cell>
        </row>
        <row r="412">
          <cell r="C412">
            <v>41958</v>
          </cell>
        </row>
        <row r="413">
          <cell r="C413">
            <v>41959</v>
          </cell>
        </row>
        <row r="414">
          <cell r="C414">
            <v>41960</v>
          </cell>
        </row>
        <row r="415">
          <cell r="C415">
            <v>41961</v>
          </cell>
        </row>
        <row r="416">
          <cell r="C416">
            <v>41962</v>
          </cell>
        </row>
        <row r="417">
          <cell r="C417">
            <v>41963</v>
          </cell>
        </row>
        <row r="418">
          <cell r="C418">
            <v>41964</v>
          </cell>
        </row>
        <row r="419">
          <cell r="C419">
            <v>41965</v>
          </cell>
        </row>
        <row r="420">
          <cell r="C420">
            <v>41966</v>
          </cell>
        </row>
        <row r="421">
          <cell r="C421">
            <v>41967</v>
          </cell>
        </row>
        <row r="422">
          <cell r="C422">
            <v>41968</v>
          </cell>
        </row>
        <row r="423">
          <cell r="C423">
            <v>41969</v>
          </cell>
        </row>
        <row r="424">
          <cell r="C424">
            <v>41970</v>
          </cell>
        </row>
        <row r="425">
          <cell r="C425">
            <v>41971</v>
          </cell>
        </row>
        <row r="426">
          <cell r="C426">
            <v>41972</v>
          </cell>
        </row>
        <row r="427">
          <cell r="C427">
            <v>41973</v>
          </cell>
        </row>
        <row r="428">
          <cell r="C428">
            <v>41974</v>
          </cell>
        </row>
        <row r="429">
          <cell r="C429">
            <v>41975</v>
          </cell>
        </row>
        <row r="430">
          <cell r="C430">
            <v>41976</v>
          </cell>
        </row>
        <row r="431">
          <cell r="C431">
            <v>41977</v>
          </cell>
        </row>
        <row r="432">
          <cell r="C432">
            <v>41978</v>
          </cell>
        </row>
        <row r="433">
          <cell r="C433">
            <v>41979</v>
          </cell>
        </row>
        <row r="434">
          <cell r="C434">
            <v>41980</v>
          </cell>
        </row>
        <row r="435">
          <cell r="C435">
            <v>41981</v>
          </cell>
        </row>
        <row r="436">
          <cell r="C436">
            <v>41982</v>
          </cell>
        </row>
        <row r="437">
          <cell r="C437">
            <v>41983</v>
          </cell>
        </row>
        <row r="438">
          <cell r="C438">
            <v>41984</v>
          </cell>
        </row>
        <row r="439">
          <cell r="C439">
            <v>41985</v>
          </cell>
        </row>
        <row r="440">
          <cell r="C440">
            <v>41986</v>
          </cell>
        </row>
        <row r="441">
          <cell r="C441">
            <v>41987</v>
          </cell>
        </row>
        <row r="442">
          <cell r="C442">
            <v>41988</v>
          </cell>
        </row>
        <row r="443">
          <cell r="C443">
            <v>41989</v>
          </cell>
        </row>
        <row r="444">
          <cell r="C444">
            <v>41990</v>
          </cell>
        </row>
        <row r="445">
          <cell r="C445">
            <v>41991</v>
          </cell>
        </row>
        <row r="446">
          <cell r="C446">
            <v>41992</v>
          </cell>
        </row>
        <row r="447">
          <cell r="C447">
            <v>41993</v>
          </cell>
        </row>
        <row r="448">
          <cell r="C448">
            <v>41994</v>
          </cell>
        </row>
        <row r="449">
          <cell r="C449">
            <v>41995</v>
          </cell>
        </row>
        <row r="450">
          <cell r="C450">
            <v>41996</v>
          </cell>
        </row>
        <row r="451">
          <cell r="C451">
            <v>41997</v>
          </cell>
        </row>
        <row r="452">
          <cell r="C452">
            <v>41998</v>
          </cell>
        </row>
        <row r="453">
          <cell r="C453">
            <v>41999</v>
          </cell>
        </row>
        <row r="454">
          <cell r="C454">
            <v>42000</v>
          </cell>
        </row>
        <row r="455">
          <cell r="C455">
            <v>42001</v>
          </cell>
        </row>
        <row r="456">
          <cell r="C456">
            <v>42002</v>
          </cell>
        </row>
        <row r="457">
          <cell r="C457">
            <v>42003</v>
          </cell>
        </row>
        <row r="458">
          <cell r="C458">
            <v>42004</v>
          </cell>
        </row>
        <row r="459">
          <cell r="C459">
            <v>42005</v>
          </cell>
        </row>
        <row r="460">
          <cell r="C460">
            <v>42006</v>
          </cell>
        </row>
        <row r="461">
          <cell r="C461">
            <v>42007</v>
          </cell>
        </row>
        <row r="462">
          <cell r="C462">
            <v>42008</v>
          </cell>
        </row>
        <row r="463">
          <cell r="C463">
            <v>42009</v>
          </cell>
        </row>
        <row r="464">
          <cell r="C464">
            <v>42010</v>
          </cell>
        </row>
        <row r="465">
          <cell r="C465">
            <v>42011</v>
          </cell>
        </row>
        <row r="466">
          <cell r="C466">
            <v>42012</v>
          </cell>
        </row>
        <row r="467">
          <cell r="C467">
            <v>42013</v>
          </cell>
        </row>
        <row r="468">
          <cell r="C468">
            <v>42014</v>
          </cell>
        </row>
        <row r="469">
          <cell r="C469">
            <v>42015</v>
          </cell>
        </row>
        <row r="470">
          <cell r="C470">
            <v>42016</v>
          </cell>
        </row>
        <row r="471">
          <cell r="C471">
            <v>42017</v>
          </cell>
        </row>
        <row r="472">
          <cell r="C472">
            <v>42018</v>
          </cell>
        </row>
        <row r="473">
          <cell r="C473">
            <v>42019</v>
          </cell>
        </row>
        <row r="474">
          <cell r="C474">
            <v>42020</v>
          </cell>
        </row>
        <row r="475">
          <cell r="C475">
            <v>42021</v>
          </cell>
        </row>
        <row r="476">
          <cell r="C476">
            <v>42022</v>
          </cell>
        </row>
        <row r="477">
          <cell r="C477">
            <v>42023</v>
          </cell>
        </row>
        <row r="478">
          <cell r="C478">
            <v>42024</v>
          </cell>
        </row>
        <row r="479">
          <cell r="C479">
            <v>42025</v>
          </cell>
        </row>
        <row r="480">
          <cell r="C480">
            <v>42026</v>
          </cell>
        </row>
        <row r="481">
          <cell r="C481">
            <v>42027</v>
          </cell>
        </row>
        <row r="482">
          <cell r="C482">
            <v>42028</v>
          </cell>
        </row>
        <row r="483">
          <cell r="C483">
            <v>42029</v>
          </cell>
        </row>
        <row r="484">
          <cell r="C484">
            <v>42030</v>
          </cell>
        </row>
        <row r="485">
          <cell r="C485">
            <v>42031</v>
          </cell>
        </row>
        <row r="486">
          <cell r="C486">
            <v>42032</v>
          </cell>
        </row>
        <row r="487">
          <cell r="C487">
            <v>42033</v>
          </cell>
        </row>
        <row r="488">
          <cell r="C488">
            <v>42034</v>
          </cell>
        </row>
        <row r="489">
          <cell r="C489">
            <v>42035</v>
          </cell>
        </row>
        <row r="490">
          <cell r="C490">
            <v>42036</v>
          </cell>
        </row>
        <row r="491">
          <cell r="C491">
            <v>42037</v>
          </cell>
        </row>
        <row r="492">
          <cell r="C492">
            <v>42038</v>
          </cell>
        </row>
        <row r="493">
          <cell r="C493">
            <v>42039</v>
          </cell>
        </row>
        <row r="494">
          <cell r="C494">
            <v>42040</v>
          </cell>
        </row>
        <row r="495">
          <cell r="C495">
            <v>42041</v>
          </cell>
        </row>
        <row r="496">
          <cell r="C496">
            <v>42042</v>
          </cell>
        </row>
        <row r="497">
          <cell r="C497">
            <v>42043</v>
          </cell>
        </row>
        <row r="498">
          <cell r="C498">
            <v>42044</v>
          </cell>
        </row>
        <row r="499">
          <cell r="C499">
            <v>42045</v>
          </cell>
        </row>
        <row r="500">
          <cell r="C500">
            <v>42046</v>
          </cell>
        </row>
        <row r="501">
          <cell r="C501">
            <v>42047</v>
          </cell>
        </row>
        <row r="502">
          <cell r="C502">
            <v>42048</v>
          </cell>
        </row>
        <row r="503">
          <cell r="C503">
            <v>42049</v>
          </cell>
        </row>
        <row r="504">
          <cell r="C504">
            <v>42050</v>
          </cell>
        </row>
        <row r="505">
          <cell r="C505">
            <v>42051</v>
          </cell>
        </row>
        <row r="506">
          <cell r="C506">
            <v>42052</v>
          </cell>
        </row>
        <row r="507">
          <cell r="C507">
            <v>42053</v>
          </cell>
        </row>
        <row r="508">
          <cell r="C508">
            <v>42054</v>
          </cell>
        </row>
        <row r="509">
          <cell r="C509">
            <v>42055</v>
          </cell>
        </row>
        <row r="510">
          <cell r="C510">
            <v>42056</v>
          </cell>
        </row>
        <row r="511">
          <cell r="C511">
            <v>42057</v>
          </cell>
        </row>
        <row r="512">
          <cell r="C512">
            <v>42058</v>
          </cell>
        </row>
        <row r="513">
          <cell r="C513">
            <v>42059</v>
          </cell>
        </row>
        <row r="514">
          <cell r="C514">
            <v>42060</v>
          </cell>
        </row>
        <row r="515">
          <cell r="C515">
            <v>42061</v>
          </cell>
        </row>
        <row r="516">
          <cell r="C516">
            <v>42062</v>
          </cell>
        </row>
        <row r="517">
          <cell r="C517">
            <v>42063</v>
          </cell>
        </row>
        <row r="518">
          <cell r="C518">
            <v>42064</v>
          </cell>
        </row>
        <row r="519">
          <cell r="C519">
            <v>42065</v>
          </cell>
        </row>
        <row r="520">
          <cell r="C520">
            <v>42066</v>
          </cell>
        </row>
        <row r="521">
          <cell r="C521">
            <v>42067</v>
          </cell>
        </row>
        <row r="522">
          <cell r="C522">
            <v>42068</v>
          </cell>
        </row>
        <row r="523">
          <cell r="C523">
            <v>42069</v>
          </cell>
        </row>
        <row r="524">
          <cell r="C524">
            <v>42070</v>
          </cell>
        </row>
        <row r="525">
          <cell r="C525">
            <v>42071</v>
          </cell>
        </row>
        <row r="526">
          <cell r="C526">
            <v>42072</v>
          </cell>
        </row>
        <row r="527">
          <cell r="C527">
            <v>42073</v>
          </cell>
        </row>
        <row r="528">
          <cell r="C528">
            <v>42074</v>
          </cell>
        </row>
        <row r="529">
          <cell r="C529">
            <v>42075</v>
          </cell>
        </row>
        <row r="530">
          <cell r="C530">
            <v>42076</v>
          </cell>
        </row>
        <row r="531">
          <cell r="C531">
            <v>42077</v>
          </cell>
        </row>
        <row r="532">
          <cell r="C532">
            <v>42078</v>
          </cell>
        </row>
        <row r="533">
          <cell r="C533">
            <v>42079</v>
          </cell>
        </row>
        <row r="534">
          <cell r="C534">
            <v>42080</v>
          </cell>
        </row>
        <row r="535">
          <cell r="C535">
            <v>42081</v>
          </cell>
        </row>
        <row r="536">
          <cell r="C536">
            <v>42082</v>
          </cell>
        </row>
        <row r="537">
          <cell r="C537">
            <v>42083</v>
          </cell>
        </row>
        <row r="538">
          <cell r="C538">
            <v>42084</v>
          </cell>
        </row>
        <row r="539">
          <cell r="C539">
            <v>42085</v>
          </cell>
        </row>
        <row r="540">
          <cell r="C540">
            <v>42086</v>
          </cell>
        </row>
        <row r="541">
          <cell r="C541">
            <v>42087</v>
          </cell>
        </row>
        <row r="542">
          <cell r="C542">
            <v>42088</v>
          </cell>
        </row>
        <row r="543">
          <cell r="C543">
            <v>42089</v>
          </cell>
        </row>
        <row r="544">
          <cell r="C544">
            <v>42090</v>
          </cell>
        </row>
        <row r="545">
          <cell r="C545">
            <v>42091</v>
          </cell>
        </row>
        <row r="546">
          <cell r="C546">
            <v>42092</v>
          </cell>
        </row>
        <row r="547">
          <cell r="C547">
            <v>42093</v>
          </cell>
        </row>
        <row r="548">
          <cell r="C548">
            <v>42094</v>
          </cell>
        </row>
        <row r="549">
          <cell r="C549">
            <v>42095</v>
          </cell>
        </row>
        <row r="550">
          <cell r="C550">
            <v>42096</v>
          </cell>
        </row>
        <row r="551">
          <cell r="C551">
            <v>42097</v>
          </cell>
        </row>
        <row r="552">
          <cell r="C552">
            <v>42098</v>
          </cell>
        </row>
        <row r="553">
          <cell r="C553">
            <v>42099</v>
          </cell>
        </row>
        <row r="554">
          <cell r="C554">
            <v>42100</v>
          </cell>
        </row>
        <row r="555">
          <cell r="C555">
            <v>42101</v>
          </cell>
        </row>
        <row r="556">
          <cell r="C556">
            <v>42102</v>
          </cell>
        </row>
        <row r="557">
          <cell r="C557">
            <v>42103</v>
          </cell>
        </row>
        <row r="558">
          <cell r="C558">
            <v>42104</v>
          </cell>
        </row>
        <row r="559">
          <cell r="C559">
            <v>42105</v>
          </cell>
        </row>
        <row r="560">
          <cell r="C560">
            <v>42106</v>
          </cell>
        </row>
        <row r="561">
          <cell r="C561">
            <v>42107</v>
          </cell>
        </row>
        <row r="562">
          <cell r="C562">
            <v>42108</v>
          </cell>
        </row>
        <row r="563">
          <cell r="C563">
            <v>42109</v>
          </cell>
        </row>
        <row r="564">
          <cell r="C564">
            <v>42110</v>
          </cell>
        </row>
        <row r="565">
          <cell r="C565">
            <v>42111</v>
          </cell>
        </row>
        <row r="566">
          <cell r="C566">
            <v>42112</v>
          </cell>
        </row>
        <row r="567">
          <cell r="C567">
            <v>42113</v>
          </cell>
        </row>
        <row r="568">
          <cell r="C568">
            <v>42114</v>
          </cell>
        </row>
        <row r="569">
          <cell r="C569">
            <v>42115</v>
          </cell>
        </row>
        <row r="570">
          <cell r="C570">
            <v>42116</v>
          </cell>
        </row>
        <row r="571">
          <cell r="C571">
            <v>42117</v>
          </cell>
        </row>
        <row r="572">
          <cell r="C572">
            <v>42118</v>
          </cell>
        </row>
        <row r="573">
          <cell r="C573">
            <v>42119</v>
          </cell>
        </row>
        <row r="574">
          <cell r="C574">
            <v>42120</v>
          </cell>
        </row>
        <row r="575">
          <cell r="C575">
            <v>42121</v>
          </cell>
        </row>
        <row r="576">
          <cell r="C576">
            <v>42122</v>
          </cell>
        </row>
        <row r="577">
          <cell r="C577">
            <v>42123</v>
          </cell>
        </row>
        <row r="578">
          <cell r="C578">
            <v>42124</v>
          </cell>
        </row>
        <row r="579">
          <cell r="C579">
            <v>42125</v>
          </cell>
        </row>
        <row r="580">
          <cell r="C580">
            <v>42126</v>
          </cell>
        </row>
        <row r="581">
          <cell r="C581">
            <v>42127</v>
          </cell>
        </row>
        <row r="582">
          <cell r="C582">
            <v>42128</v>
          </cell>
        </row>
        <row r="583">
          <cell r="C583">
            <v>42129</v>
          </cell>
        </row>
        <row r="584">
          <cell r="C584">
            <v>42130</v>
          </cell>
        </row>
        <row r="585">
          <cell r="C585">
            <v>42131</v>
          </cell>
        </row>
        <row r="586">
          <cell r="C586">
            <v>42132</v>
          </cell>
        </row>
        <row r="587">
          <cell r="C587">
            <v>42133</v>
          </cell>
        </row>
        <row r="588">
          <cell r="C588">
            <v>42134</v>
          </cell>
        </row>
        <row r="589">
          <cell r="C589">
            <v>42135</v>
          </cell>
        </row>
        <row r="590">
          <cell r="C590">
            <v>42136</v>
          </cell>
        </row>
        <row r="591">
          <cell r="C591">
            <v>42137</v>
          </cell>
        </row>
        <row r="592">
          <cell r="C592">
            <v>42138</v>
          </cell>
        </row>
        <row r="593">
          <cell r="C593">
            <v>42139</v>
          </cell>
        </row>
        <row r="594">
          <cell r="C594">
            <v>42140</v>
          </cell>
        </row>
        <row r="595">
          <cell r="C595">
            <v>42141</v>
          </cell>
        </row>
        <row r="596">
          <cell r="C596">
            <v>42142</v>
          </cell>
        </row>
        <row r="597">
          <cell r="C597">
            <v>42143</v>
          </cell>
        </row>
        <row r="598">
          <cell r="C598">
            <v>42144</v>
          </cell>
        </row>
        <row r="599">
          <cell r="C599">
            <v>42145</v>
          </cell>
        </row>
        <row r="600">
          <cell r="C600">
            <v>42146</v>
          </cell>
        </row>
        <row r="601">
          <cell r="C601">
            <v>42147</v>
          </cell>
        </row>
        <row r="602">
          <cell r="C602">
            <v>42148</v>
          </cell>
        </row>
        <row r="603">
          <cell r="C603">
            <v>42149</v>
          </cell>
        </row>
        <row r="604">
          <cell r="C604">
            <v>42150</v>
          </cell>
        </row>
        <row r="605">
          <cell r="C605">
            <v>42151</v>
          </cell>
        </row>
        <row r="606">
          <cell r="C606">
            <v>42152</v>
          </cell>
        </row>
        <row r="607">
          <cell r="C607">
            <v>42153</v>
          </cell>
        </row>
        <row r="608">
          <cell r="C608">
            <v>42154</v>
          </cell>
        </row>
        <row r="609">
          <cell r="C609">
            <v>42155</v>
          </cell>
        </row>
        <row r="610">
          <cell r="C610">
            <v>42156</v>
          </cell>
        </row>
        <row r="611">
          <cell r="C611">
            <v>42157</v>
          </cell>
        </row>
        <row r="612">
          <cell r="C612">
            <v>42158</v>
          </cell>
        </row>
        <row r="613">
          <cell r="C613">
            <v>42159</v>
          </cell>
        </row>
        <row r="614">
          <cell r="C614">
            <v>42160</v>
          </cell>
        </row>
        <row r="615">
          <cell r="C615">
            <v>42161</v>
          </cell>
        </row>
        <row r="616">
          <cell r="C616">
            <v>42162</v>
          </cell>
        </row>
        <row r="617">
          <cell r="C617">
            <v>42163</v>
          </cell>
        </row>
        <row r="618">
          <cell r="C618">
            <v>42164</v>
          </cell>
        </row>
        <row r="619">
          <cell r="C619">
            <v>42165</v>
          </cell>
        </row>
        <row r="620">
          <cell r="C620">
            <v>42166</v>
          </cell>
        </row>
        <row r="621">
          <cell r="C621">
            <v>42167</v>
          </cell>
        </row>
        <row r="622">
          <cell r="C622">
            <v>42168</v>
          </cell>
        </row>
        <row r="623">
          <cell r="C623">
            <v>42169</v>
          </cell>
        </row>
        <row r="624">
          <cell r="C624">
            <v>42170</v>
          </cell>
        </row>
        <row r="625">
          <cell r="C625">
            <v>42171</v>
          </cell>
        </row>
        <row r="626">
          <cell r="C626">
            <v>42172</v>
          </cell>
        </row>
        <row r="627">
          <cell r="C627">
            <v>42173</v>
          </cell>
        </row>
        <row r="628">
          <cell r="C628">
            <v>42174</v>
          </cell>
        </row>
        <row r="629">
          <cell r="C629">
            <v>42175</v>
          </cell>
        </row>
        <row r="630">
          <cell r="C630">
            <v>42176</v>
          </cell>
        </row>
        <row r="631">
          <cell r="C631">
            <v>42177</v>
          </cell>
        </row>
        <row r="632">
          <cell r="C632">
            <v>42178</v>
          </cell>
        </row>
        <row r="633">
          <cell r="C633">
            <v>42179</v>
          </cell>
        </row>
        <row r="634">
          <cell r="C634">
            <v>42180</v>
          </cell>
        </row>
        <row r="635">
          <cell r="C635">
            <v>42181</v>
          </cell>
        </row>
        <row r="636">
          <cell r="C636">
            <v>42182</v>
          </cell>
        </row>
        <row r="637">
          <cell r="C637">
            <v>42183</v>
          </cell>
        </row>
        <row r="638">
          <cell r="C638">
            <v>42184</v>
          </cell>
        </row>
        <row r="639">
          <cell r="C639">
            <v>42185</v>
          </cell>
        </row>
        <row r="640">
          <cell r="C640">
            <v>42186</v>
          </cell>
        </row>
        <row r="641">
          <cell r="C641">
            <v>42187</v>
          </cell>
        </row>
        <row r="642">
          <cell r="C642">
            <v>42188</v>
          </cell>
        </row>
        <row r="643">
          <cell r="C643">
            <v>42189</v>
          </cell>
        </row>
        <row r="644">
          <cell r="C644">
            <v>42190</v>
          </cell>
        </row>
        <row r="645">
          <cell r="C645">
            <v>42191</v>
          </cell>
        </row>
        <row r="646">
          <cell r="C646">
            <v>42192</v>
          </cell>
        </row>
        <row r="647">
          <cell r="C647">
            <v>42193</v>
          </cell>
        </row>
        <row r="648">
          <cell r="C648">
            <v>42194</v>
          </cell>
        </row>
        <row r="649">
          <cell r="C649">
            <v>42195</v>
          </cell>
        </row>
        <row r="650">
          <cell r="C650">
            <v>42196</v>
          </cell>
        </row>
        <row r="651">
          <cell r="C651">
            <v>42197</v>
          </cell>
        </row>
        <row r="652">
          <cell r="C652">
            <v>42198</v>
          </cell>
        </row>
        <row r="653">
          <cell r="C653">
            <v>42199</v>
          </cell>
        </row>
        <row r="654">
          <cell r="C654">
            <v>42200</v>
          </cell>
        </row>
        <row r="655">
          <cell r="C655">
            <v>42201</v>
          </cell>
        </row>
        <row r="656">
          <cell r="C656">
            <v>42202</v>
          </cell>
        </row>
        <row r="657">
          <cell r="C657">
            <v>42203</v>
          </cell>
        </row>
        <row r="658">
          <cell r="C658">
            <v>42204</v>
          </cell>
        </row>
        <row r="659">
          <cell r="C659">
            <v>42205</v>
          </cell>
        </row>
        <row r="660">
          <cell r="C660">
            <v>42206</v>
          </cell>
        </row>
        <row r="661">
          <cell r="C661">
            <v>42207</v>
          </cell>
        </row>
        <row r="662">
          <cell r="C662">
            <v>42208</v>
          </cell>
        </row>
        <row r="663">
          <cell r="C663">
            <v>42209</v>
          </cell>
        </row>
        <row r="664">
          <cell r="C664">
            <v>42210</v>
          </cell>
        </row>
        <row r="665">
          <cell r="C665">
            <v>42211</v>
          </cell>
        </row>
        <row r="666">
          <cell r="C666">
            <v>42212</v>
          </cell>
        </row>
        <row r="667">
          <cell r="C667">
            <v>42213</v>
          </cell>
        </row>
        <row r="668">
          <cell r="C668">
            <v>42214</v>
          </cell>
        </row>
        <row r="669">
          <cell r="C669">
            <v>42215</v>
          </cell>
        </row>
        <row r="670">
          <cell r="C670">
            <v>42216</v>
          </cell>
        </row>
        <row r="671">
          <cell r="C671">
            <v>42217</v>
          </cell>
        </row>
        <row r="672">
          <cell r="C672">
            <v>42218</v>
          </cell>
        </row>
        <row r="673">
          <cell r="C673">
            <v>42219</v>
          </cell>
        </row>
        <row r="674">
          <cell r="C674">
            <v>42220</v>
          </cell>
        </row>
        <row r="675">
          <cell r="C675">
            <v>42221</v>
          </cell>
        </row>
        <row r="676">
          <cell r="C676">
            <v>42222</v>
          </cell>
        </row>
        <row r="677">
          <cell r="C677">
            <v>42223</v>
          </cell>
        </row>
        <row r="678">
          <cell r="C678">
            <v>42224</v>
          </cell>
        </row>
        <row r="679">
          <cell r="C679">
            <v>42225</v>
          </cell>
        </row>
        <row r="680">
          <cell r="C680">
            <v>42226</v>
          </cell>
        </row>
        <row r="681">
          <cell r="C681">
            <v>42227</v>
          </cell>
        </row>
        <row r="682">
          <cell r="C682">
            <v>42228</v>
          </cell>
        </row>
        <row r="683">
          <cell r="C683">
            <v>42229</v>
          </cell>
        </row>
        <row r="684">
          <cell r="C684">
            <v>42230</v>
          </cell>
        </row>
        <row r="685">
          <cell r="C685">
            <v>42231</v>
          </cell>
        </row>
        <row r="686">
          <cell r="C686">
            <v>42232</v>
          </cell>
        </row>
        <row r="687">
          <cell r="C687">
            <v>42233</v>
          </cell>
        </row>
        <row r="688">
          <cell r="C688">
            <v>42234</v>
          </cell>
        </row>
        <row r="689">
          <cell r="C689">
            <v>42235</v>
          </cell>
        </row>
        <row r="690">
          <cell r="C690">
            <v>42236</v>
          </cell>
        </row>
        <row r="691">
          <cell r="C691">
            <v>42237</v>
          </cell>
        </row>
        <row r="692">
          <cell r="C692">
            <v>42238</v>
          </cell>
        </row>
        <row r="693">
          <cell r="C693">
            <v>42239</v>
          </cell>
        </row>
        <row r="694">
          <cell r="C694">
            <v>42240</v>
          </cell>
        </row>
        <row r="695">
          <cell r="C695">
            <v>42241</v>
          </cell>
        </row>
        <row r="696">
          <cell r="C696">
            <v>42242</v>
          </cell>
        </row>
        <row r="697">
          <cell r="C697">
            <v>42243</v>
          </cell>
        </row>
        <row r="698">
          <cell r="C698">
            <v>42244</v>
          </cell>
        </row>
        <row r="699">
          <cell r="C699">
            <v>42245</v>
          </cell>
        </row>
        <row r="700">
          <cell r="C700">
            <v>42246</v>
          </cell>
        </row>
        <row r="701">
          <cell r="C701">
            <v>42247</v>
          </cell>
        </row>
        <row r="702">
          <cell r="C702">
            <v>42248</v>
          </cell>
        </row>
        <row r="703">
          <cell r="C703">
            <v>42249</v>
          </cell>
        </row>
        <row r="704">
          <cell r="C704">
            <v>42250</v>
          </cell>
        </row>
        <row r="705">
          <cell r="C705">
            <v>42251</v>
          </cell>
        </row>
        <row r="706">
          <cell r="C706">
            <v>42252</v>
          </cell>
        </row>
        <row r="707">
          <cell r="C707">
            <v>42253</v>
          </cell>
        </row>
        <row r="708">
          <cell r="C708">
            <v>42254</v>
          </cell>
        </row>
        <row r="709">
          <cell r="C709">
            <v>42255</v>
          </cell>
        </row>
        <row r="710">
          <cell r="C710">
            <v>42256</v>
          </cell>
        </row>
        <row r="711">
          <cell r="C711">
            <v>42257</v>
          </cell>
        </row>
        <row r="712">
          <cell r="C712">
            <v>42258</v>
          </cell>
        </row>
        <row r="713">
          <cell r="C713">
            <v>42259</v>
          </cell>
        </row>
        <row r="714">
          <cell r="C714">
            <v>42260</v>
          </cell>
        </row>
        <row r="715">
          <cell r="C715">
            <v>42261</v>
          </cell>
        </row>
        <row r="716">
          <cell r="C716">
            <v>42262</v>
          </cell>
        </row>
        <row r="717">
          <cell r="C717">
            <v>42263</v>
          </cell>
        </row>
        <row r="718">
          <cell r="C718">
            <v>42264</v>
          </cell>
        </row>
        <row r="719">
          <cell r="C719">
            <v>42265</v>
          </cell>
        </row>
        <row r="720">
          <cell r="C720">
            <v>42266</v>
          </cell>
        </row>
        <row r="721">
          <cell r="C721">
            <v>42267</v>
          </cell>
        </row>
        <row r="722">
          <cell r="C722">
            <v>42268</v>
          </cell>
        </row>
        <row r="723">
          <cell r="C723">
            <v>42269</v>
          </cell>
        </row>
        <row r="724">
          <cell r="C724">
            <v>42270</v>
          </cell>
        </row>
        <row r="725">
          <cell r="C725">
            <v>42271</v>
          </cell>
        </row>
        <row r="726">
          <cell r="C726">
            <v>42272</v>
          </cell>
        </row>
        <row r="727">
          <cell r="C727">
            <v>42273</v>
          </cell>
        </row>
        <row r="728">
          <cell r="C728">
            <v>42274</v>
          </cell>
        </row>
        <row r="729">
          <cell r="C729">
            <v>42275</v>
          </cell>
        </row>
        <row r="730">
          <cell r="C730">
            <v>42276</v>
          </cell>
        </row>
        <row r="731">
          <cell r="C731">
            <v>42277</v>
          </cell>
        </row>
        <row r="732">
          <cell r="C732">
            <v>42278</v>
          </cell>
        </row>
        <row r="733">
          <cell r="C733">
            <v>42279</v>
          </cell>
        </row>
        <row r="734">
          <cell r="C734">
            <v>42280</v>
          </cell>
        </row>
        <row r="735">
          <cell r="C735">
            <v>42281</v>
          </cell>
        </row>
        <row r="736">
          <cell r="C736">
            <v>42282</v>
          </cell>
        </row>
        <row r="737">
          <cell r="C737">
            <v>42283</v>
          </cell>
        </row>
        <row r="738">
          <cell r="C738">
            <v>42284</v>
          </cell>
        </row>
        <row r="739">
          <cell r="C739">
            <v>42285</v>
          </cell>
        </row>
        <row r="740">
          <cell r="C740">
            <v>42286</v>
          </cell>
        </row>
        <row r="741">
          <cell r="C741">
            <v>42287</v>
          </cell>
        </row>
        <row r="742">
          <cell r="C742">
            <v>42288</v>
          </cell>
        </row>
        <row r="743">
          <cell r="C743">
            <v>42289</v>
          </cell>
        </row>
        <row r="744">
          <cell r="C744">
            <v>42290</v>
          </cell>
        </row>
        <row r="745">
          <cell r="C745">
            <v>42291</v>
          </cell>
        </row>
        <row r="746">
          <cell r="C746">
            <v>42292</v>
          </cell>
        </row>
        <row r="747">
          <cell r="C747">
            <v>42293</v>
          </cell>
        </row>
        <row r="748">
          <cell r="C748">
            <v>42294</v>
          </cell>
        </row>
        <row r="749">
          <cell r="C749">
            <v>42295</v>
          </cell>
        </row>
        <row r="750">
          <cell r="C750">
            <v>42296</v>
          </cell>
        </row>
        <row r="751">
          <cell r="C751">
            <v>42297</v>
          </cell>
        </row>
        <row r="752">
          <cell r="C752">
            <v>42298</v>
          </cell>
        </row>
        <row r="753">
          <cell r="C753">
            <v>42299</v>
          </cell>
        </row>
        <row r="754">
          <cell r="C754">
            <v>42300</v>
          </cell>
        </row>
        <row r="755">
          <cell r="C755">
            <v>42301</v>
          </cell>
        </row>
        <row r="756">
          <cell r="C756">
            <v>42302</v>
          </cell>
        </row>
        <row r="757">
          <cell r="C757">
            <v>42303</v>
          </cell>
        </row>
        <row r="758">
          <cell r="C758">
            <v>42304</v>
          </cell>
        </row>
        <row r="759">
          <cell r="C759">
            <v>42305</v>
          </cell>
        </row>
        <row r="760">
          <cell r="C760">
            <v>42306</v>
          </cell>
        </row>
        <row r="761">
          <cell r="C761">
            <v>42307</v>
          </cell>
        </row>
        <row r="762">
          <cell r="C762">
            <v>42308</v>
          </cell>
        </row>
        <row r="763">
          <cell r="C763">
            <v>42309</v>
          </cell>
        </row>
        <row r="764">
          <cell r="C764">
            <v>42310</v>
          </cell>
        </row>
        <row r="765">
          <cell r="C765">
            <v>42311</v>
          </cell>
        </row>
        <row r="766">
          <cell r="C766">
            <v>42312</v>
          </cell>
        </row>
        <row r="767">
          <cell r="C767">
            <v>42313</v>
          </cell>
        </row>
        <row r="768">
          <cell r="C768">
            <v>42314</v>
          </cell>
        </row>
        <row r="769">
          <cell r="C769">
            <v>42315</v>
          </cell>
        </row>
        <row r="770">
          <cell r="C770">
            <v>42316</v>
          </cell>
        </row>
        <row r="771">
          <cell r="C771">
            <v>42317</v>
          </cell>
        </row>
        <row r="772">
          <cell r="C772">
            <v>42318</v>
          </cell>
        </row>
        <row r="773">
          <cell r="C773">
            <v>42319</v>
          </cell>
        </row>
        <row r="774">
          <cell r="C774">
            <v>42320</v>
          </cell>
        </row>
        <row r="775">
          <cell r="C775">
            <v>42321</v>
          </cell>
        </row>
        <row r="776">
          <cell r="C776">
            <v>42322</v>
          </cell>
        </row>
        <row r="777">
          <cell r="C777">
            <v>42323</v>
          </cell>
        </row>
        <row r="778">
          <cell r="C778">
            <v>42324</v>
          </cell>
        </row>
        <row r="779">
          <cell r="C779">
            <v>42325</v>
          </cell>
        </row>
        <row r="780">
          <cell r="C780">
            <v>42326</v>
          </cell>
        </row>
        <row r="781">
          <cell r="C781">
            <v>42327</v>
          </cell>
        </row>
        <row r="782">
          <cell r="C782">
            <v>42328</v>
          </cell>
        </row>
        <row r="783">
          <cell r="C783">
            <v>42329</v>
          </cell>
        </row>
        <row r="784">
          <cell r="C784">
            <v>42330</v>
          </cell>
        </row>
        <row r="785">
          <cell r="C785">
            <v>42331</v>
          </cell>
        </row>
        <row r="786">
          <cell r="C786">
            <v>42332</v>
          </cell>
        </row>
        <row r="787">
          <cell r="C787">
            <v>42333</v>
          </cell>
        </row>
        <row r="788">
          <cell r="C788">
            <v>42334</v>
          </cell>
        </row>
        <row r="789">
          <cell r="C789">
            <v>42335</v>
          </cell>
        </row>
        <row r="790">
          <cell r="C790">
            <v>42336</v>
          </cell>
        </row>
        <row r="791">
          <cell r="C791">
            <v>42337</v>
          </cell>
        </row>
        <row r="792">
          <cell r="C792">
            <v>42338</v>
          </cell>
        </row>
        <row r="793">
          <cell r="C793">
            <v>42339</v>
          </cell>
        </row>
        <row r="794">
          <cell r="C794">
            <v>42340</v>
          </cell>
        </row>
        <row r="795">
          <cell r="C795">
            <v>42341</v>
          </cell>
        </row>
        <row r="796">
          <cell r="C796">
            <v>42342</v>
          </cell>
        </row>
        <row r="797">
          <cell r="C797">
            <v>42343</v>
          </cell>
        </row>
        <row r="798">
          <cell r="C798">
            <v>42344</v>
          </cell>
        </row>
        <row r="799">
          <cell r="C799">
            <v>42345</v>
          </cell>
        </row>
        <row r="800">
          <cell r="C800">
            <v>42346</v>
          </cell>
        </row>
        <row r="801">
          <cell r="C801">
            <v>42347</v>
          </cell>
        </row>
        <row r="802">
          <cell r="C802">
            <v>42348</v>
          </cell>
        </row>
        <row r="803">
          <cell r="C803">
            <v>42349</v>
          </cell>
        </row>
        <row r="804">
          <cell r="C804">
            <v>42350</v>
          </cell>
        </row>
        <row r="805">
          <cell r="C805">
            <v>42351</v>
          </cell>
        </row>
        <row r="806">
          <cell r="C806">
            <v>42352</v>
          </cell>
        </row>
        <row r="807">
          <cell r="C807">
            <v>42353</v>
          </cell>
        </row>
        <row r="808">
          <cell r="C808">
            <v>42354</v>
          </cell>
        </row>
        <row r="809">
          <cell r="C809">
            <v>42355</v>
          </cell>
        </row>
        <row r="810">
          <cell r="C810">
            <v>42356</v>
          </cell>
        </row>
        <row r="811">
          <cell r="C811">
            <v>42357</v>
          </cell>
        </row>
        <row r="812">
          <cell r="C812">
            <v>42358</v>
          </cell>
        </row>
        <row r="813">
          <cell r="C813">
            <v>42359</v>
          </cell>
        </row>
        <row r="814">
          <cell r="C814">
            <v>42360</v>
          </cell>
        </row>
        <row r="815">
          <cell r="C815">
            <v>42361</v>
          </cell>
        </row>
        <row r="816">
          <cell r="C816">
            <v>42362</v>
          </cell>
        </row>
        <row r="817">
          <cell r="C817">
            <v>42363</v>
          </cell>
        </row>
        <row r="818">
          <cell r="C818">
            <v>42364</v>
          </cell>
        </row>
        <row r="819">
          <cell r="C819">
            <v>42365</v>
          </cell>
        </row>
        <row r="820">
          <cell r="C820">
            <v>42366</v>
          </cell>
        </row>
        <row r="821">
          <cell r="C821">
            <v>42367</v>
          </cell>
        </row>
        <row r="822">
          <cell r="C822">
            <v>42368</v>
          </cell>
        </row>
        <row r="823">
          <cell r="C823">
            <v>42369</v>
          </cell>
        </row>
        <row r="824">
          <cell r="C824">
            <v>42370</v>
          </cell>
        </row>
        <row r="825">
          <cell r="C825">
            <v>42371</v>
          </cell>
        </row>
        <row r="826">
          <cell r="C826">
            <v>42372</v>
          </cell>
        </row>
        <row r="827">
          <cell r="C827">
            <v>42373</v>
          </cell>
        </row>
        <row r="828">
          <cell r="C828">
            <v>42374</v>
          </cell>
        </row>
        <row r="829">
          <cell r="C829">
            <v>42375</v>
          </cell>
        </row>
        <row r="830">
          <cell r="C830">
            <v>42376</v>
          </cell>
        </row>
        <row r="831">
          <cell r="C831">
            <v>42377</v>
          </cell>
        </row>
        <row r="832">
          <cell r="C832">
            <v>42378</v>
          </cell>
        </row>
        <row r="833">
          <cell r="C833">
            <v>42379</v>
          </cell>
        </row>
        <row r="834">
          <cell r="C834">
            <v>42380</v>
          </cell>
        </row>
        <row r="835">
          <cell r="C835">
            <v>42381</v>
          </cell>
        </row>
        <row r="836">
          <cell r="C836">
            <v>42382</v>
          </cell>
        </row>
        <row r="837">
          <cell r="C837">
            <v>42383</v>
          </cell>
        </row>
        <row r="838">
          <cell r="C838">
            <v>42384</v>
          </cell>
        </row>
        <row r="839">
          <cell r="C839">
            <v>42385</v>
          </cell>
        </row>
        <row r="840">
          <cell r="C840">
            <v>42386</v>
          </cell>
        </row>
        <row r="841">
          <cell r="C841">
            <v>42387</v>
          </cell>
        </row>
        <row r="842">
          <cell r="C842">
            <v>42388</v>
          </cell>
        </row>
        <row r="843">
          <cell r="C843">
            <v>42389</v>
          </cell>
        </row>
        <row r="844">
          <cell r="C844">
            <v>42390</v>
          </cell>
        </row>
        <row r="845">
          <cell r="C845">
            <v>42391</v>
          </cell>
        </row>
        <row r="846">
          <cell r="C846">
            <v>42392</v>
          </cell>
        </row>
        <row r="847">
          <cell r="C847">
            <v>42393</v>
          </cell>
        </row>
        <row r="848">
          <cell r="C848">
            <v>42394</v>
          </cell>
        </row>
        <row r="849">
          <cell r="C849">
            <v>42395</v>
          </cell>
        </row>
        <row r="850">
          <cell r="C850">
            <v>42396</v>
          </cell>
        </row>
        <row r="851">
          <cell r="C851">
            <v>42397</v>
          </cell>
        </row>
        <row r="852">
          <cell r="C852">
            <v>42398</v>
          </cell>
        </row>
        <row r="853">
          <cell r="C853">
            <v>42399</v>
          </cell>
        </row>
        <row r="854">
          <cell r="C854">
            <v>42400</v>
          </cell>
        </row>
        <row r="855">
          <cell r="C855">
            <v>42401</v>
          </cell>
        </row>
        <row r="856">
          <cell r="C856">
            <v>42402</v>
          </cell>
        </row>
        <row r="857">
          <cell r="C857">
            <v>42403</v>
          </cell>
        </row>
        <row r="858">
          <cell r="C858">
            <v>42404</v>
          </cell>
        </row>
        <row r="859">
          <cell r="C859">
            <v>42405</v>
          </cell>
        </row>
        <row r="860">
          <cell r="C860">
            <v>42406</v>
          </cell>
        </row>
        <row r="861">
          <cell r="C861">
            <v>42407</v>
          </cell>
        </row>
        <row r="862">
          <cell r="C862">
            <v>42408</v>
          </cell>
        </row>
        <row r="863">
          <cell r="C863">
            <v>42409</v>
          </cell>
        </row>
        <row r="864">
          <cell r="C864">
            <v>42410</v>
          </cell>
        </row>
        <row r="865">
          <cell r="C865">
            <v>42411</v>
          </cell>
        </row>
        <row r="866">
          <cell r="C866">
            <v>42412</v>
          </cell>
        </row>
        <row r="867">
          <cell r="C867">
            <v>42413</v>
          </cell>
        </row>
        <row r="868">
          <cell r="C868">
            <v>42414</v>
          </cell>
        </row>
        <row r="869">
          <cell r="C869">
            <v>42415</v>
          </cell>
        </row>
        <row r="870">
          <cell r="C870">
            <v>42416</v>
          </cell>
        </row>
        <row r="871">
          <cell r="C871">
            <v>42417</v>
          </cell>
        </row>
        <row r="872">
          <cell r="C872">
            <v>42418</v>
          </cell>
        </row>
        <row r="873">
          <cell r="C873">
            <v>42419</v>
          </cell>
        </row>
        <row r="874">
          <cell r="C874">
            <v>42420</v>
          </cell>
        </row>
        <row r="875">
          <cell r="C875">
            <v>42421</v>
          </cell>
        </row>
        <row r="876">
          <cell r="C876">
            <v>42422</v>
          </cell>
        </row>
        <row r="877">
          <cell r="C877">
            <v>42423</v>
          </cell>
        </row>
        <row r="878">
          <cell r="C878">
            <v>42424</v>
          </cell>
        </row>
        <row r="879">
          <cell r="C879">
            <v>42425</v>
          </cell>
        </row>
        <row r="880">
          <cell r="C880">
            <v>42426</v>
          </cell>
        </row>
        <row r="881">
          <cell r="C881">
            <v>42427</v>
          </cell>
        </row>
        <row r="882">
          <cell r="C882">
            <v>42428</v>
          </cell>
        </row>
        <row r="883">
          <cell r="C883">
            <v>42429</v>
          </cell>
        </row>
        <row r="884">
          <cell r="C884">
            <v>42430</v>
          </cell>
        </row>
        <row r="885">
          <cell r="C885">
            <v>42431</v>
          </cell>
        </row>
        <row r="886">
          <cell r="C886">
            <v>42432</v>
          </cell>
        </row>
        <row r="887">
          <cell r="C887">
            <v>42433</v>
          </cell>
        </row>
        <row r="888">
          <cell r="C888">
            <v>42434</v>
          </cell>
        </row>
        <row r="889">
          <cell r="C889">
            <v>42435</v>
          </cell>
        </row>
        <row r="890">
          <cell r="C890">
            <v>42436</v>
          </cell>
        </row>
        <row r="891">
          <cell r="C891">
            <v>42437</v>
          </cell>
        </row>
        <row r="892">
          <cell r="C892">
            <v>42438</v>
          </cell>
        </row>
        <row r="893">
          <cell r="C893">
            <v>42439</v>
          </cell>
        </row>
        <row r="894">
          <cell r="C894">
            <v>42440</v>
          </cell>
        </row>
        <row r="895">
          <cell r="C895">
            <v>42441</v>
          </cell>
        </row>
        <row r="896">
          <cell r="C896">
            <v>42442</v>
          </cell>
        </row>
        <row r="897">
          <cell r="C897">
            <v>42443</v>
          </cell>
        </row>
        <row r="898">
          <cell r="C898">
            <v>42444</v>
          </cell>
        </row>
        <row r="899">
          <cell r="C899">
            <v>42445</v>
          </cell>
        </row>
        <row r="900">
          <cell r="C900">
            <v>42446</v>
          </cell>
        </row>
        <row r="901">
          <cell r="C901">
            <v>42447</v>
          </cell>
        </row>
        <row r="902">
          <cell r="C902">
            <v>42448</v>
          </cell>
        </row>
        <row r="903">
          <cell r="C903">
            <v>42449</v>
          </cell>
        </row>
        <row r="904">
          <cell r="C904">
            <v>42450</v>
          </cell>
        </row>
        <row r="905">
          <cell r="C905">
            <v>42451</v>
          </cell>
        </row>
        <row r="906">
          <cell r="C906">
            <v>42452</v>
          </cell>
        </row>
        <row r="907">
          <cell r="C907">
            <v>42453</v>
          </cell>
        </row>
        <row r="908">
          <cell r="C908">
            <v>42454</v>
          </cell>
        </row>
        <row r="909">
          <cell r="C909">
            <v>42455</v>
          </cell>
        </row>
        <row r="910">
          <cell r="C910">
            <v>42456</v>
          </cell>
        </row>
        <row r="911">
          <cell r="C911">
            <v>42457</v>
          </cell>
        </row>
        <row r="912">
          <cell r="C912">
            <v>42458</v>
          </cell>
        </row>
        <row r="913">
          <cell r="C913">
            <v>42459</v>
          </cell>
        </row>
        <row r="914">
          <cell r="C914">
            <v>42460</v>
          </cell>
        </row>
        <row r="915">
          <cell r="C915">
            <v>42461</v>
          </cell>
        </row>
        <row r="916">
          <cell r="C916">
            <v>42462</v>
          </cell>
        </row>
        <row r="917">
          <cell r="C917">
            <v>42463</v>
          </cell>
        </row>
        <row r="918">
          <cell r="C918">
            <v>42464</v>
          </cell>
        </row>
        <row r="919">
          <cell r="C919">
            <v>42465</v>
          </cell>
        </row>
        <row r="920">
          <cell r="C920">
            <v>42466</v>
          </cell>
        </row>
        <row r="921">
          <cell r="C921">
            <v>42467</v>
          </cell>
        </row>
        <row r="922">
          <cell r="C922">
            <v>42468</v>
          </cell>
        </row>
        <row r="923">
          <cell r="C923">
            <v>42469</v>
          </cell>
        </row>
        <row r="924">
          <cell r="C924">
            <v>42470</v>
          </cell>
        </row>
        <row r="925">
          <cell r="C925">
            <v>42471</v>
          </cell>
        </row>
        <row r="926">
          <cell r="C926">
            <v>42472</v>
          </cell>
        </row>
        <row r="927">
          <cell r="C927">
            <v>42473</v>
          </cell>
        </row>
        <row r="928">
          <cell r="C928">
            <v>42474</v>
          </cell>
        </row>
        <row r="929">
          <cell r="C929">
            <v>42475</v>
          </cell>
        </row>
        <row r="930">
          <cell r="C930">
            <v>42476</v>
          </cell>
        </row>
        <row r="931">
          <cell r="C931">
            <v>42477</v>
          </cell>
        </row>
        <row r="932">
          <cell r="C932">
            <v>42478</v>
          </cell>
        </row>
        <row r="933">
          <cell r="C933">
            <v>42479</v>
          </cell>
        </row>
        <row r="934">
          <cell r="C934">
            <v>42480</v>
          </cell>
        </row>
        <row r="935">
          <cell r="C935">
            <v>42481</v>
          </cell>
        </row>
        <row r="936">
          <cell r="C936">
            <v>42482</v>
          </cell>
        </row>
        <row r="937">
          <cell r="C937">
            <v>42483</v>
          </cell>
        </row>
        <row r="938">
          <cell r="C938">
            <v>42484</v>
          </cell>
        </row>
        <row r="939">
          <cell r="C939">
            <v>42485</v>
          </cell>
        </row>
        <row r="940">
          <cell r="C940">
            <v>42486</v>
          </cell>
        </row>
        <row r="941">
          <cell r="C941">
            <v>42487</v>
          </cell>
        </row>
        <row r="942">
          <cell r="C942">
            <v>42488</v>
          </cell>
        </row>
        <row r="943">
          <cell r="C943">
            <v>42489</v>
          </cell>
        </row>
        <row r="944">
          <cell r="C944">
            <v>42490</v>
          </cell>
        </row>
        <row r="945">
          <cell r="C945">
            <v>42491</v>
          </cell>
        </row>
        <row r="946">
          <cell r="C946">
            <v>42492</v>
          </cell>
        </row>
        <row r="947">
          <cell r="C947">
            <v>42493</v>
          </cell>
        </row>
        <row r="948">
          <cell r="C948">
            <v>42494</v>
          </cell>
        </row>
        <row r="949">
          <cell r="C949">
            <v>42495</v>
          </cell>
        </row>
        <row r="950">
          <cell r="C950">
            <v>42496</v>
          </cell>
        </row>
        <row r="951">
          <cell r="C951">
            <v>42497</v>
          </cell>
        </row>
        <row r="952">
          <cell r="C952">
            <v>42498</v>
          </cell>
        </row>
        <row r="953">
          <cell r="C953">
            <v>42499</v>
          </cell>
        </row>
        <row r="954">
          <cell r="C954">
            <v>42500</v>
          </cell>
        </row>
        <row r="955">
          <cell r="C955">
            <v>42501</v>
          </cell>
        </row>
        <row r="956">
          <cell r="C956">
            <v>42502</v>
          </cell>
        </row>
        <row r="957">
          <cell r="C957">
            <v>42503</v>
          </cell>
        </row>
        <row r="958">
          <cell r="C958">
            <v>42504</v>
          </cell>
        </row>
        <row r="959">
          <cell r="C959">
            <v>42505</v>
          </cell>
        </row>
        <row r="960">
          <cell r="C960">
            <v>42506</v>
          </cell>
        </row>
        <row r="961">
          <cell r="C961">
            <v>42507</v>
          </cell>
        </row>
        <row r="962">
          <cell r="C962">
            <v>42508</v>
          </cell>
        </row>
        <row r="963">
          <cell r="C963">
            <v>42509</v>
          </cell>
        </row>
        <row r="964">
          <cell r="C964">
            <v>42510</v>
          </cell>
        </row>
        <row r="965">
          <cell r="C965">
            <v>42511</v>
          </cell>
        </row>
        <row r="966">
          <cell r="C966">
            <v>42512</v>
          </cell>
        </row>
        <row r="967">
          <cell r="C967">
            <v>42513</v>
          </cell>
        </row>
        <row r="968">
          <cell r="C968">
            <v>42514</v>
          </cell>
        </row>
        <row r="969">
          <cell r="C969">
            <v>42515</v>
          </cell>
        </row>
        <row r="970">
          <cell r="C970">
            <v>42516</v>
          </cell>
        </row>
        <row r="971">
          <cell r="C971">
            <v>42517</v>
          </cell>
        </row>
        <row r="972">
          <cell r="C972">
            <v>42518</v>
          </cell>
        </row>
        <row r="973">
          <cell r="C973">
            <v>42519</v>
          </cell>
        </row>
        <row r="974">
          <cell r="C974">
            <v>42520</v>
          </cell>
        </row>
        <row r="975">
          <cell r="C975">
            <v>42521</v>
          </cell>
        </row>
        <row r="976">
          <cell r="C976">
            <v>42522</v>
          </cell>
        </row>
        <row r="977">
          <cell r="C977">
            <v>42523</v>
          </cell>
        </row>
        <row r="978">
          <cell r="C978">
            <v>42524</v>
          </cell>
        </row>
        <row r="979">
          <cell r="C979">
            <v>42525</v>
          </cell>
        </row>
        <row r="980">
          <cell r="C980">
            <v>42526</v>
          </cell>
        </row>
        <row r="981">
          <cell r="C981">
            <v>42527</v>
          </cell>
        </row>
        <row r="982">
          <cell r="C982">
            <v>42528</v>
          </cell>
        </row>
        <row r="983">
          <cell r="C983">
            <v>42529</v>
          </cell>
        </row>
        <row r="984">
          <cell r="C984">
            <v>42530</v>
          </cell>
        </row>
        <row r="985">
          <cell r="C985">
            <v>42531</v>
          </cell>
        </row>
        <row r="986">
          <cell r="C986">
            <v>42532</v>
          </cell>
        </row>
        <row r="987">
          <cell r="C987">
            <v>42533</v>
          </cell>
        </row>
        <row r="988">
          <cell r="C988">
            <v>42534</v>
          </cell>
        </row>
        <row r="989">
          <cell r="C989">
            <v>42535</v>
          </cell>
        </row>
        <row r="990">
          <cell r="C990">
            <v>42536</v>
          </cell>
        </row>
        <row r="991">
          <cell r="C991">
            <v>42537</v>
          </cell>
        </row>
        <row r="992">
          <cell r="C992">
            <v>42538</v>
          </cell>
        </row>
        <row r="993">
          <cell r="C993">
            <v>42539</v>
          </cell>
        </row>
        <row r="994">
          <cell r="C994">
            <v>42540</v>
          </cell>
        </row>
        <row r="995">
          <cell r="C995">
            <v>42541</v>
          </cell>
        </row>
        <row r="996">
          <cell r="C996">
            <v>42542</v>
          </cell>
        </row>
        <row r="997">
          <cell r="C997">
            <v>42543</v>
          </cell>
        </row>
        <row r="998">
          <cell r="C998">
            <v>42544</v>
          </cell>
        </row>
        <row r="999">
          <cell r="C999">
            <v>42545</v>
          </cell>
        </row>
        <row r="1000">
          <cell r="C1000">
            <v>42546</v>
          </cell>
        </row>
        <row r="1001">
          <cell r="C1001">
            <v>42547</v>
          </cell>
        </row>
        <row r="1002">
          <cell r="C1002">
            <v>42548</v>
          </cell>
        </row>
        <row r="1003">
          <cell r="C1003">
            <v>42549</v>
          </cell>
        </row>
        <row r="1004">
          <cell r="C1004">
            <v>42550</v>
          </cell>
        </row>
        <row r="1005">
          <cell r="C1005">
            <v>42551</v>
          </cell>
        </row>
        <row r="1006">
          <cell r="C1006">
            <v>42552</v>
          </cell>
        </row>
        <row r="1007">
          <cell r="C1007">
            <v>42553</v>
          </cell>
        </row>
        <row r="1008">
          <cell r="C1008">
            <v>42554</v>
          </cell>
        </row>
        <row r="1009">
          <cell r="C1009">
            <v>42555</v>
          </cell>
        </row>
        <row r="1010">
          <cell r="C1010">
            <v>42556</v>
          </cell>
        </row>
        <row r="1011">
          <cell r="C1011">
            <v>42557</v>
          </cell>
        </row>
        <row r="1012">
          <cell r="C1012">
            <v>42558</v>
          </cell>
        </row>
        <row r="1013">
          <cell r="C1013">
            <v>42559</v>
          </cell>
        </row>
        <row r="1014">
          <cell r="C1014">
            <v>42560</v>
          </cell>
        </row>
        <row r="1015">
          <cell r="C1015">
            <v>42561</v>
          </cell>
        </row>
        <row r="1016">
          <cell r="C1016">
            <v>42562</v>
          </cell>
        </row>
        <row r="1017">
          <cell r="C1017">
            <v>42563</v>
          </cell>
        </row>
        <row r="1018">
          <cell r="C1018">
            <v>42564</v>
          </cell>
        </row>
        <row r="1019">
          <cell r="C1019">
            <v>42565</v>
          </cell>
        </row>
        <row r="1020">
          <cell r="C1020">
            <v>42566</v>
          </cell>
        </row>
        <row r="1021">
          <cell r="C1021">
            <v>42567</v>
          </cell>
        </row>
        <row r="1022">
          <cell r="C1022">
            <v>42568</v>
          </cell>
        </row>
        <row r="1023">
          <cell r="C1023">
            <v>42569</v>
          </cell>
        </row>
        <row r="1024">
          <cell r="C1024">
            <v>42570</v>
          </cell>
        </row>
        <row r="1025">
          <cell r="C1025">
            <v>42571</v>
          </cell>
        </row>
        <row r="1026">
          <cell r="C1026">
            <v>42572</v>
          </cell>
        </row>
        <row r="1027">
          <cell r="C1027">
            <v>42573</v>
          </cell>
        </row>
        <row r="1028">
          <cell r="C1028">
            <v>42574</v>
          </cell>
        </row>
        <row r="1029">
          <cell r="C1029">
            <v>42575</v>
          </cell>
        </row>
        <row r="1030">
          <cell r="C1030">
            <v>42576</v>
          </cell>
        </row>
        <row r="1031">
          <cell r="C1031">
            <v>42577</v>
          </cell>
        </row>
        <row r="1032">
          <cell r="C1032">
            <v>42578</v>
          </cell>
        </row>
        <row r="1033">
          <cell r="C1033">
            <v>42579</v>
          </cell>
        </row>
        <row r="1034">
          <cell r="C1034">
            <v>42580</v>
          </cell>
        </row>
        <row r="1035">
          <cell r="C1035">
            <v>42581</v>
          </cell>
        </row>
        <row r="1036">
          <cell r="C1036">
            <v>42582</v>
          </cell>
        </row>
        <row r="1037">
          <cell r="C1037">
            <v>42583</v>
          </cell>
        </row>
        <row r="1038">
          <cell r="C1038">
            <v>42584</v>
          </cell>
        </row>
        <row r="1039">
          <cell r="C1039">
            <v>42585</v>
          </cell>
        </row>
        <row r="1040">
          <cell r="C1040">
            <v>42586</v>
          </cell>
        </row>
        <row r="1041">
          <cell r="C1041">
            <v>42587</v>
          </cell>
        </row>
        <row r="1042">
          <cell r="C1042">
            <v>42588</v>
          </cell>
        </row>
        <row r="1043">
          <cell r="C1043">
            <v>42589</v>
          </cell>
        </row>
        <row r="1044">
          <cell r="C1044">
            <v>42590</v>
          </cell>
        </row>
        <row r="1045">
          <cell r="C1045">
            <v>42591</v>
          </cell>
        </row>
        <row r="1046">
          <cell r="C1046">
            <v>42592</v>
          </cell>
        </row>
        <row r="1047">
          <cell r="C1047">
            <v>42593</v>
          </cell>
        </row>
        <row r="1048">
          <cell r="C1048">
            <v>42594</v>
          </cell>
        </row>
        <row r="1049">
          <cell r="C1049">
            <v>42595</v>
          </cell>
        </row>
        <row r="1050">
          <cell r="C1050">
            <v>42596</v>
          </cell>
        </row>
        <row r="1051">
          <cell r="C1051">
            <v>42597</v>
          </cell>
        </row>
        <row r="1052">
          <cell r="C1052">
            <v>42598</v>
          </cell>
        </row>
        <row r="1053">
          <cell r="C1053">
            <v>42599</v>
          </cell>
        </row>
        <row r="1054">
          <cell r="C1054">
            <v>42600</v>
          </cell>
        </row>
        <row r="1055">
          <cell r="C1055">
            <v>42601</v>
          </cell>
        </row>
        <row r="1056">
          <cell r="C1056">
            <v>42602</v>
          </cell>
        </row>
        <row r="1057">
          <cell r="C1057">
            <v>42603</v>
          </cell>
        </row>
        <row r="1058">
          <cell r="C1058">
            <v>42604</v>
          </cell>
        </row>
        <row r="1059">
          <cell r="C1059">
            <v>42605</v>
          </cell>
        </row>
        <row r="1060">
          <cell r="C1060">
            <v>42606</v>
          </cell>
        </row>
        <row r="1061">
          <cell r="C1061">
            <v>42607</v>
          </cell>
        </row>
        <row r="1062">
          <cell r="C1062">
            <v>42608</v>
          </cell>
        </row>
        <row r="1063">
          <cell r="C1063">
            <v>42609</v>
          </cell>
        </row>
        <row r="1064">
          <cell r="C1064">
            <v>42610</v>
          </cell>
        </row>
        <row r="1065">
          <cell r="C1065">
            <v>42611</v>
          </cell>
        </row>
        <row r="1066">
          <cell r="C1066">
            <v>42612</v>
          </cell>
        </row>
        <row r="1067">
          <cell r="C1067">
            <v>42613</v>
          </cell>
        </row>
        <row r="1068">
          <cell r="C1068">
            <v>42614</v>
          </cell>
        </row>
        <row r="1069">
          <cell r="C1069">
            <v>42615</v>
          </cell>
        </row>
        <row r="1070">
          <cell r="C1070">
            <v>42616</v>
          </cell>
        </row>
        <row r="1071">
          <cell r="C1071">
            <v>42617</v>
          </cell>
        </row>
        <row r="1072">
          <cell r="C1072">
            <v>42618</v>
          </cell>
        </row>
        <row r="1073">
          <cell r="C1073">
            <v>42619</v>
          </cell>
        </row>
        <row r="1074">
          <cell r="C1074">
            <v>42620</v>
          </cell>
        </row>
        <row r="1075">
          <cell r="C1075">
            <v>42621</v>
          </cell>
        </row>
        <row r="1076">
          <cell r="C1076">
            <v>42622</v>
          </cell>
        </row>
        <row r="1077">
          <cell r="C1077">
            <v>42623</v>
          </cell>
        </row>
        <row r="1078">
          <cell r="C1078">
            <v>42624</v>
          </cell>
        </row>
        <row r="1079">
          <cell r="C1079">
            <v>42625</v>
          </cell>
        </row>
        <row r="1080">
          <cell r="C1080">
            <v>42626</v>
          </cell>
        </row>
        <row r="1081">
          <cell r="C1081">
            <v>42627</v>
          </cell>
        </row>
        <row r="1082">
          <cell r="C1082">
            <v>42628</v>
          </cell>
        </row>
        <row r="1083">
          <cell r="C1083">
            <v>42629</v>
          </cell>
        </row>
        <row r="1084">
          <cell r="C1084">
            <v>42630</v>
          </cell>
        </row>
        <row r="1085">
          <cell r="C1085">
            <v>42631</v>
          </cell>
        </row>
        <row r="1086">
          <cell r="C1086">
            <v>42632</v>
          </cell>
        </row>
        <row r="1087">
          <cell r="C1087">
            <v>42633</v>
          </cell>
        </row>
        <row r="1088">
          <cell r="C1088">
            <v>42634</v>
          </cell>
        </row>
        <row r="1089">
          <cell r="C1089">
            <v>42635</v>
          </cell>
        </row>
        <row r="1090">
          <cell r="C1090">
            <v>42636</v>
          </cell>
        </row>
        <row r="1091">
          <cell r="C1091">
            <v>42637</v>
          </cell>
        </row>
        <row r="1092">
          <cell r="C1092">
            <v>42638</v>
          </cell>
        </row>
        <row r="1093">
          <cell r="C1093">
            <v>42639</v>
          </cell>
        </row>
        <row r="1094">
          <cell r="C1094">
            <v>42640</v>
          </cell>
        </row>
        <row r="1095">
          <cell r="C1095">
            <v>42641</v>
          </cell>
        </row>
        <row r="1096">
          <cell r="C1096">
            <v>42642</v>
          </cell>
        </row>
        <row r="1097">
          <cell r="C1097">
            <v>42643</v>
          </cell>
        </row>
        <row r="1098">
          <cell r="C1098">
            <v>42644</v>
          </cell>
        </row>
        <row r="1099">
          <cell r="C1099">
            <v>42645</v>
          </cell>
        </row>
        <row r="1100">
          <cell r="C1100">
            <v>42646</v>
          </cell>
        </row>
        <row r="1101">
          <cell r="C1101">
            <v>42647</v>
          </cell>
        </row>
        <row r="1102">
          <cell r="C1102">
            <v>42648</v>
          </cell>
        </row>
        <row r="1103">
          <cell r="C1103">
            <v>42649</v>
          </cell>
        </row>
        <row r="1104">
          <cell r="C1104">
            <v>42650</v>
          </cell>
        </row>
        <row r="1105">
          <cell r="C1105">
            <v>42651</v>
          </cell>
        </row>
        <row r="1106">
          <cell r="C1106">
            <v>42652</v>
          </cell>
        </row>
        <row r="1107">
          <cell r="C1107">
            <v>42653</v>
          </cell>
        </row>
        <row r="1108">
          <cell r="C1108">
            <v>42654</v>
          </cell>
        </row>
        <row r="1109">
          <cell r="C1109">
            <v>42655</v>
          </cell>
        </row>
        <row r="1110">
          <cell r="C1110">
            <v>42656</v>
          </cell>
        </row>
        <row r="1111">
          <cell r="C1111">
            <v>42657</v>
          </cell>
        </row>
        <row r="1112">
          <cell r="C1112">
            <v>42658</v>
          </cell>
        </row>
        <row r="1113">
          <cell r="C1113">
            <v>42659</v>
          </cell>
        </row>
        <row r="1114">
          <cell r="C1114">
            <v>42660</v>
          </cell>
        </row>
        <row r="1115">
          <cell r="C1115">
            <v>42661</v>
          </cell>
        </row>
        <row r="1116">
          <cell r="C1116">
            <v>42662</v>
          </cell>
        </row>
        <row r="1117">
          <cell r="C1117">
            <v>42663</v>
          </cell>
        </row>
        <row r="1118">
          <cell r="C1118">
            <v>42664</v>
          </cell>
        </row>
        <row r="1119">
          <cell r="C1119">
            <v>42665</v>
          </cell>
        </row>
        <row r="1120">
          <cell r="C1120">
            <v>42666</v>
          </cell>
        </row>
        <row r="1121">
          <cell r="C1121">
            <v>42667</v>
          </cell>
        </row>
        <row r="1122">
          <cell r="C1122">
            <v>42668</v>
          </cell>
        </row>
        <row r="1123">
          <cell r="C1123">
            <v>42669</v>
          </cell>
        </row>
        <row r="1124">
          <cell r="C1124">
            <v>42670</v>
          </cell>
        </row>
        <row r="1125">
          <cell r="C1125">
            <v>42671</v>
          </cell>
        </row>
        <row r="1126">
          <cell r="C1126">
            <v>42672</v>
          </cell>
        </row>
        <row r="1127">
          <cell r="C1127">
            <v>42673</v>
          </cell>
        </row>
        <row r="1128">
          <cell r="C1128">
            <v>42674</v>
          </cell>
        </row>
        <row r="1129">
          <cell r="C1129">
            <v>42675</v>
          </cell>
        </row>
        <row r="1130">
          <cell r="C1130">
            <v>42676</v>
          </cell>
        </row>
        <row r="1131">
          <cell r="C1131">
            <v>42677</v>
          </cell>
        </row>
        <row r="1132">
          <cell r="C1132">
            <v>42678</v>
          </cell>
        </row>
        <row r="1133">
          <cell r="C1133">
            <v>42679</v>
          </cell>
        </row>
        <row r="1134">
          <cell r="C1134">
            <v>42680</v>
          </cell>
        </row>
        <row r="1135">
          <cell r="C1135">
            <v>42681</v>
          </cell>
        </row>
        <row r="1136">
          <cell r="C1136">
            <v>42682</v>
          </cell>
        </row>
        <row r="1137">
          <cell r="C1137">
            <v>42683</v>
          </cell>
        </row>
        <row r="1138">
          <cell r="C1138">
            <v>42684</v>
          </cell>
        </row>
        <row r="1139">
          <cell r="C1139">
            <v>42685</v>
          </cell>
        </row>
        <row r="1140">
          <cell r="C1140">
            <v>42686</v>
          </cell>
        </row>
        <row r="1141">
          <cell r="C1141">
            <v>42687</v>
          </cell>
        </row>
        <row r="1142">
          <cell r="C1142">
            <v>42688</v>
          </cell>
        </row>
        <row r="1143">
          <cell r="C1143">
            <v>42689</v>
          </cell>
        </row>
        <row r="1144">
          <cell r="C1144">
            <v>42690</v>
          </cell>
        </row>
        <row r="1145">
          <cell r="C1145">
            <v>42691</v>
          </cell>
        </row>
        <row r="1146">
          <cell r="C1146">
            <v>42692</v>
          </cell>
        </row>
        <row r="1147">
          <cell r="C1147">
            <v>42693</v>
          </cell>
        </row>
        <row r="1148">
          <cell r="C1148">
            <v>42694</v>
          </cell>
        </row>
        <row r="1149">
          <cell r="C1149">
            <v>42695</v>
          </cell>
        </row>
        <row r="1150">
          <cell r="C1150">
            <v>42696</v>
          </cell>
        </row>
        <row r="1151">
          <cell r="C1151">
            <v>42697</v>
          </cell>
        </row>
        <row r="1152">
          <cell r="C1152">
            <v>42698</v>
          </cell>
        </row>
        <row r="1153">
          <cell r="C1153">
            <v>42699</v>
          </cell>
        </row>
        <row r="1154">
          <cell r="C1154">
            <v>42700</v>
          </cell>
        </row>
        <row r="1155">
          <cell r="C1155">
            <v>42701</v>
          </cell>
        </row>
        <row r="1156">
          <cell r="C1156">
            <v>42702</v>
          </cell>
        </row>
        <row r="1157">
          <cell r="C1157">
            <v>42703</v>
          </cell>
        </row>
        <row r="1158">
          <cell r="C1158">
            <v>42704</v>
          </cell>
        </row>
        <row r="1159">
          <cell r="C1159">
            <v>42705</v>
          </cell>
        </row>
        <row r="1160">
          <cell r="C1160">
            <v>42706</v>
          </cell>
        </row>
        <row r="1161">
          <cell r="C1161">
            <v>42707</v>
          </cell>
        </row>
        <row r="1162">
          <cell r="C1162">
            <v>42708</v>
          </cell>
        </row>
        <row r="1163">
          <cell r="C1163">
            <v>42709</v>
          </cell>
        </row>
        <row r="1164">
          <cell r="C1164">
            <v>42710</v>
          </cell>
        </row>
        <row r="1165">
          <cell r="C1165">
            <v>42711</v>
          </cell>
        </row>
        <row r="1166">
          <cell r="C1166">
            <v>42712</v>
          </cell>
        </row>
        <row r="1167">
          <cell r="C1167">
            <v>42713</v>
          </cell>
        </row>
        <row r="1168">
          <cell r="C1168">
            <v>42714</v>
          </cell>
        </row>
        <row r="1169">
          <cell r="C1169">
            <v>42715</v>
          </cell>
        </row>
        <row r="1170">
          <cell r="C1170">
            <v>42716</v>
          </cell>
        </row>
        <row r="1171">
          <cell r="C1171">
            <v>42717</v>
          </cell>
        </row>
        <row r="1172">
          <cell r="C1172">
            <v>42718</v>
          </cell>
        </row>
        <row r="1173">
          <cell r="C1173">
            <v>42719</v>
          </cell>
        </row>
        <row r="1174">
          <cell r="C1174">
            <v>42720</v>
          </cell>
        </row>
        <row r="1175">
          <cell r="C1175">
            <v>42721</v>
          </cell>
        </row>
        <row r="1176">
          <cell r="C1176">
            <v>42722</v>
          </cell>
        </row>
        <row r="1177">
          <cell r="C1177">
            <v>42723</v>
          </cell>
        </row>
        <row r="1178">
          <cell r="C1178">
            <v>42724</v>
          </cell>
        </row>
        <row r="1179">
          <cell r="C1179">
            <v>42725</v>
          </cell>
        </row>
        <row r="1180">
          <cell r="C1180">
            <v>42726</v>
          </cell>
        </row>
        <row r="1181">
          <cell r="C1181">
            <v>42727</v>
          </cell>
        </row>
        <row r="1182">
          <cell r="C1182">
            <v>42728</v>
          </cell>
        </row>
        <row r="1183">
          <cell r="C1183">
            <v>42729</v>
          </cell>
        </row>
        <row r="1184">
          <cell r="C1184">
            <v>42730</v>
          </cell>
        </row>
        <row r="1185">
          <cell r="C1185">
            <v>42731</v>
          </cell>
        </row>
        <row r="1186">
          <cell r="C1186">
            <v>42732</v>
          </cell>
        </row>
        <row r="1187">
          <cell r="C1187">
            <v>42733</v>
          </cell>
        </row>
        <row r="1188">
          <cell r="C1188">
            <v>42734</v>
          </cell>
        </row>
        <row r="1189">
          <cell r="C1189">
            <v>42735</v>
          </cell>
        </row>
        <row r="1190">
          <cell r="C1190">
            <v>42736</v>
          </cell>
        </row>
        <row r="1191">
          <cell r="C1191">
            <v>42737</v>
          </cell>
        </row>
        <row r="1192">
          <cell r="C1192">
            <v>42738</v>
          </cell>
        </row>
        <row r="1193">
          <cell r="C1193">
            <v>42739</v>
          </cell>
        </row>
        <row r="1194">
          <cell r="C1194">
            <v>42740</v>
          </cell>
        </row>
        <row r="1195">
          <cell r="C1195">
            <v>42741</v>
          </cell>
        </row>
        <row r="1196">
          <cell r="C1196">
            <v>42742</v>
          </cell>
        </row>
        <row r="1197">
          <cell r="C1197">
            <v>42743</v>
          </cell>
        </row>
        <row r="1198">
          <cell r="C1198">
            <v>42744</v>
          </cell>
        </row>
        <row r="1199">
          <cell r="C1199">
            <v>42745</v>
          </cell>
        </row>
        <row r="1200">
          <cell r="C1200">
            <v>42746</v>
          </cell>
        </row>
        <row r="1201">
          <cell r="C1201">
            <v>42747</v>
          </cell>
        </row>
        <row r="1202">
          <cell r="C1202">
            <v>42748</v>
          </cell>
        </row>
        <row r="1203">
          <cell r="C1203">
            <v>42749</v>
          </cell>
        </row>
        <row r="1204">
          <cell r="C1204">
            <v>42750</v>
          </cell>
        </row>
        <row r="1205">
          <cell r="C1205">
            <v>42751</v>
          </cell>
        </row>
        <row r="1206">
          <cell r="C1206">
            <v>42752</v>
          </cell>
        </row>
        <row r="1207">
          <cell r="C1207">
            <v>42753</v>
          </cell>
        </row>
        <row r="1208">
          <cell r="C1208">
            <v>42754</v>
          </cell>
        </row>
        <row r="1209">
          <cell r="C1209">
            <v>42755</v>
          </cell>
        </row>
        <row r="1210">
          <cell r="C1210">
            <v>42756</v>
          </cell>
        </row>
        <row r="1211">
          <cell r="C1211">
            <v>42757</v>
          </cell>
        </row>
        <row r="1212">
          <cell r="C1212">
            <v>42758</v>
          </cell>
        </row>
        <row r="1213">
          <cell r="C1213">
            <v>42759</v>
          </cell>
        </row>
        <row r="1214">
          <cell r="C1214">
            <v>42760</v>
          </cell>
        </row>
        <row r="1215">
          <cell r="C1215">
            <v>42761</v>
          </cell>
        </row>
        <row r="1216">
          <cell r="C1216">
            <v>42762</v>
          </cell>
        </row>
        <row r="1217">
          <cell r="C1217">
            <v>42763</v>
          </cell>
        </row>
        <row r="1218">
          <cell r="C1218">
            <v>42764</v>
          </cell>
        </row>
        <row r="1219">
          <cell r="C1219">
            <v>42765</v>
          </cell>
        </row>
        <row r="1220">
          <cell r="C1220">
            <v>42766</v>
          </cell>
        </row>
        <row r="1221">
          <cell r="C1221">
            <v>42767</v>
          </cell>
        </row>
        <row r="1222">
          <cell r="C1222">
            <v>42768</v>
          </cell>
        </row>
        <row r="1223">
          <cell r="C1223">
            <v>42769</v>
          </cell>
        </row>
        <row r="1224">
          <cell r="C1224">
            <v>42770</v>
          </cell>
        </row>
        <row r="1225">
          <cell r="C1225">
            <v>42771</v>
          </cell>
        </row>
        <row r="1226">
          <cell r="C1226">
            <v>42772</v>
          </cell>
        </row>
        <row r="1227">
          <cell r="C1227">
            <v>42773</v>
          </cell>
        </row>
        <row r="1228">
          <cell r="C1228">
            <v>42774</v>
          </cell>
        </row>
        <row r="1229">
          <cell r="C1229">
            <v>42775</v>
          </cell>
        </row>
        <row r="1230">
          <cell r="C1230">
            <v>42776</v>
          </cell>
        </row>
        <row r="1231">
          <cell r="C1231">
            <v>42777</v>
          </cell>
        </row>
        <row r="1232">
          <cell r="C1232">
            <v>42778</v>
          </cell>
        </row>
        <row r="1233">
          <cell r="C1233">
            <v>42779</v>
          </cell>
        </row>
        <row r="1234">
          <cell r="C1234">
            <v>42780</v>
          </cell>
        </row>
        <row r="1235">
          <cell r="C1235">
            <v>42781</v>
          </cell>
        </row>
        <row r="1236">
          <cell r="C1236">
            <v>42782</v>
          </cell>
        </row>
        <row r="1237">
          <cell r="C1237">
            <v>42783</v>
          </cell>
        </row>
        <row r="1238">
          <cell r="C1238">
            <v>42784</v>
          </cell>
        </row>
        <row r="1239">
          <cell r="C1239">
            <v>42785</v>
          </cell>
        </row>
        <row r="1240">
          <cell r="C1240">
            <v>42786</v>
          </cell>
        </row>
        <row r="1241">
          <cell r="C1241">
            <v>42787</v>
          </cell>
        </row>
        <row r="1242">
          <cell r="C1242">
            <v>42788</v>
          </cell>
        </row>
        <row r="1243">
          <cell r="C1243">
            <v>42789</v>
          </cell>
        </row>
        <row r="1244">
          <cell r="C1244">
            <v>42790</v>
          </cell>
        </row>
        <row r="1245">
          <cell r="C1245">
            <v>42791</v>
          </cell>
        </row>
        <row r="1246">
          <cell r="C1246">
            <v>42792</v>
          </cell>
        </row>
        <row r="1247">
          <cell r="C1247">
            <v>42793</v>
          </cell>
        </row>
        <row r="1248">
          <cell r="C1248">
            <v>42794</v>
          </cell>
        </row>
        <row r="1249">
          <cell r="C1249">
            <v>42795</v>
          </cell>
        </row>
        <row r="1250">
          <cell r="C1250">
            <v>42796</v>
          </cell>
        </row>
        <row r="1251">
          <cell r="C1251">
            <v>42797</v>
          </cell>
        </row>
        <row r="1252">
          <cell r="C1252">
            <v>42798</v>
          </cell>
        </row>
        <row r="1253">
          <cell r="C1253">
            <v>42799</v>
          </cell>
        </row>
        <row r="1254">
          <cell r="C1254">
            <v>42800</v>
          </cell>
        </row>
        <row r="1255">
          <cell r="C1255">
            <v>42801</v>
          </cell>
        </row>
        <row r="1256">
          <cell r="C1256">
            <v>42802</v>
          </cell>
        </row>
        <row r="1257">
          <cell r="C1257">
            <v>42803</v>
          </cell>
        </row>
        <row r="1258">
          <cell r="C1258">
            <v>42804</v>
          </cell>
        </row>
        <row r="1259">
          <cell r="C1259">
            <v>42805</v>
          </cell>
        </row>
        <row r="1260">
          <cell r="C1260">
            <v>42806</v>
          </cell>
        </row>
        <row r="1261">
          <cell r="C1261">
            <v>42807</v>
          </cell>
        </row>
        <row r="1262">
          <cell r="C1262">
            <v>42808</v>
          </cell>
        </row>
        <row r="1263">
          <cell r="C1263">
            <v>42809</v>
          </cell>
        </row>
        <row r="1264">
          <cell r="C1264">
            <v>42810</v>
          </cell>
        </row>
        <row r="1265">
          <cell r="C1265">
            <v>42811</v>
          </cell>
        </row>
        <row r="1266">
          <cell r="C1266">
            <v>42812</v>
          </cell>
        </row>
        <row r="1267">
          <cell r="C1267">
            <v>42813</v>
          </cell>
        </row>
        <row r="1268">
          <cell r="C1268">
            <v>42814</v>
          </cell>
        </row>
        <row r="1269">
          <cell r="C1269">
            <v>42815</v>
          </cell>
        </row>
        <row r="1270">
          <cell r="C1270">
            <v>42816</v>
          </cell>
        </row>
        <row r="1271">
          <cell r="C1271">
            <v>42817</v>
          </cell>
        </row>
        <row r="1272">
          <cell r="C1272">
            <v>42818</v>
          </cell>
        </row>
        <row r="1273">
          <cell r="C1273">
            <v>42819</v>
          </cell>
        </row>
        <row r="1274">
          <cell r="C1274">
            <v>42820</v>
          </cell>
        </row>
        <row r="1275">
          <cell r="C1275">
            <v>42821</v>
          </cell>
        </row>
        <row r="1276">
          <cell r="C1276">
            <v>42822</v>
          </cell>
        </row>
        <row r="1277">
          <cell r="C1277">
            <v>42823</v>
          </cell>
        </row>
        <row r="1278">
          <cell r="C1278">
            <v>42824</v>
          </cell>
        </row>
        <row r="1279">
          <cell r="C1279">
            <v>42825</v>
          </cell>
        </row>
        <row r="1280">
          <cell r="C1280">
            <v>42826</v>
          </cell>
        </row>
        <row r="1281">
          <cell r="C1281">
            <v>42827</v>
          </cell>
        </row>
        <row r="1282">
          <cell r="C1282">
            <v>42828</v>
          </cell>
        </row>
        <row r="1283">
          <cell r="C1283">
            <v>42829</v>
          </cell>
        </row>
        <row r="1284">
          <cell r="C1284">
            <v>42830</v>
          </cell>
        </row>
        <row r="1285">
          <cell r="C1285">
            <v>42831</v>
          </cell>
        </row>
        <row r="1286">
          <cell r="C1286">
            <v>42832</v>
          </cell>
        </row>
        <row r="1287">
          <cell r="C1287">
            <v>42833</v>
          </cell>
        </row>
        <row r="1288">
          <cell r="C1288">
            <v>42834</v>
          </cell>
        </row>
        <row r="1289">
          <cell r="C1289">
            <v>42835</v>
          </cell>
        </row>
        <row r="1290">
          <cell r="C1290">
            <v>42836</v>
          </cell>
        </row>
        <row r="1291">
          <cell r="C1291">
            <v>42837</v>
          </cell>
        </row>
        <row r="1292">
          <cell r="C1292">
            <v>42838</v>
          </cell>
        </row>
        <row r="1293">
          <cell r="C1293">
            <v>42839</v>
          </cell>
        </row>
        <row r="1294">
          <cell r="C1294">
            <v>42840</v>
          </cell>
        </row>
        <row r="1295">
          <cell r="C1295">
            <v>42841</v>
          </cell>
        </row>
        <row r="1296">
          <cell r="C1296">
            <v>42842</v>
          </cell>
        </row>
        <row r="1297">
          <cell r="C1297">
            <v>42843</v>
          </cell>
        </row>
        <row r="1298">
          <cell r="C1298">
            <v>42844</v>
          </cell>
        </row>
        <row r="1299">
          <cell r="C1299">
            <v>42845</v>
          </cell>
        </row>
        <row r="1300">
          <cell r="C1300">
            <v>42846</v>
          </cell>
        </row>
        <row r="1301">
          <cell r="C1301">
            <v>42847</v>
          </cell>
        </row>
        <row r="1302">
          <cell r="C1302">
            <v>42848</v>
          </cell>
        </row>
        <row r="1303">
          <cell r="C1303">
            <v>42849</v>
          </cell>
        </row>
        <row r="1304">
          <cell r="C1304">
            <v>42850</v>
          </cell>
        </row>
        <row r="1305">
          <cell r="C1305">
            <v>42851</v>
          </cell>
        </row>
        <row r="1306">
          <cell r="C1306">
            <v>42852</v>
          </cell>
        </row>
        <row r="1307">
          <cell r="C1307">
            <v>42853</v>
          </cell>
        </row>
        <row r="1308">
          <cell r="C1308">
            <v>42854</v>
          </cell>
        </row>
        <row r="1309">
          <cell r="C1309">
            <v>42855</v>
          </cell>
        </row>
        <row r="1310">
          <cell r="C1310">
            <v>42856</v>
          </cell>
        </row>
        <row r="1311">
          <cell r="C1311">
            <v>42857</v>
          </cell>
        </row>
        <row r="1312">
          <cell r="C1312">
            <v>42858</v>
          </cell>
        </row>
        <row r="1313">
          <cell r="C1313">
            <v>42859</v>
          </cell>
        </row>
        <row r="1314">
          <cell r="C1314">
            <v>42860</v>
          </cell>
        </row>
        <row r="1315">
          <cell r="C1315">
            <v>42861</v>
          </cell>
        </row>
        <row r="1316">
          <cell r="C1316">
            <v>42862</v>
          </cell>
        </row>
        <row r="1317">
          <cell r="C1317">
            <v>42863</v>
          </cell>
        </row>
        <row r="1318">
          <cell r="C1318">
            <v>42864</v>
          </cell>
        </row>
        <row r="1319">
          <cell r="C1319">
            <v>42865</v>
          </cell>
        </row>
        <row r="1320">
          <cell r="C1320">
            <v>42866</v>
          </cell>
        </row>
        <row r="1321">
          <cell r="C1321">
            <v>42867</v>
          </cell>
        </row>
        <row r="1322">
          <cell r="C1322">
            <v>42868</v>
          </cell>
        </row>
        <row r="1323">
          <cell r="C1323">
            <v>42869</v>
          </cell>
        </row>
        <row r="1324">
          <cell r="C1324">
            <v>42870</v>
          </cell>
        </row>
        <row r="1325">
          <cell r="C1325">
            <v>42871</v>
          </cell>
        </row>
        <row r="1326">
          <cell r="C1326">
            <v>42872</v>
          </cell>
        </row>
        <row r="1327">
          <cell r="C1327">
            <v>42873</v>
          </cell>
        </row>
        <row r="1328">
          <cell r="C1328">
            <v>42874</v>
          </cell>
        </row>
        <row r="1329">
          <cell r="C1329">
            <v>42875</v>
          </cell>
        </row>
        <row r="1330">
          <cell r="C1330">
            <v>42876</v>
          </cell>
        </row>
        <row r="1331">
          <cell r="C1331">
            <v>42877</v>
          </cell>
        </row>
        <row r="1332">
          <cell r="C1332">
            <v>42878</v>
          </cell>
        </row>
        <row r="1333">
          <cell r="C1333">
            <v>42879</v>
          </cell>
        </row>
        <row r="1334">
          <cell r="C1334">
            <v>42880</v>
          </cell>
        </row>
        <row r="1335">
          <cell r="C1335">
            <v>42881</v>
          </cell>
        </row>
        <row r="1336">
          <cell r="C1336">
            <v>42882</v>
          </cell>
        </row>
        <row r="1337">
          <cell r="C1337">
            <v>42883</v>
          </cell>
        </row>
        <row r="1338">
          <cell r="C1338">
            <v>42884</v>
          </cell>
        </row>
        <row r="1339">
          <cell r="C1339">
            <v>42885</v>
          </cell>
        </row>
        <row r="1340">
          <cell r="C1340">
            <v>42886</v>
          </cell>
        </row>
        <row r="1341">
          <cell r="C1341">
            <v>42887</v>
          </cell>
        </row>
        <row r="1342">
          <cell r="C1342">
            <v>42888</v>
          </cell>
        </row>
        <row r="1343">
          <cell r="C1343">
            <v>42889</v>
          </cell>
        </row>
        <row r="1344">
          <cell r="C1344">
            <v>42890</v>
          </cell>
        </row>
        <row r="1345">
          <cell r="C1345">
            <v>42891</v>
          </cell>
        </row>
        <row r="1346">
          <cell r="C1346">
            <v>42892</v>
          </cell>
        </row>
        <row r="1347">
          <cell r="C1347">
            <v>42893</v>
          </cell>
        </row>
        <row r="1348">
          <cell r="C1348">
            <v>42894</v>
          </cell>
        </row>
        <row r="1349">
          <cell r="C1349">
            <v>42895</v>
          </cell>
        </row>
        <row r="1350">
          <cell r="C1350">
            <v>42896</v>
          </cell>
        </row>
        <row r="1351">
          <cell r="C1351">
            <v>42897</v>
          </cell>
        </row>
        <row r="1352">
          <cell r="C1352">
            <v>42898</v>
          </cell>
        </row>
        <row r="1353">
          <cell r="C1353">
            <v>42899</v>
          </cell>
        </row>
        <row r="1354">
          <cell r="C1354">
            <v>42900</v>
          </cell>
        </row>
        <row r="1355">
          <cell r="C1355">
            <v>42901</v>
          </cell>
        </row>
        <row r="1356">
          <cell r="C1356">
            <v>42902</v>
          </cell>
        </row>
        <row r="1357">
          <cell r="C1357">
            <v>42903</v>
          </cell>
        </row>
        <row r="1358">
          <cell r="C1358">
            <v>42904</v>
          </cell>
        </row>
        <row r="1359">
          <cell r="C1359">
            <v>42905</v>
          </cell>
        </row>
        <row r="1360">
          <cell r="C1360">
            <v>42906</v>
          </cell>
        </row>
        <row r="1361">
          <cell r="C1361">
            <v>42907</v>
          </cell>
        </row>
        <row r="1362">
          <cell r="C1362">
            <v>42908</v>
          </cell>
        </row>
        <row r="1363">
          <cell r="C1363">
            <v>42909</v>
          </cell>
        </row>
        <row r="1364">
          <cell r="C1364">
            <v>42910</v>
          </cell>
        </row>
        <row r="1365">
          <cell r="C1365">
            <v>42911</v>
          </cell>
        </row>
        <row r="1366">
          <cell r="C1366">
            <v>42912</v>
          </cell>
        </row>
        <row r="1367">
          <cell r="C1367">
            <v>42913</v>
          </cell>
        </row>
        <row r="1368">
          <cell r="C1368">
            <v>42914</v>
          </cell>
        </row>
        <row r="1369">
          <cell r="C1369">
            <v>42915</v>
          </cell>
        </row>
        <row r="1370">
          <cell r="C1370">
            <v>42916</v>
          </cell>
        </row>
        <row r="1371">
          <cell r="C1371">
            <v>42917</v>
          </cell>
        </row>
        <row r="1372">
          <cell r="C1372">
            <v>42918</v>
          </cell>
        </row>
        <row r="1373">
          <cell r="C1373">
            <v>42919</v>
          </cell>
        </row>
        <row r="1374">
          <cell r="C1374">
            <v>42920</v>
          </cell>
        </row>
        <row r="1375">
          <cell r="C1375">
            <v>42921</v>
          </cell>
        </row>
        <row r="1376">
          <cell r="C1376">
            <v>42922</v>
          </cell>
        </row>
        <row r="1377">
          <cell r="C1377">
            <v>42923</v>
          </cell>
        </row>
        <row r="1378">
          <cell r="C1378">
            <v>42924</v>
          </cell>
        </row>
        <row r="1379">
          <cell r="C1379">
            <v>42925</v>
          </cell>
        </row>
        <row r="1380">
          <cell r="C1380">
            <v>42926</v>
          </cell>
        </row>
        <row r="1381">
          <cell r="C1381">
            <v>42927</v>
          </cell>
        </row>
        <row r="1382">
          <cell r="C1382">
            <v>42928</v>
          </cell>
        </row>
        <row r="1383">
          <cell r="C1383">
            <v>42929</v>
          </cell>
        </row>
        <row r="1384">
          <cell r="C1384">
            <v>42930</v>
          </cell>
        </row>
        <row r="1385">
          <cell r="C1385">
            <v>42931</v>
          </cell>
        </row>
        <row r="1386">
          <cell r="C1386">
            <v>42932</v>
          </cell>
        </row>
        <row r="1387">
          <cell r="C1387">
            <v>42933</v>
          </cell>
        </row>
        <row r="1388">
          <cell r="C1388">
            <v>42934</v>
          </cell>
        </row>
        <row r="1389">
          <cell r="C1389">
            <v>42935</v>
          </cell>
        </row>
        <row r="1390">
          <cell r="C1390">
            <v>42936</v>
          </cell>
        </row>
        <row r="1391">
          <cell r="C1391">
            <v>42937</v>
          </cell>
        </row>
        <row r="1392">
          <cell r="C1392">
            <v>42938</v>
          </cell>
        </row>
        <row r="1393">
          <cell r="C1393">
            <v>42939</v>
          </cell>
        </row>
        <row r="1394">
          <cell r="C1394">
            <v>42940</v>
          </cell>
        </row>
        <row r="1395">
          <cell r="C1395">
            <v>42941</v>
          </cell>
        </row>
        <row r="1396">
          <cell r="C1396">
            <v>42942</v>
          </cell>
        </row>
        <row r="1397">
          <cell r="C1397">
            <v>42943</v>
          </cell>
        </row>
        <row r="1398">
          <cell r="C1398">
            <v>42944</v>
          </cell>
        </row>
        <row r="1399">
          <cell r="C1399">
            <v>42945</v>
          </cell>
        </row>
        <row r="1400">
          <cell r="C1400">
            <v>42946</v>
          </cell>
        </row>
        <row r="1401">
          <cell r="C1401">
            <v>42947</v>
          </cell>
        </row>
        <row r="1402">
          <cell r="C1402">
            <v>42948</v>
          </cell>
        </row>
        <row r="1403">
          <cell r="C1403">
            <v>42949</v>
          </cell>
        </row>
        <row r="1404">
          <cell r="C1404">
            <v>42950</v>
          </cell>
        </row>
        <row r="1405">
          <cell r="C1405">
            <v>42951</v>
          </cell>
        </row>
        <row r="1406">
          <cell r="C1406">
            <v>42952</v>
          </cell>
        </row>
        <row r="1407">
          <cell r="C1407">
            <v>42953</v>
          </cell>
        </row>
        <row r="1408">
          <cell r="C1408">
            <v>42954</v>
          </cell>
        </row>
        <row r="1409">
          <cell r="C1409">
            <v>42955</v>
          </cell>
        </row>
        <row r="1410">
          <cell r="C1410">
            <v>42956</v>
          </cell>
        </row>
        <row r="1411">
          <cell r="C1411">
            <v>42957</v>
          </cell>
        </row>
        <row r="1412">
          <cell r="C1412">
            <v>42958</v>
          </cell>
        </row>
        <row r="1413">
          <cell r="C1413">
            <v>42959</v>
          </cell>
        </row>
        <row r="1414">
          <cell r="C1414">
            <v>42960</v>
          </cell>
        </row>
        <row r="1415">
          <cell r="C1415">
            <v>42961</v>
          </cell>
        </row>
        <row r="1416">
          <cell r="C1416">
            <v>42962</v>
          </cell>
        </row>
        <row r="1417">
          <cell r="C1417">
            <v>42963</v>
          </cell>
        </row>
        <row r="1418">
          <cell r="C1418">
            <v>42964</v>
          </cell>
        </row>
        <row r="1419">
          <cell r="C1419">
            <v>42965</v>
          </cell>
        </row>
        <row r="1420">
          <cell r="C1420">
            <v>42966</v>
          </cell>
        </row>
        <row r="1421">
          <cell r="C1421">
            <v>42967</v>
          </cell>
        </row>
        <row r="1422">
          <cell r="C1422">
            <v>42968</v>
          </cell>
        </row>
        <row r="1423">
          <cell r="C1423">
            <v>42969</v>
          </cell>
        </row>
        <row r="1424">
          <cell r="C1424">
            <v>42970</v>
          </cell>
        </row>
        <row r="1425">
          <cell r="C1425">
            <v>42971</v>
          </cell>
        </row>
        <row r="1426">
          <cell r="C1426">
            <v>42972</v>
          </cell>
        </row>
        <row r="1427">
          <cell r="C1427">
            <v>42973</v>
          </cell>
        </row>
        <row r="1428">
          <cell r="C1428">
            <v>42974</v>
          </cell>
        </row>
        <row r="1429">
          <cell r="C1429">
            <v>42975</v>
          </cell>
        </row>
        <row r="1430">
          <cell r="C1430">
            <v>42976</v>
          </cell>
        </row>
        <row r="1431">
          <cell r="C1431">
            <v>42977</v>
          </cell>
        </row>
        <row r="1432">
          <cell r="C1432">
            <v>42978</v>
          </cell>
        </row>
        <row r="1433">
          <cell r="C1433">
            <v>42979</v>
          </cell>
        </row>
        <row r="1434">
          <cell r="C1434">
            <v>42980</v>
          </cell>
        </row>
        <row r="1435">
          <cell r="C1435">
            <v>42981</v>
          </cell>
        </row>
        <row r="1436">
          <cell r="C1436">
            <v>42982</v>
          </cell>
        </row>
        <row r="1437">
          <cell r="C1437">
            <v>42983</v>
          </cell>
        </row>
        <row r="1438">
          <cell r="C1438">
            <v>42984</v>
          </cell>
        </row>
        <row r="1439">
          <cell r="C1439">
            <v>42985</v>
          </cell>
        </row>
        <row r="1440">
          <cell r="C1440">
            <v>42986</v>
          </cell>
        </row>
        <row r="1441">
          <cell r="C1441">
            <v>42987</v>
          </cell>
        </row>
        <row r="1442">
          <cell r="C1442">
            <v>42988</v>
          </cell>
        </row>
        <row r="1443">
          <cell r="C1443">
            <v>42989</v>
          </cell>
        </row>
        <row r="1444">
          <cell r="C1444">
            <v>42990</v>
          </cell>
        </row>
        <row r="1445">
          <cell r="C1445">
            <v>42991</v>
          </cell>
        </row>
        <row r="1446">
          <cell r="C1446">
            <v>42992</v>
          </cell>
        </row>
        <row r="1447">
          <cell r="C1447">
            <v>42993</v>
          </cell>
        </row>
        <row r="1448">
          <cell r="C1448">
            <v>42994</v>
          </cell>
        </row>
        <row r="1449">
          <cell r="C1449">
            <v>42995</v>
          </cell>
        </row>
        <row r="1450">
          <cell r="C1450">
            <v>42996</v>
          </cell>
        </row>
        <row r="1451">
          <cell r="C1451">
            <v>42997</v>
          </cell>
        </row>
        <row r="1452">
          <cell r="C1452">
            <v>42998</v>
          </cell>
        </row>
        <row r="1453">
          <cell r="C1453">
            <v>42999</v>
          </cell>
        </row>
        <row r="1454">
          <cell r="C1454">
            <v>43000</v>
          </cell>
        </row>
        <row r="1455">
          <cell r="C1455">
            <v>43001</v>
          </cell>
        </row>
        <row r="1456">
          <cell r="C1456">
            <v>43002</v>
          </cell>
        </row>
        <row r="1457">
          <cell r="C1457">
            <v>43003</v>
          </cell>
        </row>
        <row r="1458">
          <cell r="C1458">
            <v>43004</v>
          </cell>
        </row>
        <row r="1459">
          <cell r="C1459">
            <v>43005</v>
          </cell>
        </row>
        <row r="1460">
          <cell r="C1460">
            <v>43006</v>
          </cell>
        </row>
        <row r="1461">
          <cell r="C1461">
            <v>43007</v>
          </cell>
        </row>
        <row r="1462">
          <cell r="C1462">
            <v>43008</v>
          </cell>
        </row>
      </sheetData>
      <sheetData sheetId="3" refreshError="1"/>
      <sheetData sheetId="4">
        <row r="4">
          <cell r="D4">
            <v>43132</v>
          </cell>
        </row>
        <row r="36">
          <cell r="B36" t="str">
            <v>LKB01326B011(9.1)</v>
          </cell>
        </row>
        <row r="38">
          <cell r="B38" t="str">
            <v>LKB02033F013(11)</v>
          </cell>
        </row>
        <row r="39">
          <cell r="B39" t="str">
            <v>LKB03043F011(10)</v>
          </cell>
        </row>
        <row r="40">
          <cell r="B40" t="str">
            <v>LKB02033K013(72)</v>
          </cell>
        </row>
        <row r="41">
          <cell r="B41" t="str">
            <v>LKB03044A010(74)</v>
          </cell>
        </row>
        <row r="42">
          <cell r="B42" t="str">
            <v>LKB01529E014(75)</v>
          </cell>
        </row>
        <row r="43">
          <cell r="B43" t="str">
            <v>LKB03044F019(76)</v>
          </cell>
        </row>
        <row r="44">
          <cell r="B44" t="str">
            <v>LKB03044A010(79)</v>
          </cell>
        </row>
        <row r="45">
          <cell r="B45" t="str">
            <v>LKB03044A010(81)</v>
          </cell>
        </row>
        <row r="46">
          <cell r="B46" t="str">
            <v>LKB02032A016(82)</v>
          </cell>
        </row>
        <row r="47">
          <cell r="B47" t="str">
            <v>LKB03044A010(83)</v>
          </cell>
        </row>
        <row r="48">
          <cell r="B48" t="str">
            <v>LKB00922G017(85)</v>
          </cell>
        </row>
        <row r="49">
          <cell r="B49" t="str">
            <v>LKB01123I017(89)</v>
          </cell>
        </row>
        <row r="50">
          <cell r="B50" t="str">
            <v>LKB01529A012(93)</v>
          </cell>
        </row>
        <row r="51">
          <cell r="B51" t="str">
            <v>LKB01529E014(94)</v>
          </cell>
        </row>
        <row r="52">
          <cell r="B52" t="str">
            <v>LKB01529E014(95)</v>
          </cell>
        </row>
        <row r="54">
          <cell r="B54" t="str">
            <v>LKB01530E152(107)</v>
          </cell>
        </row>
        <row r="55">
          <cell r="B55" t="str">
            <v>LKB02035C155(108)</v>
          </cell>
        </row>
        <row r="56">
          <cell r="B56" t="str">
            <v>LKB02035C155(109)</v>
          </cell>
        </row>
        <row r="57">
          <cell r="B57" t="str">
            <v>LKB02035C155(110)</v>
          </cell>
        </row>
        <row r="58">
          <cell r="B58" t="str">
            <v>LKB01530E152 (115)</v>
          </cell>
        </row>
        <row r="59">
          <cell r="B59" t="str">
            <v>LKB01528I017 (116)</v>
          </cell>
        </row>
        <row r="60">
          <cell r="B60" t="str">
            <v>LKB01529A012 (117)</v>
          </cell>
        </row>
        <row r="61">
          <cell r="B61" t="str">
            <v>LKB00922G017 (119)</v>
          </cell>
        </row>
        <row r="62">
          <cell r="B62" t="str">
            <v>LKB01023I019 (120)</v>
          </cell>
        </row>
        <row r="64">
          <cell r="B64" t="str">
            <v>LKB01025H016 (122)</v>
          </cell>
        </row>
        <row r="65">
          <cell r="B65" t="str">
            <v>LKB01628G019(124)</v>
          </cell>
        </row>
        <row r="72">
          <cell r="B72" t="str">
            <v>LKB03044F019 (132)</v>
          </cell>
        </row>
        <row r="73">
          <cell r="B73" t="str">
            <v>LKB03044F019 (132.1)</v>
          </cell>
        </row>
        <row r="74">
          <cell r="B74" t="str">
            <v>LKB01530E152 (133)</v>
          </cell>
        </row>
        <row r="75">
          <cell r="B75" t="str">
            <v>LKB01530E152 (134)</v>
          </cell>
        </row>
        <row r="76">
          <cell r="B76" t="str">
            <v>LKB00921E014(129)</v>
          </cell>
        </row>
        <row r="78">
          <cell r="B78" t="str">
            <v>LKB01326B011(127)</v>
          </cell>
        </row>
        <row r="79">
          <cell r="B79" t="str">
            <v>LKB00921E014(126)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0-11"/>
      <sheetName val="1210-1211"/>
      <sheetName val="10-11 C"/>
      <sheetName val="1211-1212"/>
      <sheetName val="11-12 C"/>
      <sheetName val="1212-1213"/>
      <sheetName val="12-13 C"/>
      <sheetName val="1213-1214"/>
      <sheetName val="13-14 C"/>
      <sheetName val="1214-1215"/>
      <sheetName val="14-15 C"/>
      <sheetName val="2015-16"/>
      <sheetName val="2016-17"/>
      <sheetName val="2017-18"/>
      <sheetName val="2011-12"/>
      <sheetName val="2012-13"/>
      <sheetName val="2013-14"/>
      <sheetName val="2014-15"/>
      <sheetName val="Avg matrix"/>
      <sheetName val="Empirical TR"/>
      <sheetName val="Avg TR"/>
      <sheetName val="Index"/>
      <sheetName val="Correlation"/>
      <sheetName val="Regression data"/>
      <sheetName val="Forecasting"/>
      <sheetName val="Masters"/>
      <sheetName val="Expected Loss"/>
      <sheetName val="Lookupsheet and assumptions"/>
      <sheetName val="LGD"/>
      <sheetName val="Stage Allocation"/>
      <sheetName val="Bas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>
            <v>0.6</v>
          </cell>
        </row>
      </sheetData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ios"/>
      <sheetName val="ANALYSIS"/>
      <sheetName val="MONTHLY PROFIT &amp; LOSS "/>
      <sheetName val="CASH FLOW"/>
      <sheetName val="SYS PL"/>
      <sheetName val="SYS BS"/>
      <sheetName val="BALANCE SHEET"/>
      <sheetName val="LOANS"/>
      <sheetName val="FG VALUATION"/>
      <sheetName val="2"/>
      <sheetName val="3"/>
      <sheetName val="4"/>
      <sheetName val="5"/>
      <sheetName val="12"/>
      <sheetName val="13"/>
      <sheetName val="14"/>
      <sheetName val="15"/>
      <sheetName val="17"/>
      <sheetName val="18"/>
      <sheetName val="16"/>
      <sheetName val="20"/>
      <sheetName val="19"/>
      <sheetName val="21"/>
      <sheetName val="DETAIL P&amp;L"/>
      <sheetName val="STA I"/>
      <sheetName val="STAII"/>
      <sheetName val="STA III "/>
      <sheetName val="CF"/>
      <sheetName val="CF WORKING"/>
      <sheetName val="Lease"/>
      <sheetName val="305200 mar"/>
      <sheetName val="305200"/>
      <sheetName val="300200"/>
      <sheetName val="300100"/>
      <sheetName val="Ld_Lcy"/>
      <sheetName val="Currency"/>
      <sheetName val="Non-Statistical Sampling"/>
      <sheetName val="AR Drop Downs"/>
      <sheetName val="DropDown"/>
      <sheetName val="Bank _Inst_Master"/>
      <sheetName val="PPE"/>
      <sheetName val="P&amp;L"/>
      <sheetName val="Bal Sheet Consolidation"/>
      <sheetName val="PP&amp;E 2007"/>
      <sheetName val="ASH"/>
      <sheetName val="P_L for 3 M"/>
      <sheetName val="KU-P"/>
      <sheetName val="BT-P"/>
      <sheetName val="BS - Openning - Int"/>
      <sheetName val="Total Consol"/>
      <sheetName val="ML"/>
      <sheetName val="Sat Lab Consol"/>
      <sheetName val="NG-P"/>
      <sheetName val="JF-P"/>
      <sheetName val="PW-P"/>
      <sheetName val="WP-P"/>
      <sheetName val="KD-P"/>
      <sheetName val="WT-P"/>
      <sheetName val="GP-P "/>
      <sheetName val="JV Consol"/>
      <sheetName val="RG"/>
      <sheetName val="KB"/>
      <sheetName val="Sheet1"/>
      <sheetName val="ADMIN"/>
      <sheetName val="MONTHLY_PROFIT_&amp;_LOSS_"/>
      <sheetName val="CASH_FLOW"/>
      <sheetName val="SYS_PL"/>
      <sheetName val="SYS_BS"/>
      <sheetName val="BALANCE_SHEET"/>
      <sheetName val="FG_VALUATION"/>
      <sheetName val="DETAIL_P&amp;L"/>
      <sheetName val="STA_I"/>
      <sheetName val="STA_III_"/>
      <sheetName val="CF_WORKING"/>
      <sheetName val="305200_mar"/>
      <sheetName val="Non-Statistical_Sampling"/>
      <sheetName val="AR_Drop_Downs"/>
      <sheetName val="Bank__Inst_Master"/>
      <sheetName val="Bal_Sheet_Consolidation"/>
      <sheetName val="PP&amp;E_2007"/>
      <sheetName val="P_L_for_3_M"/>
      <sheetName val="BS_-_Openning_-_Int"/>
      <sheetName val="Total_Consol"/>
      <sheetName val="Sat_Lab_Consol"/>
      <sheetName val="GP-P_"/>
      <sheetName val="JV_Consol"/>
      <sheetName val="MONTHLY_PROFIT_&amp;_LOSS_1"/>
      <sheetName val="CASH_FLOW1"/>
      <sheetName val="SYS_PL1"/>
      <sheetName val="SYS_BS1"/>
      <sheetName val="BALANCE_SHEET1"/>
      <sheetName val="FG_VALUATION1"/>
      <sheetName val="DETAIL_P&amp;L1"/>
      <sheetName val="STA_I1"/>
      <sheetName val="STA_III_1"/>
      <sheetName val="CF_WORKING1"/>
      <sheetName val="305200_mar1"/>
      <sheetName val="Non-Statistical_Sampling1"/>
      <sheetName val="AR_Drop_Downs1"/>
      <sheetName val="Bank__Inst_Master1"/>
      <sheetName val="Bal_Sheet_Consolidation1"/>
      <sheetName val="PP&amp;E_20071"/>
      <sheetName val="P_L_for_3_M1"/>
      <sheetName val="BS_-_Openning_-_Int1"/>
      <sheetName val="Total_Consol1"/>
      <sheetName val="Sat_Lab_Consol1"/>
      <sheetName val="GP-P_1"/>
      <sheetName val="JV_Consol1"/>
      <sheetName val="MONTHLY_PROFIT_&amp;_LOSS_2"/>
      <sheetName val="CASH_FLOW2"/>
      <sheetName val="SYS_PL2"/>
      <sheetName val="SYS_BS2"/>
      <sheetName val="BALANCE_SHEET2"/>
      <sheetName val="FG_VALUATION2"/>
      <sheetName val="DETAIL_P&amp;L2"/>
      <sheetName val="STA_I2"/>
      <sheetName val="STA_III_2"/>
      <sheetName val="CF_WORKING2"/>
      <sheetName val="305200_mar2"/>
      <sheetName val="Non-Statistical_Sampling2"/>
      <sheetName val="AR_Drop_Downs2"/>
      <sheetName val="Bank__Inst_Master2"/>
      <sheetName val="Bal_Sheet_Consolidation2"/>
      <sheetName val="PP&amp;E_20072"/>
      <sheetName val="P_L_for_3_M2"/>
      <sheetName val="BS_-_Openning_-_Int2"/>
      <sheetName val="Total_Consol2"/>
      <sheetName val="Sat_Lab_Consol2"/>
      <sheetName val="GP-P_2"/>
      <sheetName val="JV_Consol2"/>
      <sheetName val="MONTHLY_PROFIT_&amp;_LOSS_3"/>
      <sheetName val="CASH_FLOW3"/>
      <sheetName val="SYS_PL3"/>
      <sheetName val="SYS_BS3"/>
      <sheetName val="BALANCE_SHEET3"/>
      <sheetName val="FG_VALUATION3"/>
      <sheetName val="DETAIL_P&amp;L3"/>
      <sheetName val="STA_I3"/>
      <sheetName val="STA_III_3"/>
      <sheetName val="CF_WORKING3"/>
      <sheetName val="305200_mar3"/>
      <sheetName val="Non-Statistical_Sampling3"/>
      <sheetName val="AR_Drop_Downs3"/>
      <sheetName val="Bank__Inst_Master3"/>
      <sheetName val="Bal_Sheet_Consolidation3"/>
      <sheetName val="PP&amp;E_20073"/>
      <sheetName val="P_L_for_3_M3"/>
      <sheetName val="BS_-_Openning_-_Int3"/>
      <sheetName val="Total_Consol3"/>
      <sheetName val="Sat_Lab_Consol3"/>
      <sheetName val="GP-P_3"/>
      <sheetName val="JV_Consol3"/>
      <sheetName val="Sheet3"/>
      <sheetName val="BUD"/>
      <sheetName val="Dept P&amp;L"/>
      <sheetName val="Consol CF"/>
      <sheetName val="Lab "/>
      <sheetName val="DownLoad"/>
      <sheetName val=" Accrued Schedule"/>
      <sheetName val="FEB 16"/>
      <sheetName val="Loan Amortization Schedule"/>
      <sheetName val="Dept_P&amp;L1"/>
      <sheetName val="Consol_CF1"/>
      <sheetName val="Lab_1"/>
      <sheetName val="_Accrued_Schedule1"/>
      <sheetName val="FEB_161"/>
      <sheetName val="Loan_Amortization_Schedule1"/>
      <sheetName val="Dept_P&amp;L"/>
      <sheetName val="Lab_"/>
      <sheetName val="Consol_CF"/>
      <sheetName val="_Accrued_Schedule"/>
      <sheetName val="FEB_16"/>
      <sheetName val="Loan_Amortization_Schedule"/>
      <sheetName val="1000 BEDS"/>
      <sheetName val="GND"/>
      <sheetName val="CP"/>
      <sheetName val="LAK"/>
      <sheetName val="MC"/>
      <sheetName val="WTC"/>
      <sheetName val="MUS"/>
      <sheetName val="BARS"/>
      <sheetName val="IC PURCHASE"/>
      <sheetName val="IC OTHER OPERATING INCOME"/>
      <sheetName val="Summery-Dec 20"/>
      <sheetName val="Quoted Debt"/>
      <sheetName val="Bond Prices"/>
      <sheetName val="RIOTAB2"/>
      <sheetName val="RIOTAB3"/>
      <sheetName val="Individual Clients"/>
      <sheetName val="JOB CLOSE"/>
      <sheetName val="BUD-D.XLS"/>
      <sheetName val="Article"/>
    </sheetNames>
    <sheetDataSet>
      <sheetData sheetId="0">
        <row r="5">
          <cell r="D5">
            <v>6790479</v>
          </cell>
        </row>
      </sheetData>
      <sheetData sheetId="1"/>
      <sheetData sheetId="2"/>
      <sheetData sheetId="3"/>
      <sheetData sheetId="4"/>
      <sheetData sheetId="5"/>
      <sheetData sheetId="6">
        <row r="8">
          <cell r="M8">
            <v>1256452813.5800002</v>
          </cell>
        </row>
      </sheetData>
      <sheetData sheetId="7">
        <row r="8">
          <cell r="M8">
            <v>1256452813.5800002</v>
          </cell>
        </row>
      </sheetData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 xml:space="preserve">Royal Porcelain (Pvt) Limited </v>
          </cell>
        </row>
      </sheetData>
      <sheetData sheetId="15">
        <row r="1">
          <cell r="A1" t="str">
            <v xml:space="preserve">Royal Porcelain (Pvt) Limited </v>
          </cell>
        </row>
      </sheetData>
      <sheetData sheetId="16">
        <row r="1">
          <cell r="A1" t="str">
            <v xml:space="preserve">Royal Porcelain (Pvt) Limited 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5">
          <cell r="D5">
            <v>6790479</v>
          </cell>
          <cell r="H5">
            <v>1.6666666666666666E-2</v>
          </cell>
        </row>
        <row r="7">
          <cell r="D7">
            <v>3.9166666600000002</v>
          </cell>
        </row>
        <row r="8">
          <cell r="D8">
            <v>39395</v>
          </cell>
        </row>
        <row r="9">
          <cell r="D9" t="str">
            <v>Monthly</v>
          </cell>
        </row>
        <row r="11">
          <cell r="D11">
            <v>209520.51</v>
          </cell>
        </row>
      </sheetData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>
        <row r="8">
          <cell r="M8">
            <v>1256452813.5800002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8">
          <cell r="M8">
            <v>1256452813.5800002</v>
          </cell>
        </row>
      </sheetData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8">
          <cell r="M8">
            <v>1256452813.5800002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>
        <row r="8">
          <cell r="M8">
            <v>1256452813.5800002</v>
          </cell>
        </row>
      </sheetData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>
        <row r="5">
          <cell r="D5">
            <v>149.62</v>
          </cell>
        </row>
      </sheetData>
      <sheetData sheetId="176">
        <row r="5">
          <cell r="D5">
            <v>149.62</v>
          </cell>
        </row>
      </sheetData>
      <sheetData sheetId="177">
        <row r="5">
          <cell r="D5">
            <v>149.62</v>
          </cell>
        </row>
      </sheetData>
      <sheetData sheetId="178">
        <row r="5">
          <cell r="D5">
            <v>149.62</v>
          </cell>
        </row>
      </sheetData>
      <sheetData sheetId="179">
        <row r="5">
          <cell r="D5">
            <v>149.62</v>
          </cell>
        </row>
      </sheetData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"/>
      <sheetName val="CUMAA"/>
      <sheetName val="STOCKS"/>
      <sheetName val="P&amp;L"/>
      <sheetName val="Dow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/>
      <sheetData sheetId="1"/>
      <sheetData sheetId="2"/>
      <sheetData sheetId="3">
        <row r="11">
          <cell r="B11" t="str">
            <v>CASH</v>
          </cell>
        </row>
        <row r="15">
          <cell r="C15">
            <v>380800</v>
          </cell>
        </row>
        <row r="20">
          <cell r="C20">
            <v>221200</v>
          </cell>
        </row>
        <row r="23">
          <cell r="C23">
            <v>159600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"/>
      <sheetName val="FR"/>
      <sheetName val="CCSG_RV(Q)"/>
      <sheetName val="Income Stmt"/>
      <sheetName val="Calendar5+7"/>
      <sheetName val="Selection"/>
      <sheetName val="LG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&amp;M2"/>
      <sheetName val="S&amp;M"/>
      <sheetName val="S&amp;M-BUD"/>
      <sheetName val="PA"/>
      <sheetName val="PA2"/>
      <sheetName val="PA-BUD"/>
      <sheetName val="WS"/>
      <sheetName val="WS2"/>
      <sheetName val="WS-BUD"/>
      <sheetName val="SET"/>
      <sheetName val="SET2"/>
      <sheetName val="SET-BUD"/>
      <sheetName val="AV"/>
      <sheetName val="AV2"/>
      <sheetName val="AV-BUD"/>
      <sheetName val="DPMCO"/>
      <sheetName val="DPMCO2"/>
      <sheetName val="DPMCO-BUD"/>
      <sheetName val="EXPENCE PL"/>
      <sheetName val="WORKING SHEET"/>
      <sheetName val="TB-PL"/>
      <sheetName val="tbcumulative for stocks"/>
      <sheetName val="TB"/>
      <sheetName val="May"/>
      <sheetName val="June"/>
      <sheetName val="July"/>
      <sheetName val="Aug"/>
      <sheetName val="Loan"/>
      <sheetName val="GL"/>
      <sheetName val="Bank _Inst_Master"/>
      <sheetName val="EXPENCE_PL"/>
      <sheetName val="WORKING_SHEET"/>
      <sheetName val="tbcumulative_for_stocks"/>
      <sheetName val="Bank__Inst_Master"/>
      <sheetName val="EXPENCE_PL1"/>
      <sheetName val="WORKING_SHEET1"/>
      <sheetName val="tbcumulative_for_stocks1"/>
      <sheetName val="Bank__Inst_Master1"/>
      <sheetName val="EXPENCE_PL2"/>
      <sheetName val="WORKING_SHEET2"/>
      <sheetName val="tbcumulative_for_stocks2"/>
      <sheetName val="Bank__Inst_Master2"/>
      <sheetName val="EXPENCE_PL3"/>
      <sheetName val="WORKING_SHEET3"/>
      <sheetName val="tbcumulative_for_stocks3"/>
      <sheetName val="Bank__Inst_Master3"/>
      <sheetName val="EXPENCE_PL4"/>
      <sheetName val="WORKING_SHEET4"/>
      <sheetName val="tbcumulative_for_stocks4"/>
      <sheetName val="Bank__Inst_Master4"/>
      <sheetName val="EXPENCE_PL5"/>
      <sheetName val="WORKING_SHEET5"/>
      <sheetName val="tbcumulative_for_stocks5"/>
      <sheetName val="Bank__Inst_Master5"/>
      <sheetName val="EXPENCE_PL6"/>
      <sheetName val="WORKING_SHEET6"/>
      <sheetName val="tbcumulative_for_stocks6"/>
      <sheetName val="Bank__Inst_Master6"/>
      <sheetName val="EXPENCE_PL7"/>
      <sheetName val="WORKING_SHEET7"/>
      <sheetName val="tbcumulative_for_stocks7"/>
      <sheetName val="Bank__Inst_Master7"/>
      <sheetName val="EXPENCE_PL8"/>
      <sheetName val="WORKING_SHEET8"/>
      <sheetName val="tbcumulative_for_stocks8"/>
      <sheetName val="Bank__Inst_Master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"/>
      <sheetName val="Sheet2"/>
      <sheetName val="Sheet1"/>
      <sheetName val="Bank _Inst_Master"/>
      <sheetName val="Client Master"/>
      <sheetName val="TB-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 Confirmation"/>
      <sheetName val="VS Models"/>
      <sheetName val="VS"/>
      <sheetName val="Sheet1"/>
      <sheetName val="PA"/>
      <sheetName val="VA"/>
      <sheetName val="WS"/>
      <sheetName val="Bank _Inst_Master"/>
      <sheetName val="TB-PL"/>
    </sheetNames>
    <sheetDataSet>
      <sheetData sheetId="0"/>
      <sheetData sheetId="1"/>
      <sheetData sheetId="2">
        <row r="73">
          <cell r="E73" t="str">
            <v>Colombo Region</v>
          </cell>
        </row>
        <row r="74">
          <cell r="E74" t="str">
            <v xml:space="preserve">Gampaha Region </v>
          </cell>
        </row>
        <row r="75">
          <cell r="E75" t="str">
            <v>Kalutata Region</v>
          </cell>
        </row>
        <row r="76">
          <cell r="E76" t="str">
            <v>Anuradhapura</v>
          </cell>
        </row>
        <row r="77">
          <cell r="E77" t="str">
            <v xml:space="preserve">Kandy Region </v>
          </cell>
        </row>
        <row r="78">
          <cell r="E78" t="str">
            <v xml:space="preserve">Matara Region </v>
          </cell>
        </row>
        <row r="79">
          <cell r="E79" t="str">
            <v xml:space="preserve">Jaffna Region 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restPayableAsAtDateReport"/>
      <sheetName val="Sheet2"/>
      <sheetName val="Sheet1"/>
    </sheetNames>
    <sheetDataSet>
      <sheetData sheetId="0"/>
      <sheetData sheetId="1">
        <row r="4">
          <cell r="E4">
            <v>1000000029</v>
          </cell>
          <cell r="F4">
            <v>14771231.84</v>
          </cell>
        </row>
        <row r="5">
          <cell r="E5">
            <v>1000000065</v>
          </cell>
          <cell r="F5">
            <v>14424658.560000001</v>
          </cell>
        </row>
        <row r="6">
          <cell r="E6">
            <v>1000000066</v>
          </cell>
          <cell r="F6">
            <v>14424658.560000001</v>
          </cell>
        </row>
        <row r="7">
          <cell r="E7">
            <v>1000000067</v>
          </cell>
          <cell r="F7">
            <v>14424658.560000001</v>
          </cell>
        </row>
        <row r="8">
          <cell r="E8">
            <v>1000000071</v>
          </cell>
          <cell r="F8">
            <v>13993151.68</v>
          </cell>
        </row>
        <row r="9">
          <cell r="E9">
            <v>1000000085</v>
          </cell>
          <cell r="F9">
            <v>13561644.800000001</v>
          </cell>
        </row>
        <row r="10">
          <cell r="E10">
            <v>1000000084</v>
          </cell>
          <cell r="F10">
            <v>13561644.800000001</v>
          </cell>
        </row>
        <row r="11">
          <cell r="E11">
            <v>1000000086</v>
          </cell>
          <cell r="F11">
            <v>13561644.800000001</v>
          </cell>
        </row>
        <row r="12">
          <cell r="E12">
            <v>1000000083</v>
          </cell>
          <cell r="F12">
            <v>13561644.800000001</v>
          </cell>
        </row>
        <row r="13">
          <cell r="E13">
            <v>1000000079</v>
          </cell>
          <cell r="F13">
            <v>13561644.800000001</v>
          </cell>
        </row>
        <row r="14">
          <cell r="E14">
            <v>1000000072</v>
          </cell>
          <cell r="F14">
            <v>12127397.82</v>
          </cell>
        </row>
        <row r="15">
          <cell r="E15">
            <v>1000000075</v>
          </cell>
          <cell r="F15">
            <v>11860274.52</v>
          </cell>
        </row>
        <row r="16">
          <cell r="E16">
            <v>1000000074</v>
          </cell>
          <cell r="F16">
            <v>11860274.52</v>
          </cell>
        </row>
        <row r="17">
          <cell r="E17">
            <v>1000000076</v>
          </cell>
          <cell r="F17">
            <v>11806849.859999999</v>
          </cell>
        </row>
        <row r="18">
          <cell r="E18">
            <v>1000000077</v>
          </cell>
          <cell r="F18">
            <v>11806849.859999999</v>
          </cell>
        </row>
        <row r="19">
          <cell r="E19">
            <v>1000000068</v>
          </cell>
          <cell r="F19">
            <v>10818493.92</v>
          </cell>
        </row>
        <row r="20">
          <cell r="E20">
            <v>1000000042</v>
          </cell>
          <cell r="F20">
            <v>9397260.1799999997</v>
          </cell>
        </row>
        <row r="21">
          <cell r="E21">
            <v>1000000021</v>
          </cell>
          <cell r="F21">
            <v>8010960.21</v>
          </cell>
        </row>
        <row r="22">
          <cell r="E22">
            <v>1000000102</v>
          </cell>
          <cell r="F22">
            <v>7716438.4100000001</v>
          </cell>
        </row>
        <row r="23">
          <cell r="E23">
            <v>1000000103</v>
          </cell>
          <cell r="F23">
            <v>7716438.4100000001</v>
          </cell>
        </row>
        <row r="24">
          <cell r="E24">
            <v>1000000104</v>
          </cell>
          <cell r="F24">
            <v>7716438.4100000001</v>
          </cell>
        </row>
        <row r="25">
          <cell r="E25">
            <v>1000000101</v>
          </cell>
          <cell r="F25">
            <v>7716438.4100000001</v>
          </cell>
        </row>
        <row r="26">
          <cell r="E26">
            <v>1000000100</v>
          </cell>
          <cell r="F26">
            <v>7716438.4100000001</v>
          </cell>
        </row>
        <row r="27">
          <cell r="E27">
            <v>1000000106</v>
          </cell>
          <cell r="F27">
            <v>7304109.6399999997</v>
          </cell>
        </row>
        <row r="28">
          <cell r="E28">
            <v>1000000105</v>
          </cell>
          <cell r="F28">
            <v>7304109.6399999997</v>
          </cell>
        </row>
        <row r="29">
          <cell r="E29">
            <v>1000000108</v>
          </cell>
          <cell r="F29">
            <v>7304109.6399999997</v>
          </cell>
        </row>
        <row r="30">
          <cell r="E30">
            <v>1000000107</v>
          </cell>
          <cell r="F30">
            <v>7304109.6399999997</v>
          </cell>
        </row>
        <row r="31">
          <cell r="E31">
            <v>1000000109</v>
          </cell>
          <cell r="F31">
            <v>7304109.6399999997</v>
          </cell>
        </row>
        <row r="32">
          <cell r="E32">
            <v>1000000054</v>
          </cell>
          <cell r="F32">
            <v>7160958.4500000002</v>
          </cell>
        </row>
        <row r="33">
          <cell r="E33">
            <v>1000000064</v>
          </cell>
          <cell r="F33">
            <v>6250685.2199999997</v>
          </cell>
        </row>
        <row r="34">
          <cell r="E34">
            <v>1000000034</v>
          </cell>
          <cell r="F34">
            <v>4199998.95</v>
          </cell>
        </row>
        <row r="35">
          <cell r="E35">
            <v>1000000033</v>
          </cell>
          <cell r="F35">
            <v>4199998.95</v>
          </cell>
        </row>
        <row r="36">
          <cell r="E36">
            <v>1010000032</v>
          </cell>
          <cell r="F36">
            <v>3526026.79</v>
          </cell>
        </row>
        <row r="37">
          <cell r="E37">
            <v>1000000078</v>
          </cell>
          <cell r="F37">
            <v>3405822.16</v>
          </cell>
        </row>
        <row r="38">
          <cell r="E38">
            <v>1000000082</v>
          </cell>
          <cell r="F38">
            <v>3315067.8</v>
          </cell>
        </row>
        <row r="39">
          <cell r="E39">
            <v>1000000093</v>
          </cell>
          <cell r="F39">
            <v>2293151.2200000002</v>
          </cell>
        </row>
        <row r="40">
          <cell r="E40">
            <v>1000000035</v>
          </cell>
          <cell r="F40">
            <v>2099999.11</v>
          </cell>
        </row>
        <row r="41">
          <cell r="E41">
            <v>1000000025</v>
          </cell>
          <cell r="F41">
            <v>2078081.34</v>
          </cell>
        </row>
        <row r="42">
          <cell r="E42">
            <v>1000000028</v>
          </cell>
          <cell r="F42">
            <v>2078081.34</v>
          </cell>
        </row>
        <row r="43">
          <cell r="E43">
            <v>1000000026</v>
          </cell>
          <cell r="F43">
            <v>2078081.34</v>
          </cell>
        </row>
        <row r="44">
          <cell r="E44">
            <v>1000000027</v>
          </cell>
          <cell r="F44">
            <v>2078081.34</v>
          </cell>
        </row>
        <row r="45">
          <cell r="E45">
            <v>1000000022</v>
          </cell>
          <cell r="F45">
            <v>2002739.48</v>
          </cell>
        </row>
        <row r="46">
          <cell r="E46">
            <v>1010000030</v>
          </cell>
          <cell r="F46">
            <v>1960274.43</v>
          </cell>
        </row>
        <row r="47">
          <cell r="E47">
            <v>1000000089</v>
          </cell>
          <cell r="F47">
            <v>1871507.7</v>
          </cell>
        </row>
        <row r="48">
          <cell r="E48">
            <v>1000000031</v>
          </cell>
          <cell r="F48">
            <v>1558560.8</v>
          </cell>
        </row>
        <row r="49">
          <cell r="E49">
            <v>1000000050</v>
          </cell>
          <cell r="F49">
            <v>1086781.1399999999</v>
          </cell>
        </row>
        <row r="50">
          <cell r="E50">
            <v>1000000030</v>
          </cell>
          <cell r="F50">
            <v>1039040.26</v>
          </cell>
        </row>
        <row r="51">
          <cell r="E51">
            <v>1010000028</v>
          </cell>
          <cell r="F51">
            <v>749862.33</v>
          </cell>
        </row>
        <row r="52">
          <cell r="E52">
            <v>1010000044</v>
          </cell>
          <cell r="F52">
            <v>704794.44</v>
          </cell>
        </row>
        <row r="53">
          <cell r="E53">
            <v>1320000002</v>
          </cell>
          <cell r="F53">
            <v>679681.57000000007</v>
          </cell>
        </row>
        <row r="54">
          <cell r="E54">
            <v>1000000010</v>
          </cell>
          <cell r="F54">
            <v>598356.06999999995</v>
          </cell>
        </row>
        <row r="55">
          <cell r="E55">
            <v>1000000044</v>
          </cell>
          <cell r="F55">
            <v>458903.1</v>
          </cell>
        </row>
        <row r="56">
          <cell r="E56">
            <v>1000000073</v>
          </cell>
          <cell r="F56">
            <v>456163.38</v>
          </cell>
        </row>
        <row r="57">
          <cell r="E57">
            <v>1500000013</v>
          </cell>
          <cell r="F57">
            <v>425753.82</v>
          </cell>
        </row>
        <row r="58">
          <cell r="E58">
            <v>1000000135</v>
          </cell>
          <cell r="F58">
            <v>406027.34</v>
          </cell>
        </row>
        <row r="59">
          <cell r="E59">
            <v>1000000051</v>
          </cell>
          <cell r="F59">
            <v>362260.38</v>
          </cell>
        </row>
        <row r="60">
          <cell r="E60">
            <v>1000000052</v>
          </cell>
          <cell r="F60">
            <v>360856.27</v>
          </cell>
        </row>
        <row r="61">
          <cell r="E61">
            <v>1010000033</v>
          </cell>
          <cell r="F61">
            <v>333014.11</v>
          </cell>
        </row>
        <row r="62">
          <cell r="E62">
            <v>1000000080</v>
          </cell>
          <cell r="F62">
            <v>331507</v>
          </cell>
        </row>
        <row r="63">
          <cell r="E63">
            <v>1000000081</v>
          </cell>
          <cell r="F63">
            <v>331507</v>
          </cell>
        </row>
        <row r="64">
          <cell r="E64">
            <v>1290000011</v>
          </cell>
          <cell r="F64">
            <v>331479.3</v>
          </cell>
        </row>
        <row r="65">
          <cell r="E65">
            <v>1500000016</v>
          </cell>
          <cell r="F65">
            <v>320329.2</v>
          </cell>
        </row>
        <row r="66">
          <cell r="E66">
            <v>1400000006</v>
          </cell>
          <cell r="F66">
            <v>258552.09</v>
          </cell>
        </row>
        <row r="67">
          <cell r="E67">
            <v>1000000097</v>
          </cell>
          <cell r="F67">
            <v>257999.52</v>
          </cell>
        </row>
        <row r="68">
          <cell r="E68">
            <v>1320000001</v>
          </cell>
          <cell r="F68">
            <v>241079.41</v>
          </cell>
        </row>
        <row r="69">
          <cell r="E69">
            <v>1000000005</v>
          </cell>
          <cell r="F69">
            <v>227945.23</v>
          </cell>
        </row>
        <row r="70">
          <cell r="E70">
            <v>1000000024</v>
          </cell>
          <cell r="F70">
            <v>216325.23</v>
          </cell>
        </row>
        <row r="71">
          <cell r="E71">
            <v>1540000005</v>
          </cell>
          <cell r="F71">
            <v>210657.34</v>
          </cell>
        </row>
        <row r="72">
          <cell r="E72">
            <v>1000000142</v>
          </cell>
          <cell r="F72">
            <v>199452.05</v>
          </cell>
        </row>
        <row r="73">
          <cell r="E73">
            <v>1000000144</v>
          </cell>
          <cell r="F73">
            <v>199452.05</v>
          </cell>
        </row>
        <row r="74">
          <cell r="E74">
            <v>1000000151</v>
          </cell>
          <cell r="F74">
            <v>199452.05</v>
          </cell>
        </row>
        <row r="75">
          <cell r="E75">
            <v>1000000143</v>
          </cell>
          <cell r="F75">
            <v>199452.05</v>
          </cell>
        </row>
        <row r="76">
          <cell r="E76">
            <v>1000000148</v>
          </cell>
          <cell r="F76">
            <v>199452.05</v>
          </cell>
        </row>
        <row r="77">
          <cell r="E77">
            <v>1000000145</v>
          </cell>
          <cell r="F77">
            <v>199452.05</v>
          </cell>
        </row>
        <row r="78">
          <cell r="E78">
            <v>1000000149</v>
          </cell>
          <cell r="F78">
            <v>199452.05</v>
          </cell>
        </row>
        <row r="79">
          <cell r="E79">
            <v>1000000150</v>
          </cell>
          <cell r="F79">
            <v>199452.05</v>
          </cell>
        </row>
        <row r="80">
          <cell r="E80">
            <v>1000000147</v>
          </cell>
          <cell r="F80">
            <v>199452.05</v>
          </cell>
        </row>
        <row r="81">
          <cell r="E81">
            <v>1000000146</v>
          </cell>
          <cell r="F81">
            <v>199452.05</v>
          </cell>
        </row>
        <row r="82">
          <cell r="E82">
            <v>1320000016</v>
          </cell>
          <cell r="F82">
            <v>198680.15</v>
          </cell>
        </row>
        <row r="83">
          <cell r="E83">
            <v>1560000014</v>
          </cell>
          <cell r="F83">
            <v>196521.85</v>
          </cell>
        </row>
        <row r="84">
          <cell r="E84">
            <v>1340000007</v>
          </cell>
          <cell r="F84">
            <v>181919.4</v>
          </cell>
        </row>
        <row r="85">
          <cell r="E85">
            <v>1380000004</v>
          </cell>
          <cell r="F85">
            <v>162946.25</v>
          </cell>
        </row>
        <row r="86">
          <cell r="E86">
            <v>1000000069</v>
          </cell>
          <cell r="F86">
            <v>158218.82999999999</v>
          </cell>
        </row>
        <row r="87">
          <cell r="E87">
            <v>1000000041</v>
          </cell>
          <cell r="F87">
            <v>157765.45000000001</v>
          </cell>
        </row>
        <row r="88">
          <cell r="E88">
            <v>1290000009</v>
          </cell>
          <cell r="F88">
            <v>147452.5</v>
          </cell>
        </row>
        <row r="89">
          <cell r="E89">
            <v>1250000018</v>
          </cell>
          <cell r="F89">
            <v>141410.22</v>
          </cell>
        </row>
        <row r="90">
          <cell r="E90">
            <v>1250000011</v>
          </cell>
          <cell r="F90">
            <v>140275.20000000001</v>
          </cell>
        </row>
        <row r="91">
          <cell r="E91">
            <v>1250000013</v>
          </cell>
          <cell r="F91">
            <v>136987.5</v>
          </cell>
        </row>
        <row r="92">
          <cell r="E92">
            <v>1040000001</v>
          </cell>
          <cell r="F92">
            <v>134992.04</v>
          </cell>
        </row>
        <row r="93">
          <cell r="E93">
            <v>1040000007</v>
          </cell>
          <cell r="F93">
            <v>134992.04</v>
          </cell>
        </row>
        <row r="94">
          <cell r="E94">
            <v>1540000006</v>
          </cell>
          <cell r="F94">
            <v>132068.75999999998</v>
          </cell>
        </row>
        <row r="95">
          <cell r="E95">
            <v>1010000042</v>
          </cell>
          <cell r="F95">
            <v>131609.39000000001</v>
          </cell>
        </row>
        <row r="96">
          <cell r="E96">
            <v>1000000095</v>
          </cell>
          <cell r="F96">
            <v>128044.23</v>
          </cell>
        </row>
        <row r="97">
          <cell r="E97">
            <v>1000000127</v>
          </cell>
          <cell r="F97">
            <v>125907.75</v>
          </cell>
        </row>
        <row r="98">
          <cell r="E98">
            <v>1590000010</v>
          </cell>
          <cell r="F98">
            <v>124314.85</v>
          </cell>
        </row>
        <row r="99">
          <cell r="E99">
            <v>1320000018</v>
          </cell>
          <cell r="F99">
            <v>121644.9</v>
          </cell>
        </row>
        <row r="100">
          <cell r="E100">
            <v>1570000012</v>
          </cell>
          <cell r="F100">
            <v>120882.93</v>
          </cell>
        </row>
        <row r="101">
          <cell r="E101">
            <v>1320000015</v>
          </cell>
          <cell r="F101">
            <v>118338.15</v>
          </cell>
        </row>
        <row r="102">
          <cell r="E102">
            <v>1240000006</v>
          </cell>
          <cell r="F102">
            <v>118137.04</v>
          </cell>
        </row>
        <row r="103">
          <cell r="E103">
            <v>1250000001</v>
          </cell>
          <cell r="F103">
            <v>117370.2</v>
          </cell>
        </row>
        <row r="104">
          <cell r="E104">
            <v>1240000007</v>
          </cell>
          <cell r="F104">
            <v>112192.08</v>
          </cell>
        </row>
        <row r="105">
          <cell r="E105">
            <v>1460000022</v>
          </cell>
          <cell r="F105">
            <v>110120.64</v>
          </cell>
        </row>
        <row r="106">
          <cell r="E106">
            <v>1320000021</v>
          </cell>
          <cell r="F106">
            <v>110034.75</v>
          </cell>
        </row>
        <row r="107">
          <cell r="E107">
            <v>1000000070</v>
          </cell>
          <cell r="F107">
            <v>105819.58</v>
          </cell>
        </row>
        <row r="108">
          <cell r="E108">
            <v>1580000019</v>
          </cell>
          <cell r="F108">
            <v>104005.52</v>
          </cell>
        </row>
        <row r="109">
          <cell r="E109">
            <v>1150000007</v>
          </cell>
          <cell r="F109">
            <v>100232.06</v>
          </cell>
        </row>
        <row r="110">
          <cell r="E110">
            <v>1280000012</v>
          </cell>
          <cell r="F110">
            <v>98586.8</v>
          </cell>
        </row>
        <row r="111">
          <cell r="E111">
            <v>1000000091</v>
          </cell>
          <cell r="F111">
            <v>93754.69</v>
          </cell>
        </row>
        <row r="112">
          <cell r="E112">
            <v>1110000001</v>
          </cell>
          <cell r="F112">
            <v>87348.24</v>
          </cell>
        </row>
        <row r="113">
          <cell r="E113">
            <v>1270000017</v>
          </cell>
          <cell r="F113">
            <v>82701.45</v>
          </cell>
        </row>
        <row r="114">
          <cell r="E114">
            <v>1060000032</v>
          </cell>
          <cell r="F114">
            <v>81422.720000000001</v>
          </cell>
        </row>
        <row r="115">
          <cell r="E115">
            <v>1000000090</v>
          </cell>
          <cell r="F115">
            <v>80424.460000000006</v>
          </cell>
        </row>
        <row r="116">
          <cell r="E116">
            <v>1260000006</v>
          </cell>
          <cell r="F116">
            <v>78266.16</v>
          </cell>
        </row>
        <row r="117">
          <cell r="E117">
            <v>1590000006</v>
          </cell>
          <cell r="F117">
            <v>77753.279999999999</v>
          </cell>
        </row>
        <row r="118">
          <cell r="E118">
            <v>1060000033</v>
          </cell>
          <cell r="F118">
            <v>75606.48</v>
          </cell>
        </row>
        <row r="119">
          <cell r="E119">
            <v>1460000016</v>
          </cell>
          <cell r="F119">
            <v>74958.720000000001</v>
          </cell>
        </row>
        <row r="120">
          <cell r="E120">
            <v>1580000025</v>
          </cell>
          <cell r="F120">
            <v>74238.429999999993</v>
          </cell>
        </row>
        <row r="121">
          <cell r="E121">
            <v>1010000029</v>
          </cell>
          <cell r="F121">
            <v>74054.25</v>
          </cell>
        </row>
        <row r="122">
          <cell r="E122">
            <v>1290000003</v>
          </cell>
          <cell r="F122">
            <v>73587.89</v>
          </cell>
        </row>
        <row r="123">
          <cell r="E123">
            <v>1060000034</v>
          </cell>
          <cell r="F123">
            <v>72698.36</v>
          </cell>
        </row>
        <row r="124">
          <cell r="E124">
            <v>1420000001</v>
          </cell>
          <cell r="F124">
            <v>72388.17</v>
          </cell>
        </row>
        <row r="125">
          <cell r="E125">
            <v>1000000053</v>
          </cell>
          <cell r="F125">
            <v>72179.600000000006</v>
          </cell>
        </row>
        <row r="126">
          <cell r="E126">
            <v>1170000003</v>
          </cell>
          <cell r="F126">
            <v>71916.649999999994</v>
          </cell>
        </row>
        <row r="127">
          <cell r="E127">
            <v>1540000002</v>
          </cell>
          <cell r="F127">
            <v>71750.34</v>
          </cell>
        </row>
        <row r="128">
          <cell r="E128">
            <v>1470000007</v>
          </cell>
          <cell r="F128">
            <v>71725.5</v>
          </cell>
        </row>
        <row r="129">
          <cell r="E129">
            <v>1500000003</v>
          </cell>
          <cell r="F129">
            <v>71319.689999999988</v>
          </cell>
        </row>
        <row r="130">
          <cell r="E130">
            <v>1060000039</v>
          </cell>
          <cell r="F130">
            <v>68337.06</v>
          </cell>
        </row>
        <row r="131">
          <cell r="E131">
            <v>1320000008</v>
          </cell>
          <cell r="F131">
            <v>66785.12999999999</v>
          </cell>
        </row>
        <row r="132">
          <cell r="E132">
            <v>1150000019</v>
          </cell>
          <cell r="F132">
            <v>66523.8</v>
          </cell>
        </row>
        <row r="133">
          <cell r="E133">
            <v>1000000119</v>
          </cell>
          <cell r="F133">
            <v>66445.62</v>
          </cell>
        </row>
        <row r="134">
          <cell r="E134">
            <v>1060000037</v>
          </cell>
          <cell r="F134">
            <v>65980.479999999996</v>
          </cell>
        </row>
        <row r="135">
          <cell r="E135">
            <v>1060000044</v>
          </cell>
          <cell r="F135">
            <v>65650.5</v>
          </cell>
        </row>
        <row r="136">
          <cell r="E136">
            <v>1500000008</v>
          </cell>
          <cell r="F136">
            <v>65559.16</v>
          </cell>
        </row>
        <row r="137">
          <cell r="E137">
            <v>1320000003</v>
          </cell>
          <cell r="F137">
            <v>64908.960000000006</v>
          </cell>
        </row>
        <row r="138">
          <cell r="E138">
            <v>1000000063</v>
          </cell>
          <cell r="F138">
            <v>64656.92</v>
          </cell>
        </row>
        <row r="139">
          <cell r="E139">
            <v>1010000004</v>
          </cell>
          <cell r="F139">
            <v>64109.630000000005</v>
          </cell>
        </row>
        <row r="140">
          <cell r="E140">
            <v>1460000023</v>
          </cell>
          <cell r="F140">
            <v>62876.52</v>
          </cell>
        </row>
        <row r="141">
          <cell r="E141">
            <v>1430000016</v>
          </cell>
          <cell r="F141">
            <v>61249.04</v>
          </cell>
        </row>
        <row r="142">
          <cell r="E142">
            <v>1000000153</v>
          </cell>
          <cell r="F142">
            <v>60032.9</v>
          </cell>
        </row>
        <row r="143">
          <cell r="E143">
            <v>1060000036</v>
          </cell>
          <cell r="F143">
            <v>59799.040000000001</v>
          </cell>
        </row>
        <row r="144">
          <cell r="E144">
            <v>1320000024</v>
          </cell>
          <cell r="F144">
            <v>57698.55</v>
          </cell>
        </row>
        <row r="145">
          <cell r="E145">
            <v>1000000087</v>
          </cell>
          <cell r="F145">
            <v>57430.8</v>
          </cell>
        </row>
        <row r="146">
          <cell r="E146">
            <v>1000000088</v>
          </cell>
          <cell r="F146">
            <v>57163.68</v>
          </cell>
        </row>
        <row r="147">
          <cell r="E147">
            <v>1540000003</v>
          </cell>
          <cell r="F147">
            <v>56454.579999999994</v>
          </cell>
        </row>
        <row r="148">
          <cell r="E148">
            <v>1230000004</v>
          </cell>
          <cell r="F148">
            <v>55989.05</v>
          </cell>
        </row>
        <row r="149">
          <cell r="E149">
            <v>1500000001</v>
          </cell>
          <cell r="F149">
            <v>55914.47</v>
          </cell>
        </row>
        <row r="150">
          <cell r="E150">
            <v>1010000038</v>
          </cell>
          <cell r="F150">
            <v>55444.34</v>
          </cell>
        </row>
        <row r="151">
          <cell r="E151">
            <v>1400000011</v>
          </cell>
          <cell r="F151">
            <v>53041.45</v>
          </cell>
        </row>
        <row r="152">
          <cell r="E152">
            <v>1580000023</v>
          </cell>
          <cell r="F152">
            <v>53027.31</v>
          </cell>
        </row>
        <row r="153">
          <cell r="E153">
            <v>1580000024</v>
          </cell>
          <cell r="F153">
            <v>53027.31</v>
          </cell>
        </row>
        <row r="154">
          <cell r="E154">
            <v>1000000023</v>
          </cell>
          <cell r="F154">
            <v>52438.8</v>
          </cell>
        </row>
        <row r="155">
          <cell r="E155">
            <v>1000000121</v>
          </cell>
          <cell r="F155">
            <v>49132.45</v>
          </cell>
        </row>
        <row r="156">
          <cell r="E156">
            <v>1510000008</v>
          </cell>
          <cell r="F156">
            <v>48049.68</v>
          </cell>
        </row>
        <row r="157">
          <cell r="E157">
            <v>1010000012</v>
          </cell>
          <cell r="F157">
            <v>46411.75</v>
          </cell>
        </row>
        <row r="158">
          <cell r="E158">
            <v>1350000005</v>
          </cell>
          <cell r="F158">
            <v>46386.939999999995</v>
          </cell>
        </row>
        <row r="159">
          <cell r="E159">
            <v>1490000012</v>
          </cell>
          <cell r="F159">
            <v>46110.46</v>
          </cell>
        </row>
        <row r="160">
          <cell r="E160">
            <v>1210000014</v>
          </cell>
          <cell r="F160">
            <v>45596.43</v>
          </cell>
        </row>
        <row r="161">
          <cell r="E161">
            <v>1470000001</v>
          </cell>
          <cell r="F161">
            <v>45427.99</v>
          </cell>
        </row>
        <row r="162">
          <cell r="E162">
            <v>1350000007</v>
          </cell>
          <cell r="F162">
            <v>45357.05</v>
          </cell>
        </row>
        <row r="163">
          <cell r="E163">
            <v>1580000008</v>
          </cell>
          <cell r="F163">
            <v>45166.68</v>
          </cell>
        </row>
        <row r="164">
          <cell r="E164">
            <v>1580000007</v>
          </cell>
          <cell r="F164">
            <v>45166.68</v>
          </cell>
        </row>
        <row r="165">
          <cell r="E165">
            <v>1580000006</v>
          </cell>
          <cell r="F165">
            <v>45166.68</v>
          </cell>
        </row>
        <row r="166">
          <cell r="E166">
            <v>1000000111</v>
          </cell>
          <cell r="F166">
            <v>44476.38</v>
          </cell>
        </row>
        <row r="167">
          <cell r="E167">
            <v>1040000012</v>
          </cell>
          <cell r="F167">
            <v>44301.39</v>
          </cell>
        </row>
        <row r="168">
          <cell r="E168">
            <v>1040000011</v>
          </cell>
          <cell r="F168">
            <v>44301.39</v>
          </cell>
        </row>
        <row r="169">
          <cell r="E169">
            <v>1560000021</v>
          </cell>
          <cell r="F169">
            <v>43869</v>
          </cell>
        </row>
        <row r="170">
          <cell r="E170">
            <v>1560000010</v>
          </cell>
          <cell r="F170">
            <v>43006.32</v>
          </cell>
        </row>
        <row r="171">
          <cell r="E171">
            <v>1460000005</v>
          </cell>
          <cell r="F171">
            <v>42433.01</v>
          </cell>
        </row>
        <row r="172">
          <cell r="E172">
            <v>1430000003</v>
          </cell>
          <cell r="F172">
            <v>41783.1</v>
          </cell>
        </row>
        <row r="173">
          <cell r="E173">
            <v>1000000059</v>
          </cell>
          <cell r="F173">
            <v>41404.980000000003</v>
          </cell>
        </row>
        <row r="174">
          <cell r="E174">
            <v>1000000061</v>
          </cell>
          <cell r="F174">
            <v>41404.980000000003</v>
          </cell>
        </row>
        <row r="175">
          <cell r="E175">
            <v>1000000062</v>
          </cell>
          <cell r="F175">
            <v>41404.980000000003</v>
          </cell>
        </row>
        <row r="176">
          <cell r="E176">
            <v>1000000060</v>
          </cell>
          <cell r="F176">
            <v>41404.980000000003</v>
          </cell>
        </row>
        <row r="177">
          <cell r="E177">
            <v>1200000002</v>
          </cell>
          <cell r="F177">
            <v>41404.75</v>
          </cell>
        </row>
        <row r="178">
          <cell r="E178">
            <v>1460000006</v>
          </cell>
          <cell r="F178">
            <v>41024.35</v>
          </cell>
        </row>
        <row r="179">
          <cell r="E179">
            <v>1360000008</v>
          </cell>
          <cell r="F179">
            <v>40868.85</v>
          </cell>
        </row>
        <row r="180">
          <cell r="E180">
            <v>1560000004</v>
          </cell>
          <cell r="F180">
            <v>40405.919999999998</v>
          </cell>
        </row>
        <row r="181">
          <cell r="E181">
            <v>1000000058</v>
          </cell>
          <cell r="F181">
            <v>40342.47</v>
          </cell>
        </row>
        <row r="182">
          <cell r="E182">
            <v>1000000056</v>
          </cell>
          <cell r="F182">
            <v>40342.47</v>
          </cell>
        </row>
        <row r="183">
          <cell r="E183">
            <v>1000000057</v>
          </cell>
          <cell r="F183">
            <v>40342.47</v>
          </cell>
        </row>
        <row r="184">
          <cell r="E184">
            <v>1460000007</v>
          </cell>
          <cell r="F184">
            <v>40317.53</v>
          </cell>
        </row>
        <row r="185">
          <cell r="E185">
            <v>1260000005</v>
          </cell>
          <cell r="F185">
            <v>40201.56</v>
          </cell>
        </row>
        <row r="186">
          <cell r="E186">
            <v>1250000008</v>
          </cell>
          <cell r="F186">
            <v>40001.08</v>
          </cell>
        </row>
        <row r="187">
          <cell r="E187">
            <v>1010000023</v>
          </cell>
          <cell r="F187">
            <v>39057.120000000003</v>
          </cell>
        </row>
        <row r="188">
          <cell r="E188">
            <v>1590000008</v>
          </cell>
          <cell r="F188">
            <v>38434.86</v>
          </cell>
        </row>
        <row r="189">
          <cell r="E189">
            <v>1190000010</v>
          </cell>
          <cell r="F189">
            <v>38425.199999999997</v>
          </cell>
        </row>
        <row r="190">
          <cell r="E190">
            <v>1010000027</v>
          </cell>
          <cell r="F190">
            <v>38192.32</v>
          </cell>
        </row>
        <row r="191">
          <cell r="E191">
            <v>1000000094</v>
          </cell>
          <cell r="F191">
            <v>38192.32</v>
          </cell>
        </row>
        <row r="192">
          <cell r="E192">
            <v>1120000013</v>
          </cell>
          <cell r="F192">
            <v>36986.400000000001</v>
          </cell>
        </row>
        <row r="193">
          <cell r="E193">
            <v>1510000001</v>
          </cell>
          <cell r="F193">
            <v>36168.5</v>
          </cell>
        </row>
        <row r="194">
          <cell r="E194">
            <v>1000000038</v>
          </cell>
          <cell r="F194">
            <v>36058.53</v>
          </cell>
        </row>
        <row r="195">
          <cell r="E195">
            <v>1000000039</v>
          </cell>
          <cell r="F195">
            <v>36058.53</v>
          </cell>
        </row>
        <row r="196">
          <cell r="E196">
            <v>1070000002</v>
          </cell>
          <cell r="F196">
            <v>35928.79</v>
          </cell>
        </row>
        <row r="197">
          <cell r="E197">
            <v>1000000018</v>
          </cell>
          <cell r="F197">
            <v>35844.370000000003</v>
          </cell>
        </row>
        <row r="198">
          <cell r="E198">
            <v>1000000099</v>
          </cell>
          <cell r="F198">
            <v>35260.94</v>
          </cell>
        </row>
        <row r="199">
          <cell r="E199">
            <v>1430000005</v>
          </cell>
          <cell r="F199">
            <v>35049.01</v>
          </cell>
        </row>
        <row r="200">
          <cell r="E200">
            <v>1010000039</v>
          </cell>
          <cell r="F200">
            <v>34909.65</v>
          </cell>
        </row>
        <row r="201">
          <cell r="E201">
            <v>1540000010</v>
          </cell>
          <cell r="F201">
            <v>33539.350000000006</v>
          </cell>
        </row>
        <row r="202">
          <cell r="E202">
            <v>1480000002</v>
          </cell>
          <cell r="F202">
            <v>33257.590000000004</v>
          </cell>
        </row>
        <row r="203">
          <cell r="E203">
            <v>1320000010</v>
          </cell>
          <cell r="F203">
            <v>32903.269999999997</v>
          </cell>
        </row>
        <row r="204">
          <cell r="E204">
            <v>1320000012</v>
          </cell>
          <cell r="F204">
            <v>32903.269999999997</v>
          </cell>
        </row>
        <row r="205">
          <cell r="E205">
            <v>1560000013</v>
          </cell>
          <cell r="F205">
            <v>32875.93</v>
          </cell>
        </row>
        <row r="206">
          <cell r="E206">
            <v>1140000006</v>
          </cell>
          <cell r="F206">
            <v>32588.639999999999</v>
          </cell>
        </row>
        <row r="207">
          <cell r="E207">
            <v>1530000006</v>
          </cell>
          <cell r="F207">
            <v>31883.759999999998</v>
          </cell>
        </row>
        <row r="208">
          <cell r="E208">
            <v>1000000118</v>
          </cell>
          <cell r="F208">
            <v>31297.75</v>
          </cell>
        </row>
        <row r="209">
          <cell r="E209">
            <v>1070000011</v>
          </cell>
          <cell r="F209">
            <v>31112.400000000001</v>
          </cell>
        </row>
        <row r="210">
          <cell r="E210">
            <v>1000000115</v>
          </cell>
          <cell r="F210">
            <v>30924.6</v>
          </cell>
        </row>
        <row r="211">
          <cell r="E211">
            <v>1070000003</v>
          </cell>
          <cell r="F211">
            <v>30821.59</v>
          </cell>
        </row>
        <row r="212">
          <cell r="E212">
            <v>1060000011</v>
          </cell>
          <cell r="F212">
            <v>30423.87</v>
          </cell>
        </row>
        <row r="213">
          <cell r="E213">
            <v>1310000011</v>
          </cell>
          <cell r="F213">
            <v>30411.78</v>
          </cell>
        </row>
        <row r="214">
          <cell r="E214">
            <v>1210000024</v>
          </cell>
          <cell r="F214">
            <v>30411.78</v>
          </cell>
        </row>
        <row r="215">
          <cell r="E215">
            <v>1010000021</v>
          </cell>
          <cell r="F215">
            <v>30411.78</v>
          </cell>
        </row>
        <row r="216">
          <cell r="E216">
            <v>1000000125</v>
          </cell>
          <cell r="F216">
            <v>30390.84</v>
          </cell>
        </row>
        <row r="217">
          <cell r="E217">
            <v>1580000012</v>
          </cell>
          <cell r="F217">
            <v>30311.5</v>
          </cell>
        </row>
        <row r="218">
          <cell r="E218">
            <v>1420000002</v>
          </cell>
          <cell r="F218">
            <v>29651.47</v>
          </cell>
        </row>
        <row r="219">
          <cell r="E219">
            <v>1440000006</v>
          </cell>
          <cell r="F219">
            <v>29329.56</v>
          </cell>
        </row>
        <row r="220">
          <cell r="E220">
            <v>1010000009</v>
          </cell>
          <cell r="F220">
            <v>28644.49</v>
          </cell>
        </row>
        <row r="221">
          <cell r="E221">
            <v>1000000110</v>
          </cell>
          <cell r="F221">
            <v>28644.240000000002</v>
          </cell>
        </row>
        <row r="222">
          <cell r="E222">
            <v>1580000017</v>
          </cell>
          <cell r="F222">
            <v>28642.079999999998</v>
          </cell>
        </row>
        <row r="223">
          <cell r="E223">
            <v>1580000018</v>
          </cell>
          <cell r="F223">
            <v>28642.079999999998</v>
          </cell>
        </row>
        <row r="224">
          <cell r="E224">
            <v>1320000019</v>
          </cell>
          <cell r="F224">
            <v>28630.799999999999</v>
          </cell>
        </row>
        <row r="225">
          <cell r="E225">
            <v>1210000022</v>
          </cell>
          <cell r="F225">
            <v>28282.799999999999</v>
          </cell>
        </row>
        <row r="226">
          <cell r="E226">
            <v>1500000017</v>
          </cell>
          <cell r="F226">
            <v>27567.54</v>
          </cell>
        </row>
        <row r="227">
          <cell r="E227">
            <v>1560000023</v>
          </cell>
          <cell r="F227">
            <v>27543.31</v>
          </cell>
        </row>
        <row r="228">
          <cell r="E228">
            <v>1250000012</v>
          </cell>
          <cell r="F228">
            <v>27507.09</v>
          </cell>
        </row>
        <row r="229">
          <cell r="E229">
            <v>1560000003</v>
          </cell>
          <cell r="F229">
            <v>27323.67</v>
          </cell>
        </row>
        <row r="230">
          <cell r="E230">
            <v>1470000002</v>
          </cell>
          <cell r="F230">
            <v>26969.8</v>
          </cell>
        </row>
        <row r="231">
          <cell r="E231">
            <v>1260000007</v>
          </cell>
          <cell r="F231">
            <v>26849.3</v>
          </cell>
        </row>
        <row r="232">
          <cell r="E232">
            <v>1390000003</v>
          </cell>
          <cell r="F232">
            <v>26712.5</v>
          </cell>
        </row>
        <row r="233">
          <cell r="E233">
            <v>1400000003</v>
          </cell>
          <cell r="F233">
            <v>26686.62</v>
          </cell>
        </row>
        <row r="234">
          <cell r="E234">
            <v>1360000001</v>
          </cell>
          <cell r="F234">
            <v>26508.079999999998</v>
          </cell>
        </row>
        <row r="235">
          <cell r="E235">
            <v>1410000016</v>
          </cell>
          <cell r="F235">
            <v>26457.22</v>
          </cell>
        </row>
        <row r="236">
          <cell r="E236">
            <v>1460000018</v>
          </cell>
          <cell r="F236">
            <v>26445.51</v>
          </cell>
        </row>
        <row r="237">
          <cell r="E237">
            <v>1320000005</v>
          </cell>
          <cell r="F237">
            <v>26164.69</v>
          </cell>
        </row>
        <row r="238">
          <cell r="E238">
            <v>1000000092</v>
          </cell>
          <cell r="F238">
            <v>25861.040000000001</v>
          </cell>
        </row>
        <row r="239">
          <cell r="E239">
            <v>1280000010</v>
          </cell>
          <cell r="F239">
            <v>25767.72</v>
          </cell>
        </row>
        <row r="240">
          <cell r="E240">
            <v>1180000001</v>
          </cell>
          <cell r="F240">
            <v>25710.899999999998</v>
          </cell>
        </row>
        <row r="241">
          <cell r="E241">
            <v>1000000130</v>
          </cell>
          <cell r="F241">
            <v>25479.599999999999</v>
          </cell>
        </row>
        <row r="242">
          <cell r="E242">
            <v>1520000016</v>
          </cell>
          <cell r="F242">
            <v>25422.9</v>
          </cell>
        </row>
        <row r="243">
          <cell r="E243">
            <v>1020000007</v>
          </cell>
          <cell r="F243">
            <v>25357.93</v>
          </cell>
        </row>
        <row r="244">
          <cell r="E244">
            <v>1420000003</v>
          </cell>
          <cell r="F244">
            <v>24835.16</v>
          </cell>
        </row>
        <row r="245">
          <cell r="E245">
            <v>1000000134</v>
          </cell>
          <cell r="F245">
            <v>24657.48</v>
          </cell>
        </row>
        <row r="246">
          <cell r="E246">
            <v>1250000022</v>
          </cell>
          <cell r="F246">
            <v>24566.639999999999</v>
          </cell>
        </row>
        <row r="247">
          <cell r="E247">
            <v>1020000001</v>
          </cell>
          <cell r="F247">
            <v>24432.02</v>
          </cell>
        </row>
        <row r="248">
          <cell r="E248">
            <v>1580000013</v>
          </cell>
          <cell r="F248">
            <v>24109.54</v>
          </cell>
        </row>
        <row r="249">
          <cell r="E249">
            <v>1350000014</v>
          </cell>
          <cell r="F249">
            <v>23869.87</v>
          </cell>
        </row>
        <row r="250">
          <cell r="E250">
            <v>1350000013</v>
          </cell>
          <cell r="F250">
            <v>23869.87</v>
          </cell>
        </row>
        <row r="251">
          <cell r="E251">
            <v>1550000014</v>
          </cell>
          <cell r="F251">
            <v>23116.79</v>
          </cell>
        </row>
        <row r="252">
          <cell r="E252">
            <v>1000000152</v>
          </cell>
          <cell r="F252">
            <v>22294.5</v>
          </cell>
        </row>
        <row r="253">
          <cell r="E253">
            <v>1120000012</v>
          </cell>
          <cell r="F253">
            <v>22191.599999999999</v>
          </cell>
        </row>
        <row r="254">
          <cell r="E254">
            <v>1310000018</v>
          </cell>
          <cell r="F254">
            <v>22059.84</v>
          </cell>
        </row>
        <row r="255">
          <cell r="E255">
            <v>1360000003</v>
          </cell>
          <cell r="F255">
            <v>21934.780000000002</v>
          </cell>
        </row>
        <row r="256">
          <cell r="E256">
            <v>1320000011</v>
          </cell>
          <cell r="F256">
            <v>21933.08</v>
          </cell>
        </row>
        <row r="257">
          <cell r="E257">
            <v>1260000011</v>
          </cell>
          <cell r="F257">
            <v>21890.720000000001</v>
          </cell>
        </row>
        <row r="258">
          <cell r="E258">
            <v>1220000008</v>
          </cell>
          <cell r="F258">
            <v>21698.880000000001</v>
          </cell>
        </row>
        <row r="259">
          <cell r="E259">
            <v>1010000016</v>
          </cell>
          <cell r="F259">
            <v>21534.620000000003</v>
          </cell>
        </row>
        <row r="260">
          <cell r="E260">
            <v>1000000112</v>
          </cell>
          <cell r="F260">
            <v>21287.84</v>
          </cell>
        </row>
        <row r="261">
          <cell r="E261">
            <v>1010000031</v>
          </cell>
          <cell r="F261">
            <v>21205.439999999999</v>
          </cell>
        </row>
        <row r="262">
          <cell r="E262">
            <v>1070000005</v>
          </cell>
          <cell r="F262">
            <v>21062.260000000002</v>
          </cell>
        </row>
        <row r="263">
          <cell r="E263">
            <v>1220000001</v>
          </cell>
          <cell r="F263">
            <v>20218.850000000002</v>
          </cell>
        </row>
        <row r="264">
          <cell r="E264">
            <v>1530000002</v>
          </cell>
          <cell r="F264">
            <v>20130</v>
          </cell>
        </row>
        <row r="265">
          <cell r="E265">
            <v>1000000117</v>
          </cell>
          <cell r="F265">
            <v>20120.64</v>
          </cell>
        </row>
        <row r="266">
          <cell r="E266">
            <v>1230000005</v>
          </cell>
          <cell r="F266">
            <v>20099.23</v>
          </cell>
        </row>
        <row r="267">
          <cell r="E267">
            <v>1290000012</v>
          </cell>
          <cell r="F267">
            <v>20027.68</v>
          </cell>
        </row>
        <row r="268">
          <cell r="E268">
            <v>1340000009</v>
          </cell>
          <cell r="F268">
            <v>19868.22</v>
          </cell>
        </row>
        <row r="269">
          <cell r="E269">
            <v>1370000001</v>
          </cell>
          <cell r="F269">
            <v>19813.27</v>
          </cell>
        </row>
        <row r="270">
          <cell r="E270">
            <v>1460000020</v>
          </cell>
          <cell r="F270">
            <v>19664.61</v>
          </cell>
        </row>
        <row r="271">
          <cell r="E271">
            <v>1110000008</v>
          </cell>
          <cell r="F271">
            <v>19657.04</v>
          </cell>
        </row>
        <row r="272">
          <cell r="E272">
            <v>1040000010</v>
          </cell>
          <cell r="F272">
            <v>19657.04</v>
          </cell>
        </row>
        <row r="273">
          <cell r="E273">
            <v>1010000008</v>
          </cell>
          <cell r="F273">
            <v>19656.940000000002</v>
          </cell>
        </row>
        <row r="274">
          <cell r="E274">
            <v>1290000010</v>
          </cell>
          <cell r="F274">
            <v>19614.810000000001</v>
          </cell>
        </row>
        <row r="275">
          <cell r="E275">
            <v>1500000015</v>
          </cell>
          <cell r="F275">
            <v>18879</v>
          </cell>
        </row>
        <row r="276">
          <cell r="E276">
            <v>1060000040</v>
          </cell>
          <cell r="F276">
            <v>18872.45</v>
          </cell>
        </row>
        <row r="277">
          <cell r="E277">
            <v>1130000007</v>
          </cell>
          <cell r="F277">
            <v>18836.560000000001</v>
          </cell>
        </row>
        <row r="278">
          <cell r="E278">
            <v>1140000003</v>
          </cell>
          <cell r="F278">
            <v>18831.400000000001</v>
          </cell>
        </row>
        <row r="279">
          <cell r="E279">
            <v>1010000041</v>
          </cell>
          <cell r="F279">
            <v>18796.47</v>
          </cell>
        </row>
        <row r="280">
          <cell r="E280">
            <v>1060000014</v>
          </cell>
          <cell r="F280">
            <v>18157.7</v>
          </cell>
        </row>
        <row r="281">
          <cell r="E281">
            <v>1000000032</v>
          </cell>
          <cell r="F281">
            <v>17937.440000000002</v>
          </cell>
        </row>
        <row r="282">
          <cell r="E282">
            <v>1210000017</v>
          </cell>
          <cell r="F282">
            <v>17831.830000000002</v>
          </cell>
        </row>
        <row r="283">
          <cell r="E283">
            <v>1000000055</v>
          </cell>
          <cell r="F283">
            <v>17800.329999999998</v>
          </cell>
        </row>
        <row r="284">
          <cell r="E284">
            <v>1060000047</v>
          </cell>
          <cell r="F284">
            <v>16952</v>
          </cell>
        </row>
        <row r="285">
          <cell r="E285">
            <v>1060000021</v>
          </cell>
          <cell r="F285">
            <v>16312.34</v>
          </cell>
        </row>
        <row r="286">
          <cell r="E286">
            <v>1520000018</v>
          </cell>
          <cell r="F286">
            <v>16242.99</v>
          </cell>
        </row>
        <row r="287">
          <cell r="E287">
            <v>1310000016</v>
          </cell>
          <cell r="F287">
            <v>16027.7</v>
          </cell>
        </row>
        <row r="288">
          <cell r="E288">
            <v>1000000036</v>
          </cell>
          <cell r="F288">
            <v>16010.31</v>
          </cell>
        </row>
        <row r="289">
          <cell r="E289">
            <v>1540000011</v>
          </cell>
          <cell r="F289">
            <v>15890.949999999999</v>
          </cell>
        </row>
        <row r="290">
          <cell r="E290">
            <v>1370000004</v>
          </cell>
          <cell r="F290">
            <v>15681.92</v>
          </cell>
        </row>
        <row r="291">
          <cell r="E291">
            <v>1060000041</v>
          </cell>
          <cell r="F291">
            <v>15605.26</v>
          </cell>
        </row>
        <row r="292">
          <cell r="E292">
            <v>1580000021</v>
          </cell>
          <cell r="F292">
            <v>15538.69</v>
          </cell>
        </row>
        <row r="293">
          <cell r="E293">
            <v>1380000003</v>
          </cell>
          <cell r="F293">
            <v>15448.21</v>
          </cell>
        </row>
        <row r="294">
          <cell r="E294">
            <v>1450000003</v>
          </cell>
          <cell r="F294">
            <v>15343.75</v>
          </cell>
        </row>
        <row r="295">
          <cell r="E295">
            <v>1460000015</v>
          </cell>
          <cell r="F295">
            <v>15323.730000000001</v>
          </cell>
        </row>
        <row r="296">
          <cell r="E296">
            <v>1320000025</v>
          </cell>
          <cell r="F296">
            <v>15287.76</v>
          </cell>
        </row>
        <row r="297">
          <cell r="E297">
            <v>1190000005</v>
          </cell>
          <cell r="F297">
            <v>14959.84</v>
          </cell>
        </row>
        <row r="298">
          <cell r="E298">
            <v>1010000035</v>
          </cell>
          <cell r="F298">
            <v>14424.93</v>
          </cell>
        </row>
        <row r="299">
          <cell r="E299">
            <v>1540000018</v>
          </cell>
          <cell r="F299">
            <v>14301.64</v>
          </cell>
        </row>
        <row r="300">
          <cell r="E300">
            <v>1040000013</v>
          </cell>
          <cell r="F300">
            <v>14301.64</v>
          </cell>
        </row>
        <row r="301">
          <cell r="E301">
            <v>1420000005</v>
          </cell>
          <cell r="F301">
            <v>14064.81</v>
          </cell>
        </row>
        <row r="302">
          <cell r="E302">
            <v>1060000023</v>
          </cell>
          <cell r="F302">
            <v>13923.13</v>
          </cell>
        </row>
        <row r="303">
          <cell r="E303">
            <v>1580000011</v>
          </cell>
          <cell r="F303">
            <v>13920.400000000001</v>
          </cell>
        </row>
        <row r="304">
          <cell r="E304">
            <v>1590000003</v>
          </cell>
          <cell r="F304">
            <v>13835.18</v>
          </cell>
        </row>
        <row r="305">
          <cell r="E305">
            <v>1010000036</v>
          </cell>
          <cell r="F305">
            <v>13665.96</v>
          </cell>
        </row>
        <row r="306">
          <cell r="E306">
            <v>1480000007</v>
          </cell>
          <cell r="F306">
            <v>13544.2</v>
          </cell>
        </row>
        <row r="307">
          <cell r="E307">
            <v>1060000015</v>
          </cell>
          <cell r="F307">
            <v>13204.39</v>
          </cell>
        </row>
        <row r="308">
          <cell r="E308">
            <v>1560000019</v>
          </cell>
          <cell r="F308">
            <v>13108.58</v>
          </cell>
        </row>
        <row r="309">
          <cell r="E309">
            <v>1060000016</v>
          </cell>
          <cell r="F309">
            <v>13043.07</v>
          </cell>
        </row>
        <row r="310">
          <cell r="E310">
            <v>1330000008</v>
          </cell>
          <cell r="F310">
            <v>12897.300000000001</v>
          </cell>
        </row>
        <row r="311">
          <cell r="E311">
            <v>1590000011</v>
          </cell>
          <cell r="F311">
            <v>12705.69</v>
          </cell>
        </row>
        <row r="312">
          <cell r="E312">
            <v>1120000005</v>
          </cell>
          <cell r="F312">
            <v>12591.800000000001</v>
          </cell>
        </row>
        <row r="313">
          <cell r="E313">
            <v>1580000005</v>
          </cell>
          <cell r="F313">
            <v>12395.52</v>
          </cell>
        </row>
        <row r="314">
          <cell r="E314">
            <v>1320000017</v>
          </cell>
          <cell r="F314">
            <v>12395.52</v>
          </cell>
        </row>
        <row r="315">
          <cell r="E315">
            <v>1450000004</v>
          </cell>
          <cell r="F315">
            <v>12275.03</v>
          </cell>
        </row>
        <row r="316">
          <cell r="E316">
            <v>1000000131</v>
          </cell>
          <cell r="F316">
            <v>12226.06</v>
          </cell>
        </row>
        <row r="317">
          <cell r="E317">
            <v>1310000012</v>
          </cell>
          <cell r="F317">
            <v>12163.38</v>
          </cell>
        </row>
        <row r="318">
          <cell r="E318">
            <v>1260000014</v>
          </cell>
          <cell r="F318">
            <v>11917.92</v>
          </cell>
        </row>
        <row r="319">
          <cell r="E319">
            <v>1180000011</v>
          </cell>
          <cell r="F319">
            <v>11917.82</v>
          </cell>
        </row>
        <row r="320">
          <cell r="E320">
            <v>1240000004</v>
          </cell>
          <cell r="F320">
            <v>11868.199999999999</v>
          </cell>
        </row>
        <row r="321">
          <cell r="E321">
            <v>1120000010</v>
          </cell>
          <cell r="F321">
            <v>11627.570000000002</v>
          </cell>
        </row>
        <row r="322">
          <cell r="E322">
            <v>1110000004</v>
          </cell>
          <cell r="F322">
            <v>11506.21</v>
          </cell>
        </row>
        <row r="323">
          <cell r="E323">
            <v>1500000022</v>
          </cell>
          <cell r="F323">
            <v>11492.61</v>
          </cell>
        </row>
        <row r="324">
          <cell r="E324">
            <v>1320000020</v>
          </cell>
          <cell r="F324">
            <v>11210.109999999999</v>
          </cell>
        </row>
        <row r="325">
          <cell r="E325">
            <v>1550000019</v>
          </cell>
          <cell r="F325">
            <v>11111.86</v>
          </cell>
        </row>
        <row r="326">
          <cell r="E326">
            <v>1500000019</v>
          </cell>
          <cell r="F326">
            <v>11083.8</v>
          </cell>
        </row>
        <row r="327">
          <cell r="E327">
            <v>1430000004</v>
          </cell>
          <cell r="F327">
            <v>10908.539999999999</v>
          </cell>
        </row>
        <row r="328">
          <cell r="E328">
            <v>1170000002</v>
          </cell>
          <cell r="F328">
            <v>10894.78</v>
          </cell>
        </row>
        <row r="329">
          <cell r="E329">
            <v>1000000008</v>
          </cell>
          <cell r="F329">
            <v>10787.640000000001</v>
          </cell>
        </row>
        <row r="330">
          <cell r="E330">
            <v>1570000005</v>
          </cell>
          <cell r="F330">
            <v>10698.48</v>
          </cell>
        </row>
        <row r="331">
          <cell r="E331">
            <v>1000000126</v>
          </cell>
          <cell r="F331">
            <v>10685.16</v>
          </cell>
        </row>
        <row r="332">
          <cell r="E332">
            <v>1540000023</v>
          </cell>
          <cell r="F332">
            <v>10171.35</v>
          </cell>
        </row>
        <row r="333">
          <cell r="E333">
            <v>1250000019</v>
          </cell>
          <cell r="F333">
            <v>10089.870000000001</v>
          </cell>
        </row>
        <row r="334">
          <cell r="E334">
            <v>1500000024</v>
          </cell>
          <cell r="F334">
            <v>9820.18</v>
          </cell>
        </row>
        <row r="335">
          <cell r="E335">
            <v>1390000012</v>
          </cell>
          <cell r="F335">
            <v>9688.56</v>
          </cell>
        </row>
        <row r="336">
          <cell r="E336">
            <v>1520000017</v>
          </cell>
          <cell r="F336">
            <v>9683.2000000000007</v>
          </cell>
        </row>
        <row r="337">
          <cell r="E337">
            <v>1010000045</v>
          </cell>
          <cell r="F337">
            <v>9622.7099999999991</v>
          </cell>
        </row>
        <row r="338">
          <cell r="E338">
            <v>1150000001</v>
          </cell>
          <cell r="F338">
            <v>9489.1</v>
          </cell>
        </row>
        <row r="339">
          <cell r="E339">
            <v>1460000001</v>
          </cell>
          <cell r="F339">
            <v>9452.86</v>
          </cell>
        </row>
        <row r="340">
          <cell r="E340">
            <v>1590000002</v>
          </cell>
          <cell r="F340">
            <v>9205.42</v>
          </cell>
        </row>
        <row r="341">
          <cell r="E341">
            <v>1150000020</v>
          </cell>
          <cell r="F341">
            <v>9061.7099999999991</v>
          </cell>
        </row>
        <row r="342">
          <cell r="E342">
            <v>1180000013</v>
          </cell>
          <cell r="F342">
            <v>8975.4599999999991</v>
          </cell>
        </row>
        <row r="343">
          <cell r="E343">
            <v>1460000019</v>
          </cell>
          <cell r="F343">
            <v>8938.3799999999992</v>
          </cell>
        </row>
        <row r="344">
          <cell r="E344">
            <v>1350000012</v>
          </cell>
          <cell r="F344">
            <v>8917.86</v>
          </cell>
        </row>
        <row r="345">
          <cell r="E345">
            <v>1560000032</v>
          </cell>
          <cell r="F345">
            <v>8815.17</v>
          </cell>
        </row>
        <row r="346">
          <cell r="E346">
            <v>1380000009</v>
          </cell>
          <cell r="F346">
            <v>8805.2999999999993</v>
          </cell>
        </row>
        <row r="347">
          <cell r="E347">
            <v>1060000035</v>
          </cell>
          <cell r="F347">
            <v>8756.1</v>
          </cell>
        </row>
        <row r="348">
          <cell r="E348">
            <v>1000000048</v>
          </cell>
          <cell r="F348">
            <v>8693.52</v>
          </cell>
        </row>
        <row r="349">
          <cell r="E349">
            <v>1010000046</v>
          </cell>
          <cell r="F349">
            <v>8654.75</v>
          </cell>
        </row>
        <row r="350">
          <cell r="E350">
            <v>1040000014</v>
          </cell>
          <cell r="F350">
            <v>8630.16</v>
          </cell>
        </row>
        <row r="351">
          <cell r="E351">
            <v>1410000017</v>
          </cell>
          <cell r="F351">
            <v>8507.01</v>
          </cell>
        </row>
        <row r="352">
          <cell r="E352">
            <v>1410000018</v>
          </cell>
          <cell r="F352">
            <v>8507.01</v>
          </cell>
        </row>
        <row r="353">
          <cell r="E353">
            <v>1050000008</v>
          </cell>
          <cell r="F353">
            <v>8227.4500000000007</v>
          </cell>
        </row>
        <row r="354">
          <cell r="E354">
            <v>1490000019</v>
          </cell>
          <cell r="F354">
            <v>8150.4</v>
          </cell>
        </row>
        <row r="355">
          <cell r="E355">
            <v>1560000016</v>
          </cell>
          <cell r="F355">
            <v>8136.75</v>
          </cell>
        </row>
        <row r="356">
          <cell r="E356">
            <v>1430000009</v>
          </cell>
          <cell r="F356">
            <v>8108.21</v>
          </cell>
        </row>
        <row r="357">
          <cell r="E357">
            <v>1000000120</v>
          </cell>
          <cell r="F357">
            <v>7977.94</v>
          </cell>
        </row>
        <row r="358">
          <cell r="E358">
            <v>1430000014</v>
          </cell>
          <cell r="F358">
            <v>7862.37</v>
          </cell>
        </row>
        <row r="359">
          <cell r="E359">
            <v>1010000037</v>
          </cell>
          <cell r="F359">
            <v>7824.23</v>
          </cell>
        </row>
        <row r="360">
          <cell r="E360">
            <v>1500000020</v>
          </cell>
          <cell r="F360">
            <v>7749.68</v>
          </cell>
        </row>
        <row r="361">
          <cell r="E361">
            <v>1180000010</v>
          </cell>
          <cell r="F361">
            <v>7749.68</v>
          </cell>
        </row>
        <row r="362">
          <cell r="E362">
            <v>1460000010</v>
          </cell>
          <cell r="F362">
            <v>7705.8</v>
          </cell>
        </row>
        <row r="363">
          <cell r="E363">
            <v>1070000001</v>
          </cell>
          <cell r="F363">
            <v>7671.69</v>
          </cell>
        </row>
        <row r="364">
          <cell r="E364">
            <v>1000000137</v>
          </cell>
          <cell r="F364">
            <v>7643.88</v>
          </cell>
        </row>
        <row r="365">
          <cell r="E365">
            <v>1390000014</v>
          </cell>
          <cell r="F365">
            <v>7473.95</v>
          </cell>
        </row>
        <row r="366">
          <cell r="E366">
            <v>1010000043</v>
          </cell>
          <cell r="F366">
            <v>7458.66</v>
          </cell>
        </row>
        <row r="367">
          <cell r="E367">
            <v>1090000011</v>
          </cell>
          <cell r="F367">
            <v>7431.2</v>
          </cell>
        </row>
        <row r="368">
          <cell r="E368">
            <v>1000000136</v>
          </cell>
          <cell r="F368">
            <v>7397.28</v>
          </cell>
        </row>
        <row r="369">
          <cell r="E369">
            <v>1280000005</v>
          </cell>
          <cell r="F369">
            <v>7378.21</v>
          </cell>
        </row>
        <row r="370">
          <cell r="E370">
            <v>1460000021</v>
          </cell>
          <cell r="F370">
            <v>7342.53</v>
          </cell>
        </row>
        <row r="371">
          <cell r="E371">
            <v>1060000031</v>
          </cell>
          <cell r="F371">
            <v>7321.06</v>
          </cell>
        </row>
        <row r="372">
          <cell r="E372">
            <v>1430000017</v>
          </cell>
          <cell r="F372">
            <v>7315.2</v>
          </cell>
        </row>
        <row r="373">
          <cell r="E373">
            <v>1570000001</v>
          </cell>
          <cell r="F373">
            <v>7314</v>
          </cell>
        </row>
        <row r="374">
          <cell r="E374">
            <v>1140000017</v>
          </cell>
          <cell r="F374">
            <v>7298.64</v>
          </cell>
        </row>
        <row r="375">
          <cell r="E375">
            <v>1410000019</v>
          </cell>
          <cell r="F375">
            <v>7274.11</v>
          </cell>
        </row>
        <row r="376">
          <cell r="E376">
            <v>1320000026</v>
          </cell>
          <cell r="F376">
            <v>7150.82</v>
          </cell>
        </row>
        <row r="377">
          <cell r="E377">
            <v>1000000114</v>
          </cell>
          <cell r="F377">
            <v>7053.0199999999995</v>
          </cell>
        </row>
        <row r="378">
          <cell r="E378">
            <v>1090000010</v>
          </cell>
          <cell r="F378">
            <v>7049.19</v>
          </cell>
        </row>
        <row r="379">
          <cell r="E379">
            <v>1570000013</v>
          </cell>
          <cell r="F379">
            <v>7006.6500000000005</v>
          </cell>
        </row>
        <row r="380">
          <cell r="E380">
            <v>1240000013</v>
          </cell>
          <cell r="F380">
            <v>6999.97</v>
          </cell>
        </row>
        <row r="381">
          <cell r="E381">
            <v>1480000014</v>
          </cell>
          <cell r="F381">
            <v>6904.08</v>
          </cell>
        </row>
        <row r="382">
          <cell r="E382">
            <v>1390000013</v>
          </cell>
          <cell r="F382">
            <v>6742.96</v>
          </cell>
        </row>
        <row r="383">
          <cell r="E383">
            <v>1340000011</v>
          </cell>
          <cell r="F383">
            <v>6740.53</v>
          </cell>
        </row>
        <row r="384">
          <cell r="E384">
            <v>1560000020</v>
          </cell>
          <cell r="F384">
            <v>6705.16</v>
          </cell>
        </row>
        <row r="385">
          <cell r="E385">
            <v>1190000013</v>
          </cell>
          <cell r="F385">
            <v>6611.67</v>
          </cell>
        </row>
        <row r="386">
          <cell r="E386">
            <v>1010000024</v>
          </cell>
          <cell r="F386">
            <v>6557.05</v>
          </cell>
        </row>
        <row r="387">
          <cell r="E387">
            <v>1400000013</v>
          </cell>
          <cell r="F387">
            <v>6424.91</v>
          </cell>
        </row>
        <row r="388">
          <cell r="E388">
            <v>1550000020</v>
          </cell>
          <cell r="F388">
            <v>6384.98</v>
          </cell>
        </row>
        <row r="389">
          <cell r="E389">
            <v>1230000006</v>
          </cell>
          <cell r="F389">
            <v>6363.8</v>
          </cell>
        </row>
        <row r="390">
          <cell r="E390">
            <v>1080000012</v>
          </cell>
          <cell r="F390">
            <v>6318.72</v>
          </cell>
        </row>
        <row r="391">
          <cell r="E391">
            <v>1190000003</v>
          </cell>
          <cell r="F391">
            <v>6213.29</v>
          </cell>
        </row>
        <row r="392">
          <cell r="E392">
            <v>1320000022</v>
          </cell>
          <cell r="F392">
            <v>6157.59</v>
          </cell>
        </row>
        <row r="393">
          <cell r="E393">
            <v>1500000018</v>
          </cell>
          <cell r="F393">
            <v>6089.75</v>
          </cell>
        </row>
        <row r="394">
          <cell r="E394">
            <v>1310000010</v>
          </cell>
          <cell r="F394">
            <v>6082.8</v>
          </cell>
        </row>
        <row r="395">
          <cell r="E395">
            <v>1580000003</v>
          </cell>
          <cell r="F395">
            <v>5985.4800000000005</v>
          </cell>
        </row>
        <row r="396">
          <cell r="E396">
            <v>1380000015</v>
          </cell>
          <cell r="F396">
            <v>5945.2</v>
          </cell>
        </row>
        <row r="397">
          <cell r="E397">
            <v>1490000021</v>
          </cell>
          <cell r="F397">
            <v>5945.18</v>
          </cell>
        </row>
        <row r="398">
          <cell r="E398">
            <v>1590000012</v>
          </cell>
          <cell r="F398">
            <v>5868.52</v>
          </cell>
        </row>
        <row r="399">
          <cell r="E399">
            <v>1210000006</v>
          </cell>
          <cell r="F399">
            <v>5857.05</v>
          </cell>
        </row>
        <row r="400">
          <cell r="E400">
            <v>1000000043</v>
          </cell>
          <cell r="F400">
            <v>5854.48</v>
          </cell>
        </row>
        <row r="401">
          <cell r="E401">
            <v>1550000023</v>
          </cell>
          <cell r="F401">
            <v>5843.88</v>
          </cell>
        </row>
        <row r="402">
          <cell r="E402">
            <v>1550000024</v>
          </cell>
          <cell r="F402">
            <v>5843.88</v>
          </cell>
        </row>
        <row r="403">
          <cell r="E403">
            <v>1550000025</v>
          </cell>
          <cell r="F403">
            <v>5843.88</v>
          </cell>
        </row>
        <row r="404">
          <cell r="E404">
            <v>1480000013</v>
          </cell>
          <cell r="F404">
            <v>5838.8</v>
          </cell>
        </row>
        <row r="405">
          <cell r="E405">
            <v>1270000019</v>
          </cell>
          <cell r="F405">
            <v>5830.11</v>
          </cell>
        </row>
        <row r="406">
          <cell r="E406">
            <v>1330000015</v>
          </cell>
          <cell r="F406">
            <v>5753.44</v>
          </cell>
        </row>
        <row r="407">
          <cell r="E407">
            <v>1330000016</v>
          </cell>
          <cell r="F407">
            <v>5687.68</v>
          </cell>
        </row>
        <row r="408">
          <cell r="E408">
            <v>1190000006</v>
          </cell>
          <cell r="F408">
            <v>5608.73</v>
          </cell>
        </row>
        <row r="409">
          <cell r="E409">
            <v>1200000016</v>
          </cell>
          <cell r="F409">
            <v>5589.09</v>
          </cell>
        </row>
        <row r="410">
          <cell r="E410">
            <v>1000000122</v>
          </cell>
          <cell r="F410">
            <v>5575.68</v>
          </cell>
        </row>
        <row r="411">
          <cell r="E411">
            <v>1000000123</v>
          </cell>
          <cell r="F411">
            <v>5575.68</v>
          </cell>
        </row>
        <row r="412">
          <cell r="E412">
            <v>1000000124</v>
          </cell>
          <cell r="F412">
            <v>5575.68</v>
          </cell>
        </row>
        <row r="413">
          <cell r="E413">
            <v>1330000011</v>
          </cell>
          <cell r="F413">
            <v>5544.63</v>
          </cell>
        </row>
        <row r="414">
          <cell r="E414">
            <v>1500000021</v>
          </cell>
          <cell r="F414">
            <v>5515.01</v>
          </cell>
        </row>
        <row r="415">
          <cell r="E415">
            <v>1000000009</v>
          </cell>
          <cell r="F415">
            <v>5447.51</v>
          </cell>
        </row>
        <row r="416">
          <cell r="E416">
            <v>1550000022</v>
          </cell>
          <cell r="F416">
            <v>5417.1</v>
          </cell>
        </row>
        <row r="417">
          <cell r="E417">
            <v>1520000006</v>
          </cell>
          <cell r="F417">
            <v>5343.36</v>
          </cell>
        </row>
        <row r="418">
          <cell r="E418">
            <v>1150000016</v>
          </cell>
          <cell r="F418">
            <v>5289.57</v>
          </cell>
        </row>
        <row r="419">
          <cell r="E419">
            <v>1020000005</v>
          </cell>
          <cell r="F419">
            <v>5259.72</v>
          </cell>
        </row>
        <row r="420">
          <cell r="E420">
            <v>1140000013</v>
          </cell>
          <cell r="F420">
            <v>5128.59</v>
          </cell>
        </row>
        <row r="421">
          <cell r="E421">
            <v>1540000022</v>
          </cell>
          <cell r="F421">
            <v>5090.26</v>
          </cell>
        </row>
        <row r="422">
          <cell r="E422">
            <v>1210000040</v>
          </cell>
          <cell r="F422">
            <v>5034.26</v>
          </cell>
        </row>
        <row r="423">
          <cell r="E423">
            <v>1050000001</v>
          </cell>
          <cell r="F423">
            <v>4922.97</v>
          </cell>
        </row>
        <row r="424">
          <cell r="E424">
            <v>1360000015</v>
          </cell>
          <cell r="F424">
            <v>4794.4799999999996</v>
          </cell>
        </row>
        <row r="425">
          <cell r="E425">
            <v>1050000009</v>
          </cell>
          <cell r="F425">
            <v>4794.4799999999996</v>
          </cell>
        </row>
        <row r="426">
          <cell r="E426">
            <v>1010000005</v>
          </cell>
          <cell r="F426">
            <v>4791.96</v>
          </cell>
        </row>
        <row r="427">
          <cell r="E427">
            <v>1250000005</v>
          </cell>
          <cell r="F427">
            <v>4785.09</v>
          </cell>
        </row>
        <row r="428">
          <cell r="E428">
            <v>1520000013</v>
          </cell>
          <cell r="F428">
            <v>4745.9799999999996</v>
          </cell>
        </row>
        <row r="429">
          <cell r="E429">
            <v>1550000021</v>
          </cell>
          <cell r="F429">
            <v>4701.32</v>
          </cell>
        </row>
        <row r="430">
          <cell r="E430">
            <v>1230000019</v>
          </cell>
          <cell r="F430">
            <v>4602.8</v>
          </cell>
        </row>
        <row r="431">
          <cell r="E431">
            <v>1000000098</v>
          </cell>
          <cell r="F431">
            <v>4569.26</v>
          </cell>
        </row>
        <row r="432">
          <cell r="E432">
            <v>1150000003</v>
          </cell>
          <cell r="F432">
            <v>4493.1799999999994</v>
          </cell>
        </row>
        <row r="433">
          <cell r="E433">
            <v>1430000011</v>
          </cell>
          <cell r="F433">
            <v>4488.7999999999993</v>
          </cell>
        </row>
        <row r="434">
          <cell r="E434">
            <v>1000000138</v>
          </cell>
          <cell r="F434">
            <v>4458.8599999999997</v>
          </cell>
        </row>
        <row r="435">
          <cell r="E435">
            <v>1550000006</v>
          </cell>
          <cell r="F435">
            <v>4289.01</v>
          </cell>
        </row>
        <row r="436">
          <cell r="E436">
            <v>1270000008</v>
          </cell>
          <cell r="F436">
            <v>4285.25</v>
          </cell>
        </row>
        <row r="437">
          <cell r="E437">
            <v>1140000007</v>
          </cell>
          <cell r="F437">
            <v>4212.51</v>
          </cell>
        </row>
        <row r="438">
          <cell r="E438">
            <v>1460000024</v>
          </cell>
          <cell r="F438">
            <v>4200</v>
          </cell>
        </row>
        <row r="439">
          <cell r="E439">
            <v>1560000034</v>
          </cell>
          <cell r="F439">
            <v>4172.3500000000004</v>
          </cell>
        </row>
        <row r="440">
          <cell r="E440">
            <v>1570000009</v>
          </cell>
          <cell r="F440">
            <v>4006.45</v>
          </cell>
        </row>
        <row r="441">
          <cell r="E441">
            <v>1370000008</v>
          </cell>
          <cell r="F441">
            <v>3970.52</v>
          </cell>
        </row>
        <row r="442">
          <cell r="E442">
            <v>1560000005</v>
          </cell>
          <cell r="F442">
            <v>3943.8700000000003</v>
          </cell>
        </row>
        <row r="443">
          <cell r="E443">
            <v>1570000011</v>
          </cell>
          <cell r="F443">
            <v>3931.08</v>
          </cell>
        </row>
        <row r="444">
          <cell r="E444">
            <v>1200000001</v>
          </cell>
          <cell r="F444">
            <v>3861.21</v>
          </cell>
        </row>
        <row r="445">
          <cell r="E445">
            <v>1580000004</v>
          </cell>
          <cell r="F445">
            <v>3830.4900000000002</v>
          </cell>
        </row>
        <row r="446">
          <cell r="E446">
            <v>1220000005</v>
          </cell>
          <cell r="F446">
            <v>3822.56</v>
          </cell>
        </row>
        <row r="447">
          <cell r="E447">
            <v>1060000030</v>
          </cell>
          <cell r="F447">
            <v>3782.08</v>
          </cell>
        </row>
        <row r="448">
          <cell r="E448">
            <v>1150000024</v>
          </cell>
          <cell r="F448">
            <v>3739.75</v>
          </cell>
        </row>
        <row r="449">
          <cell r="E449">
            <v>1440000008</v>
          </cell>
          <cell r="F449">
            <v>3682</v>
          </cell>
        </row>
        <row r="450">
          <cell r="E450">
            <v>1340000010</v>
          </cell>
          <cell r="F450">
            <v>3678.38</v>
          </cell>
        </row>
        <row r="451">
          <cell r="E451">
            <v>1340000006</v>
          </cell>
          <cell r="F451">
            <v>3661.5</v>
          </cell>
        </row>
        <row r="452">
          <cell r="E452">
            <v>1560000030</v>
          </cell>
          <cell r="F452">
            <v>3593.93</v>
          </cell>
        </row>
        <row r="453">
          <cell r="E453">
            <v>1570000021</v>
          </cell>
          <cell r="F453">
            <v>3521.7</v>
          </cell>
        </row>
        <row r="454">
          <cell r="E454">
            <v>1580000010</v>
          </cell>
          <cell r="F454">
            <v>3510.15</v>
          </cell>
        </row>
        <row r="455">
          <cell r="E455">
            <v>1060000049</v>
          </cell>
          <cell r="F455">
            <v>3506.28</v>
          </cell>
        </row>
        <row r="456">
          <cell r="E456">
            <v>1110000013</v>
          </cell>
          <cell r="F456">
            <v>3493.16</v>
          </cell>
        </row>
        <row r="457">
          <cell r="E457">
            <v>1230000017</v>
          </cell>
          <cell r="F457">
            <v>3490.6</v>
          </cell>
        </row>
        <row r="458">
          <cell r="E458">
            <v>1230000013</v>
          </cell>
          <cell r="F458">
            <v>3452.3199999999997</v>
          </cell>
        </row>
        <row r="459">
          <cell r="E459">
            <v>1360000006</v>
          </cell>
          <cell r="F459">
            <v>3452.29</v>
          </cell>
        </row>
        <row r="460">
          <cell r="E460">
            <v>1190000015</v>
          </cell>
          <cell r="F460">
            <v>3451.84</v>
          </cell>
        </row>
        <row r="461">
          <cell r="E461">
            <v>1210000032</v>
          </cell>
          <cell r="F461">
            <v>3260.23</v>
          </cell>
        </row>
        <row r="462">
          <cell r="E462">
            <v>1550000011</v>
          </cell>
          <cell r="F462">
            <v>3218</v>
          </cell>
        </row>
        <row r="463">
          <cell r="E463">
            <v>1030000005</v>
          </cell>
          <cell r="F463">
            <v>3217.9</v>
          </cell>
        </row>
        <row r="464">
          <cell r="E464">
            <v>1140000018</v>
          </cell>
          <cell r="F464">
            <v>3203.3</v>
          </cell>
        </row>
        <row r="465">
          <cell r="E465">
            <v>1020000008</v>
          </cell>
          <cell r="F465">
            <v>3155.67</v>
          </cell>
        </row>
        <row r="466">
          <cell r="E466">
            <v>1060000050</v>
          </cell>
          <cell r="F466">
            <v>3116.7</v>
          </cell>
        </row>
        <row r="467">
          <cell r="E467">
            <v>1270000018</v>
          </cell>
          <cell r="F467">
            <v>3068.28</v>
          </cell>
        </row>
        <row r="468">
          <cell r="E468">
            <v>1560000002</v>
          </cell>
          <cell r="F468">
            <v>3057.58</v>
          </cell>
        </row>
        <row r="469">
          <cell r="E469">
            <v>1410000006</v>
          </cell>
          <cell r="F469">
            <v>3057.58</v>
          </cell>
        </row>
        <row r="470">
          <cell r="E470">
            <v>1210000016</v>
          </cell>
          <cell r="F470">
            <v>2979.71</v>
          </cell>
        </row>
        <row r="471">
          <cell r="E471">
            <v>1310000021</v>
          </cell>
          <cell r="F471">
            <v>2972.62</v>
          </cell>
        </row>
        <row r="472">
          <cell r="E472">
            <v>1560000022</v>
          </cell>
          <cell r="F472">
            <v>2961.78</v>
          </cell>
        </row>
        <row r="473">
          <cell r="E473">
            <v>1140000016</v>
          </cell>
          <cell r="F473">
            <v>2899.68</v>
          </cell>
        </row>
        <row r="474">
          <cell r="E474">
            <v>1500000009</v>
          </cell>
          <cell r="F474">
            <v>2888.6000000000004</v>
          </cell>
        </row>
        <row r="475">
          <cell r="E475">
            <v>1240000015</v>
          </cell>
          <cell r="F475">
            <v>2866.57</v>
          </cell>
        </row>
        <row r="476">
          <cell r="E476">
            <v>1480000012</v>
          </cell>
          <cell r="F476">
            <v>2794.46</v>
          </cell>
        </row>
        <row r="477">
          <cell r="E477">
            <v>1570000022</v>
          </cell>
          <cell r="F477">
            <v>2780.96</v>
          </cell>
        </row>
        <row r="478">
          <cell r="E478">
            <v>1210000010</v>
          </cell>
          <cell r="F478">
            <v>2773.97</v>
          </cell>
        </row>
        <row r="479">
          <cell r="E479">
            <v>1150000018</v>
          </cell>
          <cell r="F479">
            <v>2761.92</v>
          </cell>
        </row>
        <row r="480">
          <cell r="E480">
            <v>1470000009</v>
          </cell>
          <cell r="F480">
            <v>2732.95</v>
          </cell>
        </row>
        <row r="481">
          <cell r="E481">
            <v>1000000133</v>
          </cell>
          <cell r="F481">
            <v>2712.24</v>
          </cell>
        </row>
        <row r="482">
          <cell r="E482">
            <v>1490000008</v>
          </cell>
          <cell r="F482">
            <v>2685.11</v>
          </cell>
        </row>
        <row r="483">
          <cell r="E483">
            <v>1490000009</v>
          </cell>
          <cell r="F483">
            <v>2685.11</v>
          </cell>
        </row>
        <row r="484">
          <cell r="E484">
            <v>1510000003</v>
          </cell>
          <cell r="F484">
            <v>2684.98</v>
          </cell>
        </row>
        <row r="485">
          <cell r="E485">
            <v>1060000051</v>
          </cell>
          <cell r="F485">
            <v>2623.56</v>
          </cell>
        </row>
        <row r="486">
          <cell r="E486">
            <v>1310000020</v>
          </cell>
          <cell r="F486">
            <v>2603.34</v>
          </cell>
        </row>
        <row r="487">
          <cell r="E487">
            <v>1500000025</v>
          </cell>
          <cell r="F487">
            <v>2564.4</v>
          </cell>
        </row>
        <row r="488">
          <cell r="E488">
            <v>1580000022</v>
          </cell>
          <cell r="F488">
            <v>2555.13</v>
          </cell>
        </row>
        <row r="489">
          <cell r="E489">
            <v>1540000017</v>
          </cell>
          <cell r="F489">
            <v>2532.4</v>
          </cell>
        </row>
        <row r="490">
          <cell r="E490">
            <v>1580000026</v>
          </cell>
          <cell r="F490">
            <v>2531.52</v>
          </cell>
        </row>
        <row r="491">
          <cell r="E491">
            <v>1560000029</v>
          </cell>
          <cell r="F491">
            <v>2416.75</v>
          </cell>
        </row>
        <row r="492">
          <cell r="E492">
            <v>1570000015</v>
          </cell>
          <cell r="F492">
            <v>2410.96</v>
          </cell>
        </row>
        <row r="493">
          <cell r="E493">
            <v>1340000013</v>
          </cell>
          <cell r="F493">
            <v>2318.04</v>
          </cell>
        </row>
        <row r="494">
          <cell r="E494">
            <v>1540000021</v>
          </cell>
          <cell r="F494">
            <v>2313.23</v>
          </cell>
        </row>
        <row r="495">
          <cell r="E495">
            <v>1060000045</v>
          </cell>
          <cell r="F495">
            <v>2301.3700000000003</v>
          </cell>
        </row>
        <row r="496">
          <cell r="E496">
            <v>1160000009</v>
          </cell>
          <cell r="F496">
            <v>2301.36</v>
          </cell>
        </row>
        <row r="497">
          <cell r="E497">
            <v>1060000022</v>
          </cell>
          <cell r="F497">
            <v>2225.0500000000002</v>
          </cell>
        </row>
        <row r="498">
          <cell r="E498">
            <v>1200000017</v>
          </cell>
          <cell r="F498">
            <v>2224.67</v>
          </cell>
        </row>
        <row r="499">
          <cell r="E499">
            <v>1540000009</v>
          </cell>
          <cell r="F499">
            <v>2171.5500000000002</v>
          </cell>
        </row>
        <row r="500">
          <cell r="E500">
            <v>1330000012</v>
          </cell>
          <cell r="F500">
            <v>2134.2400000000002</v>
          </cell>
        </row>
        <row r="501">
          <cell r="E501">
            <v>1170000014</v>
          </cell>
          <cell r="F501">
            <v>2123.3000000000002</v>
          </cell>
        </row>
        <row r="502">
          <cell r="E502">
            <v>1000000049</v>
          </cell>
          <cell r="F502">
            <v>2084.0100000000002</v>
          </cell>
        </row>
        <row r="503">
          <cell r="E503">
            <v>1150000006</v>
          </cell>
          <cell r="F503">
            <v>2082.09</v>
          </cell>
        </row>
        <row r="504">
          <cell r="E504">
            <v>1540000024</v>
          </cell>
          <cell r="F504">
            <v>2071.17</v>
          </cell>
        </row>
        <row r="505">
          <cell r="E505">
            <v>1010000011</v>
          </cell>
          <cell r="F505">
            <v>2056.1999999999998</v>
          </cell>
        </row>
        <row r="506">
          <cell r="E506">
            <v>1400000010</v>
          </cell>
          <cell r="F506">
            <v>2049.23</v>
          </cell>
        </row>
        <row r="507">
          <cell r="E507">
            <v>1080000014</v>
          </cell>
          <cell r="F507">
            <v>2038.4</v>
          </cell>
        </row>
        <row r="508">
          <cell r="E508">
            <v>1260000013</v>
          </cell>
          <cell r="F508">
            <v>2021.98</v>
          </cell>
        </row>
        <row r="509">
          <cell r="E509">
            <v>1000000037</v>
          </cell>
          <cell r="F509">
            <v>2005.96</v>
          </cell>
        </row>
        <row r="510">
          <cell r="E510">
            <v>1060000043</v>
          </cell>
          <cell r="F510">
            <v>1863.81</v>
          </cell>
        </row>
        <row r="511">
          <cell r="E511">
            <v>1060000048</v>
          </cell>
          <cell r="F511">
            <v>1824.66</v>
          </cell>
        </row>
        <row r="512">
          <cell r="E512">
            <v>1560000031</v>
          </cell>
          <cell r="F512">
            <v>1751.22</v>
          </cell>
        </row>
        <row r="513">
          <cell r="E513">
            <v>1060000046</v>
          </cell>
          <cell r="F513">
            <v>1749.02</v>
          </cell>
        </row>
        <row r="514">
          <cell r="E514">
            <v>1290000005</v>
          </cell>
          <cell r="F514">
            <v>1747.5900000000001</v>
          </cell>
        </row>
        <row r="515">
          <cell r="E515">
            <v>1300000003</v>
          </cell>
          <cell r="F515">
            <v>1746.57</v>
          </cell>
        </row>
        <row r="516">
          <cell r="E516">
            <v>1400000014</v>
          </cell>
          <cell r="F516">
            <v>1725.92</v>
          </cell>
        </row>
        <row r="517">
          <cell r="E517">
            <v>1130000009</v>
          </cell>
          <cell r="F517">
            <v>1709.9</v>
          </cell>
        </row>
        <row r="518">
          <cell r="E518">
            <v>1590000009</v>
          </cell>
          <cell r="F518">
            <v>1676.9399999999998</v>
          </cell>
        </row>
        <row r="519">
          <cell r="E519">
            <v>1520000011</v>
          </cell>
          <cell r="F519">
            <v>1633.6200000000001</v>
          </cell>
        </row>
        <row r="520">
          <cell r="E520">
            <v>1540000020</v>
          </cell>
          <cell r="F520">
            <v>1627.73</v>
          </cell>
        </row>
        <row r="521">
          <cell r="E521">
            <v>1410000021</v>
          </cell>
          <cell r="F521">
            <v>1553.44</v>
          </cell>
        </row>
        <row r="522">
          <cell r="E522">
            <v>1080000010</v>
          </cell>
          <cell r="F522">
            <v>1541.25</v>
          </cell>
        </row>
        <row r="523">
          <cell r="E523">
            <v>1000000132</v>
          </cell>
          <cell r="F523">
            <v>1541</v>
          </cell>
        </row>
        <row r="524">
          <cell r="E524">
            <v>1490000020</v>
          </cell>
          <cell r="F524">
            <v>1534.19</v>
          </cell>
        </row>
        <row r="525">
          <cell r="E525">
            <v>1030000007</v>
          </cell>
          <cell r="F525">
            <v>1500.15</v>
          </cell>
        </row>
        <row r="526">
          <cell r="E526">
            <v>1270000016</v>
          </cell>
          <cell r="F526">
            <v>1495.3899999999999</v>
          </cell>
        </row>
        <row r="527">
          <cell r="E527">
            <v>1490000003</v>
          </cell>
          <cell r="F527">
            <v>1480.38</v>
          </cell>
        </row>
        <row r="528">
          <cell r="E528">
            <v>1560000011</v>
          </cell>
          <cell r="F528">
            <v>1466.4899999999998</v>
          </cell>
        </row>
        <row r="529">
          <cell r="E529">
            <v>1570000019</v>
          </cell>
          <cell r="F529">
            <v>1464.87</v>
          </cell>
        </row>
        <row r="530">
          <cell r="E530">
            <v>1000000141</v>
          </cell>
          <cell r="F530">
            <v>1463.04</v>
          </cell>
        </row>
        <row r="531">
          <cell r="E531">
            <v>1450000010</v>
          </cell>
          <cell r="F531">
            <v>1445.84</v>
          </cell>
        </row>
        <row r="532">
          <cell r="E532">
            <v>1240000016</v>
          </cell>
          <cell r="F532">
            <v>1443.98</v>
          </cell>
        </row>
        <row r="533">
          <cell r="E533">
            <v>1560000026</v>
          </cell>
          <cell r="F533">
            <v>1358.56</v>
          </cell>
        </row>
        <row r="534">
          <cell r="E534">
            <v>1380000017</v>
          </cell>
          <cell r="F534">
            <v>1342.46</v>
          </cell>
        </row>
        <row r="535">
          <cell r="E535">
            <v>1270000011</v>
          </cell>
          <cell r="F535">
            <v>1342.3500000000001</v>
          </cell>
        </row>
        <row r="536">
          <cell r="E536">
            <v>1520000019</v>
          </cell>
          <cell r="F536">
            <v>1305.8499999999999</v>
          </cell>
        </row>
        <row r="537">
          <cell r="E537">
            <v>1170000012</v>
          </cell>
          <cell r="F537">
            <v>1304.24</v>
          </cell>
        </row>
        <row r="538">
          <cell r="E538">
            <v>1200000006</v>
          </cell>
          <cell r="F538">
            <v>1302.05</v>
          </cell>
        </row>
        <row r="539">
          <cell r="E539">
            <v>1550000013</v>
          </cell>
          <cell r="F539">
            <v>1302.04</v>
          </cell>
        </row>
        <row r="540">
          <cell r="E540">
            <v>1380000010</v>
          </cell>
          <cell r="F540">
            <v>1247.1300000000001</v>
          </cell>
        </row>
        <row r="541">
          <cell r="E541">
            <v>1560000018</v>
          </cell>
          <cell r="F541">
            <v>1165.9100000000001</v>
          </cell>
        </row>
        <row r="542">
          <cell r="E542">
            <v>1330000014</v>
          </cell>
          <cell r="F542">
            <v>1165.8000000000002</v>
          </cell>
        </row>
        <row r="543">
          <cell r="E543">
            <v>1590000013</v>
          </cell>
          <cell r="F543">
            <v>1152.75</v>
          </cell>
        </row>
        <row r="544">
          <cell r="E544">
            <v>1270000020</v>
          </cell>
          <cell r="F544">
            <v>1150.9199999999998</v>
          </cell>
        </row>
        <row r="545">
          <cell r="E545">
            <v>1310000019</v>
          </cell>
          <cell r="F545">
            <v>1150.8</v>
          </cell>
        </row>
        <row r="546">
          <cell r="E546">
            <v>1150000013</v>
          </cell>
          <cell r="F546">
            <v>1150.3599999999999</v>
          </cell>
        </row>
        <row r="547">
          <cell r="E547">
            <v>1000000129</v>
          </cell>
          <cell r="F547">
            <v>1123.04</v>
          </cell>
        </row>
        <row r="548">
          <cell r="E548">
            <v>1450000009</v>
          </cell>
          <cell r="F548">
            <v>1102.6199999999999</v>
          </cell>
        </row>
        <row r="549">
          <cell r="E549">
            <v>1440000001</v>
          </cell>
          <cell r="F549">
            <v>1101.18</v>
          </cell>
        </row>
        <row r="550">
          <cell r="E550">
            <v>1160000008</v>
          </cell>
          <cell r="F550">
            <v>1089.1500000000001</v>
          </cell>
        </row>
        <row r="551">
          <cell r="E551">
            <v>1560000033</v>
          </cell>
          <cell r="F551">
            <v>1074.08</v>
          </cell>
        </row>
        <row r="552">
          <cell r="E552">
            <v>1430000018</v>
          </cell>
          <cell r="F552">
            <v>1054.79</v>
          </cell>
        </row>
        <row r="553">
          <cell r="E553">
            <v>1250000024</v>
          </cell>
          <cell r="F553">
            <v>1054.79</v>
          </cell>
        </row>
        <row r="554">
          <cell r="E554">
            <v>1390000015</v>
          </cell>
          <cell r="F554">
            <v>1054.79</v>
          </cell>
        </row>
        <row r="555">
          <cell r="E555">
            <v>1060000038</v>
          </cell>
          <cell r="F555">
            <v>1050.1400000000001</v>
          </cell>
        </row>
        <row r="556">
          <cell r="E556">
            <v>1350000003</v>
          </cell>
          <cell r="F556">
            <v>1027.8200000000002</v>
          </cell>
        </row>
        <row r="557">
          <cell r="E557">
            <v>1370000007</v>
          </cell>
          <cell r="F557">
            <v>1019.04</v>
          </cell>
        </row>
        <row r="558">
          <cell r="E558">
            <v>1210000037</v>
          </cell>
          <cell r="F558">
            <v>1015.11</v>
          </cell>
        </row>
        <row r="559">
          <cell r="E559">
            <v>1020000009</v>
          </cell>
          <cell r="F559">
            <v>1002.42</v>
          </cell>
        </row>
        <row r="560">
          <cell r="E560">
            <v>1380000013</v>
          </cell>
          <cell r="F560">
            <v>997.48</v>
          </cell>
        </row>
        <row r="561">
          <cell r="E561">
            <v>1230000018</v>
          </cell>
          <cell r="F561">
            <v>997.36</v>
          </cell>
        </row>
        <row r="562">
          <cell r="E562">
            <v>1500000023</v>
          </cell>
          <cell r="F562">
            <v>964.62</v>
          </cell>
        </row>
        <row r="563">
          <cell r="E563">
            <v>1190000016</v>
          </cell>
          <cell r="F563">
            <v>959</v>
          </cell>
        </row>
        <row r="564">
          <cell r="E564">
            <v>1340000015</v>
          </cell>
          <cell r="F564">
            <v>951.08</v>
          </cell>
        </row>
        <row r="565">
          <cell r="E565">
            <v>1290000014</v>
          </cell>
          <cell r="F565">
            <v>947.76</v>
          </cell>
        </row>
        <row r="566">
          <cell r="E566">
            <v>1070000012</v>
          </cell>
          <cell r="F566">
            <v>920.64</v>
          </cell>
        </row>
        <row r="567">
          <cell r="E567">
            <v>1240000018</v>
          </cell>
          <cell r="F567">
            <v>910.95</v>
          </cell>
        </row>
        <row r="568">
          <cell r="E568">
            <v>1140000009</v>
          </cell>
          <cell r="F568">
            <v>904.40000000000009</v>
          </cell>
        </row>
        <row r="569">
          <cell r="E569">
            <v>1260000008</v>
          </cell>
          <cell r="F569">
            <v>873.51</v>
          </cell>
        </row>
        <row r="570">
          <cell r="E570">
            <v>1270000015</v>
          </cell>
          <cell r="F570">
            <v>872.32999999999993</v>
          </cell>
        </row>
        <row r="571">
          <cell r="E571">
            <v>1040000015</v>
          </cell>
          <cell r="F571">
            <v>863.1</v>
          </cell>
        </row>
        <row r="572">
          <cell r="E572">
            <v>1210000033</v>
          </cell>
          <cell r="F572">
            <v>824.43</v>
          </cell>
        </row>
        <row r="573">
          <cell r="E573">
            <v>1130000012</v>
          </cell>
          <cell r="F573">
            <v>822.01</v>
          </cell>
        </row>
        <row r="574">
          <cell r="E574">
            <v>1230000016</v>
          </cell>
          <cell r="F574">
            <v>821.96999999999991</v>
          </cell>
        </row>
        <row r="575">
          <cell r="E575">
            <v>1070000006</v>
          </cell>
          <cell r="F575">
            <v>817.02</v>
          </cell>
        </row>
        <row r="576">
          <cell r="E576">
            <v>1080000013</v>
          </cell>
          <cell r="F576">
            <v>789.12</v>
          </cell>
        </row>
        <row r="577">
          <cell r="E577">
            <v>1310000014</v>
          </cell>
          <cell r="F577">
            <v>766.37</v>
          </cell>
        </row>
        <row r="578">
          <cell r="E578">
            <v>1450000006</v>
          </cell>
          <cell r="F578">
            <v>712.64</v>
          </cell>
        </row>
        <row r="579">
          <cell r="E579">
            <v>1420000008</v>
          </cell>
          <cell r="F579">
            <v>690.48</v>
          </cell>
        </row>
        <row r="580">
          <cell r="E580">
            <v>1230000020</v>
          </cell>
          <cell r="F580">
            <v>690.42</v>
          </cell>
        </row>
        <row r="581">
          <cell r="E581">
            <v>1220000010</v>
          </cell>
          <cell r="F581">
            <v>690.36</v>
          </cell>
        </row>
        <row r="582">
          <cell r="E582">
            <v>1270000021</v>
          </cell>
          <cell r="F582">
            <v>671.38</v>
          </cell>
        </row>
        <row r="583">
          <cell r="E583">
            <v>1340000016</v>
          </cell>
          <cell r="F583">
            <v>641.08000000000004</v>
          </cell>
        </row>
        <row r="584">
          <cell r="E584">
            <v>1090000013</v>
          </cell>
          <cell r="F584">
            <v>637</v>
          </cell>
        </row>
        <row r="585">
          <cell r="E585">
            <v>1150000022</v>
          </cell>
          <cell r="F585">
            <v>613.88</v>
          </cell>
        </row>
        <row r="586">
          <cell r="E586">
            <v>1510000010</v>
          </cell>
          <cell r="F586">
            <v>594.58000000000004</v>
          </cell>
        </row>
        <row r="587">
          <cell r="E587">
            <v>1130000015</v>
          </cell>
          <cell r="F587">
            <v>582.20000000000005</v>
          </cell>
        </row>
        <row r="588">
          <cell r="E588">
            <v>1480000009</v>
          </cell>
          <cell r="F588">
            <v>559.46999999999991</v>
          </cell>
        </row>
        <row r="589">
          <cell r="E589">
            <v>1140000015</v>
          </cell>
          <cell r="F589">
            <v>559.17999999999995</v>
          </cell>
        </row>
        <row r="590">
          <cell r="E590">
            <v>1480000005</v>
          </cell>
          <cell r="F590">
            <v>555.4</v>
          </cell>
        </row>
        <row r="591">
          <cell r="E591">
            <v>1580000015</v>
          </cell>
          <cell r="F591">
            <v>543.33000000000004</v>
          </cell>
        </row>
        <row r="592">
          <cell r="E592">
            <v>1370000005</v>
          </cell>
          <cell r="F592">
            <v>543.33000000000004</v>
          </cell>
        </row>
        <row r="593">
          <cell r="E593">
            <v>1100000007</v>
          </cell>
          <cell r="F593">
            <v>537.04</v>
          </cell>
        </row>
        <row r="594">
          <cell r="E594">
            <v>1130000014</v>
          </cell>
          <cell r="F594">
            <v>537.04</v>
          </cell>
        </row>
        <row r="595">
          <cell r="E595">
            <v>1360000016</v>
          </cell>
          <cell r="F595">
            <v>517.86</v>
          </cell>
        </row>
        <row r="596">
          <cell r="E596">
            <v>1530000010</v>
          </cell>
          <cell r="F596">
            <v>513.75</v>
          </cell>
        </row>
        <row r="597">
          <cell r="E597">
            <v>1050000010</v>
          </cell>
          <cell r="F597">
            <v>512.38</v>
          </cell>
        </row>
        <row r="598">
          <cell r="E598">
            <v>1030000008</v>
          </cell>
          <cell r="F598">
            <v>501.34</v>
          </cell>
        </row>
        <row r="599">
          <cell r="E599">
            <v>1460000012</v>
          </cell>
          <cell r="F599">
            <v>499.3</v>
          </cell>
        </row>
        <row r="600">
          <cell r="E600">
            <v>1190000012</v>
          </cell>
          <cell r="F600">
            <v>499.17</v>
          </cell>
        </row>
        <row r="601">
          <cell r="E601">
            <v>1360000013</v>
          </cell>
          <cell r="F601">
            <v>498.86</v>
          </cell>
        </row>
        <row r="602">
          <cell r="E602">
            <v>1170000010</v>
          </cell>
          <cell r="F602">
            <v>498.86</v>
          </cell>
        </row>
        <row r="603">
          <cell r="E603">
            <v>1300000013</v>
          </cell>
          <cell r="F603">
            <v>498.68</v>
          </cell>
        </row>
        <row r="604">
          <cell r="E604">
            <v>1090000012</v>
          </cell>
          <cell r="F604">
            <v>498.68</v>
          </cell>
        </row>
        <row r="605">
          <cell r="E605">
            <v>1520000012</v>
          </cell>
          <cell r="F605">
            <v>493.97999999999996</v>
          </cell>
        </row>
        <row r="606">
          <cell r="E606">
            <v>1260000012</v>
          </cell>
          <cell r="F606">
            <v>482.06</v>
          </cell>
        </row>
        <row r="607">
          <cell r="E607">
            <v>1440000010</v>
          </cell>
          <cell r="F607">
            <v>479.45</v>
          </cell>
        </row>
        <row r="608">
          <cell r="E608">
            <v>1410000020</v>
          </cell>
          <cell r="F608">
            <v>460.32</v>
          </cell>
        </row>
        <row r="609">
          <cell r="E609">
            <v>1440000009</v>
          </cell>
          <cell r="F609">
            <v>443.1</v>
          </cell>
        </row>
        <row r="610">
          <cell r="E610">
            <v>1400000015</v>
          </cell>
          <cell r="F610">
            <v>434.21999999999997</v>
          </cell>
        </row>
        <row r="611">
          <cell r="E611">
            <v>1210000031</v>
          </cell>
          <cell r="F611">
            <v>434.13</v>
          </cell>
        </row>
        <row r="612">
          <cell r="E612">
            <v>1000000154</v>
          </cell>
          <cell r="F612">
            <v>427.4</v>
          </cell>
        </row>
        <row r="613">
          <cell r="E613">
            <v>1180000007</v>
          </cell>
          <cell r="F613">
            <v>425.04999999999995</v>
          </cell>
        </row>
        <row r="614">
          <cell r="E614">
            <v>1150000023</v>
          </cell>
          <cell r="F614">
            <v>421.96</v>
          </cell>
        </row>
        <row r="615">
          <cell r="E615">
            <v>1010000040</v>
          </cell>
          <cell r="F615">
            <v>414.38</v>
          </cell>
        </row>
        <row r="616">
          <cell r="E616">
            <v>1010000026</v>
          </cell>
          <cell r="F616">
            <v>413.68</v>
          </cell>
        </row>
        <row r="617">
          <cell r="E617">
            <v>1210000023</v>
          </cell>
          <cell r="F617">
            <v>400.05</v>
          </cell>
        </row>
        <row r="618">
          <cell r="E618">
            <v>1130000008</v>
          </cell>
          <cell r="F618">
            <v>398.90999999999997</v>
          </cell>
        </row>
        <row r="619">
          <cell r="E619">
            <v>1040000016</v>
          </cell>
          <cell r="F619">
            <v>395.93</v>
          </cell>
        </row>
        <row r="620">
          <cell r="E620">
            <v>1020000010</v>
          </cell>
          <cell r="F620">
            <v>383.6</v>
          </cell>
        </row>
        <row r="621">
          <cell r="E621">
            <v>1500000026</v>
          </cell>
          <cell r="F621">
            <v>383.55</v>
          </cell>
        </row>
        <row r="622">
          <cell r="E622">
            <v>1240000017</v>
          </cell>
          <cell r="F622">
            <v>369.9</v>
          </cell>
        </row>
        <row r="623">
          <cell r="E623">
            <v>1480000015</v>
          </cell>
          <cell r="F623">
            <v>369.88</v>
          </cell>
        </row>
        <row r="624">
          <cell r="E624">
            <v>1290000013</v>
          </cell>
          <cell r="F624">
            <v>366.57</v>
          </cell>
        </row>
        <row r="625">
          <cell r="E625">
            <v>1210000038</v>
          </cell>
          <cell r="F625">
            <v>351.36</v>
          </cell>
        </row>
        <row r="626">
          <cell r="E626">
            <v>1320000027</v>
          </cell>
          <cell r="F626">
            <v>326.06</v>
          </cell>
        </row>
        <row r="627">
          <cell r="E627">
            <v>1070000010</v>
          </cell>
          <cell r="F627">
            <v>306.94</v>
          </cell>
        </row>
        <row r="628">
          <cell r="E628">
            <v>1000000139</v>
          </cell>
          <cell r="F628">
            <v>306.88</v>
          </cell>
        </row>
        <row r="629">
          <cell r="E629">
            <v>1310000013</v>
          </cell>
          <cell r="F629">
            <v>296.41000000000003</v>
          </cell>
        </row>
        <row r="630">
          <cell r="E630">
            <v>1480000008</v>
          </cell>
          <cell r="F630">
            <v>294.71000000000004</v>
          </cell>
        </row>
        <row r="631">
          <cell r="E631">
            <v>1480000011</v>
          </cell>
          <cell r="F631">
            <v>290.74</v>
          </cell>
        </row>
        <row r="632">
          <cell r="E632">
            <v>1360000011</v>
          </cell>
          <cell r="F632">
            <v>278.04000000000002</v>
          </cell>
        </row>
        <row r="633">
          <cell r="E633">
            <v>1290000006</v>
          </cell>
          <cell r="F633">
            <v>277.81</v>
          </cell>
        </row>
        <row r="634">
          <cell r="E634">
            <v>1000000140</v>
          </cell>
          <cell r="F634">
            <v>275.99</v>
          </cell>
        </row>
        <row r="635">
          <cell r="E635">
            <v>1160000004</v>
          </cell>
          <cell r="F635">
            <v>275.68</v>
          </cell>
        </row>
        <row r="636">
          <cell r="E636">
            <v>1470000012</v>
          </cell>
          <cell r="F636">
            <v>268.52</v>
          </cell>
        </row>
        <row r="637">
          <cell r="E637">
            <v>1280000015</v>
          </cell>
          <cell r="F637">
            <v>267.14999999999998</v>
          </cell>
        </row>
        <row r="638">
          <cell r="E638">
            <v>1570000007</v>
          </cell>
          <cell r="F638">
            <v>266.72000000000003</v>
          </cell>
        </row>
        <row r="639">
          <cell r="E639">
            <v>1140000014</v>
          </cell>
          <cell r="F639">
            <v>251.98</v>
          </cell>
        </row>
        <row r="640">
          <cell r="E640">
            <v>1360000014</v>
          </cell>
          <cell r="F640">
            <v>246.79000000000002</v>
          </cell>
        </row>
        <row r="641">
          <cell r="E641">
            <v>1290000008</v>
          </cell>
          <cell r="F641">
            <v>234.94000000000003</v>
          </cell>
        </row>
        <row r="642">
          <cell r="E642">
            <v>1130000013</v>
          </cell>
          <cell r="F642">
            <v>231.42000000000002</v>
          </cell>
        </row>
        <row r="643">
          <cell r="E643">
            <v>1030000009</v>
          </cell>
          <cell r="F643">
            <v>230.16</v>
          </cell>
        </row>
        <row r="644">
          <cell r="E644">
            <v>1450000011</v>
          </cell>
          <cell r="F644">
            <v>210.98</v>
          </cell>
        </row>
        <row r="645">
          <cell r="E645">
            <v>1120000014</v>
          </cell>
          <cell r="F645">
            <v>210.98</v>
          </cell>
        </row>
        <row r="646">
          <cell r="E646">
            <v>1360000010</v>
          </cell>
          <cell r="F646">
            <v>192.23000000000002</v>
          </cell>
        </row>
        <row r="647">
          <cell r="E647">
            <v>1510000011</v>
          </cell>
          <cell r="F647">
            <v>191.8</v>
          </cell>
        </row>
        <row r="648">
          <cell r="E648">
            <v>1380000016</v>
          </cell>
          <cell r="F648">
            <v>191.8</v>
          </cell>
        </row>
        <row r="649">
          <cell r="E649">
            <v>1190000014</v>
          </cell>
          <cell r="F649">
            <v>191.75</v>
          </cell>
        </row>
        <row r="650">
          <cell r="E650">
            <v>1210000039</v>
          </cell>
          <cell r="F650">
            <v>174.71</v>
          </cell>
        </row>
        <row r="651">
          <cell r="E651">
            <v>1190000017</v>
          </cell>
          <cell r="F651">
            <v>164.4</v>
          </cell>
        </row>
        <row r="652">
          <cell r="E652">
            <v>1470000003</v>
          </cell>
          <cell r="F652">
            <v>70.27</v>
          </cell>
        </row>
        <row r="653">
          <cell r="E653">
            <v>1250000015</v>
          </cell>
          <cell r="F653">
            <v>12.6</v>
          </cell>
        </row>
        <row r="654">
          <cell r="E654">
            <v>1550000001</v>
          </cell>
          <cell r="F654">
            <v>1.8</v>
          </cell>
        </row>
        <row r="655">
          <cell r="E655">
            <v>1280000008</v>
          </cell>
          <cell r="F655">
            <v>1.6</v>
          </cell>
        </row>
        <row r="656">
          <cell r="E656">
            <v>1120000002</v>
          </cell>
          <cell r="F656">
            <v>1.45</v>
          </cell>
        </row>
        <row r="657">
          <cell r="E657">
            <v>1240000005</v>
          </cell>
          <cell r="F657">
            <v>1.31</v>
          </cell>
        </row>
        <row r="658">
          <cell r="E658">
            <v>1210000008</v>
          </cell>
          <cell r="F658">
            <v>1.2</v>
          </cell>
        </row>
        <row r="659">
          <cell r="E659">
            <v>1210000013</v>
          </cell>
          <cell r="F659">
            <v>1.2</v>
          </cell>
        </row>
        <row r="660">
          <cell r="E660">
            <v>1550000002</v>
          </cell>
          <cell r="F660">
            <v>1.1499999999999999</v>
          </cell>
        </row>
        <row r="661">
          <cell r="E661">
            <v>1100000001</v>
          </cell>
          <cell r="F661">
            <v>1.1499999999999999</v>
          </cell>
        </row>
        <row r="662">
          <cell r="E662">
            <v>1040000003</v>
          </cell>
          <cell r="F662">
            <v>1.1499999999999999</v>
          </cell>
        </row>
        <row r="663">
          <cell r="E663">
            <v>1060000009</v>
          </cell>
          <cell r="F663">
            <v>1.05</v>
          </cell>
        </row>
        <row r="664">
          <cell r="E664">
            <v>1390000002</v>
          </cell>
          <cell r="F664">
            <v>1.0100000000000002</v>
          </cell>
        </row>
        <row r="665">
          <cell r="E665">
            <v>1120000003</v>
          </cell>
          <cell r="F665">
            <v>0.9</v>
          </cell>
        </row>
        <row r="666">
          <cell r="E666">
            <v>1110000006</v>
          </cell>
          <cell r="F666">
            <v>0.85</v>
          </cell>
        </row>
        <row r="667">
          <cell r="E667">
            <v>1360000009</v>
          </cell>
          <cell r="F667">
            <v>0.83</v>
          </cell>
        </row>
        <row r="668">
          <cell r="E668">
            <v>1290000004</v>
          </cell>
          <cell r="F668">
            <v>0.83</v>
          </cell>
        </row>
        <row r="669">
          <cell r="E669">
            <v>1310000009</v>
          </cell>
          <cell r="F669">
            <v>0.79</v>
          </cell>
        </row>
        <row r="670">
          <cell r="E670">
            <v>1500000014</v>
          </cell>
          <cell r="F670">
            <v>0.72</v>
          </cell>
        </row>
        <row r="671">
          <cell r="E671">
            <v>1200000010</v>
          </cell>
          <cell r="F671">
            <v>0.62</v>
          </cell>
        </row>
        <row r="672">
          <cell r="E672">
            <v>1540000008</v>
          </cell>
          <cell r="F672">
            <v>0.59000000000000008</v>
          </cell>
        </row>
        <row r="673">
          <cell r="E673">
            <v>1150000009</v>
          </cell>
          <cell r="F673">
            <v>0.57999999999999996</v>
          </cell>
        </row>
        <row r="674">
          <cell r="E674">
            <v>1350000008</v>
          </cell>
          <cell r="F674">
            <v>0.55000000000000004</v>
          </cell>
        </row>
        <row r="675">
          <cell r="E675">
            <v>1360000007</v>
          </cell>
          <cell r="F675">
            <v>0.53</v>
          </cell>
        </row>
        <row r="676">
          <cell r="E676">
            <v>1290000001</v>
          </cell>
          <cell r="F676">
            <v>0.51</v>
          </cell>
        </row>
        <row r="677">
          <cell r="E677">
            <v>1090000005</v>
          </cell>
          <cell r="F677">
            <v>0.51</v>
          </cell>
        </row>
        <row r="678">
          <cell r="E678">
            <v>1390000007</v>
          </cell>
          <cell r="F678">
            <v>0.46</v>
          </cell>
        </row>
        <row r="679">
          <cell r="E679">
            <v>1170000006</v>
          </cell>
          <cell r="F679">
            <v>0.45</v>
          </cell>
        </row>
        <row r="680">
          <cell r="E680">
            <v>1210000019</v>
          </cell>
          <cell r="F680">
            <v>0.44999999999999996</v>
          </cell>
        </row>
        <row r="681">
          <cell r="E681">
            <v>1210000018</v>
          </cell>
          <cell r="F681">
            <v>0.44999999999999996</v>
          </cell>
        </row>
        <row r="682">
          <cell r="E682">
            <v>1550000012</v>
          </cell>
          <cell r="F682">
            <v>0.44</v>
          </cell>
        </row>
        <row r="683">
          <cell r="E683">
            <v>1250000010</v>
          </cell>
          <cell r="F683">
            <v>0.44</v>
          </cell>
        </row>
        <row r="684">
          <cell r="E684">
            <v>1460000008</v>
          </cell>
          <cell r="F684">
            <v>0.43</v>
          </cell>
        </row>
        <row r="685">
          <cell r="E685">
            <v>1520000010</v>
          </cell>
          <cell r="F685">
            <v>0.43</v>
          </cell>
        </row>
        <row r="686">
          <cell r="E686">
            <v>1200000004</v>
          </cell>
          <cell r="F686">
            <v>0.43</v>
          </cell>
        </row>
        <row r="687">
          <cell r="E687">
            <v>1010000015</v>
          </cell>
          <cell r="F687">
            <v>0.43</v>
          </cell>
        </row>
        <row r="688">
          <cell r="E688">
            <v>1300000007</v>
          </cell>
          <cell r="F688">
            <v>0.42</v>
          </cell>
        </row>
        <row r="689">
          <cell r="E689">
            <v>1200000007</v>
          </cell>
          <cell r="F689">
            <v>0.42</v>
          </cell>
        </row>
        <row r="690">
          <cell r="E690">
            <v>1010000020</v>
          </cell>
          <cell r="F690">
            <v>0.41</v>
          </cell>
        </row>
        <row r="691">
          <cell r="E691">
            <v>1590000004</v>
          </cell>
          <cell r="F691">
            <v>0.4</v>
          </cell>
        </row>
        <row r="692">
          <cell r="E692">
            <v>1520000014</v>
          </cell>
          <cell r="F692">
            <v>0.4</v>
          </cell>
        </row>
        <row r="693">
          <cell r="E693">
            <v>1200000003</v>
          </cell>
          <cell r="F693">
            <v>0.4</v>
          </cell>
        </row>
        <row r="694">
          <cell r="E694">
            <v>1150000021</v>
          </cell>
          <cell r="F694">
            <v>0.38</v>
          </cell>
        </row>
        <row r="695">
          <cell r="E695">
            <v>1520000009</v>
          </cell>
          <cell r="F695">
            <v>0.37</v>
          </cell>
        </row>
        <row r="696">
          <cell r="E696">
            <v>1190000011</v>
          </cell>
          <cell r="F696">
            <v>0.37</v>
          </cell>
        </row>
        <row r="697">
          <cell r="E697">
            <v>1110000005</v>
          </cell>
          <cell r="F697">
            <v>0.36</v>
          </cell>
        </row>
        <row r="698">
          <cell r="E698">
            <v>1210000021</v>
          </cell>
          <cell r="F698">
            <v>0.33</v>
          </cell>
        </row>
        <row r="699">
          <cell r="E699">
            <v>1470000006</v>
          </cell>
          <cell r="F699">
            <v>0.31</v>
          </cell>
        </row>
        <row r="700">
          <cell r="E700">
            <v>1340000005</v>
          </cell>
          <cell r="F700">
            <v>0.3</v>
          </cell>
        </row>
        <row r="701">
          <cell r="E701">
            <v>1330000010</v>
          </cell>
          <cell r="F701">
            <v>0.3</v>
          </cell>
        </row>
        <row r="702">
          <cell r="E702">
            <v>1230000011</v>
          </cell>
          <cell r="F702">
            <v>0.3</v>
          </cell>
        </row>
        <row r="703">
          <cell r="E703">
            <v>1180000002</v>
          </cell>
          <cell r="F703">
            <v>0.3</v>
          </cell>
        </row>
        <row r="704">
          <cell r="E704">
            <v>1240000010</v>
          </cell>
          <cell r="F704">
            <v>0.3</v>
          </cell>
        </row>
        <row r="705">
          <cell r="E705">
            <v>1380000006</v>
          </cell>
          <cell r="F705">
            <v>0.28000000000000003</v>
          </cell>
        </row>
        <row r="706">
          <cell r="E706">
            <v>1150000010</v>
          </cell>
          <cell r="F706">
            <v>0.27999999999999997</v>
          </cell>
        </row>
        <row r="707">
          <cell r="E707">
            <v>1540000016</v>
          </cell>
          <cell r="F707">
            <v>0.27</v>
          </cell>
        </row>
        <row r="708">
          <cell r="E708">
            <v>1390000005</v>
          </cell>
          <cell r="F708">
            <v>0.27</v>
          </cell>
        </row>
        <row r="709">
          <cell r="E709">
            <v>1390000004</v>
          </cell>
          <cell r="F709">
            <v>0.27</v>
          </cell>
        </row>
        <row r="710">
          <cell r="E710">
            <v>1090000008</v>
          </cell>
          <cell r="F710">
            <v>0.25</v>
          </cell>
        </row>
        <row r="711">
          <cell r="E711">
            <v>1490000007</v>
          </cell>
          <cell r="F711">
            <v>0.24000000000000002</v>
          </cell>
        </row>
        <row r="712">
          <cell r="E712">
            <v>1000000040</v>
          </cell>
          <cell r="F712">
            <v>0.24000000000000002</v>
          </cell>
        </row>
        <row r="713">
          <cell r="E713">
            <v>1490000017</v>
          </cell>
          <cell r="F713">
            <v>0.24</v>
          </cell>
        </row>
        <row r="714">
          <cell r="E714">
            <v>1560000017</v>
          </cell>
          <cell r="F714">
            <v>0.24</v>
          </cell>
        </row>
        <row r="715">
          <cell r="E715">
            <v>1130000005</v>
          </cell>
          <cell r="F715">
            <v>0.24</v>
          </cell>
        </row>
        <row r="716">
          <cell r="E716">
            <v>1410000007</v>
          </cell>
          <cell r="F716">
            <v>0.23</v>
          </cell>
        </row>
        <row r="717">
          <cell r="E717">
            <v>1460000011</v>
          </cell>
          <cell r="F717">
            <v>0.21</v>
          </cell>
        </row>
        <row r="718">
          <cell r="E718">
            <v>1300000006</v>
          </cell>
          <cell r="F718">
            <v>0.21</v>
          </cell>
        </row>
        <row r="719">
          <cell r="E719">
            <v>1340000008</v>
          </cell>
          <cell r="F719">
            <v>0.21</v>
          </cell>
        </row>
        <row r="720">
          <cell r="E720">
            <v>1170000009</v>
          </cell>
          <cell r="F720">
            <v>0.2</v>
          </cell>
        </row>
        <row r="721">
          <cell r="E721">
            <v>1170000008</v>
          </cell>
          <cell r="F721">
            <v>0.2</v>
          </cell>
        </row>
        <row r="722">
          <cell r="E722">
            <v>1080000006</v>
          </cell>
          <cell r="F722">
            <v>0.2</v>
          </cell>
        </row>
        <row r="723">
          <cell r="E723">
            <v>1590000001</v>
          </cell>
          <cell r="F723">
            <v>0.19</v>
          </cell>
        </row>
        <row r="724">
          <cell r="E724">
            <v>1430000010</v>
          </cell>
          <cell r="F724">
            <v>0.19</v>
          </cell>
        </row>
        <row r="725">
          <cell r="E725">
            <v>1490000010</v>
          </cell>
          <cell r="F725">
            <v>0.18</v>
          </cell>
        </row>
        <row r="726">
          <cell r="E726">
            <v>1350000009</v>
          </cell>
          <cell r="F726">
            <v>0.18</v>
          </cell>
        </row>
        <row r="727">
          <cell r="E727">
            <v>1230000015</v>
          </cell>
          <cell r="F727">
            <v>0.18</v>
          </cell>
        </row>
        <row r="728">
          <cell r="E728">
            <v>1000000045</v>
          </cell>
          <cell r="F728">
            <v>0.18</v>
          </cell>
        </row>
        <row r="729">
          <cell r="E729">
            <v>1350000010</v>
          </cell>
          <cell r="F729">
            <v>0.17</v>
          </cell>
        </row>
        <row r="730">
          <cell r="E730">
            <v>1560000024</v>
          </cell>
          <cell r="F730">
            <v>0.16999999999999998</v>
          </cell>
        </row>
        <row r="731">
          <cell r="E731">
            <v>1010000019</v>
          </cell>
          <cell r="F731">
            <v>0.16999999999999998</v>
          </cell>
        </row>
        <row r="732">
          <cell r="E732">
            <v>1460000014</v>
          </cell>
          <cell r="F732">
            <v>0.16</v>
          </cell>
        </row>
        <row r="733">
          <cell r="E733">
            <v>1140000010</v>
          </cell>
          <cell r="F733">
            <v>0.16</v>
          </cell>
        </row>
        <row r="734">
          <cell r="E734">
            <v>1250000003</v>
          </cell>
          <cell r="F734">
            <v>0.16</v>
          </cell>
        </row>
        <row r="735">
          <cell r="E735">
            <v>1460000009</v>
          </cell>
          <cell r="F735">
            <v>0.15</v>
          </cell>
        </row>
        <row r="736">
          <cell r="E736">
            <v>1510000002</v>
          </cell>
          <cell r="F736">
            <v>0.15</v>
          </cell>
        </row>
        <row r="737">
          <cell r="E737">
            <v>1520000007</v>
          </cell>
          <cell r="F737">
            <v>0.15</v>
          </cell>
        </row>
        <row r="738">
          <cell r="E738">
            <v>1520000008</v>
          </cell>
          <cell r="F738">
            <v>0.15</v>
          </cell>
        </row>
        <row r="739">
          <cell r="E739">
            <v>1520000005</v>
          </cell>
          <cell r="F739">
            <v>0.15</v>
          </cell>
        </row>
        <row r="740">
          <cell r="E740">
            <v>1380000014</v>
          </cell>
          <cell r="F740">
            <v>0.15</v>
          </cell>
        </row>
        <row r="741">
          <cell r="E741">
            <v>1310000017</v>
          </cell>
          <cell r="F741">
            <v>0.15</v>
          </cell>
        </row>
        <row r="742">
          <cell r="E742">
            <v>1380000005</v>
          </cell>
          <cell r="F742">
            <v>0.15</v>
          </cell>
        </row>
        <row r="743">
          <cell r="E743">
            <v>1230000007</v>
          </cell>
          <cell r="F743">
            <v>0.15</v>
          </cell>
        </row>
        <row r="744">
          <cell r="E744">
            <v>1200000015</v>
          </cell>
          <cell r="F744">
            <v>0.15</v>
          </cell>
        </row>
        <row r="745">
          <cell r="E745">
            <v>1200000009</v>
          </cell>
          <cell r="F745">
            <v>0.15</v>
          </cell>
        </row>
        <row r="746">
          <cell r="E746">
            <v>1020000006</v>
          </cell>
          <cell r="F746">
            <v>0.15</v>
          </cell>
        </row>
        <row r="747">
          <cell r="E747">
            <v>1480000004</v>
          </cell>
          <cell r="F747">
            <v>0.14000000000000001</v>
          </cell>
        </row>
        <row r="748">
          <cell r="E748">
            <v>1570000016</v>
          </cell>
          <cell r="F748">
            <v>0.14000000000000001</v>
          </cell>
        </row>
        <row r="749">
          <cell r="E749">
            <v>1410000008</v>
          </cell>
          <cell r="F749">
            <v>0.14000000000000001</v>
          </cell>
        </row>
        <row r="750">
          <cell r="E750">
            <v>1380000012</v>
          </cell>
          <cell r="F750">
            <v>0.14000000000000001</v>
          </cell>
        </row>
        <row r="751">
          <cell r="E751">
            <v>1450000002</v>
          </cell>
          <cell r="F751">
            <v>0.14000000000000001</v>
          </cell>
        </row>
        <row r="752">
          <cell r="E752">
            <v>1220000009</v>
          </cell>
          <cell r="F752">
            <v>0.14000000000000001</v>
          </cell>
        </row>
        <row r="753">
          <cell r="E753">
            <v>1180000004</v>
          </cell>
          <cell r="F753">
            <v>0.14000000000000001</v>
          </cell>
        </row>
        <row r="754">
          <cell r="E754">
            <v>1060000013</v>
          </cell>
          <cell r="F754">
            <v>0.14000000000000001</v>
          </cell>
        </row>
        <row r="755">
          <cell r="E755">
            <v>1560000027</v>
          </cell>
          <cell r="F755">
            <v>0.13</v>
          </cell>
        </row>
        <row r="756">
          <cell r="E756">
            <v>1310000008</v>
          </cell>
          <cell r="F756">
            <v>0.13</v>
          </cell>
        </row>
        <row r="757">
          <cell r="E757">
            <v>1080000008</v>
          </cell>
          <cell r="F757">
            <v>0.13</v>
          </cell>
        </row>
        <row r="758">
          <cell r="E758">
            <v>1060000042</v>
          </cell>
          <cell r="F758">
            <v>0.13</v>
          </cell>
        </row>
        <row r="759">
          <cell r="E759">
            <v>1490000006</v>
          </cell>
          <cell r="F759">
            <v>0.12</v>
          </cell>
        </row>
        <row r="760">
          <cell r="E760">
            <v>1480000003</v>
          </cell>
          <cell r="F760">
            <v>0.12</v>
          </cell>
        </row>
        <row r="761">
          <cell r="E761">
            <v>1490000005</v>
          </cell>
          <cell r="F761">
            <v>0.12</v>
          </cell>
        </row>
        <row r="762">
          <cell r="E762">
            <v>1490000004</v>
          </cell>
          <cell r="F762">
            <v>0.12</v>
          </cell>
        </row>
        <row r="763">
          <cell r="E763">
            <v>1440000005</v>
          </cell>
          <cell r="F763">
            <v>0.12</v>
          </cell>
        </row>
        <row r="764">
          <cell r="E764">
            <v>1300000009</v>
          </cell>
          <cell r="F764">
            <v>0.12</v>
          </cell>
        </row>
        <row r="765">
          <cell r="E765">
            <v>1300000012</v>
          </cell>
          <cell r="F765">
            <v>0.12</v>
          </cell>
        </row>
        <row r="766">
          <cell r="E766">
            <v>1300000011</v>
          </cell>
          <cell r="F766">
            <v>0.12</v>
          </cell>
        </row>
        <row r="767">
          <cell r="E767">
            <v>1100000005</v>
          </cell>
          <cell r="F767">
            <v>0.12</v>
          </cell>
        </row>
        <row r="768">
          <cell r="E768">
            <v>1180000009</v>
          </cell>
          <cell r="F768">
            <v>0.12</v>
          </cell>
        </row>
        <row r="769">
          <cell r="E769">
            <v>1210000034</v>
          </cell>
          <cell r="F769">
            <v>0.12</v>
          </cell>
        </row>
        <row r="770">
          <cell r="E770">
            <v>1240000011</v>
          </cell>
          <cell r="F770">
            <v>0.12</v>
          </cell>
        </row>
        <row r="771">
          <cell r="E771">
            <v>1090000009</v>
          </cell>
          <cell r="F771">
            <v>0.12</v>
          </cell>
        </row>
        <row r="772">
          <cell r="E772">
            <v>1190000008</v>
          </cell>
          <cell r="F772">
            <v>0.12</v>
          </cell>
        </row>
        <row r="773">
          <cell r="E773">
            <v>1040000009</v>
          </cell>
          <cell r="F773">
            <v>0.12</v>
          </cell>
        </row>
        <row r="774">
          <cell r="E774">
            <v>1580000020</v>
          </cell>
          <cell r="F774">
            <v>0.11</v>
          </cell>
        </row>
        <row r="775">
          <cell r="E775">
            <v>1330000009</v>
          </cell>
          <cell r="F775">
            <v>0.11</v>
          </cell>
        </row>
        <row r="776">
          <cell r="E776">
            <v>1230000003</v>
          </cell>
          <cell r="F776">
            <v>0.11</v>
          </cell>
        </row>
        <row r="777">
          <cell r="E777">
            <v>1060000029</v>
          </cell>
          <cell r="F777">
            <v>0.11</v>
          </cell>
        </row>
        <row r="778">
          <cell r="E778">
            <v>1550000009</v>
          </cell>
          <cell r="F778">
            <v>0.10999999999999999</v>
          </cell>
        </row>
        <row r="779">
          <cell r="E779">
            <v>1270000012</v>
          </cell>
          <cell r="F779">
            <v>0.1</v>
          </cell>
        </row>
        <row r="780">
          <cell r="E780">
            <v>1160000001</v>
          </cell>
          <cell r="F780">
            <v>9.9999999999999992E-2</v>
          </cell>
        </row>
        <row r="781">
          <cell r="E781">
            <v>1590000007</v>
          </cell>
          <cell r="F781">
            <v>0.09</v>
          </cell>
        </row>
        <row r="782">
          <cell r="E782">
            <v>1480000010</v>
          </cell>
          <cell r="F782">
            <v>0.09</v>
          </cell>
        </row>
        <row r="783">
          <cell r="E783">
            <v>1560000028</v>
          </cell>
          <cell r="F783">
            <v>0.09</v>
          </cell>
        </row>
        <row r="784">
          <cell r="E784">
            <v>1460000017</v>
          </cell>
          <cell r="F784">
            <v>0.09</v>
          </cell>
        </row>
        <row r="785">
          <cell r="E785">
            <v>1300000004</v>
          </cell>
          <cell r="F785">
            <v>0.09</v>
          </cell>
        </row>
        <row r="786">
          <cell r="E786">
            <v>1300000010</v>
          </cell>
          <cell r="F786">
            <v>0.09</v>
          </cell>
        </row>
        <row r="787">
          <cell r="E787">
            <v>1080000011</v>
          </cell>
          <cell r="F787">
            <v>0.09</v>
          </cell>
        </row>
        <row r="788">
          <cell r="E788">
            <v>1210000027</v>
          </cell>
          <cell r="F788">
            <v>0.09</v>
          </cell>
        </row>
        <row r="789">
          <cell r="E789">
            <v>1060000024</v>
          </cell>
          <cell r="F789">
            <v>0.09</v>
          </cell>
        </row>
        <row r="790">
          <cell r="E790">
            <v>1500000011</v>
          </cell>
          <cell r="F790">
            <v>0.08</v>
          </cell>
        </row>
        <row r="791">
          <cell r="E791">
            <v>1240000003</v>
          </cell>
          <cell r="F791">
            <v>0.08</v>
          </cell>
        </row>
        <row r="792">
          <cell r="E792">
            <v>1040000008</v>
          </cell>
          <cell r="F792">
            <v>0.08</v>
          </cell>
        </row>
        <row r="793">
          <cell r="E793">
            <v>1460000013</v>
          </cell>
          <cell r="F793">
            <v>7.0000000000000007E-2</v>
          </cell>
        </row>
        <row r="794">
          <cell r="E794">
            <v>1530000004</v>
          </cell>
          <cell r="F794">
            <v>7.0000000000000007E-2</v>
          </cell>
        </row>
        <row r="795">
          <cell r="E795">
            <v>1470000005</v>
          </cell>
          <cell r="F795">
            <v>7.0000000000000007E-2</v>
          </cell>
        </row>
        <row r="796">
          <cell r="E796">
            <v>1400000007</v>
          </cell>
          <cell r="F796">
            <v>7.0000000000000007E-2</v>
          </cell>
        </row>
        <row r="797">
          <cell r="E797">
            <v>1400000004</v>
          </cell>
          <cell r="F797">
            <v>7.0000000000000007E-2</v>
          </cell>
        </row>
        <row r="798">
          <cell r="E798">
            <v>1090000006</v>
          </cell>
          <cell r="F798">
            <v>7.0000000000000007E-2</v>
          </cell>
        </row>
        <row r="799">
          <cell r="E799">
            <v>1200000014</v>
          </cell>
          <cell r="F799">
            <v>7.0000000000000007E-2</v>
          </cell>
        </row>
        <row r="800">
          <cell r="E800">
            <v>1190000007</v>
          </cell>
          <cell r="F800">
            <v>7.0000000000000007E-2</v>
          </cell>
        </row>
        <row r="801">
          <cell r="E801">
            <v>1020000002</v>
          </cell>
          <cell r="F801">
            <v>7.0000000000000007E-2</v>
          </cell>
        </row>
        <row r="802">
          <cell r="E802">
            <v>1470000008</v>
          </cell>
          <cell r="F802">
            <v>0.06</v>
          </cell>
        </row>
        <row r="803">
          <cell r="E803">
            <v>1510000009</v>
          </cell>
          <cell r="F803">
            <v>0.06</v>
          </cell>
        </row>
        <row r="804">
          <cell r="E804">
            <v>1530000009</v>
          </cell>
          <cell r="F804">
            <v>0.06</v>
          </cell>
        </row>
        <row r="805">
          <cell r="E805">
            <v>1570000002</v>
          </cell>
          <cell r="F805">
            <v>0.06</v>
          </cell>
        </row>
        <row r="806">
          <cell r="E806">
            <v>1570000020</v>
          </cell>
          <cell r="F806">
            <v>0.06</v>
          </cell>
        </row>
        <row r="807">
          <cell r="E807">
            <v>1450000007</v>
          </cell>
          <cell r="F807">
            <v>0.06</v>
          </cell>
        </row>
        <row r="808">
          <cell r="E808">
            <v>1280000014</v>
          </cell>
          <cell r="F808">
            <v>0.06</v>
          </cell>
        </row>
        <row r="809">
          <cell r="E809">
            <v>1380000007</v>
          </cell>
          <cell r="F809">
            <v>0.06</v>
          </cell>
        </row>
        <row r="810">
          <cell r="E810">
            <v>1280000011</v>
          </cell>
          <cell r="F810">
            <v>0.06</v>
          </cell>
        </row>
        <row r="811">
          <cell r="E811">
            <v>1440000007</v>
          </cell>
          <cell r="F811">
            <v>0.06</v>
          </cell>
        </row>
        <row r="812">
          <cell r="E812">
            <v>1420000006</v>
          </cell>
          <cell r="F812">
            <v>0.06</v>
          </cell>
        </row>
        <row r="813">
          <cell r="E813">
            <v>1420000007</v>
          </cell>
          <cell r="F813">
            <v>0.06</v>
          </cell>
        </row>
        <row r="814">
          <cell r="E814">
            <v>1080000007</v>
          </cell>
          <cell r="F814">
            <v>0.06</v>
          </cell>
        </row>
        <row r="815">
          <cell r="E815">
            <v>1140000012</v>
          </cell>
          <cell r="F815">
            <v>0.06</v>
          </cell>
        </row>
        <row r="816">
          <cell r="E816">
            <v>1160000007</v>
          </cell>
          <cell r="F816">
            <v>0.06</v>
          </cell>
        </row>
        <row r="817">
          <cell r="E817">
            <v>1100000006</v>
          </cell>
          <cell r="F817">
            <v>0.06</v>
          </cell>
        </row>
        <row r="818">
          <cell r="E818">
            <v>1210000015</v>
          </cell>
          <cell r="F818">
            <v>0.06</v>
          </cell>
        </row>
        <row r="819">
          <cell r="E819">
            <v>1160000006</v>
          </cell>
          <cell r="F819">
            <v>0.06</v>
          </cell>
        </row>
        <row r="820">
          <cell r="E820">
            <v>1180000008</v>
          </cell>
          <cell r="F820">
            <v>0.06</v>
          </cell>
        </row>
        <row r="821">
          <cell r="E821">
            <v>1150000017</v>
          </cell>
          <cell r="F821">
            <v>0.06</v>
          </cell>
        </row>
        <row r="822">
          <cell r="E822">
            <v>1080000009</v>
          </cell>
          <cell r="F822">
            <v>0.06</v>
          </cell>
        </row>
        <row r="823">
          <cell r="E823">
            <v>1120000009</v>
          </cell>
          <cell r="F823">
            <v>0.06</v>
          </cell>
        </row>
        <row r="824">
          <cell r="E824">
            <v>1070000008</v>
          </cell>
          <cell r="F824">
            <v>0.06</v>
          </cell>
        </row>
        <row r="825">
          <cell r="E825">
            <v>1270000010</v>
          </cell>
          <cell r="F825">
            <v>0.05</v>
          </cell>
        </row>
        <row r="826">
          <cell r="E826">
            <v>1140000011</v>
          </cell>
          <cell r="F826">
            <v>0.05</v>
          </cell>
        </row>
        <row r="827">
          <cell r="E827">
            <v>1260000010</v>
          </cell>
          <cell r="F827">
            <v>4.9999999999999996E-2</v>
          </cell>
        </row>
        <row r="828">
          <cell r="E828">
            <v>1090000007</v>
          </cell>
          <cell r="F828">
            <v>4.9999999999999996E-2</v>
          </cell>
        </row>
        <row r="829">
          <cell r="E829">
            <v>1230000010</v>
          </cell>
          <cell r="F829">
            <v>0.04</v>
          </cell>
        </row>
        <row r="830">
          <cell r="E830">
            <v>1110000007</v>
          </cell>
          <cell r="F830">
            <v>0.04</v>
          </cell>
        </row>
        <row r="831">
          <cell r="E831">
            <v>1090000003</v>
          </cell>
          <cell r="F831">
            <v>0.04</v>
          </cell>
        </row>
        <row r="832">
          <cell r="E832">
            <v>1150000012</v>
          </cell>
          <cell r="F832">
            <v>3.9999999999999994E-2</v>
          </cell>
        </row>
        <row r="833">
          <cell r="E833">
            <v>1490000011</v>
          </cell>
          <cell r="F833">
            <v>0.03</v>
          </cell>
        </row>
        <row r="834">
          <cell r="E834">
            <v>1560000006</v>
          </cell>
          <cell r="F834">
            <v>0.03</v>
          </cell>
        </row>
        <row r="835">
          <cell r="E835">
            <v>1310000007</v>
          </cell>
          <cell r="F835">
            <v>0.03</v>
          </cell>
        </row>
        <row r="836">
          <cell r="E836">
            <v>1060000020</v>
          </cell>
          <cell r="F836">
            <v>0.03</v>
          </cell>
        </row>
        <row r="837">
          <cell r="E837">
            <v>1510000005</v>
          </cell>
          <cell r="F837">
            <v>0.02</v>
          </cell>
        </row>
        <row r="838">
          <cell r="E838">
            <v>1490000016</v>
          </cell>
          <cell r="F838">
            <v>0.02</v>
          </cell>
        </row>
        <row r="839">
          <cell r="E839">
            <v>1250000020</v>
          </cell>
          <cell r="F839">
            <v>0.02</v>
          </cell>
        </row>
        <row r="840">
          <cell r="E840">
            <v>1300000008</v>
          </cell>
          <cell r="F840">
            <v>0.02</v>
          </cell>
        </row>
        <row r="841">
          <cell r="E841">
            <v>1170000007</v>
          </cell>
          <cell r="F841">
            <v>0.02</v>
          </cell>
        </row>
        <row r="842">
          <cell r="E842">
            <v>1130000010</v>
          </cell>
          <cell r="F842">
            <v>0.02</v>
          </cell>
        </row>
        <row r="843">
          <cell r="E843">
            <v>1220000006</v>
          </cell>
          <cell r="F843">
            <v>0.02</v>
          </cell>
        </row>
        <row r="844">
          <cell r="E844">
            <v>1230000012</v>
          </cell>
          <cell r="F844">
            <v>0.02</v>
          </cell>
        </row>
        <row r="845">
          <cell r="E845">
            <v>1560000008</v>
          </cell>
          <cell r="F845">
            <v>0.01</v>
          </cell>
        </row>
        <row r="846">
          <cell r="E846">
            <v>1590000005</v>
          </cell>
          <cell r="F846">
            <v>0.01</v>
          </cell>
        </row>
        <row r="847">
          <cell r="E847">
            <v>1270000013</v>
          </cell>
          <cell r="F847">
            <v>0.01</v>
          </cell>
        </row>
        <row r="848">
          <cell r="E848">
            <v>1360000012</v>
          </cell>
          <cell r="F848">
            <v>0.01</v>
          </cell>
        </row>
        <row r="849">
          <cell r="E849">
            <v>1310000015</v>
          </cell>
          <cell r="F849">
            <v>0.01</v>
          </cell>
        </row>
        <row r="850">
          <cell r="E850">
            <v>1360000005</v>
          </cell>
          <cell r="F850">
            <v>0.01</v>
          </cell>
        </row>
        <row r="851">
          <cell r="E851">
            <v>1200000013</v>
          </cell>
          <cell r="F851">
            <v>0.01</v>
          </cell>
        </row>
        <row r="852">
          <cell r="E852">
            <v>1120000008</v>
          </cell>
          <cell r="F852">
            <v>0.01</v>
          </cell>
        </row>
        <row r="853">
          <cell r="E853">
            <v>1190000009</v>
          </cell>
          <cell r="F853">
            <v>0.01</v>
          </cell>
        </row>
        <row r="854">
          <cell r="E854">
            <v>1160000005</v>
          </cell>
          <cell r="F854">
            <v>0.01</v>
          </cell>
        </row>
        <row r="855">
          <cell r="E855">
            <v>1180000012</v>
          </cell>
          <cell r="F855">
            <v>0.01</v>
          </cell>
        </row>
        <row r="856">
          <cell r="E856">
            <v>1250000009</v>
          </cell>
          <cell r="F856">
            <v>0.01</v>
          </cell>
        </row>
        <row r="857">
          <cell r="E857">
            <v>1020000004</v>
          </cell>
          <cell r="F857">
            <v>0.01</v>
          </cell>
        </row>
        <row r="858">
          <cell r="E858">
            <v>1490000014</v>
          </cell>
          <cell r="F858">
            <v>9.9999999999999985E-3</v>
          </cell>
        </row>
        <row r="859">
          <cell r="E859">
            <v>1490000015</v>
          </cell>
          <cell r="F859">
            <v>9.9999999999999985E-3</v>
          </cell>
        </row>
        <row r="860">
          <cell r="E860">
            <v>1560000009</v>
          </cell>
          <cell r="F860">
            <v>0</v>
          </cell>
        </row>
        <row r="861">
          <cell r="E861">
            <v>1500000010</v>
          </cell>
          <cell r="F861">
            <v>0</v>
          </cell>
        </row>
        <row r="862">
          <cell r="E862">
            <v>1570000018</v>
          </cell>
          <cell r="F862">
            <v>0</v>
          </cell>
        </row>
        <row r="863">
          <cell r="E863">
            <v>1570000006</v>
          </cell>
          <cell r="F863">
            <v>0</v>
          </cell>
        </row>
        <row r="864">
          <cell r="E864">
            <v>1470000010</v>
          </cell>
          <cell r="F864">
            <v>0</v>
          </cell>
        </row>
        <row r="865">
          <cell r="E865">
            <v>1560000015</v>
          </cell>
          <cell r="F865">
            <v>0</v>
          </cell>
        </row>
        <row r="866">
          <cell r="E866">
            <v>1550000008</v>
          </cell>
          <cell r="F866">
            <v>0</v>
          </cell>
        </row>
        <row r="867">
          <cell r="E867">
            <v>1510000007</v>
          </cell>
          <cell r="F867">
            <v>0</v>
          </cell>
        </row>
        <row r="868">
          <cell r="E868">
            <v>1550000010</v>
          </cell>
          <cell r="F868">
            <v>0</v>
          </cell>
        </row>
        <row r="869">
          <cell r="E869">
            <v>1570000008</v>
          </cell>
          <cell r="F869">
            <v>0</v>
          </cell>
        </row>
        <row r="870">
          <cell r="E870">
            <v>1570000014</v>
          </cell>
          <cell r="F870">
            <v>0</v>
          </cell>
        </row>
        <row r="871">
          <cell r="E871">
            <v>1580000002</v>
          </cell>
          <cell r="F871">
            <v>0</v>
          </cell>
        </row>
        <row r="872">
          <cell r="E872">
            <v>1520000015</v>
          </cell>
          <cell r="F872">
            <v>0</v>
          </cell>
        </row>
        <row r="873">
          <cell r="E873">
            <v>1570000003</v>
          </cell>
          <cell r="F873">
            <v>0</v>
          </cell>
        </row>
        <row r="874">
          <cell r="E874">
            <v>1510000006</v>
          </cell>
          <cell r="F874">
            <v>0</v>
          </cell>
        </row>
        <row r="875">
          <cell r="E875">
            <v>1540000012</v>
          </cell>
          <cell r="F875">
            <v>0</v>
          </cell>
        </row>
        <row r="876">
          <cell r="E876">
            <v>1550000018</v>
          </cell>
          <cell r="F876">
            <v>0</v>
          </cell>
        </row>
        <row r="877">
          <cell r="E877">
            <v>1530000005</v>
          </cell>
          <cell r="F877">
            <v>0</v>
          </cell>
        </row>
        <row r="878">
          <cell r="E878">
            <v>1470000004</v>
          </cell>
          <cell r="F878">
            <v>0</v>
          </cell>
        </row>
        <row r="879">
          <cell r="E879">
            <v>1560000025</v>
          </cell>
          <cell r="F879">
            <v>0</v>
          </cell>
        </row>
        <row r="880">
          <cell r="E880">
            <v>1270000014</v>
          </cell>
          <cell r="F880">
            <v>0</v>
          </cell>
        </row>
        <row r="881">
          <cell r="E881">
            <v>1400000008</v>
          </cell>
          <cell r="F881">
            <v>0</v>
          </cell>
        </row>
        <row r="882">
          <cell r="E882">
            <v>1350000011</v>
          </cell>
          <cell r="F882">
            <v>0</v>
          </cell>
        </row>
        <row r="883">
          <cell r="E883">
            <v>1420000004</v>
          </cell>
          <cell r="F883">
            <v>0</v>
          </cell>
        </row>
        <row r="884">
          <cell r="E884">
            <v>1400000009</v>
          </cell>
          <cell r="F884">
            <v>0</v>
          </cell>
        </row>
        <row r="885">
          <cell r="E885">
            <v>1410000013</v>
          </cell>
          <cell r="F885">
            <v>0</v>
          </cell>
        </row>
        <row r="886">
          <cell r="E886">
            <v>1450000008</v>
          </cell>
          <cell r="F886">
            <v>0</v>
          </cell>
        </row>
        <row r="887">
          <cell r="E887">
            <v>1390000011</v>
          </cell>
          <cell r="F887">
            <v>0</v>
          </cell>
        </row>
        <row r="888">
          <cell r="E888">
            <v>1370000006</v>
          </cell>
          <cell r="F888">
            <v>0</v>
          </cell>
        </row>
        <row r="889">
          <cell r="E889">
            <v>1370000003</v>
          </cell>
          <cell r="F889">
            <v>0</v>
          </cell>
        </row>
        <row r="890">
          <cell r="E890">
            <v>1250000014</v>
          </cell>
          <cell r="F890">
            <v>0</v>
          </cell>
        </row>
        <row r="891">
          <cell r="E891">
            <v>1430000013</v>
          </cell>
          <cell r="F891">
            <v>0</v>
          </cell>
        </row>
        <row r="892">
          <cell r="E892">
            <v>1390000006</v>
          </cell>
          <cell r="F892">
            <v>0</v>
          </cell>
        </row>
        <row r="893">
          <cell r="E893">
            <v>1280000013</v>
          </cell>
          <cell r="F893">
            <v>0</v>
          </cell>
        </row>
        <row r="894">
          <cell r="E894">
            <v>1400000012</v>
          </cell>
          <cell r="F894">
            <v>0</v>
          </cell>
        </row>
        <row r="895">
          <cell r="E895">
            <v>1250000016</v>
          </cell>
          <cell r="F895">
            <v>0</v>
          </cell>
        </row>
        <row r="896">
          <cell r="E896">
            <v>1300000005</v>
          </cell>
          <cell r="F896">
            <v>0</v>
          </cell>
        </row>
        <row r="897">
          <cell r="E897">
            <v>1330000013</v>
          </cell>
          <cell r="F897">
            <v>0</v>
          </cell>
        </row>
        <row r="898">
          <cell r="E898">
            <v>1260000004</v>
          </cell>
          <cell r="F898">
            <v>0</v>
          </cell>
        </row>
        <row r="899">
          <cell r="E899">
            <v>1430000015</v>
          </cell>
          <cell r="F899">
            <v>0</v>
          </cell>
        </row>
        <row r="900">
          <cell r="E900">
            <v>1200000012</v>
          </cell>
          <cell r="F900">
            <v>0</v>
          </cell>
        </row>
        <row r="901">
          <cell r="E901">
            <v>1240000014</v>
          </cell>
          <cell r="F901">
            <v>0</v>
          </cell>
        </row>
        <row r="902">
          <cell r="E902">
            <v>1240000009</v>
          </cell>
          <cell r="F902">
            <v>0</v>
          </cell>
        </row>
        <row r="903">
          <cell r="E903">
            <v>1210000025</v>
          </cell>
          <cell r="F903">
            <v>0</v>
          </cell>
        </row>
        <row r="904">
          <cell r="E904">
            <v>1210000035</v>
          </cell>
          <cell r="F904">
            <v>0</v>
          </cell>
        </row>
        <row r="905">
          <cell r="E905">
            <v>1250000006</v>
          </cell>
          <cell r="F905">
            <v>0</v>
          </cell>
        </row>
        <row r="906">
          <cell r="E906">
            <v>1070000009</v>
          </cell>
          <cell r="F906">
            <v>0</v>
          </cell>
        </row>
        <row r="907">
          <cell r="E907">
            <v>1200000011</v>
          </cell>
          <cell r="F907">
            <v>0</v>
          </cell>
        </row>
        <row r="908">
          <cell r="E908">
            <v>1110000012</v>
          </cell>
          <cell r="F908">
            <v>0</v>
          </cell>
        </row>
        <row r="909">
          <cell r="E909">
            <v>1170000013</v>
          </cell>
          <cell r="F909">
            <v>0</v>
          </cell>
        </row>
        <row r="910">
          <cell r="E910">
            <v>1210000030</v>
          </cell>
          <cell r="F910">
            <v>0</v>
          </cell>
        </row>
        <row r="911">
          <cell r="E911">
            <v>1210000041</v>
          </cell>
          <cell r="F911">
            <v>0</v>
          </cell>
        </row>
        <row r="912">
          <cell r="E912">
            <v>1220000007</v>
          </cell>
          <cell r="F912">
            <v>0</v>
          </cell>
        </row>
        <row r="913">
          <cell r="E913">
            <v>1120000007</v>
          </cell>
          <cell r="F913">
            <v>0</v>
          </cell>
        </row>
        <row r="914">
          <cell r="E914">
            <v>1130000011</v>
          </cell>
          <cell r="F914">
            <v>0</v>
          </cell>
        </row>
        <row r="915">
          <cell r="E915">
            <v>1170000011</v>
          </cell>
          <cell r="F915">
            <v>0</v>
          </cell>
        </row>
        <row r="916">
          <cell r="E916">
            <v>1110000011</v>
          </cell>
          <cell r="F916">
            <v>0</v>
          </cell>
        </row>
        <row r="917">
          <cell r="E917">
            <v>1120000011</v>
          </cell>
          <cell r="F917">
            <v>0</v>
          </cell>
        </row>
        <row r="918">
          <cell r="E918">
            <v>1210000026</v>
          </cell>
          <cell r="F918">
            <v>0</v>
          </cell>
        </row>
        <row r="919">
          <cell r="E919">
            <v>1000000128</v>
          </cell>
          <cell r="F919">
            <v>0</v>
          </cell>
        </row>
        <row r="920">
          <cell r="E920">
            <v>1010000018</v>
          </cell>
          <cell r="F920">
            <v>0</v>
          </cell>
        </row>
        <row r="921">
          <cell r="E921">
            <v>1060000017</v>
          </cell>
          <cell r="F921">
            <v>0</v>
          </cell>
        </row>
        <row r="922">
          <cell r="E922">
            <v>1060000018</v>
          </cell>
          <cell r="F922">
            <v>0</v>
          </cell>
        </row>
        <row r="923">
          <cell r="E923">
            <v>1010000013</v>
          </cell>
          <cell r="F923">
            <v>0</v>
          </cell>
        </row>
        <row r="924">
          <cell r="E924">
            <v>1580000016</v>
          </cell>
          <cell r="F924">
            <v>-9.999999999999995E-3</v>
          </cell>
        </row>
        <row r="925">
          <cell r="E925">
            <v>1490000013</v>
          </cell>
          <cell r="F925">
            <v>-9.9999999999999985E-3</v>
          </cell>
        </row>
        <row r="926">
          <cell r="E926">
            <v>1580000001</v>
          </cell>
          <cell r="F926">
            <v>-0.01</v>
          </cell>
        </row>
        <row r="927">
          <cell r="E927">
            <v>1570000017</v>
          </cell>
          <cell r="F927">
            <v>-0.01</v>
          </cell>
        </row>
        <row r="928">
          <cell r="E928">
            <v>1410000014</v>
          </cell>
          <cell r="F928">
            <v>-0.01</v>
          </cell>
        </row>
        <row r="929">
          <cell r="E929">
            <v>1430000012</v>
          </cell>
          <cell r="F929">
            <v>-0.01</v>
          </cell>
        </row>
        <row r="930">
          <cell r="E930">
            <v>1240000012</v>
          </cell>
          <cell r="F930">
            <v>-0.01</v>
          </cell>
        </row>
        <row r="931">
          <cell r="E931">
            <v>1110000010</v>
          </cell>
          <cell r="F931">
            <v>-0.01</v>
          </cell>
        </row>
        <row r="932">
          <cell r="E932">
            <v>1380000008</v>
          </cell>
          <cell r="F932">
            <v>-0.02</v>
          </cell>
        </row>
        <row r="933">
          <cell r="E933">
            <v>1410000015</v>
          </cell>
          <cell r="F933">
            <v>-0.02</v>
          </cell>
        </row>
        <row r="934">
          <cell r="E934">
            <v>1250000023</v>
          </cell>
          <cell r="F934">
            <v>-0.02</v>
          </cell>
        </row>
        <row r="935">
          <cell r="E935">
            <v>1250000021</v>
          </cell>
          <cell r="F935">
            <v>-0.02</v>
          </cell>
        </row>
        <row r="936">
          <cell r="E936">
            <v>1230000008</v>
          </cell>
          <cell r="F936">
            <v>-0.03</v>
          </cell>
        </row>
        <row r="937">
          <cell r="E937">
            <v>1010000022</v>
          </cell>
          <cell r="F937">
            <v>-0.03</v>
          </cell>
        </row>
        <row r="938">
          <cell r="E938">
            <v>1580000009</v>
          </cell>
          <cell r="F938">
            <v>-3.0000000000000027E-2</v>
          </cell>
        </row>
        <row r="939">
          <cell r="E939">
            <v>1140000005</v>
          </cell>
          <cell r="F939">
            <v>-3.0000000000000027E-2</v>
          </cell>
        </row>
        <row r="940">
          <cell r="E940">
            <v>1080000004</v>
          </cell>
          <cell r="F940">
            <v>-3.9999999999999994E-2</v>
          </cell>
        </row>
        <row r="941">
          <cell r="E941">
            <v>1560000007</v>
          </cell>
          <cell r="F941">
            <v>-0.04</v>
          </cell>
        </row>
        <row r="942">
          <cell r="E942">
            <v>1210000020</v>
          </cell>
          <cell r="F942">
            <v>-0.04</v>
          </cell>
        </row>
        <row r="943">
          <cell r="E943">
            <v>1230000014</v>
          </cell>
          <cell r="F943">
            <v>-0.04</v>
          </cell>
        </row>
        <row r="944">
          <cell r="E944">
            <v>1490000018</v>
          </cell>
          <cell r="F944">
            <v>-0.05</v>
          </cell>
        </row>
        <row r="945">
          <cell r="E945">
            <v>1500000012</v>
          </cell>
          <cell r="F945">
            <v>-0.05</v>
          </cell>
        </row>
        <row r="946">
          <cell r="E946">
            <v>1030000006</v>
          </cell>
          <cell r="F946">
            <v>-0.05</v>
          </cell>
        </row>
        <row r="947">
          <cell r="E947">
            <v>1390000009</v>
          </cell>
          <cell r="F947">
            <v>-0.06</v>
          </cell>
        </row>
        <row r="948">
          <cell r="E948">
            <v>1530000008</v>
          </cell>
          <cell r="F948">
            <v>-7.0000000000000007E-2</v>
          </cell>
        </row>
        <row r="949">
          <cell r="E949">
            <v>1570000010</v>
          </cell>
          <cell r="F949">
            <v>-7.0000000000000007E-2</v>
          </cell>
        </row>
        <row r="950">
          <cell r="E950">
            <v>1400000005</v>
          </cell>
          <cell r="F950">
            <v>-7.0000000000000007E-2</v>
          </cell>
        </row>
        <row r="951">
          <cell r="E951">
            <v>1130000004</v>
          </cell>
          <cell r="F951">
            <v>-7.0000000000000007E-2</v>
          </cell>
        </row>
        <row r="952">
          <cell r="E952">
            <v>1050000003</v>
          </cell>
          <cell r="F952">
            <v>-7.0000000000000007E-2</v>
          </cell>
        </row>
        <row r="953">
          <cell r="E953">
            <v>1050000006</v>
          </cell>
          <cell r="F953">
            <v>-7.0000000000000007E-2</v>
          </cell>
        </row>
        <row r="954">
          <cell r="E954">
            <v>1170000005</v>
          </cell>
          <cell r="F954">
            <v>-7.9999999999999988E-2</v>
          </cell>
        </row>
        <row r="955">
          <cell r="E955">
            <v>1450000005</v>
          </cell>
          <cell r="F955">
            <v>-0.08</v>
          </cell>
        </row>
        <row r="956">
          <cell r="E956">
            <v>1150000014</v>
          </cell>
          <cell r="F956">
            <v>-0.08</v>
          </cell>
        </row>
        <row r="957">
          <cell r="E957">
            <v>1180000005</v>
          </cell>
          <cell r="F957">
            <v>-0.08</v>
          </cell>
        </row>
        <row r="958">
          <cell r="E958">
            <v>1000000019</v>
          </cell>
          <cell r="F958">
            <v>-0.08</v>
          </cell>
        </row>
        <row r="959">
          <cell r="E959">
            <v>1390000008</v>
          </cell>
          <cell r="F959">
            <v>-0.09</v>
          </cell>
        </row>
        <row r="960">
          <cell r="E960">
            <v>1390000010</v>
          </cell>
          <cell r="F960">
            <v>-0.09</v>
          </cell>
        </row>
        <row r="961">
          <cell r="E961">
            <v>1440000004</v>
          </cell>
          <cell r="F961">
            <v>-0.09</v>
          </cell>
        </row>
        <row r="962">
          <cell r="E962">
            <v>1530000003</v>
          </cell>
          <cell r="F962">
            <v>-9.0000000000000011E-2</v>
          </cell>
        </row>
        <row r="963">
          <cell r="E963">
            <v>1560000012</v>
          </cell>
          <cell r="F963">
            <v>-0.1</v>
          </cell>
        </row>
        <row r="964">
          <cell r="E964">
            <v>1570000004</v>
          </cell>
          <cell r="F964">
            <v>-0.1</v>
          </cell>
        </row>
        <row r="965">
          <cell r="E965">
            <v>1010000034</v>
          </cell>
          <cell r="F965">
            <v>-0.1</v>
          </cell>
        </row>
        <row r="966">
          <cell r="E966">
            <v>1550000016</v>
          </cell>
          <cell r="F966">
            <v>-0.11</v>
          </cell>
        </row>
        <row r="967">
          <cell r="E967">
            <v>1440000003</v>
          </cell>
          <cell r="F967">
            <v>-0.11</v>
          </cell>
        </row>
        <row r="968">
          <cell r="E968">
            <v>1410000010</v>
          </cell>
          <cell r="F968">
            <v>-0.11</v>
          </cell>
        </row>
        <row r="969">
          <cell r="E969">
            <v>1380000011</v>
          </cell>
          <cell r="F969">
            <v>-0.11</v>
          </cell>
        </row>
        <row r="970">
          <cell r="E970">
            <v>1230000009</v>
          </cell>
          <cell r="F970">
            <v>-0.11</v>
          </cell>
        </row>
        <row r="971">
          <cell r="E971">
            <v>1100000002</v>
          </cell>
          <cell r="F971">
            <v>-0.11</v>
          </cell>
        </row>
        <row r="972">
          <cell r="E972">
            <v>1100000003</v>
          </cell>
          <cell r="F972">
            <v>-0.11</v>
          </cell>
        </row>
        <row r="973">
          <cell r="E973">
            <v>1080000005</v>
          </cell>
          <cell r="F973">
            <v>-0.11</v>
          </cell>
        </row>
        <row r="974">
          <cell r="E974">
            <v>1050000004</v>
          </cell>
          <cell r="F974">
            <v>-0.11</v>
          </cell>
        </row>
        <row r="975">
          <cell r="E975">
            <v>1340000014</v>
          </cell>
          <cell r="F975">
            <v>-0.12</v>
          </cell>
        </row>
        <row r="976">
          <cell r="E976">
            <v>1070000007</v>
          </cell>
          <cell r="F976">
            <v>-0.12</v>
          </cell>
        </row>
        <row r="977">
          <cell r="E977">
            <v>1510000004</v>
          </cell>
          <cell r="F977">
            <v>-0.12000000000000001</v>
          </cell>
        </row>
        <row r="978">
          <cell r="E978">
            <v>1150000011</v>
          </cell>
          <cell r="F978">
            <v>-0.12000000000000002</v>
          </cell>
        </row>
        <row r="979">
          <cell r="E979">
            <v>1550000017</v>
          </cell>
          <cell r="F979">
            <v>-0.13</v>
          </cell>
        </row>
        <row r="980">
          <cell r="E980">
            <v>1540000019</v>
          </cell>
          <cell r="F980">
            <v>-0.13</v>
          </cell>
        </row>
        <row r="981">
          <cell r="E981">
            <v>1470000011</v>
          </cell>
          <cell r="F981">
            <v>-0.13</v>
          </cell>
        </row>
        <row r="982">
          <cell r="E982">
            <v>1180000003</v>
          </cell>
          <cell r="F982">
            <v>-0.13</v>
          </cell>
        </row>
        <row r="983">
          <cell r="E983">
            <v>1550000015</v>
          </cell>
          <cell r="F983">
            <v>-0.14000000000000001</v>
          </cell>
        </row>
        <row r="984">
          <cell r="E984">
            <v>1140000008</v>
          </cell>
          <cell r="F984">
            <v>-0.14000000000000001</v>
          </cell>
        </row>
        <row r="985">
          <cell r="E985">
            <v>1010000025</v>
          </cell>
          <cell r="F985">
            <v>-0.14000000000000001</v>
          </cell>
        </row>
        <row r="986">
          <cell r="E986">
            <v>1000000047</v>
          </cell>
          <cell r="F986">
            <v>-0.14000000000000001</v>
          </cell>
        </row>
        <row r="987">
          <cell r="E987">
            <v>1210000036</v>
          </cell>
          <cell r="F987">
            <v>-0.15000000000000002</v>
          </cell>
        </row>
        <row r="988">
          <cell r="E988">
            <v>1540000014</v>
          </cell>
          <cell r="F988">
            <v>-0.16</v>
          </cell>
        </row>
        <row r="989">
          <cell r="E989">
            <v>1360000004</v>
          </cell>
          <cell r="F989">
            <v>-0.16</v>
          </cell>
        </row>
        <row r="990">
          <cell r="E990">
            <v>1060000010</v>
          </cell>
          <cell r="F990">
            <v>-0.16</v>
          </cell>
        </row>
        <row r="991">
          <cell r="E991">
            <v>1200000008</v>
          </cell>
          <cell r="F991">
            <v>-0.18</v>
          </cell>
        </row>
        <row r="992">
          <cell r="E992">
            <v>1240000008</v>
          </cell>
          <cell r="F992">
            <v>-0.18</v>
          </cell>
        </row>
        <row r="993">
          <cell r="E993">
            <v>1210000029</v>
          </cell>
          <cell r="F993">
            <v>-0.18999999999999997</v>
          </cell>
        </row>
        <row r="994">
          <cell r="E994">
            <v>1210000028</v>
          </cell>
          <cell r="F994">
            <v>-0.18999999999999997</v>
          </cell>
        </row>
        <row r="995">
          <cell r="E995">
            <v>1160000002</v>
          </cell>
          <cell r="F995">
            <v>-0.19</v>
          </cell>
        </row>
        <row r="996">
          <cell r="E996">
            <v>1160000003</v>
          </cell>
          <cell r="F996">
            <v>-0.19</v>
          </cell>
        </row>
        <row r="997">
          <cell r="E997">
            <v>1210000007</v>
          </cell>
          <cell r="F997">
            <v>-0.2</v>
          </cell>
        </row>
        <row r="998">
          <cell r="E998">
            <v>1290000007</v>
          </cell>
          <cell r="F998">
            <v>-0.21</v>
          </cell>
        </row>
        <row r="999">
          <cell r="E999">
            <v>1480000006</v>
          </cell>
          <cell r="F999">
            <v>-0.21000000000000002</v>
          </cell>
        </row>
        <row r="1000">
          <cell r="E1000">
            <v>1410000011</v>
          </cell>
          <cell r="F1000">
            <v>-0.21000000000000002</v>
          </cell>
        </row>
        <row r="1001">
          <cell r="E1001">
            <v>1020000003</v>
          </cell>
          <cell r="F1001">
            <v>-0.22</v>
          </cell>
        </row>
        <row r="1002">
          <cell r="E1002">
            <v>1540000015</v>
          </cell>
          <cell r="F1002">
            <v>-0.22000000000000003</v>
          </cell>
        </row>
        <row r="1003">
          <cell r="E1003">
            <v>1260000009</v>
          </cell>
          <cell r="F1003">
            <v>-0.22999999999999998</v>
          </cell>
        </row>
        <row r="1004">
          <cell r="E1004">
            <v>1280000009</v>
          </cell>
          <cell r="F1004">
            <v>-0.23</v>
          </cell>
        </row>
        <row r="1005">
          <cell r="E1005">
            <v>1390000001</v>
          </cell>
          <cell r="F1005">
            <v>-0.24</v>
          </cell>
        </row>
        <row r="1006">
          <cell r="E1006">
            <v>1120000006</v>
          </cell>
          <cell r="F1006">
            <v>-0.24</v>
          </cell>
        </row>
        <row r="1007">
          <cell r="E1007">
            <v>1030000004</v>
          </cell>
          <cell r="F1007">
            <v>-0.25</v>
          </cell>
        </row>
        <row r="1008">
          <cell r="E1008">
            <v>1340000012</v>
          </cell>
          <cell r="F1008">
            <v>-0.26</v>
          </cell>
        </row>
        <row r="1009">
          <cell r="E1009">
            <v>1270000007</v>
          </cell>
          <cell r="F1009">
            <v>-0.26</v>
          </cell>
        </row>
        <row r="1010">
          <cell r="E1010">
            <v>1000000046</v>
          </cell>
          <cell r="F1010">
            <v>-0.26</v>
          </cell>
        </row>
        <row r="1011">
          <cell r="E1011">
            <v>1530000007</v>
          </cell>
          <cell r="F1011">
            <v>-0.27</v>
          </cell>
        </row>
        <row r="1012">
          <cell r="E1012">
            <v>1100000004</v>
          </cell>
          <cell r="F1012">
            <v>-0.27</v>
          </cell>
        </row>
        <row r="1013">
          <cell r="E1013">
            <v>1200000005</v>
          </cell>
          <cell r="F1013">
            <v>-0.27</v>
          </cell>
        </row>
        <row r="1014">
          <cell r="E1014">
            <v>1010000014</v>
          </cell>
          <cell r="F1014">
            <v>-0.27</v>
          </cell>
        </row>
        <row r="1015">
          <cell r="E1015">
            <v>1250000007</v>
          </cell>
          <cell r="F1015">
            <v>-0.28000000000000003</v>
          </cell>
        </row>
        <row r="1016">
          <cell r="E1016">
            <v>1090000002</v>
          </cell>
          <cell r="F1016">
            <v>-0.28000000000000003</v>
          </cell>
        </row>
        <row r="1017">
          <cell r="E1017">
            <v>1060000028</v>
          </cell>
          <cell r="F1017">
            <v>-0.28999999999999998</v>
          </cell>
        </row>
        <row r="1018">
          <cell r="E1018">
            <v>1080000002</v>
          </cell>
          <cell r="F1018">
            <v>-0.29000000000000004</v>
          </cell>
        </row>
        <row r="1019">
          <cell r="E1019">
            <v>1540000013</v>
          </cell>
          <cell r="F1019">
            <v>-0.3</v>
          </cell>
        </row>
        <row r="1020">
          <cell r="E1020">
            <v>1410000009</v>
          </cell>
          <cell r="F1020">
            <v>-0.3</v>
          </cell>
        </row>
        <row r="1021">
          <cell r="E1021">
            <v>1000000116</v>
          </cell>
          <cell r="F1021">
            <v>-0.32</v>
          </cell>
        </row>
        <row r="1022">
          <cell r="E1022">
            <v>1110000009</v>
          </cell>
          <cell r="F1022">
            <v>-0.33</v>
          </cell>
        </row>
        <row r="1023">
          <cell r="E1023">
            <v>1180000006</v>
          </cell>
          <cell r="F1023">
            <v>-0.33</v>
          </cell>
        </row>
        <row r="1024">
          <cell r="E1024">
            <v>1310000005</v>
          </cell>
          <cell r="F1024">
            <v>-0.35</v>
          </cell>
        </row>
        <row r="1025">
          <cell r="E1025">
            <v>1270000009</v>
          </cell>
          <cell r="F1025">
            <v>-0.35</v>
          </cell>
        </row>
        <row r="1026">
          <cell r="E1026">
            <v>1060000026</v>
          </cell>
          <cell r="F1026">
            <v>-0.35</v>
          </cell>
        </row>
        <row r="1027">
          <cell r="E1027">
            <v>1060000025</v>
          </cell>
          <cell r="F1027">
            <v>-0.35</v>
          </cell>
        </row>
        <row r="1028">
          <cell r="E1028">
            <v>1060000027</v>
          </cell>
          <cell r="F1028">
            <v>-0.35</v>
          </cell>
        </row>
        <row r="1029">
          <cell r="E1029">
            <v>1580000014</v>
          </cell>
          <cell r="F1029">
            <v>-0.36</v>
          </cell>
        </row>
        <row r="1030">
          <cell r="E1030">
            <v>1410000012</v>
          </cell>
          <cell r="F1030">
            <v>-0.36</v>
          </cell>
        </row>
        <row r="1031">
          <cell r="E1031">
            <v>1030000003</v>
          </cell>
          <cell r="F1031">
            <v>-0.36</v>
          </cell>
        </row>
        <row r="1032">
          <cell r="E1032">
            <v>1320000023</v>
          </cell>
          <cell r="F1032">
            <v>-0.37</v>
          </cell>
        </row>
        <row r="1033">
          <cell r="E1033">
            <v>1010000017</v>
          </cell>
          <cell r="F1033">
            <v>-0.37</v>
          </cell>
        </row>
        <row r="1034">
          <cell r="E1034">
            <v>1150000015</v>
          </cell>
          <cell r="F1034">
            <v>-0.38</v>
          </cell>
        </row>
        <row r="1035">
          <cell r="E1035">
            <v>1190000004</v>
          </cell>
          <cell r="F1035">
            <v>-0.38</v>
          </cell>
        </row>
        <row r="1036">
          <cell r="E1036">
            <v>1000000096</v>
          </cell>
          <cell r="F1036">
            <v>-0.39</v>
          </cell>
        </row>
        <row r="1037">
          <cell r="E1037">
            <v>1050000007</v>
          </cell>
          <cell r="F1037">
            <v>-0.39</v>
          </cell>
        </row>
        <row r="1038">
          <cell r="E1038">
            <v>1000000113</v>
          </cell>
          <cell r="F1038">
            <v>-0.4</v>
          </cell>
        </row>
        <row r="1039">
          <cell r="E1039">
            <v>1320000009</v>
          </cell>
          <cell r="F1039">
            <v>-0.42</v>
          </cell>
        </row>
        <row r="1040">
          <cell r="E1040">
            <v>1070000004</v>
          </cell>
          <cell r="F1040">
            <v>-0.43999999999999995</v>
          </cell>
        </row>
        <row r="1041">
          <cell r="E1041">
            <v>1120000004</v>
          </cell>
          <cell r="F1041">
            <v>-0.44</v>
          </cell>
        </row>
        <row r="1042">
          <cell r="E1042">
            <v>1280000007</v>
          </cell>
          <cell r="F1042">
            <v>-0.45</v>
          </cell>
        </row>
        <row r="1043">
          <cell r="E1043">
            <v>1280000006</v>
          </cell>
          <cell r="F1043">
            <v>-0.45</v>
          </cell>
        </row>
        <row r="1044">
          <cell r="E1044">
            <v>1540000007</v>
          </cell>
          <cell r="F1044">
            <v>-0.48000000000000004</v>
          </cell>
        </row>
        <row r="1045">
          <cell r="E1045">
            <v>1250000017</v>
          </cell>
          <cell r="F1045">
            <v>-0.52</v>
          </cell>
        </row>
        <row r="1046">
          <cell r="E1046">
            <v>1330000004</v>
          </cell>
          <cell r="F1046">
            <v>-0.55000000000000004</v>
          </cell>
        </row>
        <row r="1047">
          <cell r="E1047">
            <v>1010000010</v>
          </cell>
          <cell r="F1047">
            <v>-0.55000000000000004</v>
          </cell>
        </row>
        <row r="1048">
          <cell r="E1048">
            <v>1080000003</v>
          </cell>
          <cell r="F1048">
            <v>-0.67</v>
          </cell>
        </row>
        <row r="1049">
          <cell r="E1049">
            <v>1350000006</v>
          </cell>
          <cell r="F1049">
            <v>-0.7</v>
          </cell>
        </row>
        <row r="1050">
          <cell r="E1050">
            <v>1130000006</v>
          </cell>
          <cell r="F1050">
            <v>-0.77</v>
          </cell>
        </row>
        <row r="1051">
          <cell r="E1051">
            <v>1060000019</v>
          </cell>
          <cell r="F1051">
            <v>-0.85</v>
          </cell>
        </row>
        <row r="1052">
          <cell r="E1052">
            <v>1220000003</v>
          </cell>
          <cell r="F1052">
            <v>-0.95</v>
          </cell>
        </row>
        <row r="1053">
          <cell r="E1053">
            <v>1210000009</v>
          </cell>
          <cell r="F1053">
            <v>-1.05</v>
          </cell>
        </row>
        <row r="1054">
          <cell r="E1054">
            <v>1490000002</v>
          </cell>
          <cell r="F1054">
            <v>-1.35</v>
          </cell>
        </row>
        <row r="1055">
          <cell r="E1055">
            <v>1340000001</v>
          </cell>
          <cell r="F1055">
            <v>-1.45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"/>
      <sheetName val="FR"/>
      <sheetName val="Main"/>
      <sheetName val="YEAR1"/>
      <sheetName val="Rolling Projection"/>
      <sheetName val="FCST P&amp;L CCG"/>
      <sheetName val="csr rates...FX"/>
      <sheetName val="Income Stmt"/>
      <sheetName val="FCST P&amp;L Lending"/>
      <sheetName val="Menu"/>
      <sheetName val="Data - Forecast"/>
      <sheetName val="Fcst_06"/>
      <sheetName val="Quot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"/>
      <sheetName val="FR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"/>
      <sheetName val="DATA"/>
      <sheetName val="P&amp;L"/>
      <sheetName val="Flash KI"/>
      <sheetName val="Flash KI Trend"/>
      <sheetName val="Dialog1"/>
      <sheetName val="Module1"/>
      <sheetName val="Assumptions"/>
      <sheetName val="2001 QUOTE"/>
      <sheetName val="5+7 charge"/>
      <sheetName val="PM 5+7"/>
      <sheetName val="Forecast"/>
      <sheetName val="Plan"/>
      <sheetName val="Sheet4"/>
      <sheetName val="#REF"/>
      <sheetName val="Settings"/>
      <sheetName val="BTflash0399"/>
      <sheetName val="YTD Signings"/>
      <sheetName val="F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"/>
      <sheetName val="BGD"/>
      <sheetName val="Comments"/>
      <sheetName val="Posting"/>
      <sheetName val="Adjustments"/>
      <sheetName val="Balance"/>
      <sheetName val="Inter Br Adj"/>
      <sheetName val="Consolidation"/>
      <sheetName val="data"/>
      <sheetName val="DownLoad"/>
      <sheetName val="Ld_L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2">
          <cell r="C72" t="str">
            <v>LM</v>
          </cell>
          <cell r="D72" t="str">
            <v>GMCNTR</v>
          </cell>
          <cell r="E72" t="str">
            <v>cde</v>
          </cell>
          <cell r="F72" t="str">
            <v>Last Month</v>
          </cell>
          <cell r="G72" t="str">
            <v>GMCNTR</v>
          </cell>
        </row>
        <row r="73">
          <cell r="C73">
            <v>39568</v>
          </cell>
          <cell r="D73">
            <v>8802</v>
          </cell>
          <cell r="E73" t="str">
            <v>A</v>
          </cell>
          <cell r="F73">
            <v>66157776.659999996</v>
          </cell>
          <cell r="G73" t="str">
            <v>8802A</v>
          </cell>
        </row>
        <row r="74">
          <cell r="C74">
            <v>39568</v>
          </cell>
          <cell r="D74">
            <v>8802</v>
          </cell>
          <cell r="E74" t="str">
            <v>B</v>
          </cell>
          <cell r="F74">
            <v>2368022.9900000002</v>
          </cell>
          <cell r="G74" t="str">
            <v>8802B</v>
          </cell>
        </row>
        <row r="75">
          <cell r="C75">
            <v>39568</v>
          </cell>
          <cell r="D75">
            <v>8803</v>
          </cell>
          <cell r="E75" t="str">
            <v>A</v>
          </cell>
          <cell r="F75">
            <v>16609885.84</v>
          </cell>
          <cell r="G75" t="str">
            <v>8803A</v>
          </cell>
        </row>
        <row r="76">
          <cell r="C76">
            <v>39568</v>
          </cell>
          <cell r="D76">
            <v>8805</v>
          </cell>
          <cell r="E76" t="str">
            <v>A</v>
          </cell>
          <cell r="F76">
            <v>6549184.2199999997</v>
          </cell>
          <cell r="G76" t="str">
            <v>8805A</v>
          </cell>
        </row>
        <row r="77">
          <cell r="C77">
            <v>39568</v>
          </cell>
          <cell r="D77">
            <v>8805</v>
          </cell>
          <cell r="E77" t="str">
            <v>C</v>
          </cell>
          <cell r="F77">
            <v>136299.87</v>
          </cell>
          <cell r="G77" t="str">
            <v>8805C</v>
          </cell>
        </row>
        <row r="78">
          <cell r="C78">
            <v>39568</v>
          </cell>
          <cell r="D78">
            <v>8806</v>
          </cell>
          <cell r="E78" t="str">
            <v>A</v>
          </cell>
          <cell r="F78">
            <v>2920241.5</v>
          </cell>
          <cell r="G78" t="str">
            <v>8806A</v>
          </cell>
        </row>
        <row r="79">
          <cell r="C79">
            <v>39568</v>
          </cell>
          <cell r="D79">
            <v>8807</v>
          </cell>
          <cell r="E79" t="str">
            <v>A</v>
          </cell>
          <cell r="F79">
            <v>2295975.44</v>
          </cell>
          <cell r="G79" t="str">
            <v>8807A</v>
          </cell>
        </row>
        <row r="80">
          <cell r="C80">
            <v>39568</v>
          </cell>
          <cell r="D80">
            <v>8808</v>
          </cell>
          <cell r="E80" t="str">
            <v>A</v>
          </cell>
          <cell r="F80">
            <v>357.93</v>
          </cell>
          <cell r="G80" t="str">
            <v>8808A</v>
          </cell>
        </row>
        <row r="81">
          <cell r="C81">
            <v>39568</v>
          </cell>
          <cell r="D81">
            <v>8893</v>
          </cell>
          <cell r="E81" t="str">
            <v>A</v>
          </cell>
          <cell r="F81">
            <v>78495.789999999994</v>
          </cell>
          <cell r="G81" t="str">
            <v>8893A</v>
          </cell>
        </row>
        <row r="82">
          <cell r="C82">
            <v>39568</v>
          </cell>
          <cell r="D82">
            <v>8894</v>
          </cell>
          <cell r="E82" t="str">
            <v>A</v>
          </cell>
          <cell r="F82">
            <v>38813.43</v>
          </cell>
          <cell r="G82" t="str">
            <v>8894A</v>
          </cell>
        </row>
        <row r="83">
          <cell r="C83">
            <v>39568</v>
          </cell>
          <cell r="D83">
            <v>8894</v>
          </cell>
          <cell r="E83" t="str">
            <v>B</v>
          </cell>
          <cell r="F83">
            <v>852923.03</v>
          </cell>
          <cell r="G83" t="str">
            <v>8894B</v>
          </cell>
        </row>
        <row r="84">
          <cell r="C84">
            <v>39507</v>
          </cell>
          <cell r="D84">
            <v>8808</v>
          </cell>
          <cell r="E84" t="str">
            <v>A</v>
          </cell>
          <cell r="F84">
            <v>0</v>
          </cell>
          <cell r="G84" t="str">
            <v>8808A</v>
          </cell>
        </row>
        <row r="85">
          <cell r="F85">
            <v>0</v>
          </cell>
          <cell r="G85">
            <v>0</v>
          </cell>
        </row>
        <row r="86">
          <cell r="F86">
            <v>0</v>
          </cell>
          <cell r="G86">
            <v>0</v>
          </cell>
        </row>
        <row r="87">
          <cell r="F87">
            <v>0</v>
          </cell>
          <cell r="G87">
            <v>0</v>
          </cell>
        </row>
        <row r="88">
          <cell r="F88">
            <v>0</v>
          </cell>
          <cell r="G88">
            <v>0</v>
          </cell>
        </row>
      </sheetData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_TB"/>
      <sheetName val="Balance Sheet - Normal"/>
      <sheetName val="Balance Sheet - ISP"/>
      <sheetName val="Balance Sheet - EGO"/>
      <sheetName val="BS_CONSOL"/>
      <sheetName val="Cash Flow-Cum"/>
      <sheetName val="Cashflow-Month"/>
      <sheetName val="Assets"/>
      <sheetName val="Sheet1"/>
      <sheetName val="Ratios"/>
      <sheetName val="Bank _Inst_Master"/>
      <sheetName val="Lease"/>
      <sheetName val="RIOTAB2"/>
      <sheetName val="Quoted Debt"/>
      <sheetName val="Bond Prices"/>
      <sheetName val="Sheet3"/>
    </sheetNames>
    <sheetDataSet>
      <sheetData sheetId="0" refreshError="1">
        <row r="1">
          <cell r="A1" t="str">
            <v>Expr1</v>
          </cell>
          <cell r="B1" t="str">
            <v>AC_ACODE1</v>
          </cell>
          <cell r="C1" t="str">
            <v>AC_ACODE3</v>
          </cell>
          <cell r="D1" t="str">
            <v>AC_ACODE2</v>
          </cell>
          <cell r="E1" t="str">
            <v>AC_ACODE4</v>
          </cell>
          <cell r="F1" t="str">
            <v>AC_CATDESC</v>
          </cell>
          <cell r="G1" t="str">
            <v>AC_ITMDESC</v>
          </cell>
          <cell r="H1" t="str">
            <v>AC_DIVDESC</v>
          </cell>
          <cell r="I1" t="str">
            <v>SumOfNET</v>
          </cell>
        </row>
        <row r="2">
          <cell r="A2" t="str">
            <v>109901099</v>
          </cell>
          <cell r="B2" t="str">
            <v>10</v>
          </cell>
          <cell r="C2" t="str">
            <v>010</v>
          </cell>
          <cell r="D2" t="str">
            <v>99</v>
          </cell>
          <cell r="E2" t="str">
            <v>99</v>
          </cell>
          <cell r="F2" t="str">
            <v>Assets</v>
          </cell>
          <cell r="G2" t="str">
            <v>Fixed Assets - Software</v>
          </cell>
          <cell r="H2" t="str">
            <v>Other</v>
          </cell>
          <cell r="I2">
            <v>1149017.47</v>
          </cell>
        </row>
        <row r="3">
          <cell r="A3" t="str">
            <v>109901299</v>
          </cell>
          <cell r="B3" t="str">
            <v>10</v>
          </cell>
          <cell r="C3" t="str">
            <v>012</v>
          </cell>
          <cell r="D3" t="str">
            <v>99</v>
          </cell>
          <cell r="E3" t="str">
            <v>99</v>
          </cell>
          <cell r="F3" t="str">
            <v>Assets</v>
          </cell>
          <cell r="G3" t="str">
            <v>Fixed Assets - Buildings</v>
          </cell>
          <cell r="H3" t="str">
            <v>Other</v>
          </cell>
          <cell r="I3">
            <v>0</v>
          </cell>
        </row>
        <row r="4">
          <cell r="A4" t="str">
            <v>109901399</v>
          </cell>
          <cell r="B4" t="str">
            <v>10</v>
          </cell>
          <cell r="C4" t="str">
            <v>013</v>
          </cell>
          <cell r="D4" t="str">
            <v>99</v>
          </cell>
          <cell r="E4" t="str">
            <v>99</v>
          </cell>
          <cell r="F4" t="str">
            <v>Assets</v>
          </cell>
          <cell r="G4" t="str">
            <v>Fixed Assets - Plant &amp; Machinery</v>
          </cell>
          <cell r="H4" t="str">
            <v>Other</v>
          </cell>
          <cell r="I4">
            <v>480671.66</v>
          </cell>
        </row>
        <row r="5">
          <cell r="A5" t="str">
            <v>101201499</v>
          </cell>
          <cell r="B5" t="str">
            <v>10</v>
          </cell>
          <cell r="C5" t="str">
            <v>014</v>
          </cell>
          <cell r="D5" t="str">
            <v>12</v>
          </cell>
          <cell r="E5" t="str">
            <v>99</v>
          </cell>
          <cell r="F5" t="str">
            <v>Assets</v>
          </cell>
          <cell r="G5" t="str">
            <v>Fixed Assets - Tools &amp; Implements</v>
          </cell>
          <cell r="H5" t="str">
            <v>Engineering R&amp;D</v>
          </cell>
          <cell r="I5">
            <v>129468.79</v>
          </cell>
        </row>
        <row r="6">
          <cell r="A6" t="str">
            <v>103101499</v>
          </cell>
          <cell r="B6" t="str">
            <v>10</v>
          </cell>
          <cell r="C6" t="str">
            <v>014</v>
          </cell>
          <cell r="D6" t="str">
            <v>31</v>
          </cell>
          <cell r="E6" t="str">
            <v>99</v>
          </cell>
          <cell r="F6" t="str">
            <v>Assets</v>
          </cell>
          <cell r="G6" t="str">
            <v>Fixed Assets - Tools &amp; Implements</v>
          </cell>
          <cell r="H6" t="str">
            <v>to be deleted - Engineering opearions</v>
          </cell>
          <cell r="I6">
            <v>64024.2</v>
          </cell>
        </row>
        <row r="7">
          <cell r="A7" t="str">
            <v>109901499</v>
          </cell>
          <cell r="B7" t="str">
            <v>10</v>
          </cell>
          <cell r="C7" t="str">
            <v>014</v>
          </cell>
          <cell r="D7" t="str">
            <v>99</v>
          </cell>
          <cell r="E7" t="str">
            <v>99</v>
          </cell>
          <cell r="F7" t="str">
            <v>Assets</v>
          </cell>
          <cell r="G7" t="str">
            <v>Fixed Assets - Tools &amp; Implements</v>
          </cell>
          <cell r="H7" t="str">
            <v>Other</v>
          </cell>
          <cell r="I7">
            <v>1515048.71</v>
          </cell>
        </row>
        <row r="8">
          <cell r="A8" t="str">
            <v>101101510</v>
          </cell>
          <cell r="B8" t="str">
            <v>10</v>
          </cell>
          <cell r="C8" t="str">
            <v>015</v>
          </cell>
          <cell r="D8" t="str">
            <v>11</v>
          </cell>
          <cell r="E8" t="str">
            <v>10</v>
          </cell>
          <cell r="F8" t="str">
            <v>Assets</v>
          </cell>
          <cell r="G8" t="str">
            <v>Fixed Assets - Furniture &amp; Fittings</v>
          </cell>
          <cell r="H8" t="str">
            <v>Software Development</v>
          </cell>
          <cell r="I8">
            <v>0</v>
          </cell>
        </row>
        <row r="9">
          <cell r="A9" t="str">
            <v>109901599</v>
          </cell>
          <cell r="B9" t="str">
            <v>10</v>
          </cell>
          <cell r="C9" t="str">
            <v>015</v>
          </cell>
          <cell r="D9" t="str">
            <v>99</v>
          </cell>
          <cell r="E9" t="str">
            <v>99</v>
          </cell>
          <cell r="F9" t="str">
            <v>Assets</v>
          </cell>
          <cell r="G9" t="str">
            <v>Fixed Assets - Furniture &amp; Fittings</v>
          </cell>
          <cell r="H9" t="str">
            <v>Other</v>
          </cell>
          <cell r="I9">
            <v>4756717.1900000004</v>
          </cell>
        </row>
        <row r="10">
          <cell r="A10" t="str">
            <v>1010001641</v>
          </cell>
          <cell r="B10" t="str">
            <v>10</v>
          </cell>
          <cell r="C10" t="str">
            <v>016</v>
          </cell>
          <cell r="D10" t="str">
            <v>10</v>
          </cell>
          <cell r="E10" t="str">
            <v>41</v>
          </cell>
          <cell r="F10" t="str">
            <v>Assets</v>
          </cell>
          <cell r="G10" t="str">
            <v>Fixed Assets - Office Equipments</v>
          </cell>
          <cell r="H10" t="str">
            <v>Nations trust Bank</v>
          </cell>
          <cell r="I10">
            <v>0</v>
          </cell>
        </row>
        <row r="11">
          <cell r="A11" t="str">
            <v>1010001652</v>
          </cell>
          <cell r="B11" t="str">
            <v>10</v>
          </cell>
          <cell r="C11" t="str">
            <v>016</v>
          </cell>
          <cell r="D11" t="str">
            <v>10</v>
          </cell>
          <cell r="E11" t="str">
            <v>52</v>
          </cell>
          <cell r="F11" t="str">
            <v>Assets</v>
          </cell>
          <cell r="G11" t="str">
            <v>Fixed Assets - Office Equipments</v>
          </cell>
          <cell r="H11" t="str">
            <v>Nations trust Bank</v>
          </cell>
          <cell r="I11">
            <v>0</v>
          </cell>
        </row>
        <row r="12">
          <cell r="A12" t="str">
            <v>1010001670</v>
          </cell>
          <cell r="B12" t="str">
            <v>10</v>
          </cell>
          <cell r="C12" t="str">
            <v>016</v>
          </cell>
          <cell r="D12" t="str">
            <v>10</v>
          </cell>
          <cell r="E12" t="str">
            <v>70</v>
          </cell>
          <cell r="F12" t="str">
            <v>Assets</v>
          </cell>
          <cell r="G12" t="str">
            <v>Fixed Assets - Office Equipments</v>
          </cell>
          <cell r="H12" t="str">
            <v>Nations trust Bank</v>
          </cell>
          <cell r="I12">
            <v>0</v>
          </cell>
        </row>
        <row r="13">
          <cell r="A13" t="str">
            <v>1010001673</v>
          </cell>
          <cell r="B13" t="str">
            <v>10</v>
          </cell>
          <cell r="C13" t="str">
            <v>016</v>
          </cell>
          <cell r="D13" t="str">
            <v>10</v>
          </cell>
          <cell r="E13" t="str">
            <v>73</v>
          </cell>
          <cell r="F13" t="str">
            <v>Assets</v>
          </cell>
          <cell r="G13" t="str">
            <v>Fixed Assets - Office Equipments</v>
          </cell>
          <cell r="H13" t="str">
            <v>Nations trust Bank</v>
          </cell>
          <cell r="I13">
            <v>0</v>
          </cell>
        </row>
        <row r="14">
          <cell r="A14" t="str">
            <v>1010001676</v>
          </cell>
          <cell r="B14" t="str">
            <v>10</v>
          </cell>
          <cell r="C14" t="str">
            <v>016</v>
          </cell>
          <cell r="D14" t="str">
            <v>10</v>
          </cell>
          <cell r="E14" t="str">
            <v>76</v>
          </cell>
          <cell r="F14" t="str">
            <v>Assets</v>
          </cell>
          <cell r="G14" t="str">
            <v>Fixed Assets - Office Equipments</v>
          </cell>
          <cell r="H14" t="str">
            <v>Nations trust Bank</v>
          </cell>
          <cell r="I14">
            <v>0</v>
          </cell>
        </row>
        <row r="15">
          <cell r="A15" t="str">
            <v>1010001699</v>
          </cell>
          <cell r="B15" t="str">
            <v>10</v>
          </cell>
          <cell r="C15" t="str">
            <v>016</v>
          </cell>
          <cell r="D15" t="str">
            <v>10</v>
          </cell>
          <cell r="E15" t="str">
            <v>99</v>
          </cell>
          <cell r="F15" t="str">
            <v>Assets</v>
          </cell>
          <cell r="G15" t="str">
            <v>Fixed Assets - Office Equipments</v>
          </cell>
          <cell r="H15" t="str">
            <v>Nations trust Bank</v>
          </cell>
          <cell r="I15">
            <v>6382405.2999999998</v>
          </cell>
        </row>
        <row r="16">
          <cell r="A16" t="str">
            <v>1010101699</v>
          </cell>
          <cell r="B16" t="str">
            <v>10</v>
          </cell>
          <cell r="C16" t="str">
            <v>016</v>
          </cell>
          <cell r="D16" t="str">
            <v>10</v>
          </cell>
          <cell r="E16" t="str">
            <v>99</v>
          </cell>
          <cell r="F16" t="str">
            <v>Assets</v>
          </cell>
          <cell r="G16" t="str">
            <v>Fixed Assets - Office Equipments</v>
          </cell>
          <cell r="H16" t="str">
            <v>Kahawatta plantation</v>
          </cell>
          <cell r="I16">
            <v>365768.71</v>
          </cell>
        </row>
        <row r="17">
          <cell r="A17" t="str">
            <v>1010201699</v>
          </cell>
          <cell r="B17" t="str">
            <v>10</v>
          </cell>
          <cell r="C17" t="str">
            <v>016</v>
          </cell>
          <cell r="D17" t="str">
            <v>10</v>
          </cell>
          <cell r="E17" t="str">
            <v>99</v>
          </cell>
          <cell r="F17" t="str">
            <v>Assets</v>
          </cell>
          <cell r="G17" t="str">
            <v>Fixed Assets - Office Equipments</v>
          </cell>
          <cell r="H17" t="str">
            <v>Just in time</v>
          </cell>
          <cell r="I17">
            <v>151028</v>
          </cell>
        </row>
        <row r="18">
          <cell r="A18" t="str">
            <v>1010301699</v>
          </cell>
          <cell r="B18" t="str">
            <v>10</v>
          </cell>
          <cell r="C18" t="str">
            <v>016</v>
          </cell>
          <cell r="D18" t="str">
            <v>10</v>
          </cell>
          <cell r="E18" t="str">
            <v>99</v>
          </cell>
          <cell r="F18" t="str">
            <v>Assets</v>
          </cell>
          <cell r="G18" t="str">
            <v>Fixed Assets - Office Equipments</v>
          </cell>
          <cell r="H18" t="str">
            <v>Lanka Electricity Co Ltd.</v>
          </cell>
          <cell r="I18">
            <v>4429955.95</v>
          </cell>
        </row>
        <row r="19">
          <cell r="A19" t="str">
            <v>1010401699</v>
          </cell>
          <cell r="B19" t="str">
            <v>10</v>
          </cell>
          <cell r="C19" t="str">
            <v>016</v>
          </cell>
          <cell r="D19" t="str">
            <v>10</v>
          </cell>
          <cell r="E19" t="str">
            <v>99</v>
          </cell>
          <cell r="F19" t="str">
            <v>Assets</v>
          </cell>
          <cell r="G19" t="str">
            <v>Fixed Assets - Office Equipments</v>
          </cell>
          <cell r="H19" t="str">
            <v>Logical systems</v>
          </cell>
          <cell r="I19">
            <v>161731.28</v>
          </cell>
        </row>
        <row r="20">
          <cell r="A20" t="str">
            <v>1010501699</v>
          </cell>
          <cell r="B20" t="str">
            <v>10</v>
          </cell>
          <cell r="C20" t="str">
            <v>016</v>
          </cell>
          <cell r="D20" t="str">
            <v>10</v>
          </cell>
          <cell r="E20" t="str">
            <v>99</v>
          </cell>
          <cell r="F20" t="str">
            <v>Assets</v>
          </cell>
          <cell r="G20" t="str">
            <v>Fixed Assets - Office Equipments</v>
          </cell>
          <cell r="H20" t="str">
            <v>Skynet Technologies</v>
          </cell>
          <cell r="I20">
            <v>161731.28</v>
          </cell>
        </row>
        <row r="21">
          <cell r="A21" t="str">
            <v>1010601699</v>
          </cell>
          <cell r="B21" t="str">
            <v>10</v>
          </cell>
          <cell r="C21" t="str">
            <v>016</v>
          </cell>
          <cell r="D21" t="str">
            <v>10</v>
          </cell>
          <cell r="E21" t="str">
            <v>99</v>
          </cell>
          <cell r="F21" t="str">
            <v>Assets</v>
          </cell>
          <cell r="G21" t="str">
            <v>Fixed Assets - Office Equipments</v>
          </cell>
          <cell r="H21" t="str">
            <v>Ceylon Electricty Board</v>
          </cell>
          <cell r="I21">
            <v>2947534.29</v>
          </cell>
        </row>
        <row r="22">
          <cell r="A22" t="str">
            <v>1010701699</v>
          </cell>
          <cell r="B22" t="str">
            <v>10</v>
          </cell>
          <cell r="C22" t="str">
            <v>016</v>
          </cell>
          <cell r="D22" t="str">
            <v>10</v>
          </cell>
          <cell r="E22" t="str">
            <v>99</v>
          </cell>
          <cell r="F22" t="str">
            <v>Assets</v>
          </cell>
          <cell r="G22" t="str">
            <v>Fixed Assets - Office Equipments</v>
          </cell>
          <cell r="H22" t="str">
            <v>Ranmalu Fashions</v>
          </cell>
          <cell r="I22">
            <v>72821.64</v>
          </cell>
        </row>
        <row r="23">
          <cell r="A23" t="str">
            <v>1010801699</v>
          </cell>
          <cell r="B23" t="str">
            <v>10</v>
          </cell>
          <cell r="C23" t="str">
            <v>016</v>
          </cell>
          <cell r="D23" t="str">
            <v>10</v>
          </cell>
          <cell r="E23" t="str">
            <v>99</v>
          </cell>
          <cell r="F23" t="str">
            <v>Assets</v>
          </cell>
          <cell r="G23" t="str">
            <v>Fixed Assets - Office Equipments</v>
          </cell>
          <cell r="H23" t="str">
            <v>E-net Marketing (Pte) Limited</v>
          </cell>
          <cell r="I23">
            <v>161731.28</v>
          </cell>
        </row>
        <row r="24">
          <cell r="A24" t="str">
            <v>1010901699</v>
          </cell>
          <cell r="B24" t="str">
            <v>10</v>
          </cell>
          <cell r="C24" t="str">
            <v>016</v>
          </cell>
          <cell r="D24" t="str">
            <v>10</v>
          </cell>
          <cell r="E24" t="str">
            <v>99</v>
          </cell>
          <cell r="F24" t="str">
            <v>Assets</v>
          </cell>
          <cell r="G24" t="str">
            <v>Fixed Assets - Office Equipments</v>
          </cell>
          <cell r="H24" t="str">
            <v>Phoniex</v>
          </cell>
          <cell r="I24">
            <v>72821.97</v>
          </cell>
        </row>
        <row r="25">
          <cell r="A25" t="str">
            <v>101101610</v>
          </cell>
          <cell r="B25" t="str">
            <v>10</v>
          </cell>
          <cell r="C25" t="str">
            <v>016</v>
          </cell>
          <cell r="D25" t="str">
            <v>11</v>
          </cell>
          <cell r="E25" t="str">
            <v>10</v>
          </cell>
          <cell r="F25" t="str">
            <v>Assets</v>
          </cell>
          <cell r="G25" t="str">
            <v>Fixed Assets - Office Equipments</v>
          </cell>
          <cell r="H25" t="str">
            <v>Software Development</v>
          </cell>
          <cell r="I25">
            <v>0</v>
          </cell>
        </row>
        <row r="26">
          <cell r="A26" t="str">
            <v>1011001699</v>
          </cell>
          <cell r="B26" t="str">
            <v>10</v>
          </cell>
          <cell r="C26" t="str">
            <v>016</v>
          </cell>
          <cell r="D26" t="str">
            <v>11</v>
          </cell>
          <cell r="E26" t="str">
            <v>99</v>
          </cell>
          <cell r="F26" t="str">
            <v>Assets</v>
          </cell>
          <cell r="G26" t="str">
            <v>Fixed Assets - Office Equipments</v>
          </cell>
          <cell r="H26" t="str">
            <v>Sampath Bank</v>
          </cell>
          <cell r="I26">
            <v>744369.98</v>
          </cell>
        </row>
        <row r="27">
          <cell r="A27" t="str">
            <v>1011101699</v>
          </cell>
          <cell r="B27" t="str">
            <v>10</v>
          </cell>
          <cell r="C27" t="str">
            <v>016</v>
          </cell>
          <cell r="D27" t="str">
            <v>11</v>
          </cell>
          <cell r="E27" t="str">
            <v>99</v>
          </cell>
          <cell r="F27" t="str">
            <v>Assets</v>
          </cell>
          <cell r="G27" t="str">
            <v>Fixed Assets - Office Equipments</v>
          </cell>
          <cell r="H27" t="str">
            <v>Suntel ( Secondary Area Project )</v>
          </cell>
          <cell r="I27">
            <v>4899425.17</v>
          </cell>
        </row>
        <row r="28">
          <cell r="A28" t="str">
            <v>1011201699</v>
          </cell>
          <cell r="B28" t="str">
            <v>10</v>
          </cell>
          <cell r="C28" t="str">
            <v>016</v>
          </cell>
          <cell r="D28" t="str">
            <v>11</v>
          </cell>
          <cell r="E28" t="str">
            <v>99</v>
          </cell>
          <cell r="F28" t="str">
            <v>Assets</v>
          </cell>
          <cell r="G28" t="str">
            <v>Fixed Assets - Office Equipments</v>
          </cell>
          <cell r="H28" t="str">
            <v>Heenatigala Garments</v>
          </cell>
          <cell r="I28">
            <v>1952750.58</v>
          </cell>
        </row>
        <row r="29">
          <cell r="A29" t="str">
            <v>1011301699</v>
          </cell>
          <cell r="B29" t="str">
            <v>10</v>
          </cell>
          <cell r="C29" t="str">
            <v>016</v>
          </cell>
          <cell r="D29" t="str">
            <v>11</v>
          </cell>
          <cell r="E29" t="str">
            <v>99</v>
          </cell>
          <cell r="F29" t="str">
            <v>Assets</v>
          </cell>
          <cell r="G29" t="str">
            <v>Fixed Assets - Office Equipments</v>
          </cell>
          <cell r="H29" t="str">
            <v>Millenium Information Technology</v>
          </cell>
          <cell r="I29">
            <v>134416.67000000001</v>
          </cell>
        </row>
        <row r="30">
          <cell r="A30" t="str">
            <v>1011401699</v>
          </cell>
          <cell r="B30" t="str">
            <v>10</v>
          </cell>
          <cell r="C30" t="str">
            <v>016</v>
          </cell>
          <cell r="D30" t="str">
            <v>11</v>
          </cell>
          <cell r="E30" t="str">
            <v>99</v>
          </cell>
          <cell r="F30" t="str">
            <v>Assets</v>
          </cell>
          <cell r="G30" t="str">
            <v>Fixed Assets - Office Equipments</v>
          </cell>
          <cell r="H30" t="str">
            <v xml:space="preserve">Lanka Internet </v>
          </cell>
          <cell r="I30">
            <v>307200.02</v>
          </cell>
        </row>
        <row r="31">
          <cell r="A31" t="str">
            <v>1011601699</v>
          </cell>
          <cell r="B31" t="str">
            <v>10</v>
          </cell>
          <cell r="C31" t="str">
            <v>016</v>
          </cell>
          <cell r="D31" t="str">
            <v>11</v>
          </cell>
          <cell r="E31" t="str">
            <v>99</v>
          </cell>
          <cell r="F31" t="str">
            <v>Assets</v>
          </cell>
          <cell r="G31" t="str">
            <v>Fixed Assets - Office Equipments</v>
          </cell>
          <cell r="H31" t="str">
            <v>Norwegian Embassy</v>
          </cell>
          <cell r="I31">
            <v>247006.7</v>
          </cell>
        </row>
        <row r="32">
          <cell r="A32" t="str">
            <v>1011701699</v>
          </cell>
          <cell r="B32" t="str">
            <v>10</v>
          </cell>
          <cell r="C32" t="str">
            <v>016</v>
          </cell>
          <cell r="D32" t="str">
            <v>11</v>
          </cell>
          <cell r="E32" t="str">
            <v>99</v>
          </cell>
          <cell r="F32" t="str">
            <v>Assets</v>
          </cell>
          <cell r="G32" t="str">
            <v>Fixed Assets - Office Equipments</v>
          </cell>
          <cell r="H32" t="str">
            <v>Grain Elevators</v>
          </cell>
          <cell r="I32">
            <v>600796.82999999996</v>
          </cell>
        </row>
        <row r="33">
          <cell r="A33" t="str">
            <v>1011801699</v>
          </cell>
          <cell r="B33" t="str">
            <v>10</v>
          </cell>
          <cell r="C33" t="str">
            <v>016</v>
          </cell>
          <cell r="D33" t="str">
            <v>11</v>
          </cell>
          <cell r="E33" t="str">
            <v>99</v>
          </cell>
          <cell r="F33" t="str">
            <v>Assets</v>
          </cell>
          <cell r="G33" t="str">
            <v>Fixed Assets - Office Equipments</v>
          </cell>
          <cell r="H33" t="str">
            <v>Loadstar</v>
          </cell>
          <cell r="I33">
            <v>712153.88</v>
          </cell>
        </row>
        <row r="34">
          <cell r="A34" t="str">
            <v>1011901699</v>
          </cell>
          <cell r="B34" t="str">
            <v>10</v>
          </cell>
          <cell r="C34" t="str">
            <v>016</v>
          </cell>
          <cell r="D34" t="str">
            <v>11</v>
          </cell>
          <cell r="E34" t="str">
            <v>99</v>
          </cell>
          <cell r="F34" t="str">
            <v>Assets</v>
          </cell>
          <cell r="G34" t="str">
            <v>Fixed Assets - Office Equipments</v>
          </cell>
          <cell r="H34" t="str">
            <v>Baurs &amp; Co.</v>
          </cell>
          <cell r="I34">
            <v>412114.59</v>
          </cell>
        </row>
        <row r="35">
          <cell r="A35" t="str">
            <v>1012001699</v>
          </cell>
          <cell r="B35" t="str">
            <v>10</v>
          </cell>
          <cell r="C35" t="str">
            <v>016</v>
          </cell>
          <cell r="D35" t="str">
            <v>12</v>
          </cell>
          <cell r="E35" t="str">
            <v>99</v>
          </cell>
          <cell r="F35" t="str">
            <v>Assets</v>
          </cell>
          <cell r="G35" t="str">
            <v>Fixed Assets - Office Equipments</v>
          </cell>
          <cell r="H35" t="str">
            <v>Jinadasa Garments</v>
          </cell>
          <cell r="I35">
            <v>689018.08</v>
          </cell>
        </row>
        <row r="36">
          <cell r="A36" t="str">
            <v>1012101699</v>
          </cell>
          <cell r="B36" t="str">
            <v>10</v>
          </cell>
          <cell r="C36" t="str">
            <v>016</v>
          </cell>
          <cell r="D36" t="str">
            <v>12</v>
          </cell>
          <cell r="E36" t="str">
            <v>99</v>
          </cell>
          <cell r="F36" t="str">
            <v>Assets</v>
          </cell>
          <cell r="G36" t="str">
            <v>Fixed Assets - Office Equipments</v>
          </cell>
          <cell r="H36" t="str">
            <v>Abance Pvt Limited  - WAN</v>
          </cell>
          <cell r="I36">
            <v>67003.350000000006</v>
          </cell>
        </row>
        <row r="37">
          <cell r="A37" t="str">
            <v>1012201699</v>
          </cell>
          <cell r="B37" t="str">
            <v>10</v>
          </cell>
          <cell r="C37" t="str">
            <v>016</v>
          </cell>
          <cell r="D37" t="str">
            <v>12</v>
          </cell>
          <cell r="E37" t="str">
            <v>99</v>
          </cell>
          <cell r="F37" t="str">
            <v>Assets</v>
          </cell>
          <cell r="G37" t="str">
            <v>Fixed Assets - Office Equipments</v>
          </cell>
          <cell r="H37" t="str">
            <v>Satellite Link - Madapatha</v>
          </cell>
          <cell r="I37">
            <v>35295.550000000003</v>
          </cell>
        </row>
        <row r="38">
          <cell r="A38" t="str">
            <v>1012401699</v>
          </cell>
          <cell r="B38" t="str">
            <v>10</v>
          </cell>
          <cell r="C38" t="str">
            <v>016</v>
          </cell>
          <cell r="D38" t="str">
            <v>12</v>
          </cell>
          <cell r="E38" t="str">
            <v>99</v>
          </cell>
          <cell r="F38" t="str">
            <v>Assets</v>
          </cell>
          <cell r="G38" t="str">
            <v>Fixed Assets - Office Equipments</v>
          </cell>
          <cell r="H38" t="str">
            <v>Forbes &amp; Walkers</v>
          </cell>
          <cell r="I38">
            <v>872691.54</v>
          </cell>
        </row>
        <row r="39">
          <cell r="A39" t="str">
            <v>1012501699</v>
          </cell>
          <cell r="B39" t="str">
            <v>10</v>
          </cell>
          <cell r="C39" t="str">
            <v>016</v>
          </cell>
          <cell r="D39" t="str">
            <v>12</v>
          </cell>
          <cell r="E39" t="str">
            <v>99</v>
          </cell>
          <cell r="F39" t="str">
            <v>Assets</v>
          </cell>
          <cell r="G39" t="str">
            <v>Fixed Assets - Office Equipments</v>
          </cell>
          <cell r="H39" t="str">
            <v>AJS Apparels</v>
          </cell>
          <cell r="I39">
            <v>392578.8</v>
          </cell>
        </row>
        <row r="40">
          <cell r="A40" t="str">
            <v>1012601699</v>
          </cell>
          <cell r="B40" t="str">
            <v>10</v>
          </cell>
          <cell r="C40" t="str">
            <v>016</v>
          </cell>
          <cell r="D40" t="str">
            <v>12</v>
          </cell>
          <cell r="E40" t="str">
            <v>99</v>
          </cell>
          <cell r="F40" t="str">
            <v>Assets</v>
          </cell>
          <cell r="G40" t="str">
            <v>Fixed Assets - Office Equipments</v>
          </cell>
          <cell r="H40" t="str">
            <v>Swiss Biogenics Ltd</v>
          </cell>
          <cell r="I40">
            <v>232000.75</v>
          </cell>
        </row>
        <row r="41">
          <cell r="A41" t="str">
            <v>1012701699</v>
          </cell>
          <cell r="B41" t="str">
            <v>10</v>
          </cell>
          <cell r="C41" t="str">
            <v>016</v>
          </cell>
          <cell r="D41" t="str">
            <v>12</v>
          </cell>
          <cell r="E41" t="str">
            <v>99</v>
          </cell>
          <cell r="F41" t="str">
            <v>Assets</v>
          </cell>
          <cell r="G41" t="str">
            <v>Fixed Assets - Office Equipments</v>
          </cell>
          <cell r="H41" t="str">
            <v>Sumithra  Garments</v>
          </cell>
          <cell r="I41">
            <v>848144.76</v>
          </cell>
        </row>
        <row r="42">
          <cell r="A42" t="str">
            <v>1012801699</v>
          </cell>
          <cell r="B42" t="str">
            <v>10</v>
          </cell>
          <cell r="C42" t="str">
            <v>016</v>
          </cell>
          <cell r="D42" t="str">
            <v>12</v>
          </cell>
          <cell r="E42" t="str">
            <v>99</v>
          </cell>
          <cell r="F42" t="str">
            <v>Assets</v>
          </cell>
          <cell r="G42" t="str">
            <v>Fixed Assets - Office Equipments</v>
          </cell>
          <cell r="H42" t="str">
            <v>Merc Bank</v>
          </cell>
          <cell r="I42">
            <v>940068.15</v>
          </cell>
        </row>
        <row r="43">
          <cell r="A43" t="str">
            <v>1012901699</v>
          </cell>
          <cell r="B43" t="str">
            <v>10</v>
          </cell>
          <cell r="C43" t="str">
            <v>016</v>
          </cell>
          <cell r="D43" t="str">
            <v>12</v>
          </cell>
          <cell r="E43" t="str">
            <v>99</v>
          </cell>
          <cell r="F43" t="str">
            <v>Assets</v>
          </cell>
          <cell r="G43" t="str">
            <v>Fixed Assets - Office Equipments</v>
          </cell>
          <cell r="H43" t="str">
            <v>Peoples Leasing Company Ltd</v>
          </cell>
          <cell r="I43">
            <v>1781164.36</v>
          </cell>
        </row>
        <row r="44">
          <cell r="A44" t="str">
            <v>101301624</v>
          </cell>
          <cell r="B44" t="str">
            <v>10</v>
          </cell>
          <cell r="C44" t="str">
            <v>016</v>
          </cell>
          <cell r="D44" t="str">
            <v>13</v>
          </cell>
          <cell r="E44" t="str">
            <v>24</v>
          </cell>
          <cell r="F44" t="str">
            <v>Assets</v>
          </cell>
          <cell r="G44" t="str">
            <v>Fixed Assets - Office Equipments</v>
          </cell>
          <cell r="H44" t="str">
            <v>Engineering-OS Support</v>
          </cell>
          <cell r="I44">
            <v>0</v>
          </cell>
        </row>
        <row r="45">
          <cell r="A45" t="str">
            <v>101301625</v>
          </cell>
          <cell r="B45" t="str">
            <v>10</v>
          </cell>
          <cell r="C45" t="str">
            <v>016</v>
          </cell>
          <cell r="D45" t="str">
            <v>13</v>
          </cell>
          <cell r="E45" t="str">
            <v>25</v>
          </cell>
          <cell r="F45" t="str">
            <v>Assets</v>
          </cell>
          <cell r="G45" t="str">
            <v>Fixed Assets - Office Equipments</v>
          </cell>
          <cell r="H45" t="str">
            <v>Engineering-OS Support</v>
          </cell>
          <cell r="I45">
            <v>49399.57</v>
          </cell>
        </row>
        <row r="46">
          <cell r="A46" t="str">
            <v>101301630</v>
          </cell>
          <cell r="B46" t="str">
            <v>10</v>
          </cell>
          <cell r="C46" t="str">
            <v>016</v>
          </cell>
          <cell r="D46" t="str">
            <v>13</v>
          </cell>
          <cell r="E46" t="str">
            <v>30</v>
          </cell>
          <cell r="F46" t="str">
            <v>Assets</v>
          </cell>
          <cell r="G46" t="str">
            <v>Fixed Assets - Office Equipments</v>
          </cell>
          <cell r="H46" t="str">
            <v>Engineering-OS Support</v>
          </cell>
          <cell r="I46">
            <v>0</v>
          </cell>
        </row>
        <row r="47">
          <cell r="A47" t="str">
            <v>1013001699</v>
          </cell>
          <cell r="B47" t="str">
            <v>10</v>
          </cell>
          <cell r="C47" t="str">
            <v>016</v>
          </cell>
          <cell r="D47" t="str">
            <v>13</v>
          </cell>
          <cell r="E47" t="str">
            <v>99</v>
          </cell>
          <cell r="F47" t="str">
            <v>Assets</v>
          </cell>
          <cell r="G47" t="str">
            <v>Fixed Assets - Office Equipments</v>
          </cell>
          <cell r="H47" t="str">
            <v>Managed Services ( ADB Project )</v>
          </cell>
          <cell r="I47">
            <v>23750564.02</v>
          </cell>
        </row>
        <row r="48">
          <cell r="A48" t="str">
            <v>1013101699</v>
          </cell>
          <cell r="B48" t="str">
            <v>10</v>
          </cell>
          <cell r="C48" t="str">
            <v>016</v>
          </cell>
          <cell r="D48" t="str">
            <v>13</v>
          </cell>
          <cell r="E48" t="str">
            <v>99</v>
          </cell>
          <cell r="F48" t="str">
            <v>Assets</v>
          </cell>
          <cell r="G48" t="str">
            <v>Fixed Assets - Office Equipments</v>
          </cell>
          <cell r="H48" t="str">
            <v>LECO-Laser Bit Project</v>
          </cell>
          <cell r="I48">
            <v>1005376.11</v>
          </cell>
        </row>
        <row r="49">
          <cell r="A49" t="str">
            <v>1013301699</v>
          </cell>
          <cell r="B49" t="str">
            <v>10</v>
          </cell>
          <cell r="C49" t="str">
            <v>016</v>
          </cell>
          <cell r="D49" t="str">
            <v>13</v>
          </cell>
          <cell r="E49" t="str">
            <v>99</v>
          </cell>
          <cell r="F49" t="str">
            <v>Assets</v>
          </cell>
          <cell r="G49" t="str">
            <v>Fixed Assets - Office Equipments</v>
          </cell>
          <cell r="H49" t="str">
            <v>J.L. Morisons</v>
          </cell>
          <cell r="I49">
            <v>350118.8</v>
          </cell>
        </row>
        <row r="50">
          <cell r="A50" t="str">
            <v>1013401699</v>
          </cell>
          <cell r="B50" t="str">
            <v>10</v>
          </cell>
          <cell r="C50" t="str">
            <v>016</v>
          </cell>
          <cell r="D50" t="str">
            <v>13</v>
          </cell>
          <cell r="E50" t="str">
            <v>99</v>
          </cell>
          <cell r="F50" t="str">
            <v>Assets</v>
          </cell>
          <cell r="G50" t="str">
            <v>Fixed Assets - Office Equipments</v>
          </cell>
          <cell r="H50" t="str">
            <v>DPMCE Voice Project</v>
          </cell>
          <cell r="I50">
            <v>2415212.33</v>
          </cell>
        </row>
        <row r="51">
          <cell r="A51" t="str">
            <v>1013501699</v>
          </cell>
          <cell r="B51" t="str">
            <v>10</v>
          </cell>
          <cell r="C51" t="str">
            <v>016</v>
          </cell>
          <cell r="D51" t="str">
            <v>13</v>
          </cell>
          <cell r="E51" t="str">
            <v>99</v>
          </cell>
          <cell r="F51" t="str">
            <v>Assets</v>
          </cell>
          <cell r="G51" t="str">
            <v>Fixed Assets - Office Equipments</v>
          </cell>
          <cell r="H51" t="str">
            <v>Lanka Oris Insurance Brokers  Ltd</v>
          </cell>
          <cell r="I51">
            <v>249980</v>
          </cell>
        </row>
        <row r="52">
          <cell r="A52" t="str">
            <v>1013601699</v>
          </cell>
          <cell r="B52" t="str">
            <v>10</v>
          </cell>
          <cell r="C52" t="str">
            <v>016</v>
          </cell>
          <cell r="D52" t="str">
            <v>13</v>
          </cell>
          <cell r="E52" t="str">
            <v>99</v>
          </cell>
          <cell r="F52" t="str">
            <v>Assets</v>
          </cell>
          <cell r="G52" t="str">
            <v>Fixed Assets - Office Equipments</v>
          </cell>
          <cell r="H52" t="str">
            <v>Cargills Quality Foods</v>
          </cell>
          <cell r="I52">
            <v>742759.49</v>
          </cell>
        </row>
        <row r="53">
          <cell r="A53" t="str">
            <v>1013801699</v>
          </cell>
          <cell r="B53" t="str">
            <v>10</v>
          </cell>
          <cell r="C53" t="str">
            <v>016</v>
          </cell>
          <cell r="D53" t="str">
            <v>13</v>
          </cell>
          <cell r="E53" t="str">
            <v>99</v>
          </cell>
          <cell r="F53" t="str">
            <v>Assets</v>
          </cell>
          <cell r="G53" t="str">
            <v>Fixed Assets - Office Equipments</v>
          </cell>
          <cell r="H53" t="str">
            <v>VGK- Matara</v>
          </cell>
          <cell r="I53">
            <v>443579.58</v>
          </cell>
        </row>
        <row r="54">
          <cell r="A54" t="str">
            <v>1013901699</v>
          </cell>
          <cell r="B54" t="str">
            <v>10</v>
          </cell>
          <cell r="C54" t="str">
            <v>016</v>
          </cell>
          <cell r="D54" t="str">
            <v>13</v>
          </cell>
          <cell r="E54" t="str">
            <v>99</v>
          </cell>
          <cell r="F54" t="str">
            <v>Assets</v>
          </cell>
          <cell r="G54" t="str">
            <v>Fixed Assets - Office Equipments</v>
          </cell>
          <cell r="H54" t="str">
            <v>Merchant Credit of Sri Lanka Ltd.</v>
          </cell>
          <cell r="I54">
            <v>13420.89</v>
          </cell>
        </row>
        <row r="55">
          <cell r="A55" t="str">
            <v>101401630</v>
          </cell>
          <cell r="B55" t="str">
            <v>10</v>
          </cell>
          <cell r="C55" t="str">
            <v>016</v>
          </cell>
          <cell r="D55" t="str">
            <v>14</v>
          </cell>
          <cell r="E55" t="str">
            <v>30</v>
          </cell>
          <cell r="F55" t="str">
            <v>Assets</v>
          </cell>
          <cell r="G55" t="str">
            <v>Fixed Assets - Office Equipments</v>
          </cell>
          <cell r="H55" t="str">
            <v>Engineering-Operations</v>
          </cell>
          <cell r="I55">
            <v>0</v>
          </cell>
        </row>
        <row r="56">
          <cell r="A56" t="str">
            <v>1014001699</v>
          </cell>
          <cell r="B56" t="str">
            <v>10</v>
          </cell>
          <cell r="C56" t="str">
            <v>016</v>
          </cell>
          <cell r="D56" t="str">
            <v>14</v>
          </cell>
          <cell r="E56" t="str">
            <v>99</v>
          </cell>
          <cell r="F56" t="str">
            <v>Assets</v>
          </cell>
          <cell r="G56" t="str">
            <v>Fixed Assets - Office Equipments</v>
          </cell>
          <cell r="H56" t="str">
            <v>Swarna Mahal</v>
          </cell>
          <cell r="I56">
            <v>288717.43</v>
          </cell>
        </row>
        <row r="57">
          <cell r="A57" t="str">
            <v>1014101699</v>
          </cell>
          <cell r="B57" t="str">
            <v>10</v>
          </cell>
          <cell r="C57" t="str">
            <v>016</v>
          </cell>
          <cell r="D57" t="str">
            <v>14</v>
          </cell>
          <cell r="E57" t="str">
            <v>99</v>
          </cell>
          <cell r="F57" t="str">
            <v>Assets</v>
          </cell>
          <cell r="G57" t="str">
            <v>Fixed Assets - Office Equipments</v>
          </cell>
          <cell r="H57" t="str">
            <v>Laugh GAS</v>
          </cell>
          <cell r="I57">
            <v>93049.37</v>
          </cell>
        </row>
        <row r="58">
          <cell r="A58" t="str">
            <v>1014201699</v>
          </cell>
          <cell r="B58" t="str">
            <v>10</v>
          </cell>
          <cell r="C58" t="str">
            <v>016</v>
          </cell>
          <cell r="D58" t="str">
            <v>14</v>
          </cell>
          <cell r="E58" t="str">
            <v>99</v>
          </cell>
          <cell r="F58" t="str">
            <v>Assets</v>
          </cell>
          <cell r="G58" t="str">
            <v>Fixed Assets - Office Equipments</v>
          </cell>
          <cell r="H58" t="str">
            <v>THOMAS COOK</v>
          </cell>
          <cell r="I58">
            <v>67608.960000000006</v>
          </cell>
        </row>
        <row r="59">
          <cell r="A59" t="str">
            <v>1014301699</v>
          </cell>
          <cell r="B59" t="str">
            <v>10</v>
          </cell>
          <cell r="C59" t="str">
            <v>016</v>
          </cell>
          <cell r="D59" t="str">
            <v>14</v>
          </cell>
          <cell r="E59" t="str">
            <v>99</v>
          </cell>
          <cell r="F59" t="str">
            <v>Assets</v>
          </cell>
          <cell r="G59" t="str">
            <v>Fixed Assets - Office Equipments</v>
          </cell>
          <cell r="H59" t="str">
            <v>Pership</v>
          </cell>
          <cell r="I59">
            <v>116039.79</v>
          </cell>
        </row>
        <row r="60">
          <cell r="A60" t="str">
            <v>1014401699</v>
          </cell>
          <cell r="B60" t="str">
            <v>10</v>
          </cell>
          <cell r="C60" t="str">
            <v>016</v>
          </cell>
          <cell r="D60" t="str">
            <v>14</v>
          </cell>
          <cell r="E60" t="str">
            <v>99</v>
          </cell>
          <cell r="F60" t="str">
            <v>Assets</v>
          </cell>
          <cell r="G60" t="str">
            <v>Fixed Assets - Office Equipments</v>
          </cell>
          <cell r="H60" t="str">
            <v>VERTICO - Padukka</v>
          </cell>
          <cell r="I60">
            <v>15712.22</v>
          </cell>
        </row>
        <row r="61">
          <cell r="A61" t="str">
            <v>1014501699</v>
          </cell>
          <cell r="B61" t="str">
            <v>10</v>
          </cell>
          <cell r="C61" t="str">
            <v>016</v>
          </cell>
          <cell r="D61" t="str">
            <v>14</v>
          </cell>
          <cell r="E61" t="str">
            <v>99</v>
          </cell>
          <cell r="F61" t="str">
            <v>Assets</v>
          </cell>
          <cell r="G61" t="str">
            <v>Fixed Assets - Office Equipments</v>
          </cell>
          <cell r="H61" t="str">
            <v>IRIS</v>
          </cell>
          <cell r="I61">
            <v>15925.69</v>
          </cell>
        </row>
        <row r="62">
          <cell r="A62" t="str">
            <v>1014601699</v>
          </cell>
          <cell r="B62" t="str">
            <v>10</v>
          </cell>
          <cell r="C62" t="str">
            <v>016</v>
          </cell>
          <cell r="D62" t="str">
            <v>14</v>
          </cell>
          <cell r="E62" t="str">
            <v>99</v>
          </cell>
          <cell r="F62" t="str">
            <v>Assets</v>
          </cell>
          <cell r="G62" t="str">
            <v>Fixed Assets - Office Equipments</v>
          </cell>
          <cell r="H62" t="str">
            <v>DAMRO HOLDINGS</v>
          </cell>
          <cell r="I62">
            <v>419657.28</v>
          </cell>
        </row>
        <row r="63">
          <cell r="A63" t="str">
            <v>1014701699</v>
          </cell>
          <cell r="B63" t="str">
            <v>10</v>
          </cell>
          <cell r="C63" t="str">
            <v>016</v>
          </cell>
          <cell r="D63" t="str">
            <v>14</v>
          </cell>
          <cell r="E63" t="str">
            <v>99</v>
          </cell>
          <cell r="F63" t="str">
            <v>Assets</v>
          </cell>
          <cell r="G63" t="str">
            <v>Fixed Assets - Office Equipments</v>
          </cell>
          <cell r="H63" t="str">
            <v>UNION ASSURANCE</v>
          </cell>
          <cell r="I63">
            <v>15925.69</v>
          </cell>
        </row>
        <row r="64">
          <cell r="A64" t="str">
            <v>1014801699</v>
          </cell>
          <cell r="B64" t="str">
            <v>10</v>
          </cell>
          <cell r="C64" t="str">
            <v>016</v>
          </cell>
          <cell r="D64" t="str">
            <v>14</v>
          </cell>
          <cell r="E64" t="str">
            <v>99</v>
          </cell>
          <cell r="F64" t="str">
            <v>Assets</v>
          </cell>
          <cell r="G64" t="str">
            <v>Fixed Assets - Office Equipments</v>
          </cell>
          <cell r="H64" t="str">
            <v>UNDP</v>
          </cell>
          <cell r="I64">
            <v>111479.88</v>
          </cell>
        </row>
        <row r="65">
          <cell r="A65" t="str">
            <v>1014901699</v>
          </cell>
          <cell r="B65" t="str">
            <v>10</v>
          </cell>
          <cell r="C65" t="str">
            <v>016</v>
          </cell>
          <cell r="D65" t="str">
            <v>14</v>
          </cell>
          <cell r="E65" t="str">
            <v>99</v>
          </cell>
          <cell r="F65" t="str">
            <v>Assets</v>
          </cell>
          <cell r="G65" t="str">
            <v>Fixed Assets - Office Equipments</v>
          </cell>
          <cell r="H65" t="str">
            <v>LION BREWERIES</v>
          </cell>
          <cell r="I65">
            <v>261975</v>
          </cell>
        </row>
        <row r="66">
          <cell r="A66" t="str">
            <v>101501699</v>
          </cell>
          <cell r="B66" t="str">
            <v>10</v>
          </cell>
          <cell r="C66" t="str">
            <v>016</v>
          </cell>
          <cell r="D66" t="str">
            <v>15</v>
          </cell>
          <cell r="E66" t="str">
            <v>99</v>
          </cell>
          <cell r="F66" t="str">
            <v>Assets</v>
          </cell>
          <cell r="G66" t="str">
            <v>Fixed Assets - Office Equipments</v>
          </cell>
          <cell r="H66" t="str">
            <v>ISP Operations</v>
          </cell>
          <cell r="I66">
            <v>3116542.3</v>
          </cell>
        </row>
        <row r="67">
          <cell r="A67" t="str">
            <v>1015101699</v>
          </cell>
          <cell r="B67" t="str">
            <v>10</v>
          </cell>
          <cell r="C67" t="str">
            <v>016</v>
          </cell>
          <cell r="D67" t="str">
            <v>15</v>
          </cell>
          <cell r="E67" t="str">
            <v>99</v>
          </cell>
          <cell r="F67" t="str">
            <v>Assets</v>
          </cell>
          <cell r="G67" t="str">
            <v>Fixed Assets - Office Equipments</v>
          </cell>
          <cell r="H67" t="str">
            <v>SERENDIB LEASURE MANAGEMENT (PVT) LTD</v>
          </cell>
          <cell r="I67">
            <v>441851.4</v>
          </cell>
        </row>
        <row r="68">
          <cell r="A68" t="str">
            <v>1015201699</v>
          </cell>
          <cell r="B68" t="str">
            <v>10</v>
          </cell>
          <cell r="C68" t="str">
            <v>016</v>
          </cell>
          <cell r="D68" t="str">
            <v>15</v>
          </cell>
          <cell r="E68" t="str">
            <v>99</v>
          </cell>
          <cell r="F68" t="str">
            <v>Assets</v>
          </cell>
          <cell r="G68" t="str">
            <v>Fixed Assets - Office Equipments</v>
          </cell>
          <cell r="H68" t="str">
            <v>FRENCH CORNER</v>
          </cell>
          <cell r="I68">
            <v>103081.64</v>
          </cell>
        </row>
        <row r="69">
          <cell r="A69" t="str">
            <v>1015301699</v>
          </cell>
          <cell r="B69" t="str">
            <v>10</v>
          </cell>
          <cell r="C69" t="str">
            <v>016</v>
          </cell>
          <cell r="D69" t="str">
            <v>15</v>
          </cell>
          <cell r="E69" t="str">
            <v>99</v>
          </cell>
          <cell r="F69" t="str">
            <v>Assets</v>
          </cell>
          <cell r="G69" t="str">
            <v>Fixed Assets - Office Equipments</v>
          </cell>
          <cell r="H69" t="str">
            <v>DSI SAMSON GROUP</v>
          </cell>
          <cell r="I69">
            <v>172001.72</v>
          </cell>
        </row>
        <row r="70">
          <cell r="A70" t="str">
            <v>104001620</v>
          </cell>
          <cell r="B70" t="str">
            <v>10</v>
          </cell>
          <cell r="C70" t="str">
            <v>016</v>
          </cell>
          <cell r="D70" t="str">
            <v>40</v>
          </cell>
          <cell r="E70" t="str">
            <v>20</v>
          </cell>
          <cell r="F70" t="str">
            <v>Assets</v>
          </cell>
          <cell r="G70" t="str">
            <v>Fixed Assets - Office Equipments</v>
          </cell>
          <cell r="H70" t="str">
            <v>Marketing - Accessories</v>
          </cell>
          <cell r="I70">
            <v>0</v>
          </cell>
        </row>
        <row r="71">
          <cell r="A71" t="str">
            <v>104601699</v>
          </cell>
          <cell r="B71" t="str">
            <v>10</v>
          </cell>
          <cell r="C71" t="str">
            <v>016</v>
          </cell>
          <cell r="D71" t="str">
            <v>46</v>
          </cell>
          <cell r="E71" t="str">
            <v>99</v>
          </cell>
          <cell r="F71" t="str">
            <v>Assets</v>
          </cell>
          <cell r="G71" t="str">
            <v>Fixed Assets - Office Equipments</v>
          </cell>
          <cell r="H71" t="str">
            <v>Lanka Orix Factors Co. Ltd.</v>
          </cell>
          <cell r="I71">
            <v>134247.01</v>
          </cell>
        </row>
        <row r="72">
          <cell r="A72" t="str">
            <v>107101641</v>
          </cell>
          <cell r="B72" t="str">
            <v>10</v>
          </cell>
          <cell r="C72" t="str">
            <v>016</v>
          </cell>
          <cell r="D72" t="str">
            <v>71</v>
          </cell>
          <cell r="E72" t="str">
            <v>41</v>
          </cell>
          <cell r="F72" t="str">
            <v>Assets</v>
          </cell>
          <cell r="G72" t="str">
            <v>Fixed Assets - Office Equipments</v>
          </cell>
          <cell r="H72" t="str">
            <v>PROJECT-LOLC</v>
          </cell>
          <cell r="I72">
            <v>353306</v>
          </cell>
        </row>
        <row r="73">
          <cell r="A73" t="str">
            <v>107101642</v>
          </cell>
          <cell r="B73" t="str">
            <v>10</v>
          </cell>
          <cell r="C73" t="str">
            <v>016</v>
          </cell>
          <cell r="D73" t="str">
            <v>71</v>
          </cell>
          <cell r="E73" t="str">
            <v>42</v>
          </cell>
          <cell r="F73" t="str">
            <v>Assets</v>
          </cell>
          <cell r="G73" t="str">
            <v>Fixed Assets - Office Equipments</v>
          </cell>
          <cell r="H73" t="str">
            <v>PROJECT-LOLC</v>
          </cell>
          <cell r="I73">
            <v>492592.46</v>
          </cell>
        </row>
        <row r="74">
          <cell r="A74" t="str">
            <v>107101643</v>
          </cell>
          <cell r="B74" t="str">
            <v>10</v>
          </cell>
          <cell r="C74" t="str">
            <v>016</v>
          </cell>
          <cell r="D74" t="str">
            <v>71</v>
          </cell>
          <cell r="E74" t="str">
            <v>43</v>
          </cell>
          <cell r="F74" t="str">
            <v>Assets</v>
          </cell>
          <cell r="G74" t="str">
            <v>Fixed Assets - Office Equipments</v>
          </cell>
          <cell r="H74" t="str">
            <v>PROJECT-LOLC</v>
          </cell>
          <cell r="I74">
            <v>706193.67</v>
          </cell>
        </row>
        <row r="75">
          <cell r="A75" t="str">
            <v>107101644</v>
          </cell>
          <cell r="B75" t="str">
            <v>10</v>
          </cell>
          <cell r="C75" t="str">
            <v>016</v>
          </cell>
          <cell r="D75" t="str">
            <v>71</v>
          </cell>
          <cell r="E75" t="str">
            <v>44</v>
          </cell>
          <cell r="F75" t="str">
            <v>Assets</v>
          </cell>
          <cell r="G75" t="str">
            <v>Fixed Assets - Office Equipments</v>
          </cell>
          <cell r="H75" t="str">
            <v>PROJECT-LOLC</v>
          </cell>
          <cell r="I75">
            <v>510328.81</v>
          </cell>
        </row>
        <row r="76">
          <cell r="A76" t="str">
            <v>107101645</v>
          </cell>
          <cell r="B76" t="str">
            <v>10</v>
          </cell>
          <cell r="C76" t="str">
            <v>016</v>
          </cell>
          <cell r="D76" t="str">
            <v>71</v>
          </cell>
          <cell r="E76" t="str">
            <v>45</v>
          </cell>
          <cell r="F76" t="str">
            <v>Assets</v>
          </cell>
          <cell r="G76" t="str">
            <v>Fixed Assets - Office Equipments</v>
          </cell>
          <cell r="H76" t="str">
            <v>PROJECT-LOLC</v>
          </cell>
          <cell r="I76">
            <v>289286.46000000002</v>
          </cell>
        </row>
        <row r="77">
          <cell r="A77" t="str">
            <v>107101665</v>
          </cell>
          <cell r="B77" t="str">
            <v>10</v>
          </cell>
          <cell r="C77" t="str">
            <v>016</v>
          </cell>
          <cell r="D77" t="str">
            <v>71</v>
          </cell>
          <cell r="E77" t="str">
            <v>65</v>
          </cell>
          <cell r="F77" t="str">
            <v>Assets</v>
          </cell>
          <cell r="G77" t="str">
            <v>Fixed Assets - Office Equipments</v>
          </cell>
          <cell r="H77" t="str">
            <v>PROJECT-LOLC</v>
          </cell>
          <cell r="I77">
            <v>440956.53</v>
          </cell>
        </row>
        <row r="78">
          <cell r="A78" t="str">
            <v>107101672</v>
          </cell>
          <cell r="B78" t="str">
            <v>10</v>
          </cell>
          <cell r="C78" t="str">
            <v>016</v>
          </cell>
          <cell r="D78" t="str">
            <v>71</v>
          </cell>
          <cell r="E78" t="str">
            <v>72</v>
          </cell>
          <cell r="F78" t="str">
            <v>Assets</v>
          </cell>
          <cell r="G78" t="str">
            <v>Fixed Assets - Office Equipments</v>
          </cell>
          <cell r="H78" t="str">
            <v>PROJECT-LOLC</v>
          </cell>
          <cell r="I78">
            <v>401694.46</v>
          </cell>
        </row>
        <row r="79">
          <cell r="A79" t="str">
            <v>107101699</v>
          </cell>
          <cell r="B79" t="str">
            <v>10</v>
          </cell>
          <cell r="C79" t="str">
            <v>016</v>
          </cell>
          <cell r="D79" t="str">
            <v>71</v>
          </cell>
          <cell r="E79" t="str">
            <v>99</v>
          </cell>
          <cell r="F79" t="str">
            <v>Assets</v>
          </cell>
          <cell r="G79" t="str">
            <v>Fixed Assets - Office Equipments</v>
          </cell>
          <cell r="H79" t="str">
            <v>PROJECT-LOLC</v>
          </cell>
          <cell r="I79">
            <v>394162.6</v>
          </cell>
        </row>
        <row r="80">
          <cell r="A80" t="str">
            <v>107201643</v>
          </cell>
          <cell r="B80" t="str">
            <v>10</v>
          </cell>
          <cell r="C80" t="str">
            <v>016</v>
          </cell>
          <cell r="D80" t="str">
            <v>72</v>
          </cell>
          <cell r="E80" t="str">
            <v>43</v>
          </cell>
          <cell r="F80" t="str">
            <v>Assets</v>
          </cell>
          <cell r="G80" t="str">
            <v>Fixed Assets - Office Equipments</v>
          </cell>
          <cell r="H80" t="str">
            <v>Kelani Ceat Co Ltd.</v>
          </cell>
          <cell r="I80">
            <v>204592.96</v>
          </cell>
        </row>
        <row r="81">
          <cell r="A81" t="str">
            <v>107201699</v>
          </cell>
          <cell r="B81" t="str">
            <v>10</v>
          </cell>
          <cell r="C81" t="str">
            <v>016</v>
          </cell>
          <cell r="D81" t="str">
            <v>72</v>
          </cell>
          <cell r="E81" t="str">
            <v>99</v>
          </cell>
          <cell r="F81" t="str">
            <v>Assets</v>
          </cell>
          <cell r="G81" t="str">
            <v>Fixed Assets - Office Equipments</v>
          </cell>
          <cell r="H81" t="str">
            <v>Kelani Ceat Co Ltd.</v>
          </cell>
          <cell r="I81">
            <v>62497.8</v>
          </cell>
        </row>
        <row r="82">
          <cell r="A82" t="str">
            <v>107301699</v>
          </cell>
          <cell r="B82" t="str">
            <v>10</v>
          </cell>
          <cell r="C82" t="str">
            <v>016</v>
          </cell>
          <cell r="D82" t="str">
            <v>73</v>
          </cell>
          <cell r="E82" t="str">
            <v>99</v>
          </cell>
          <cell r="F82" t="str">
            <v>Assets</v>
          </cell>
          <cell r="G82" t="str">
            <v>Fixed Assets - Office Equipments</v>
          </cell>
          <cell r="H82" t="str">
            <v>Hemas Holdings ltd.</v>
          </cell>
          <cell r="I82">
            <v>2005488.54</v>
          </cell>
        </row>
        <row r="83">
          <cell r="A83" t="str">
            <v>107401699</v>
          </cell>
          <cell r="B83" t="str">
            <v>10</v>
          </cell>
          <cell r="C83" t="str">
            <v>016</v>
          </cell>
          <cell r="D83" t="str">
            <v>74</v>
          </cell>
          <cell r="E83" t="str">
            <v>99</v>
          </cell>
          <cell r="F83" t="str">
            <v>Assets</v>
          </cell>
          <cell r="G83" t="str">
            <v>Fixed Assets - Office Equipments</v>
          </cell>
          <cell r="H83" t="str">
            <v>David Pieris Motor Company ( WAN)</v>
          </cell>
          <cell r="I83">
            <v>1886731.28</v>
          </cell>
        </row>
        <row r="84">
          <cell r="A84" t="str">
            <v>107501699</v>
          </cell>
          <cell r="B84" t="str">
            <v>10</v>
          </cell>
          <cell r="C84" t="str">
            <v>016</v>
          </cell>
          <cell r="D84" t="str">
            <v>75</v>
          </cell>
          <cell r="E84" t="str">
            <v>99</v>
          </cell>
          <cell r="F84" t="str">
            <v>Assets</v>
          </cell>
          <cell r="G84" t="str">
            <v>Fixed Assets - Office Equipments</v>
          </cell>
          <cell r="H84" t="str">
            <v>DPMCE - Back up Routers</v>
          </cell>
          <cell r="I84">
            <v>3441090.81</v>
          </cell>
        </row>
        <row r="85">
          <cell r="A85" t="str">
            <v>107601699</v>
          </cell>
          <cell r="B85" t="str">
            <v>10</v>
          </cell>
          <cell r="C85" t="str">
            <v>016</v>
          </cell>
          <cell r="D85" t="str">
            <v>76</v>
          </cell>
          <cell r="E85" t="str">
            <v>99</v>
          </cell>
          <cell r="F85" t="str">
            <v>Assets</v>
          </cell>
          <cell r="G85" t="str">
            <v>Fixed Assets - Office Equipments</v>
          </cell>
          <cell r="H85" t="str">
            <v>Unilever Ceylon Ltd.</v>
          </cell>
          <cell r="I85">
            <v>815641.71</v>
          </cell>
        </row>
        <row r="86">
          <cell r="A86" t="str">
            <v>107701647</v>
          </cell>
          <cell r="B86" t="str">
            <v>10</v>
          </cell>
          <cell r="C86" t="str">
            <v>016</v>
          </cell>
          <cell r="D86" t="str">
            <v>77</v>
          </cell>
          <cell r="E86" t="str">
            <v>47</v>
          </cell>
          <cell r="F86" t="str">
            <v>Assets</v>
          </cell>
          <cell r="G86" t="str">
            <v>Fixed Assets - Office Equipments</v>
          </cell>
          <cell r="H86" t="str">
            <v>Puttalam Cement Ltd.</v>
          </cell>
          <cell r="I86">
            <v>0</v>
          </cell>
        </row>
        <row r="87">
          <cell r="A87" t="str">
            <v>107701699</v>
          </cell>
          <cell r="B87" t="str">
            <v>10</v>
          </cell>
          <cell r="C87" t="str">
            <v>016</v>
          </cell>
          <cell r="D87" t="str">
            <v>77</v>
          </cell>
          <cell r="E87" t="str">
            <v>99</v>
          </cell>
          <cell r="F87" t="str">
            <v>Assets</v>
          </cell>
          <cell r="G87" t="str">
            <v>Fixed Assets - Office Equipments</v>
          </cell>
          <cell r="H87" t="str">
            <v>Puttalam Cement Ltd.</v>
          </cell>
          <cell r="I87">
            <v>1706211.65</v>
          </cell>
        </row>
        <row r="88">
          <cell r="A88" t="str">
            <v>107801699</v>
          </cell>
          <cell r="B88" t="str">
            <v>10</v>
          </cell>
          <cell r="C88" t="str">
            <v>016</v>
          </cell>
          <cell r="D88" t="str">
            <v>78</v>
          </cell>
          <cell r="E88" t="str">
            <v>99</v>
          </cell>
          <cell r="F88" t="str">
            <v>Assets</v>
          </cell>
          <cell r="G88" t="str">
            <v>Fixed Assets - Office Equipments</v>
          </cell>
          <cell r="H88" t="str">
            <v>Discover IT (Pvt.) Ltd.</v>
          </cell>
          <cell r="I88">
            <v>150000</v>
          </cell>
        </row>
        <row r="89">
          <cell r="A89" t="str">
            <v>108001643</v>
          </cell>
          <cell r="B89" t="str">
            <v>10</v>
          </cell>
          <cell r="C89" t="str">
            <v>016</v>
          </cell>
          <cell r="D89" t="str">
            <v>80</v>
          </cell>
          <cell r="E89" t="str">
            <v>43</v>
          </cell>
          <cell r="F89" t="str">
            <v>Assets</v>
          </cell>
          <cell r="G89" t="str">
            <v>Fixed Assets - Office Equipments</v>
          </cell>
          <cell r="H89" t="str">
            <v>Bank of Ceylon Ltd.</v>
          </cell>
          <cell r="I89">
            <v>18006.080000000002</v>
          </cell>
        </row>
        <row r="90">
          <cell r="A90" t="str">
            <v>108001699</v>
          </cell>
          <cell r="B90" t="str">
            <v>10</v>
          </cell>
          <cell r="C90" t="str">
            <v>016</v>
          </cell>
          <cell r="D90" t="str">
            <v>80</v>
          </cell>
          <cell r="E90" t="str">
            <v>99</v>
          </cell>
          <cell r="F90" t="str">
            <v>Assets</v>
          </cell>
          <cell r="G90" t="str">
            <v>Fixed Assets - Office Equipments</v>
          </cell>
          <cell r="H90" t="str">
            <v>Bank of Ceylon Ltd.</v>
          </cell>
          <cell r="I90">
            <v>609349.1</v>
          </cell>
        </row>
        <row r="91">
          <cell r="A91" t="str">
            <v>108201652</v>
          </cell>
          <cell r="B91" t="str">
            <v>10</v>
          </cell>
          <cell r="C91" t="str">
            <v>016</v>
          </cell>
          <cell r="D91" t="str">
            <v>82</v>
          </cell>
          <cell r="E91" t="str">
            <v>52</v>
          </cell>
          <cell r="F91" t="str">
            <v>Assets</v>
          </cell>
          <cell r="G91" t="str">
            <v>Fixed Assets - Office Equipments</v>
          </cell>
          <cell r="H91" t="str">
            <v>Pan Asia Bank</v>
          </cell>
          <cell r="I91">
            <v>200000</v>
          </cell>
        </row>
        <row r="92">
          <cell r="A92" t="str">
            <v>108201653</v>
          </cell>
          <cell r="B92" t="str">
            <v>10</v>
          </cell>
          <cell r="C92" t="str">
            <v>016</v>
          </cell>
          <cell r="D92" t="str">
            <v>82</v>
          </cell>
          <cell r="E92" t="str">
            <v>53</v>
          </cell>
          <cell r="F92" t="str">
            <v>Assets</v>
          </cell>
          <cell r="G92" t="str">
            <v>Fixed Assets - Office Equipments</v>
          </cell>
          <cell r="H92" t="str">
            <v>Pan Asia Bank</v>
          </cell>
          <cell r="I92">
            <v>200000</v>
          </cell>
        </row>
        <row r="93">
          <cell r="A93" t="str">
            <v>108201654</v>
          </cell>
          <cell r="B93" t="str">
            <v>10</v>
          </cell>
          <cell r="C93" t="str">
            <v>016</v>
          </cell>
          <cell r="D93" t="str">
            <v>82</v>
          </cell>
          <cell r="E93" t="str">
            <v>54</v>
          </cell>
          <cell r="F93" t="str">
            <v>Assets</v>
          </cell>
          <cell r="G93" t="str">
            <v>Fixed Assets - Office Equipments</v>
          </cell>
          <cell r="H93" t="str">
            <v>Pan Asia Bank</v>
          </cell>
          <cell r="I93">
            <v>150000</v>
          </cell>
        </row>
        <row r="94">
          <cell r="A94" t="str">
            <v>108201655</v>
          </cell>
          <cell r="B94" t="str">
            <v>10</v>
          </cell>
          <cell r="C94" t="str">
            <v>016</v>
          </cell>
          <cell r="D94" t="str">
            <v>82</v>
          </cell>
          <cell r="E94" t="str">
            <v>55</v>
          </cell>
          <cell r="F94" t="str">
            <v>Assets</v>
          </cell>
          <cell r="G94" t="str">
            <v>Fixed Assets - Office Equipments</v>
          </cell>
          <cell r="H94" t="str">
            <v>Pan Asia Bank</v>
          </cell>
          <cell r="I94">
            <v>150000</v>
          </cell>
        </row>
        <row r="95">
          <cell r="A95" t="str">
            <v>108201656</v>
          </cell>
          <cell r="B95" t="str">
            <v>10</v>
          </cell>
          <cell r="C95" t="str">
            <v>016</v>
          </cell>
          <cell r="D95" t="str">
            <v>82</v>
          </cell>
          <cell r="E95" t="str">
            <v>56</v>
          </cell>
          <cell r="F95" t="str">
            <v>Assets</v>
          </cell>
          <cell r="G95" t="str">
            <v>Fixed Assets - Office Equipments</v>
          </cell>
          <cell r="H95" t="str">
            <v>Pan Asia Bank</v>
          </cell>
          <cell r="I95">
            <v>150000</v>
          </cell>
        </row>
        <row r="96">
          <cell r="A96" t="str">
            <v>108201699</v>
          </cell>
          <cell r="B96" t="str">
            <v>10</v>
          </cell>
          <cell r="C96" t="str">
            <v>016</v>
          </cell>
          <cell r="D96" t="str">
            <v>82</v>
          </cell>
          <cell r="E96" t="str">
            <v>99</v>
          </cell>
          <cell r="F96" t="str">
            <v>Assets</v>
          </cell>
          <cell r="G96" t="str">
            <v>Fixed Assets - Office Equipments</v>
          </cell>
          <cell r="H96" t="str">
            <v>Pan Asia Bank</v>
          </cell>
          <cell r="I96">
            <v>1996335.92</v>
          </cell>
        </row>
        <row r="97">
          <cell r="A97" t="str">
            <v>108301659</v>
          </cell>
          <cell r="B97" t="str">
            <v>10</v>
          </cell>
          <cell r="C97" t="str">
            <v>016</v>
          </cell>
          <cell r="D97" t="str">
            <v>83</v>
          </cell>
          <cell r="E97" t="str">
            <v>59</v>
          </cell>
          <cell r="F97" t="str">
            <v>Assets</v>
          </cell>
          <cell r="G97" t="str">
            <v>Fixed Assets - Office Equipments</v>
          </cell>
          <cell r="H97" t="str">
            <v>ITMIN Ltd.</v>
          </cell>
          <cell r="I97">
            <v>268016.07</v>
          </cell>
        </row>
        <row r="98">
          <cell r="A98" t="str">
            <v>108301699</v>
          </cell>
          <cell r="B98" t="str">
            <v>10</v>
          </cell>
          <cell r="C98" t="str">
            <v>016</v>
          </cell>
          <cell r="D98" t="str">
            <v>83</v>
          </cell>
          <cell r="E98" t="str">
            <v>99</v>
          </cell>
          <cell r="F98" t="str">
            <v>Assets</v>
          </cell>
          <cell r="G98" t="str">
            <v>Fixed Assets - Office Equipments</v>
          </cell>
          <cell r="H98" t="str">
            <v>ITMIN Ltd.</v>
          </cell>
          <cell r="I98">
            <v>643170.34</v>
          </cell>
        </row>
        <row r="99">
          <cell r="A99" t="str">
            <v>108401645</v>
          </cell>
          <cell r="B99" t="str">
            <v>10</v>
          </cell>
          <cell r="C99" t="str">
            <v>016</v>
          </cell>
          <cell r="D99" t="str">
            <v>84</v>
          </cell>
          <cell r="E99" t="str">
            <v>45</v>
          </cell>
          <cell r="F99" t="str">
            <v>Assets</v>
          </cell>
          <cell r="G99" t="str">
            <v>Fixed Assets - Office Equipments</v>
          </cell>
          <cell r="H99" t="str">
            <v>East - West Information Ltd.</v>
          </cell>
          <cell r="I99">
            <v>150000</v>
          </cell>
        </row>
        <row r="100">
          <cell r="A100" t="str">
            <v>108401699</v>
          </cell>
          <cell r="B100" t="str">
            <v>10</v>
          </cell>
          <cell r="C100" t="str">
            <v>016</v>
          </cell>
          <cell r="D100" t="str">
            <v>84</v>
          </cell>
          <cell r="E100" t="str">
            <v>99</v>
          </cell>
          <cell r="F100" t="str">
            <v>Assets</v>
          </cell>
          <cell r="G100" t="str">
            <v>Fixed Assets - Office Equipments</v>
          </cell>
          <cell r="H100" t="str">
            <v>East - West Information Ltd.</v>
          </cell>
          <cell r="I100">
            <v>1104940.19</v>
          </cell>
        </row>
        <row r="101">
          <cell r="A101" t="str">
            <v>108501699</v>
          </cell>
          <cell r="B101" t="str">
            <v>10</v>
          </cell>
          <cell r="C101" t="str">
            <v>016</v>
          </cell>
          <cell r="D101" t="str">
            <v>85</v>
          </cell>
          <cell r="E101" t="str">
            <v>99</v>
          </cell>
          <cell r="F101" t="str">
            <v>Assets</v>
          </cell>
          <cell r="G101" t="str">
            <v>Fixed Assets - Office Equipments</v>
          </cell>
          <cell r="H101" t="str">
            <v>BATA Shoe Co of Ceylon Ltd.</v>
          </cell>
          <cell r="I101">
            <v>816623.42</v>
          </cell>
        </row>
        <row r="102">
          <cell r="A102" t="str">
            <v>108601699</v>
          </cell>
          <cell r="B102" t="str">
            <v>10</v>
          </cell>
          <cell r="C102" t="str">
            <v>016</v>
          </cell>
          <cell r="D102" t="str">
            <v>86</v>
          </cell>
          <cell r="E102" t="str">
            <v>99</v>
          </cell>
          <cell r="F102" t="str">
            <v>Assets</v>
          </cell>
          <cell r="G102" t="str">
            <v>Fixed Assets - Office Equipments</v>
          </cell>
          <cell r="H102" t="str">
            <v>Golden Key ( C/o ITMIN Ltd.)</v>
          </cell>
          <cell r="I102">
            <v>150000</v>
          </cell>
        </row>
        <row r="103">
          <cell r="A103" t="str">
            <v>108701652</v>
          </cell>
          <cell r="B103" t="str">
            <v>10</v>
          </cell>
          <cell r="C103" t="str">
            <v>016</v>
          </cell>
          <cell r="D103" t="str">
            <v>87</v>
          </cell>
          <cell r="E103" t="str">
            <v>52</v>
          </cell>
          <cell r="F103" t="str">
            <v>Assets</v>
          </cell>
          <cell r="G103" t="str">
            <v>Fixed Assets - Office Equipments</v>
          </cell>
          <cell r="H103" t="str">
            <v>Shell Gas Ltd.</v>
          </cell>
          <cell r="I103">
            <v>500000</v>
          </cell>
        </row>
        <row r="104">
          <cell r="A104" t="str">
            <v>108701666</v>
          </cell>
          <cell r="B104" t="str">
            <v>10</v>
          </cell>
          <cell r="C104" t="str">
            <v>016</v>
          </cell>
          <cell r="D104" t="str">
            <v>87</v>
          </cell>
          <cell r="E104" t="str">
            <v>66</v>
          </cell>
          <cell r="F104" t="str">
            <v>Assets</v>
          </cell>
          <cell r="G104" t="str">
            <v>Fixed Assets - Office Equipments</v>
          </cell>
          <cell r="H104" t="str">
            <v>Shell Gas Ltd.</v>
          </cell>
          <cell r="I104">
            <v>500000</v>
          </cell>
        </row>
        <row r="105">
          <cell r="A105" t="str">
            <v>108701667</v>
          </cell>
          <cell r="B105" t="str">
            <v>10</v>
          </cell>
          <cell r="C105" t="str">
            <v>016</v>
          </cell>
          <cell r="D105" t="str">
            <v>87</v>
          </cell>
          <cell r="E105" t="str">
            <v>67</v>
          </cell>
          <cell r="F105" t="str">
            <v>Assets</v>
          </cell>
          <cell r="G105" t="str">
            <v>Fixed Assets - Office Equipments</v>
          </cell>
          <cell r="H105" t="str">
            <v>Shell Gas Ltd.</v>
          </cell>
          <cell r="I105">
            <v>500000</v>
          </cell>
        </row>
        <row r="106">
          <cell r="A106" t="str">
            <v>108701699</v>
          </cell>
          <cell r="B106" t="str">
            <v>10</v>
          </cell>
          <cell r="C106" t="str">
            <v>016</v>
          </cell>
          <cell r="D106" t="str">
            <v>87</v>
          </cell>
          <cell r="E106" t="str">
            <v>99</v>
          </cell>
          <cell r="F106" t="str">
            <v>Assets</v>
          </cell>
          <cell r="G106" t="str">
            <v>Fixed Assets - Office Equipments</v>
          </cell>
          <cell r="H106" t="str">
            <v>Shell Gas Ltd.</v>
          </cell>
          <cell r="I106">
            <v>3563791.41</v>
          </cell>
        </row>
        <row r="107">
          <cell r="A107" t="str">
            <v>108801699</v>
          </cell>
          <cell r="B107" t="str">
            <v>10</v>
          </cell>
          <cell r="C107" t="str">
            <v>016</v>
          </cell>
          <cell r="D107" t="str">
            <v>88</v>
          </cell>
          <cell r="E107" t="str">
            <v>99</v>
          </cell>
          <cell r="F107" t="str">
            <v>Assets</v>
          </cell>
          <cell r="G107" t="str">
            <v>Fixed Assets - Office Equipments</v>
          </cell>
          <cell r="H107" t="str">
            <v>Smart Net Lanka Limited.</v>
          </cell>
          <cell r="I107">
            <v>150000</v>
          </cell>
        </row>
        <row r="108">
          <cell r="A108" t="str">
            <v>108901699</v>
          </cell>
          <cell r="B108" t="str">
            <v>10</v>
          </cell>
          <cell r="C108" t="str">
            <v>016</v>
          </cell>
          <cell r="D108" t="str">
            <v>89</v>
          </cell>
          <cell r="E108" t="str">
            <v>99</v>
          </cell>
          <cell r="F108" t="str">
            <v>Assets</v>
          </cell>
          <cell r="G108" t="str">
            <v>Fixed Assets - Office Equipments</v>
          </cell>
          <cell r="H108" t="str">
            <v>People's Bank ( O/A Just In Time )</v>
          </cell>
          <cell r="I108">
            <v>6664660.1399999997</v>
          </cell>
        </row>
        <row r="109">
          <cell r="A109" t="str">
            <v>109001641</v>
          </cell>
          <cell r="B109" t="str">
            <v>10</v>
          </cell>
          <cell r="C109" t="str">
            <v>016</v>
          </cell>
          <cell r="D109" t="str">
            <v>90</v>
          </cell>
          <cell r="E109" t="str">
            <v>41</v>
          </cell>
          <cell r="F109" t="str">
            <v>Assets</v>
          </cell>
          <cell r="G109" t="str">
            <v>Fixed Assets - Office Equipments</v>
          </cell>
          <cell r="H109" t="str">
            <v>Clipsal Lanka ( O/A of Suntel )</v>
          </cell>
          <cell r="I109">
            <v>0</v>
          </cell>
        </row>
        <row r="110">
          <cell r="A110" t="str">
            <v>109001642</v>
          </cell>
          <cell r="B110" t="str">
            <v>10</v>
          </cell>
          <cell r="C110" t="str">
            <v>016</v>
          </cell>
          <cell r="D110" t="str">
            <v>90</v>
          </cell>
          <cell r="E110" t="str">
            <v>42</v>
          </cell>
          <cell r="F110" t="str">
            <v>Assets</v>
          </cell>
          <cell r="G110" t="str">
            <v>Fixed Assets - Office Equipments</v>
          </cell>
          <cell r="H110" t="str">
            <v>Clipsal Lanka ( O/A of Suntel )</v>
          </cell>
          <cell r="I110">
            <v>0</v>
          </cell>
        </row>
        <row r="111">
          <cell r="A111" t="str">
            <v>109001644</v>
          </cell>
          <cell r="B111" t="str">
            <v>10</v>
          </cell>
          <cell r="C111" t="str">
            <v>016</v>
          </cell>
          <cell r="D111" t="str">
            <v>90</v>
          </cell>
          <cell r="E111" t="str">
            <v>44</v>
          </cell>
          <cell r="F111" t="str">
            <v>Assets</v>
          </cell>
          <cell r="G111" t="str">
            <v>Fixed Assets - Office Equipments</v>
          </cell>
          <cell r="H111" t="str">
            <v>Clipsal Lanka ( O/A of Suntel )</v>
          </cell>
          <cell r="I111">
            <v>0</v>
          </cell>
        </row>
        <row r="112">
          <cell r="A112" t="str">
            <v>109001662</v>
          </cell>
          <cell r="B112" t="str">
            <v>10</v>
          </cell>
          <cell r="C112" t="str">
            <v>016</v>
          </cell>
          <cell r="D112" t="str">
            <v>90</v>
          </cell>
          <cell r="E112" t="str">
            <v>62</v>
          </cell>
          <cell r="F112" t="str">
            <v>Assets</v>
          </cell>
          <cell r="G112" t="str">
            <v>Fixed Assets - Office Equipments</v>
          </cell>
          <cell r="H112" t="str">
            <v>Clipsal Lanka ( O/A of Suntel )</v>
          </cell>
          <cell r="I112">
            <v>0</v>
          </cell>
        </row>
        <row r="113">
          <cell r="A113" t="str">
            <v>109001675</v>
          </cell>
          <cell r="B113" t="str">
            <v>10</v>
          </cell>
          <cell r="C113" t="str">
            <v>016</v>
          </cell>
          <cell r="D113" t="str">
            <v>90</v>
          </cell>
          <cell r="E113" t="str">
            <v>75</v>
          </cell>
          <cell r="F113" t="str">
            <v>Assets</v>
          </cell>
          <cell r="G113" t="str">
            <v>Fixed Assets - Office Equipments</v>
          </cell>
          <cell r="H113" t="str">
            <v>Clipsal Lanka ( O/A of Suntel )</v>
          </cell>
          <cell r="I113">
            <v>0</v>
          </cell>
        </row>
        <row r="114">
          <cell r="A114" t="str">
            <v>109001699</v>
          </cell>
          <cell r="B114" t="str">
            <v>10</v>
          </cell>
          <cell r="C114" t="str">
            <v>016</v>
          </cell>
          <cell r="D114" t="str">
            <v>90</v>
          </cell>
          <cell r="E114" t="str">
            <v>99</v>
          </cell>
          <cell r="F114" t="str">
            <v>Assets</v>
          </cell>
          <cell r="G114" t="str">
            <v>Fixed Assets - Office Equipments</v>
          </cell>
          <cell r="H114" t="str">
            <v>Clipsal Lanka ( O/A of Suntel )</v>
          </cell>
          <cell r="I114">
            <v>2144936.73</v>
          </cell>
        </row>
        <row r="115">
          <cell r="A115" t="str">
            <v>109101699</v>
          </cell>
          <cell r="B115" t="str">
            <v>10</v>
          </cell>
          <cell r="C115" t="str">
            <v>016</v>
          </cell>
          <cell r="D115" t="str">
            <v>91</v>
          </cell>
          <cell r="E115" t="str">
            <v>99</v>
          </cell>
          <cell r="F115" t="str">
            <v>Assets</v>
          </cell>
          <cell r="G115" t="str">
            <v>Fixed Assets - Office Equipments</v>
          </cell>
          <cell r="H115" t="str">
            <v>Central Finance</v>
          </cell>
          <cell r="I115">
            <v>1406286.07</v>
          </cell>
        </row>
        <row r="116">
          <cell r="A116" t="str">
            <v>109201643</v>
          </cell>
          <cell r="B116" t="str">
            <v>10</v>
          </cell>
          <cell r="C116" t="str">
            <v>016</v>
          </cell>
          <cell r="D116" t="str">
            <v>92</v>
          </cell>
          <cell r="E116" t="str">
            <v>43</v>
          </cell>
          <cell r="F116" t="str">
            <v>Assets</v>
          </cell>
          <cell r="G116" t="str">
            <v>Fixed Assets - Office Equipments</v>
          </cell>
          <cell r="H116" t="str">
            <v>Asiasoft (pvt.) Ltd.</v>
          </cell>
          <cell r="I116">
            <v>50000</v>
          </cell>
        </row>
        <row r="117">
          <cell r="A117" t="str">
            <v>109201699</v>
          </cell>
          <cell r="B117" t="str">
            <v>10</v>
          </cell>
          <cell r="C117" t="str">
            <v>016</v>
          </cell>
          <cell r="D117" t="str">
            <v>92</v>
          </cell>
          <cell r="E117" t="str">
            <v>99</v>
          </cell>
          <cell r="F117" t="str">
            <v>Assets</v>
          </cell>
          <cell r="G117" t="str">
            <v>Fixed Assets - Office Equipments</v>
          </cell>
          <cell r="H117" t="str">
            <v>Asiasoft (pvt.) Ltd.</v>
          </cell>
          <cell r="I117">
            <v>64001.279999999999</v>
          </cell>
        </row>
        <row r="118">
          <cell r="A118" t="str">
            <v>109301699</v>
          </cell>
          <cell r="B118" t="str">
            <v>10</v>
          </cell>
          <cell r="C118" t="str">
            <v>016</v>
          </cell>
          <cell r="D118" t="str">
            <v>93</v>
          </cell>
          <cell r="E118" t="str">
            <v>99</v>
          </cell>
          <cell r="F118" t="str">
            <v>Assets</v>
          </cell>
          <cell r="G118" t="str">
            <v>Fixed Assets - Office Equipments</v>
          </cell>
          <cell r="H118" t="str">
            <v>Ceylon Biscuits</v>
          </cell>
          <cell r="I118">
            <v>720696.73</v>
          </cell>
        </row>
        <row r="119">
          <cell r="A119" t="str">
            <v>109501652</v>
          </cell>
          <cell r="B119" t="str">
            <v>10</v>
          </cell>
          <cell r="C119" t="str">
            <v>016</v>
          </cell>
          <cell r="D119" t="str">
            <v>95</v>
          </cell>
          <cell r="E119" t="str">
            <v>52</v>
          </cell>
          <cell r="F119" t="str">
            <v>Assets</v>
          </cell>
          <cell r="G119" t="str">
            <v>Fixed Assets - Office Equipments</v>
          </cell>
          <cell r="H119" t="str">
            <v>Crescat Development Ltd.</v>
          </cell>
          <cell r="I119">
            <v>0</v>
          </cell>
        </row>
        <row r="120">
          <cell r="A120" t="str">
            <v>109501699</v>
          </cell>
          <cell r="B120" t="str">
            <v>10</v>
          </cell>
          <cell r="C120" t="str">
            <v>016</v>
          </cell>
          <cell r="D120" t="str">
            <v>95</v>
          </cell>
          <cell r="E120" t="str">
            <v>99</v>
          </cell>
          <cell r="F120" t="str">
            <v>Assets</v>
          </cell>
          <cell r="G120" t="str">
            <v>Fixed Assets - Office Equipments</v>
          </cell>
          <cell r="H120" t="str">
            <v>Crescat Development Ltd.</v>
          </cell>
          <cell r="I120">
            <v>379972.03</v>
          </cell>
        </row>
        <row r="121">
          <cell r="A121" t="str">
            <v>109601643</v>
          </cell>
          <cell r="B121" t="str">
            <v>10</v>
          </cell>
          <cell r="C121" t="str">
            <v>016</v>
          </cell>
          <cell r="D121" t="str">
            <v>96</v>
          </cell>
          <cell r="E121" t="str">
            <v>43</v>
          </cell>
          <cell r="F121" t="str">
            <v>Assets</v>
          </cell>
          <cell r="G121" t="str">
            <v>Fixed Assets - Office Equipments</v>
          </cell>
          <cell r="H121" t="str">
            <v>Maerst Line</v>
          </cell>
          <cell r="I121">
            <v>0</v>
          </cell>
        </row>
        <row r="122">
          <cell r="A122" t="str">
            <v>109601699</v>
          </cell>
          <cell r="B122" t="str">
            <v>10</v>
          </cell>
          <cell r="C122" t="str">
            <v>016</v>
          </cell>
          <cell r="D122" t="str">
            <v>96</v>
          </cell>
          <cell r="E122" t="str">
            <v>99</v>
          </cell>
          <cell r="F122" t="str">
            <v>Assets</v>
          </cell>
          <cell r="G122" t="str">
            <v>Fixed Assets - Office Equipments</v>
          </cell>
          <cell r="H122" t="str">
            <v>Maerst Line</v>
          </cell>
          <cell r="I122">
            <v>1109338.3799999999</v>
          </cell>
        </row>
        <row r="123">
          <cell r="A123" t="str">
            <v>109701641</v>
          </cell>
          <cell r="B123" t="str">
            <v>10</v>
          </cell>
          <cell r="C123" t="str">
            <v>016</v>
          </cell>
          <cell r="D123" t="str">
            <v>97</v>
          </cell>
          <cell r="E123" t="str">
            <v>41</v>
          </cell>
          <cell r="F123" t="str">
            <v>Assets</v>
          </cell>
          <cell r="G123" t="str">
            <v>Fixed Assets - Office Equipments</v>
          </cell>
          <cell r="H123" t="str">
            <v>Merchant Bank</v>
          </cell>
          <cell r="I123">
            <v>0</v>
          </cell>
        </row>
        <row r="124">
          <cell r="A124" t="str">
            <v>109701643</v>
          </cell>
          <cell r="B124" t="str">
            <v>10</v>
          </cell>
          <cell r="C124" t="str">
            <v>016</v>
          </cell>
          <cell r="D124" t="str">
            <v>97</v>
          </cell>
          <cell r="E124" t="str">
            <v>43</v>
          </cell>
          <cell r="F124" t="str">
            <v>Assets</v>
          </cell>
          <cell r="G124" t="str">
            <v>Fixed Assets - Office Equipments</v>
          </cell>
          <cell r="H124" t="str">
            <v>Merchant Bank</v>
          </cell>
          <cell r="I124">
            <v>0</v>
          </cell>
        </row>
        <row r="125">
          <cell r="A125" t="str">
            <v>109701661</v>
          </cell>
          <cell r="B125" t="str">
            <v>10</v>
          </cell>
          <cell r="C125" t="str">
            <v>016</v>
          </cell>
          <cell r="D125" t="str">
            <v>97</v>
          </cell>
          <cell r="E125" t="str">
            <v>61</v>
          </cell>
          <cell r="F125" t="str">
            <v>Assets</v>
          </cell>
          <cell r="G125" t="str">
            <v>Fixed Assets - Office Equipments</v>
          </cell>
          <cell r="H125" t="str">
            <v>Merchant Bank</v>
          </cell>
          <cell r="I125">
            <v>0</v>
          </cell>
        </row>
        <row r="126">
          <cell r="A126" t="str">
            <v>109701662</v>
          </cell>
          <cell r="B126" t="str">
            <v>10</v>
          </cell>
          <cell r="C126" t="str">
            <v>016</v>
          </cell>
          <cell r="D126" t="str">
            <v>97</v>
          </cell>
          <cell r="E126" t="str">
            <v>62</v>
          </cell>
          <cell r="F126" t="str">
            <v>Assets</v>
          </cell>
          <cell r="G126" t="str">
            <v>Fixed Assets - Office Equipments</v>
          </cell>
          <cell r="H126" t="str">
            <v>Merchant Bank</v>
          </cell>
          <cell r="I126">
            <v>0</v>
          </cell>
        </row>
        <row r="127">
          <cell r="A127" t="str">
            <v>109701699</v>
          </cell>
          <cell r="B127" t="str">
            <v>10</v>
          </cell>
          <cell r="C127" t="str">
            <v>016</v>
          </cell>
          <cell r="D127" t="str">
            <v>97</v>
          </cell>
          <cell r="E127" t="str">
            <v>99</v>
          </cell>
          <cell r="F127" t="str">
            <v>Assets</v>
          </cell>
          <cell r="G127" t="str">
            <v>Fixed Assets - Office Equipments</v>
          </cell>
          <cell r="H127" t="str">
            <v>Merchant Bank</v>
          </cell>
          <cell r="I127">
            <v>951753.35</v>
          </cell>
        </row>
        <row r="128">
          <cell r="A128" t="str">
            <v>109801643</v>
          </cell>
          <cell r="B128" t="str">
            <v>10</v>
          </cell>
          <cell r="C128" t="str">
            <v>016</v>
          </cell>
          <cell r="D128" t="str">
            <v>98</v>
          </cell>
          <cell r="E128" t="str">
            <v>43</v>
          </cell>
          <cell r="F128" t="str">
            <v>Assets</v>
          </cell>
          <cell r="G128" t="str">
            <v>Fixed Assets - Office Equipments</v>
          </cell>
          <cell r="H128" t="str">
            <v>CMC</v>
          </cell>
          <cell r="I128">
            <v>0</v>
          </cell>
        </row>
        <row r="129">
          <cell r="A129" t="str">
            <v>109801699</v>
          </cell>
          <cell r="B129" t="str">
            <v>10</v>
          </cell>
          <cell r="C129" t="str">
            <v>016</v>
          </cell>
          <cell r="D129" t="str">
            <v>98</v>
          </cell>
          <cell r="E129" t="str">
            <v>99</v>
          </cell>
          <cell r="F129" t="str">
            <v>Assets</v>
          </cell>
          <cell r="G129" t="str">
            <v>Fixed Assets - Office Equipments</v>
          </cell>
          <cell r="H129" t="str">
            <v>CMC</v>
          </cell>
          <cell r="I129">
            <v>221256.9</v>
          </cell>
        </row>
        <row r="130">
          <cell r="A130" t="str">
            <v>109901699</v>
          </cell>
          <cell r="B130" t="str">
            <v>10</v>
          </cell>
          <cell r="C130" t="str">
            <v>016</v>
          </cell>
          <cell r="D130" t="str">
            <v>99</v>
          </cell>
          <cell r="E130" t="str">
            <v>99</v>
          </cell>
          <cell r="F130" t="str">
            <v>Assets</v>
          </cell>
          <cell r="G130" t="str">
            <v>Fixed Assets - Office Equipments</v>
          </cell>
          <cell r="H130" t="str">
            <v>Other</v>
          </cell>
          <cell r="I130">
            <v>32536758.219999999</v>
          </cell>
        </row>
        <row r="131">
          <cell r="A131" t="str">
            <v>109901799</v>
          </cell>
          <cell r="B131" t="str">
            <v>10</v>
          </cell>
          <cell r="C131" t="str">
            <v>017</v>
          </cell>
          <cell r="D131" t="str">
            <v>99</v>
          </cell>
          <cell r="E131" t="str">
            <v>99</v>
          </cell>
          <cell r="F131" t="str">
            <v>Assets</v>
          </cell>
          <cell r="G131" t="str">
            <v>Fixed Assets - Motor Vehicles</v>
          </cell>
          <cell r="H131" t="str">
            <v>Other</v>
          </cell>
          <cell r="I131">
            <v>10814689.439999999</v>
          </cell>
        </row>
        <row r="132">
          <cell r="A132" t="str">
            <v>109901899</v>
          </cell>
          <cell r="B132" t="str">
            <v>10</v>
          </cell>
          <cell r="C132" t="str">
            <v>018</v>
          </cell>
          <cell r="D132" t="str">
            <v>99</v>
          </cell>
          <cell r="E132" t="str">
            <v>99</v>
          </cell>
          <cell r="F132" t="str">
            <v>Assets</v>
          </cell>
          <cell r="G132" t="str">
            <v>Capital Work-in-progress</v>
          </cell>
          <cell r="H132" t="str">
            <v>Other</v>
          </cell>
          <cell r="I132">
            <v>892186</v>
          </cell>
        </row>
        <row r="133">
          <cell r="A133" t="str">
            <v>109901999</v>
          </cell>
          <cell r="B133" t="str">
            <v>10</v>
          </cell>
          <cell r="C133" t="str">
            <v>019</v>
          </cell>
          <cell r="D133" t="str">
            <v>99</v>
          </cell>
          <cell r="E133" t="str">
            <v>99</v>
          </cell>
          <cell r="F133" t="str">
            <v>Assets</v>
          </cell>
          <cell r="G133" t="str">
            <v>Leasehold Improvements</v>
          </cell>
          <cell r="H133" t="str">
            <v>Other</v>
          </cell>
          <cell r="I133">
            <v>0</v>
          </cell>
        </row>
        <row r="134">
          <cell r="A134" t="str">
            <v>101102010</v>
          </cell>
          <cell r="B134" t="str">
            <v>10</v>
          </cell>
          <cell r="C134" t="str">
            <v>020</v>
          </cell>
          <cell r="D134" t="str">
            <v>11</v>
          </cell>
          <cell r="E134" t="str">
            <v>10</v>
          </cell>
          <cell r="F134" t="str">
            <v>Assets</v>
          </cell>
          <cell r="G134" t="str">
            <v>Capital Work-in-progress ( Labour )</v>
          </cell>
          <cell r="H134" t="str">
            <v>Software Development</v>
          </cell>
          <cell r="I134">
            <v>1104785.02</v>
          </cell>
        </row>
        <row r="135">
          <cell r="A135" t="str">
            <v>101102020</v>
          </cell>
          <cell r="B135" t="str">
            <v>10</v>
          </cell>
          <cell r="C135" t="str">
            <v>020</v>
          </cell>
          <cell r="D135" t="str">
            <v>11</v>
          </cell>
          <cell r="E135" t="str">
            <v>20</v>
          </cell>
          <cell r="F135" t="str">
            <v>Assets</v>
          </cell>
          <cell r="G135" t="str">
            <v>Capital Work-in-progress ( Labour )</v>
          </cell>
          <cell r="H135" t="str">
            <v>Software Development</v>
          </cell>
          <cell r="I135">
            <v>0</v>
          </cell>
        </row>
        <row r="136">
          <cell r="A136" t="str">
            <v>109902099</v>
          </cell>
          <cell r="B136" t="str">
            <v>10</v>
          </cell>
          <cell r="C136" t="str">
            <v>020</v>
          </cell>
          <cell r="D136" t="str">
            <v>99</v>
          </cell>
          <cell r="E136" t="str">
            <v>99</v>
          </cell>
          <cell r="F136" t="str">
            <v>Assets</v>
          </cell>
          <cell r="G136" t="str">
            <v>Capital Work-in-progress ( Labour )</v>
          </cell>
          <cell r="H136" t="str">
            <v>Other</v>
          </cell>
          <cell r="I136">
            <v>3517650.26</v>
          </cell>
        </row>
        <row r="137">
          <cell r="A137" t="str">
            <v>109902199</v>
          </cell>
          <cell r="B137" t="str">
            <v>10</v>
          </cell>
          <cell r="C137" t="str">
            <v>021</v>
          </cell>
          <cell r="D137" t="str">
            <v>99</v>
          </cell>
          <cell r="E137" t="str">
            <v>99</v>
          </cell>
          <cell r="F137" t="str">
            <v>Assets</v>
          </cell>
          <cell r="G137" t="str">
            <v>Provision for Depreciation - Buildings</v>
          </cell>
          <cell r="H137" t="str">
            <v>Other</v>
          </cell>
          <cell r="I137">
            <v>0</v>
          </cell>
        </row>
        <row r="138">
          <cell r="A138" t="str">
            <v>109902299</v>
          </cell>
          <cell r="B138" t="str">
            <v>10</v>
          </cell>
          <cell r="C138" t="str">
            <v>022</v>
          </cell>
          <cell r="D138" t="str">
            <v>99</v>
          </cell>
          <cell r="E138" t="str">
            <v>99</v>
          </cell>
          <cell r="F138" t="str">
            <v>Assets</v>
          </cell>
          <cell r="G138" t="str">
            <v>Provision for Depreciation - Plant &amp; Machinery</v>
          </cell>
          <cell r="H138" t="str">
            <v>Other</v>
          </cell>
          <cell r="I138">
            <v>-259593.91</v>
          </cell>
        </row>
        <row r="139">
          <cell r="A139" t="str">
            <v>109902399</v>
          </cell>
          <cell r="B139" t="str">
            <v>10</v>
          </cell>
          <cell r="C139" t="str">
            <v>023</v>
          </cell>
          <cell r="D139" t="str">
            <v>99</v>
          </cell>
          <cell r="E139" t="str">
            <v>99</v>
          </cell>
          <cell r="F139" t="str">
            <v>Assets</v>
          </cell>
          <cell r="G139" t="str">
            <v>Provision for Depreciation - Tools &amp; Implements</v>
          </cell>
          <cell r="H139" t="str">
            <v>Other</v>
          </cell>
          <cell r="I139">
            <v>-1207318.3500000001</v>
          </cell>
        </row>
        <row r="140">
          <cell r="A140" t="str">
            <v>109902499</v>
          </cell>
          <cell r="B140" t="str">
            <v>10</v>
          </cell>
          <cell r="C140" t="str">
            <v>024</v>
          </cell>
          <cell r="D140" t="str">
            <v>99</v>
          </cell>
          <cell r="E140" t="str">
            <v>99</v>
          </cell>
          <cell r="F140" t="str">
            <v>Assets</v>
          </cell>
          <cell r="G140" t="str">
            <v>Provision for Depreciation - Furniture &amp; Fittings</v>
          </cell>
          <cell r="H140" t="str">
            <v>Other</v>
          </cell>
          <cell r="I140">
            <v>-2881476.69</v>
          </cell>
        </row>
        <row r="141">
          <cell r="A141" t="str">
            <v>1010002599</v>
          </cell>
          <cell r="B141" t="str">
            <v>10</v>
          </cell>
          <cell r="C141" t="str">
            <v>025</v>
          </cell>
          <cell r="D141" t="str">
            <v>10</v>
          </cell>
          <cell r="E141" t="str">
            <v>99</v>
          </cell>
          <cell r="F141" t="str">
            <v>Assets</v>
          </cell>
          <cell r="G141" t="str">
            <v>Provision for Depreciation - Office Equipments</v>
          </cell>
          <cell r="H141" t="str">
            <v>Nations trust Bank</v>
          </cell>
          <cell r="I141">
            <v>-3460917.52</v>
          </cell>
        </row>
        <row r="142">
          <cell r="A142" t="str">
            <v>1010102599</v>
          </cell>
          <cell r="B142" t="str">
            <v>10</v>
          </cell>
          <cell r="C142" t="str">
            <v>025</v>
          </cell>
          <cell r="D142" t="str">
            <v>10</v>
          </cell>
          <cell r="E142" t="str">
            <v>99</v>
          </cell>
          <cell r="F142" t="str">
            <v>Assets</v>
          </cell>
          <cell r="G142" t="str">
            <v>Provision for Depreciation - Office Equipments</v>
          </cell>
          <cell r="H142" t="str">
            <v>Kahawatta plantation</v>
          </cell>
          <cell r="I142">
            <v>-317321.03000000003</v>
          </cell>
        </row>
        <row r="143">
          <cell r="A143" t="str">
            <v>1010202599</v>
          </cell>
          <cell r="B143" t="str">
            <v>10</v>
          </cell>
          <cell r="C143" t="str">
            <v>025</v>
          </cell>
          <cell r="D143" t="str">
            <v>10</v>
          </cell>
          <cell r="E143" t="str">
            <v>99</v>
          </cell>
          <cell r="F143" t="str">
            <v>Assets</v>
          </cell>
          <cell r="G143" t="str">
            <v>Provision for Depreciation - Office Equipments</v>
          </cell>
          <cell r="H143" t="str">
            <v>Just in time</v>
          </cell>
          <cell r="I143">
            <v>-103202.43</v>
          </cell>
        </row>
        <row r="144">
          <cell r="A144" t="str">
            <v>1010302599</v>
          </cell>
          <cell r="B144" t="str">
            <v>10</v>
          </cell>
          <cell r="C144" t="str">
            <v>025</v>
          </cell>
          <cell r="D144" t="str">
            <v>10</v>
          </cell>
          <cell r="E144" t="str">
            <v>99</v>
          </cell>
          <cell r="F144" t="str">
            <v>Assets</v>
          </cell>
          <cell r="G144" t="str">
            <v>Provision for Depreciation - Office Equipments</v>
          </cell>
          <cell r="H144" t="str">
            <v>Lanka Electricity Co Ltd.</v>
          </cell>
          <cell r="I144">
            <v>-3828127.89</v>
          </cell>
        </row>
        <row r="145">
          <cell r="A145" t="str">
            <v>1010402599</v>
          </cell>
          <cell r="B145" t="str">
            <v>10</v>
          </cell>
          <cell r="C145" t="str">
            <v>025</v>
          </cell>
          <cell r="D145" t="str">
            <v>10</v>
          </cell>
          <cell r="E145" t="str">
            <v>99</v>
          </cell>
          <cell r="F145" t="str">
            <v>Assets</v>
          </cell>
          <cell r="G145" t="str">
            <v>Provision for Depreciation - Office Equipments</v>
          </cell>
          <cell r="H145" t="str">
            <v>Logical systems</v>
          </cell>
          <cell r="I145">
            <v>-145558.14000000001</v>
          </cell>
        </row>
        <row r="146">
          <cell r="A146" t="str">
            <v>1010502599</v>
          </cell>
          <cell r="B146" t="str">
            <v>10</v>
          </cell>
          <cell r="C146" t="str">
            <v>025</v>
          </cell>
          <cell r="D146" t="str">
            <v>10</v>
          </cell>
          <cell r="E146" t="str">
            <v>99</v>
          </cell>
          <cell r="F146" t="str">
            <v>Assets</v>
          </cell>
          <cell r="G146" t="str">
            <v>Provision for Depreciation - Office Equipments</v>
          </cell>
          <cell r="H146" t="str">
            <v>Skynet Technologies</v>
          </cell>
          <cell r="I146">
            <v>-142862.60999999999</v>
          </cell>
        </row>
        <row r="147">
          <cell r="A147" t="str">
            <v>1010602599</v>
          </cell>
          <cell r="B147" t="str">
            <v>10</v>
          </cell>
          <cell r="C147" t="str">
            <v>025</v>
          </cell>
          <cell r="D147" t="str">
            <v>10</v>
          </cell>
          <cell r="E147" t="str">
            <v>99</v>
          </cell>
          <cell r="F147" t="str">
            <v>Assets</v>
          </cell>
          <cell r="G147" t="str">
            <v>Provision for Depreciation - Office Equipments</v>
          </cell>
          <cell r="H147" t="str">
            <v>Ceylon Electricty Board</v>
          </cell>
          <cell r="I147">
            <v>-2204968.83</v>
          </cell>
        </row>
        <row r="148">
          <cell r="A148" t="str">
            <v>1010702599</v>
          </cell>
          <cell r="B148" t="str">
            <v>10</v>
          </cell>
          <cell r="C148" t="str">
            <v>025</v>
          </cell>
          <cell r="D148" t="str">
            <v>10</v>
          </cell>
          <cell r="E148" t="str">
            <v>99</v>
          </cell>
          <cell r="F148" t="str">
            <v>Assets</v>
          </cell>
          <cell r="G148" t="str">
            <v>Provision for Depreciation - Office Equipments</v>
          </cell>
          <cell r="H148" t="str">
            <v>Ranmalu Fashions</v>
          </cell>
          <cell r="I148">
            <v>-41265.54</v>
          </cell>
        </row>
        <row r="149">
          <cell r="A149" t="str">
            <v>1010802599</v>
          </cell>
          <cell r="B149" t="str">
            <v>10</v>
          </cell>
          <cell r="C149" t="str">
            <v>025</v>
          </cell>
          <cell r="D149" t="str">
            <v>10</v>
          </cell>
          <cell r="E149" t="str">
            <v>99</v>
          </cell>
          <cell r="F149" t="str">
            <v>Assets</v>
          </cell>
          <cell r="G149" t="str">
            <v>Provision for Depreciation - Office Equipments</v>
          </cell>
          <cell r="H149" t="str">
            <v>E-net Marketing (Pte) Limited</v>
          </cell>
          <cell r="I149">
            <v>-132080.54</v>
          </cell>
        </row>
        <row r="150">
          <cell r="A150" t="str">
            <v>1010902599</v>
          </cell>
          <cell r="B150" t="str">
            <v>10</v>
          </cell>
          <cell r="C150" t="str">
            <v>025</v>
          </cell>
          <cell r="D150" t="str">
            <v>10</v>
          </cell>
          <cell r="E150" t="str">
            <v>99</v>
          </cell>
          <cell r="F150" t="str">
            <v>Assets</v>
          </cell>
          <cell r="G150" t="str">
            <v>Provision for Depreciation - Office Equipments</v>
          </cell>
          <cell r="H150" t="str">
            <v>Phoniex</v>
          </cell>
          <cell r="I150">
            <v>-61898.69</v>
          </cell>
        </row>
        <row r="151">
          <cell r="A151" t="str">
            <v>1011002599</v>
          </cell>
          <cell r="B151" t="str">
            <v>10</v>
          </cell>
          <cell r="C151" t="str">
            <v>025</v>
          </cell>
          <cell r="D151" t="str">
            <v>11</v>
          </cell>
          <cell r="E151" t="str">
            <v>99</v>
          </cell>
          <cell r="F151" t="str">
            <v>Assets</v>
          </cell>
          <cell r="G151" t="str">
            <v>Provision for Depreciation - Office Equipments</v>
          </cell>
          <cell r="H151" t="str">
            <v>Sampath Bank</v>
          </cell>
          <cell r="I151">
            <v>-554529.79</v>
          </cell>
        </row>
        <row r="152">
          <cell r="A152" t="str">
            <v>1011102599</v>
          </cell>
          <cell r="B152" t="str">
            <v>10</v>
          </cell>
          <cell r="C152" t="str">
            <v>025</v>
          </cell>
          <cell r="D152" t="str">
            <v>11</v>
          </cell>
          <cell r="E152" t="str">
            <v>99</v>
          </cell>
          <cell r="F152" t="str">
            <v>Assets</v>
          </cell>
          <cell r="G152" t="str">
            <v>Provision for Depreciation - Office Equipments</v>
          </cell>
          <cell r="H152" t="str">
            <v>Suntel ( Secondary Area Project )</v>
          </cell>
          <cell r="I152">
            <v>-3912136</v>
          </cell>
        </row>
        <row r="153">
          <cell r="A153" t="str">
            <v>1011202599</v>
          </cell>
          <cell r="B153" t="str">
            <v>10</v>
          </cell>
          <cell r="C153" t="str">
            <v>025</v>
          </cell>
          <cell r="D153" t="str">
            <v>11</v>
          </cell>
          <cell r="E153" t="str">
            <v>99</v>
          </cell>
          <cell r="F153" t="str">
            <v>Assets</v>
          </cell>
          <cell r="G153" t="str">
            <v>Provision for Depreciation - Office Equipments</v>
          </cell>
          <cell r="H153" t="str">
            <v>Heenatigala Garments</v>
          </cell>
          <cell r="I153">
            <v>-1488783.63</v>
          </cell>
        </row>
        <row r="154">
          <cell r="A154" t="str">
            <v>1011302599</v>
          </cell>
          <cell r="B154" t="str">
            <v>10</v>
          </cell>
          <cell r="C154" t="str">
            <v>025</v>
          </cell>
          <cell r="D154" t="str">
            <v>11</v>
          </cell>
          <cell r="E154" t="str">
            <v>99</v>
          </cell>
          <cell r="F154" t="str">
            <v>Assets</v>
          </cell>
          <cell r="G154" t="str">
            <v>Provision for Depreciation - Office Equipments</v>
          </cell>
          <cell r="H154" t="str">
            <v>Millenium Information Technology</v>
          </cell>
          <cell r="I154">
            <v>-103052.81</v>
          </cell>
        </row>
        <row r="155">
          <cell r="A155" t="str">
            <v>1011402599</v>
          </cell>
          <cell r="B155" t="str">
            <v>10</v>
          </cell>
          <cell r="C155" t="str">
            <v>025</v>
          </cell>
          <cell r="D155" t="str">
            <v>11</v>
          </cell>
          <cell r="E155" t="str">
            <v>99</v>
          </cell>
          <cell r="F155" t="str">
            <v>Assets</v>
          </cell>
          <cell r="G155" t="str">
            <v>Provision for Depreciation - Office Equipments</v>
          </cell>
          <cell r="H155" t="str">
            <v xml:space="preserve">Lanka Internet </v>
          </cell>
          <cell r="I155">
            <v>-250880.01</v>
          </cell>
        </row>
        <row r="156">
          <cell r="A156" t="str">
            <v>1011602599</v>
          </cell>
          <cell r="B156" t="str">
            <v>10</v>
          </cell>
          <cell r="C156" t="str">
            <v>025</v>
          </cell>
          <cell r="D156" t="str">
            <v>11</v>
          </cell>
          <cell r="E156" t="str">
            <v>99</v>
          </cell>
          <cell r="F156" t="str">
            <v>Assets</v>
          </cell>
          <cell r="G156" t="str">
            <v>Provision for Depreciation - Office Equipments</v>
          </cell>
          <cell r="H156" t="str">
            <v>Norwegian Embassy</v>
          </cell>
          <cell r="I156">
            <v>-173208.44</v>
          </cell>
        </row>
        <row r="157">
          <cell r="A157" t="str">
            <v>1011702599</v>
          </cell>
          <cell r="B157" t="str">
            <v>10</v>
          </cell>
          <cell r="C157" t="str">
            <v>025</v>
          </cell>
          <cell r="D157" t="str">
            <v>11</v>
          </cell>
          <cell r="E157" t="str">
            <v>99</v>
          </cell>
          <cell r="F157" t="str">
            <v>Assets</v>
          </cell>
          <cell r="G157" t="str">
            <v>Provision for Depreciation - Office Equipments</v>
          </cell>
          <cell r="H157" t="str">
            <v>Grain Elevators</v>
          </cell>
          <cell r="I157">
            <v>-405987.29</v>
          </cell>
        </row>
        <row r="158">
          <cell r="A158" t="str">
            <v>1011802599</v>
          </cell>
          <cell r="B158" t="str">
            <v>10</v>
          </cell>
          <cell r="C158" t="str">
            <v>025</v>
          </cell>
          <cell r="D158" t="str">
            <v>11</v>
          </cell>
          <cell r="E158" t="str">
            <v>99</v>
          </cell>
          <cell r="F158" t="str">
            <v>Assets</v>
          </cell>
          <cell r="G158" t="str">
            <v>Provision for Depreciation - Office Equipments</v>
          </cell>
          <cell r="H158" t="str">
            <v>Loadstar</v>
          </cell>
          <cell r="I158">
            <v>-449630.14</v>
          </cell>
        </row>
        <row r="159">
          <cell r="A159" t="str">
            <v>1011902599</v>
          </cell>
          <cell r="B159" t="str">
            <v>10</v>
          </cell>
          <cell r="C159" t="str">
            <v>025</v>
          </cell>
          <cell r="D159" t="str">
            <v>11</v>
          </cell>
          <cell r="E159" t="str">
            <v>99</v>
          </cell>
          <cell r="F159" t="str">
            <v>Assets</v>
          </cell>
          <cell r="G159" t="str">
            <v>Provision for Depreciation - Office Equipments</v>
          </cell>
          <cell r="H159" t="str">
            <v>Baurs &amp; Co.</v>
          </cell>
          <cell r="I159">
            <v>-239259.77</v>
          </cell>
        </row>
        <row r="160">
          <cell r="A160" t="str">
            <v>1012002599</v>
          </cell>
          <cell r="B160" t="str">
            <v>10</v>
          </cell>
          <cell r="C160" t="str">
            <v>025</v>
          </cell>
          <cell r="D160" t="str">
            <v>12</v>
          </cell>
          <cell r="E160" t="str">
            <v>99</v>
          </cell>
          <cell r="F160" t="str">
            <v>Assets</v>
          </cell>
          <cell r="G160" t="str">
            <v>Provision for Depreciation - Office Equipments</v>
          </cell>
          <cell r="H160" t="str">
            <v>Jinadasa Garments</v>
          </cell>
          <cell r="I160">
            <v>-475690.95</v>
          </cell>
        </row>
        <row r="161">
          <cell r="A161" t="str">
            <v>1012102599</v>
          </cell>
          <cell r="B161" t="str">
            <v>10</v>
          </cell>
          <cell r="C161" t="str">
            <v>025</v>
          </cell>
          <cell r="D161" t="str">
            <v>12</v>
          </cell>
          <cell r="E161" t="str">
            <v>99</v>
          </cell>
          <cell r="F161" t="str">
            <v>Assets</v>
          </cell>
          <cell r="G161" t="str">
            <v>Provision for Depreciation - Office Equipments</v>
          </cell>
          <cell r="H161" t="str">
            <v>Abance Pvt Limited  - WAN</v>
          </cell>
          <cell r="I161">
            <v>-37968.54</v>
          </cell>
        </row>
        <row r="162">
          <cell r="A162" t="str">
            <v>1012202599</v>
          </cell>
          <cell r="B162" t="str">
            <v>10</v>
          </cell>
          <cell r="C162" t="str">
            <v>025</v>
          </cell>
          <cell r="D162" t="str">
            <v>12</v>
          </cell>
          <cell r="E162" t="str">
            <v>99</v>
          </cell>
          <cell r="F162" t="str">
            <v>Assets</v>
          </cell>
          <cell r="G162" t="str">
            <v>Provision for Depreciation - Office Equipments</v>
          </cell>
          <cell r="H162" t="str">
            <v>Satellite Link - Madapatha</v>
          </cell>
          <cell r="I162">
            <v>-21364.84</v>
          </cell>
        </row>
        <row r="163">
          <cell r="A163" t="str">
            <v>1012402599</v>
          </cell>
          <cell r="B163" t="str">
            <v>10</v>
          </cell>
          <cell r="C163" t="str">
            <v>025</v>
          </cell>
          <cell r="D163" t="str">
            <v>12</v>
          </cell>
          <cell r="E163" t="str">
            <v>99</v>
          </cell>
          <cell r="F163" t="str">
            <v>Assets</v>
          </cell>
          <cell r="G163" t="str">
            <v>Provision for Depreciation - Office Equipments</v>
          </cell>
          <cell r="H163" t="str">
            <v>Forbes &amp; Walkers</v>
          </cell>
          <cell r="I163">
            <v>-236874.59</v>
          </cell>
        </row>
        <row r="164">
          <cell r="A164" t="str">
            <v>1012502599</v>
          </cell>
          <cell r="B164" t="str">
            <v>10</v>
          </cell>
          <cell r="C164" t="str">
            <v>025</v>
          </cell>
          <cell r="D164" t="str">
            <v>12</v>
          </cell>
          <cell r="E164" t="str">
            <v>99</v>
          </cell>
          <cell r="F164" t="str">
            <v>Assets</v>
          </cell>
          <cell r="G164" t="str">
            <v>Provision for Depreciation - Office Equipments</v>
          </cell>
          <cell r="H164" t="str">
            <v>AJS Apparels</v>
          </cell>
          <cell r="I164">
            <v>-122485.37</v>
          </cell>
        </row>
        <row r="165">
          <cell r="A165" t="str">
            <v>1012602599</v>
          </cell>
          <cell r="B165" t="str">
            <v>10</v>
          </cell>
          <cell r="C165" t="str">
            <v>025</v>
          </cell>
          <cell r="D165" t="str">
            <v>12</v>
          </cell>
          <cell r="E165" t="str">
            <v>99</v>
          </cell>
          <cell r="F165" t="str">
            <v>Assets</v>
          </cell>
          <cell r="G165" t="str">
            <v>Provision for Depreciation - Office Equipments</v>
          </cell>
          <cell r="H165" t="str">
            <v>Swiss Biogenics Ltd</v>
          </cell>
          <cell r="I165">
            <v>-91934.45</v>
          </cell>
        </row>
        <row r="166">
          <cell r="A166" t="str">
            <v>1012702599</v>
          </cell>
          <cell r="B166" t="str">
            <v>10</v>
          </cell>
          <cell r="C166" t="str">
            <v>025</v>
          </cell>
          <cell r="D166" t="str">
            <v>12</v>
          </cell>
          <cell r="E166" t="str">
            <v>99</v>
          </cell>
          <cell r="F166" t="str">
            <v>Assets</v>
          </cell>
          <cell r="G166" t="str">
            <v>Provision for Depreciation - Office Equipments</v>
          </cell>
          <cell r="H166" t="str">
            <v>Sumithra  Garments</v>
          </cell>
          <cell r="I166">
            <v>-363606.05</v>
          </cell>
        </row>
        <row r="167">
          <cell r="A167" t="str">
            <v>1012802599</v>
          </cell>
          <cell r="B167" t="str">
            <v>10</v>
          </cell>
          <cell r="C167" t="str">
            <v>025</v>
          </cell>
          <cell r="D167" t="str">
            <v>12</v>
          </cell>
          <cell r="E167" t="str">
            <v>99</v>
          </cell>
          <cell r="F167" t="str">
            <v>Assets</v>
          </cell>
          <cell r="G167" t="str">
            <v>Provision for Depreciation - Office Equipments</v>
          </cell>
          <cell r="H167" t="str">
            <v>Merc Bank</v>
          </cell>
          <cell r="I167">
            <v>-397926.16</v>
          </cell>
        </row>
        <row r="168">
          <cell r="A168" t="str">
            <v>1012902599</v>
          </cell>
          <cell r="B168" t="str">
            <v>10</v>
          </cell>
          <cell r="C168" t="str">
            <v>025</v>
          </cell>
          <cell r="D168" t="str">
            <v>12</v>
          </cell>
          <cell r="E168" t="str">
            <v>99</v>
          </cell>
          <cell r="F168" t="str">
            <v>Assets</v>
          </cell>
          <cell r="G168" t="str">
            <v>Provision for Depreciation - Office Equipments</v>
          </cell>
          <cell r="H168" t="str">
            <v>Peoples Leasing Company Ltd</v>
          </cell>
          <cell r="I168">
            <v>128358.03</v>
          </cell>
        </row>
        <row r="169">
          <cell r="A169" t="str">
            <v>1013002599</v>
          </cell>
          <cell r="B169" t="str">
            <v>10</v>
          </cell>
          <cell r="C169" t="str">
            <v>025</v>
          </cell>
          <cell r="D169" t="str">
            <v>13</v>
          </cell>
          <cell r="E169" t="str">
            <v>99</v>
          </cell>
          <cell r="F169" t="str">
            <v>Assets</v>
          </cell>
          <cell r="G169" t="str">
            <v>Provision for Depreciation - Office Equipments</v>
          </cell>
          <cell r="H169" t="str">
            <v>Managed Services ( ADB Project )</v>
          </cell>
          <cell r="I169">
            <v>-3709593.58</v>
          </cell>
        </row>
        <row r="170">
          <cell r="A170" t="str">
            <v>1013102599</v>
          </cell>
          <cell r="B170" t="str">
            <v>10</v>
          </cell>
          <cell r="C170" t="str">
            <v>025</v>
          </cell>
          <cell r="D170" t="str">
            <v>13</v>
          </cell>
          <cell r="E170" t="str">
            <v>99</v>
          </cell>
          <cell r="F170" t="str">
            <v>Assets</v>
          </cell>
          <cell r="G170" t="str">
            <v>Provision for Depreciation - Office Equipments</v>
          </cell>
          <cell r="H170" t="str">
            <v>LECO-Laser Bit Project</v>
          </cell>
          <cell r="I170">
            <v>-301386.86</v>
          </cell>
        </row>
        <row r="171">
          <cell r="A171" t="str">
            <v>1013302599</v>
          </cell>
          <cell r="B171" t="str">
            <v>10</v>
          </cell>
          <cell r="C171" t="str">
            <v>025</v>
          </cell>
          <cell r="D171" t="str">
            <v>13</v>
          </cell>
          <cell r="E171" t="str">
            <v>99</v>
          </cell>
          <cell r="F171" t="str">
            <v>Assets</v>
          </cell>
          <cell r="G171" t="str">
            <v>Provision for Depreciation - Office Equipments</v>
          </cell>
          <cell r="H171" t="str">
            <v>J.L. Morisons</v>
          </cell>
          <cell r="I171">
            <v>-79904.639999999999</v>
          </cell>
        </row>
        <row r="172">
          <cell r="A172" t="str">
            <v>1013402599</v>
          </cell>
          <cell r="B172" t="str">
            <v>10</v>
          </cell>
          <cell r="C172" t="str">
            <v>025</v>
          </cell>
          <cell r="D172" t="str">
            <v>13</v>
          </cell>
          <cell r="E172" t="str">
            <v>99</v>
          </cell>
          <cell r="F172" t="str">
            <v>Assets</v>
          </cell>
          <cell r="G172" t="str">
            <v>Provision for Depreciation - Office Equipments</v>
          </cell>
          <cell r="H172" t="str">
            <v>DPMCE Voice Project</v>
          </cell>
          <cell r="I172">
            <v>-876509.23</v>
          </cell>
        </row>
        <row r="173">
          <cell r="A173" t="str">
            <v>1013502599</v>
          </cell>
          <cell r="B173" t="str">
            <v>10</v>
          </cell>
          <cell r="C173" t="str">
            <v>025</v>
          </cell>
          <cell r="D173" t="str">
            <v>13</v>
          </cell>
          <cell r="E173" t="str">
            <v>99</v>
          </cell>
          <cell r="F173" t="str">
            <v>Assets</v>
          </cell>
          <cell r="G173" t="str">
            <v>Provision for Depreciation - Office Equipments</v>
          </cell>
          <cell r="H173" t="str">
            <v>Lanka Oris Insurance Brokers  Ltd</v>
          </cell>
          <cell r="I173">
            <v>-74993.960000000006</v>
          </cell>
        </row>
        <row r="174">
          <cell r="A174" t="str">
            <v>1013602599</v>
          </cell>
          <cell r="B174" t="str">
            <v>10</v>
          </cell>
          <cell r="C174" t="str">
            <v>025</v>
          </cell>
          <cell r="D174" t="str">
            <v>13</v>
          </cell>
          <cell r="E174" t="str">
            <v>99</v>
          </cell>
          <cell r="F174" t="str">
            <v>Assets</v>
          </cell>
          <cell r="G174" t="str">
            <v>Provision for Depreciation - Office Equipments</v>
          </cell>
          <cell r="H174" t="str">
            <v>Cargills Quality Foods</v>
          </cell>
          <cell r="I174">
            <v>-120953.43</v>
          </cell>
        </row>
        <row r="175">
          <cell r="A175" t="str">
            <v>1013802599</v>
          </cell>
          <cell r="B175" t="str">
            <v>10</v>
          </cell>
          <cell r="C175" t="str">
            <v>025</v>
          </cell>
          <cell r="D175" t="str">
            <v>13</v>
          </cell>
          <cell r="E175" t="str">
            <v>99</v>
          </cell>
          <cell r="F175" t="str">
            <v>Assets</v>
          </cell>
          <cell r="G175" t="str">
            <v>Provision for Depreciation - Office Equipments</v>
          </cell>
          <cell r="H175" t="str">
            <v>VGK- Matara</v>
          </cell>
          <cell r="I175">
            <v>-169523.8</v>
          </cell>
        </row>
        <row r="176">
          <cell r="A176" t="str">
            <v>1013902599</v>
          </cell>
          <cell r="B176" t="str">
            <v>10</v>
          </cell>
          <cell r="C176" t="str">
            <v>025</v>
          </cell>
          <cell r="D176" t="str">
            <v>13</v>
          </cell>
          <cell r="E176" t="str">
            <v>99</v>
          </cell>
          <cell r="F176" t="str">
            <v>Assets</v>
          </cell>
          <cell r="G176" t="str">
            <v>Provision for Depreciation - Office Equipments</v>
          </cell>
          <cell r="H176" t="str">
            <v>Merchant Credit of Sri Lanka Ltd.</v>
          </cell>
          <cell r="I176">
            <v>-671.04</v>
          </cell>
        </row>
        <row r="177">
          <cell r="A177" t="str">
            <v>1014002599</v>
          </cell>
          <cell r="B177" t="str">
            <v>10</v>
          </cell>
          <cell r="C177" t="str">
            <v>025</v>
          </cell>
          <cell r="D177" t="str">
            <v>14</v>
          </cell>
          <cell r="E177" t="str">
            <v>99</v>
          </cell>
          <cell r="F177" t="str">
            <v>Assets</v>
          </cell>
          <cell r="G177" t="str">
            <v>Provision for Depreciation - Office Equipments</v>
          </cell>
          <cell r="H177" t="str">
            <v>Swarna Mahal</v>
          </cell>
          <cell r="I177">
            <v>-34731.49</v>
          </cell>
        </row>
        <row r="178">
          <cell r="A178" t="str">
            <v>1014102599</v>
          </cell>
          <cell r="B178" t="str">
            <v>10</v>
          </cell>
          <cell r="C178" t="str">
            <v>025</v>
          </cell>
          <cell r="D178" t="str">
            <v>14</v>
          </cell>
          <cell r="E178" t="str">
            <v>99</v>
          </cell>
          <cell r="F178" t="str">
            <v>Assets</v>
          </cell>
          <cell r="G178" t="str">
            <v>Provision for Depreciation - Office Equipments</v>
          </cell>
          <cell r="H178" t="str">
            <v>Laugh GAS</v>
          </cell>
          <cell r="I178">
            <v>-24156.25</v>
          </cell>
        </row>
        <row r="179">
          <cell r="A179" t="str">
            <v>1014202599</v>
          </cell>
          <cell r="B179" t="str">
            <v>10</v>
          </cell>
          <cell r="C179" t="str">
            <v>025</v>
          </cell>
          <cell r="D179" t="str">
            <v>14</v>
          </cell>
          <cell r="E179" t="str">
            <v>99</v>
          </cell>
          <cell r="F179" t="str">
            <v>Assets</v>
          </cell>
          <cell r="G179" t="str">
            <v>Provision for Depreciation - Office Equipments</v>
          </cell>
          <cell r="H179" t="str">
            <v>THOMAS COOK</v>
          </cell>
          <cell r="I179">
            <v>-6906.3</v>
          </cell>
        </row>
        <row r="180">
          <cell r="A180" t="str">
            <v>1014302599</v>
          </cell>
          <cell r="B180" t="str">
            <v>10</v>
          </cell>
          <cell r="C180" t="str">
            <v>025</v>
          </cell>
          <cell r="D180" t="str">
            <v>14</v>
          </cell>
          <cell r="E180" t="str">
            <v>99</v>
          </cell>
          <cell r="F180" t="str">
            <v>Assets</v>
          </cell>
          <cell r="G180" t="str">
            <v>Provision for Depreciation - Office Equipments</v>
          </cell>
          <cell r="H180" t="str">
            <v>Pership</v>
          </cell>
          <cell r="I180">
            <v>-19685.5</v>
          </cell>
        </row>
        <row r="181">
          <cell r="A181" t="str">
            <v>1014402599</v>
          </cell>
          <cell r="B181" t="str">
            <v>10</v>
          </cell>
          <cell r="C181" t="str">
            <v>025</v>
          </cell>
          <cell r="D181" t="str">
            <v>14</v>
          </cell>
          <cell r="E181" t="str">
            <v>99</v>
          </cell>
          <cell r="F181" t="str">
            <v>Assets</v>
          </cell>
          <cell r="G181" t="str">
            <v>Provision for Depreciation - Office Equipments</v>
          </cell>
          <cell r="H181" t="str">
            <v>VERTICO - Padukka</v>
          </cell>
          <cell r="I181">
            <v>-2356.83</v>
          </cell>
        </row>
        <row r="182">
          <cell r="A182" t="str">
            <v>1014502599</v>
          </cell>
          <cell r="B182" t="str">
            <v>10</v>
          </cell>
          <cell r="C182" t="str">
            <v>025</v>
          </cell>
          <cell r="D182" t="str">
            <v>14</v>
          </cell>
          <cell r="E182" t="str">
            <v>99</v>
          </cell>
          <cell r="F182" t="str">
            <v>Assets</v>
          </cell>
          <cell r="G182" t="str">
            <v>Provision for Depreciation - Office Equipments</v>
          </cell>
          <cell r="H182" t="str">
            <v>IRIS</v>
          </cell>
          <cell r="I182">
            <v>-2123.7600000000002</v>
          </cell>
        </row>
        <row r="183">
          <cell r="A183" t="str">
            <v>1014602599</v>
          </cell>
          <cell r="B183" t="str">
            <v>10</v>
          </cell>
          <cell r="C183" t="str">
            <v>025</v>
          </cell>
          <cell r="D183" t="str">
            <v>14</v>
          </cell>
          <cell r="E183" t="str">
            <v>99</v>
          </cell>
          <cell r="F183" t="str">
            <v>Assets</v>
          </cell>
          <cell r="G183" t="str">
            <v>Provision for Depreciation - Office Equipments</v>
          </cell>
          <cell r="H183" t="str">
            <v>DAMRO HOLDINGS</v>
          </cell>
          <cell r="I183">
            <v>-34971.49</v>
          </cell>
        </row>
        <row r="184">
          <cell r="A184" t="str">
            <v>1014702599</v>
          </cell>
          <cell r="B184" t="str">
            <v>10</v>
          </cell>
          <cell r="C184" t="str">
            <v>025</v>
          </cell>
          <cell r="D184" t="str">
            <v>14</v>
          </cell>
          <cell r="E184" t="str">
            <v>99</v>
          </cell>
          <cell r="F184" t="str">
            <v>Assets</v>
          </cell>
          <cell r="G184" t="str">
            <v>Provision for Depreciation - Office Equipments</v>
          </cell>
          <cell r="H184" t="str">
            <v>UNION ASSURANCE</v>
          </cell>
          <cell r="I184">
            <v>-1858.01</v>
          </cell>
        </row>
        <row r="185">
          <cell r="A185" t="str">
            <v>1014802599</v>
          </cell>
          <cell r="B185" t="str">
            <v>10</v>
          </cell>
          <cell r="C185" t="str">
            <v>025</v>
          </cell>
          <cell r="D185" t="str">
            <v>14</v>
          </cell>
          <cell r="E185" t="str">
            <v>99</v>
          </cell>
          <cell r="F185" t="str">
            <v>Assets</v>
          </cell>
          <cell r="G185" t="str">
            <v>Provision for Depreciation - Office Equipments</v>
          </cell>
          <cell r="H185" t="str">
            <v>UNDP</v>
          </cell>
          <cell r="I185">
            <v>-10086.280000000001</v>
          </cell>
        </row>
        <row r="186">
          <cell r="A186" t="str">
            <v>1014902599</v>
          </cell>
          <cell r="B186" t="str">
            <v>10</v>
          </cell>
          <cell r="C186" t="str">
            <v>025</v>
          </cell>
          <cell r="D186" t="str">
            <v>14</v>
          </cell>
          <cell r="E186" t="str">
            <v>99</v>
          </cell>
          <cell r="F186" t="str">
            <v>Assets</v>
          </cell>
          <cell r="G186" t="str">
            <v>Provision for Depreciation - Office Equipments</v>
          </cell>
          <cell r="H186" t="str">
            <v>LION BREWERIES</v>
          </cell>
          <cell r="I186">
            <v>-17954.5</v>
          </cell>
        </row>
        <row r="187">
          <cell r="A187" t="str">
            <v>101502599</v>
          </cell>
          <cell r="B187" t="str">
            <v>10</v>
          </cell>
          <cell r="C187" t="str">
            <v>025</v>
          </cell>
          <cell r="D187" t="str">
            <v>15</v>
          </cell>
          <cell r="E187" t="str">
            <v>99</v>
          </cell>
          <cell r="F187" t="str">
            <v>Assets</v>
          </cell>
          <cell r="G187" t="str">
            <v>Provision for Depreciation - Office Equipments</v>
          </cell>
          <cell r="H187" t="str">
            <v>ISP Operations</v>
          </cell>
          <cell r="I187">
            <v>-2435243.65</v>
          </cell>
        </row>
        <row r="188">
          <cell r="A188" t="str">
            <v>1015102599</v>
          </cell>
          <cell r="B188" t="str">
            <v>10</v>
          </cell>
          <cell r="C188" t="str">
            <v>025</v>
          </cell>
          <cell r="D188" t="str">
            <v>15</v>
          </cell>
          <cell r="E188" t="str">
            <v>99</v>
          </cell>
          <cell r="F188" t="str">
            <v>Assets</v>
          </cell>
          <cell r="G188" t="str">
            <v>Provision for Depreciation - Office Equipments</v>
          </cell>
          <cell r="H188" t="str">
            <v>SERENDIB LEASURE MANAGEMENT (PVT) LTD</v>
          </cell>
          <cell r="I188">
            <v>-10614.06</v>
          </cell>
        </row>
        <row r="189">
          <cell r="A189" t="str">
            <v>1015202599</v>
          </cell>
          <cell r="B189" t="str">
            <v>10</v>
          </cell>
          <cell r="C189" t="str">
            <v>025</v>
          </cell>
          <cell r="D189" t="str">
            <v>15</v>
          </cell>
          <cell r="E189" t="str">
            <v>99</v>
          </cell>
          <cell r="F189" t="str">
            <v>Assets</v>
          </cell>
          <cell r="G189" t="str">
            <v>Provision for Depreciation - Office Equipments</v>
          </cell>
          <cell r="H189" t="str">
            <v>FRENCH CORNER</v>
          </cell>
          <cell r="I189">
            <v>-5154.09</v>
          </cell>
        </row>
        <row r="190">
          <cell r="A190" t="str">
            <v>1015302599</v>
          </cell>
          <cell r="B190" t="str">
            <v>10</v>
          </cell>
          <cell r="C190" t="str">
            <v>025</v>
          </cell>
          <cell r="D190" t="str">
            <v>15</v>
          </cell>
          <cell r="E190" t="str">
            <v>99</v>
          </cell>
          <cell r="F190" t="str">
            <v>Assets</v>
          </cell>
          <cell r="G190" t="str">
            <v>Provision for Depreciation - Office Equipments</v>
          </cell>
          <cell r="H190" t="str">
            <v>DSI SAMSON GROUP</v>
          </cell>
          <cell r="I190">
            <v>-5733.4</v>
          </cell>
        </row>
        <row r="191">
          <cell r="A191" t="str">
            <v>104602599</v>
          </cell>
          <cell r="B191" t="str">
            <v>10</v>
          </cell>
          <cell r="C191" t="str">
            <v>025</v>
          </cell>
          <cell r="D191" t="str">
            <v>46</v>
          </cell>
          <cell r="E191" t="str">
            <v>99</v>
          </cell>
          <cell r="F191" t="str">
            <v>Assets</v>
          </cell>
          <cell r="G191" t="str">
            <v>Provision for Depreciation - Office Equipments</v>
          </cell>
          <cell r="H191" t="str">
            <v>Lanka Orix Factors Co. Ltd.</v>
          </cell>
          <cell r="I191">
            <v>-118584.85</v>
          </cell>
        </row>
        <row r="192">
          <cell r="A192" t="str">
            <v>107102541</v>
          </cell>
          <cell r="B192" t="str">
            <v>10</v>
          </cell>
          <cell r="C192" t="str">
            <v>025</v>
          </cell>
          <cell r="D192" t="str">
            <v>71</v>
          </cell>
          <cell r="E192" t="str">
            <v>41</v>
          </cell>
          <cell r="F192" t="str">
            <v>Assets</v>
          </cell>
          <cell r="G192" t="str">
            <v>Provision for Depreciation - Office Equipments</v>
          </cell>
          <cell r="H192" t="str">
            <v>PROJECT-LOLC</v>
          </cell>
          <cell r="I192">
            <v>-190953.58</v>
          </cell>
        </row>
        <row r="193">
          <cell r="A193" t="str">
            <v>107102542</v>
          </cell>
          <cell r="B193" t="str">
            <v>10</v>
          </cell>
          <cell r="C193" t="str">
            <v>025</v>
          </cell>
          <cell r="D193" t="str">
            <v>71</v>
          </cell>
          <cell r="E193" t="str">
            <v>42</v>
          </cell>
          <cell r="F193" t="str">
            <v>Assets</v>
          </cell>
          <cell r="G193" t="str">
            <v>Provision for Depreciation - Office Equipments</v>
          </cell>
          <cell r="H193" t="str">
            <v>PROJECT-LOLC</v>
          </cell>
          <cell r="I193">
            <v>-335234.53000000003</v>
          </cell>
        </row>
        <row r="194">
          <cell r="A194" t="str">
            <v>107102543</v>
          </cell>
          <cell r="B194" t="str">
            <v>10</v>
          </cell>
          <cell r="C194" t="str">
            <v>025</v>
          </cell>
          <cell r="D194" t="str">
            <v>71</v>
          </cell>
          <cell r="E194" t="str">
            <v>43</v>
          </cell>
          <cell r="F194" t="str">
            <v>Assets</v>
          </cell>
          <cell r="G194" t="str">
            <v>Provision for Depreciation - Office Equipments</v>
          </cell>
          <cell r="H194" t="str">
            <v>PROJECT-LOLC</v>
          </cell>
          <cell r="I194">
            <v>-682582.55</v>
          </cell>
        </row>
        <row r="195">
          <cell r="A195" t="str">
            <v>107102544</v>
          </cell>
          <cell r="B195" t="str">
            <v>10</v>
          </cell>
          <cell r="C195" t="str">
            <v>025</v>
          </cell>
          <cell r="D195" t="str">
            <v>71</v>
          </cell>
          <cell r="E195" t="str">
            <v>44</v>
          </cell>
          <cell r="F195" t="str">
            <v>Assets</v>
          </cell>
          <cell r="G195" t="str">
            <v>Provision for Depreciation - Office Equipments</v>
          </cell>
          <cell r="H195" t="str">
            <v>PROJECT-LOLC</v>
          </cell>
          <cell r="I195">
            <v>-351195.06</v>
          </cell>
        </row>
        <row r="196">
          <cell r="A196" t="str">
            <v>107102545</v>
          </cell>
          <cell r="B196" t="str">
            <v>10</v>
          </cell>
          <cell r="C196" t="str">
            <v>025</v>
          </cell>
          <cell r="D196" t="str">
            <v>71</v>
          </cell>
          <cell r="E196" t="str">
            <v>45</v>
          </cell>
          <cell r="F196" t="str">
            <v>Assets</v>
          </cell>
          <cell r="G196" t="str">
            <v>Provision for Depreciation - Office Equipments</v>
          </cell>
          <cell r="H196" t="str">
            <v>PROJECT-LOLC</v>
          </cell>
          <cell r="I196">
            <v>-185095.15</v>
          </cell>
        </row>
        <row r="197">
          <cell r="A197" t="str">
            <v>107102565</v>
          </cell>
          <cell r="B197" t="str">
            <v>10</v>
          </cell>
          <cell r="C197" t="str">
            <v>025</v>
          </cell>
          <cell r="D197" t="str">
            <v>71</v>
          </cell>
          <cell r="E197" t="str">
            <v>65</v>
          </cell>
          <cell r="F197" t="str">
            <v>Assets</v>
          </cell>
          <cell r="G197" t="str">
            <v>Provision for Depreciation - Office Equipments</v>
          </cell>
          <cell r="H197" t="str">
            <v>PROJECT-LOLC</v>
          </cell>
          <cell r="I197">
            <v>-463924.1</v>
          </cell>
        </row>
        <row r="198">
          <cell r="A198" t="str">
            <v>107102572</v>
          </cell>
          <cell r="B198" t="str">
            <v>10</v>
          </cell>
          <cell r="C198" t="str">
            <v>025</v>
          </cell>
          <cell r="D198" t="str">
            <v>71</v>
          </cell>
          <cell r="E198" t="str">
            <v>72</v>
          </cell>
          <cell r="F198" t="str">
            <v>Assets</v>
          </cell>
          <cell r="G198" t="str">
            <v>Provision for Depreciation - Office Equipments</v>
          </cell>
          <cell r="H198" t="str">
            <v>PROJECT-LOLC</v>
          </cell>
          <cell r="I198">
            <v>-1326084.71</v>
          </cell>
        </row>
        <row r="199">
          <cell r="A199" t="str">
            <v>107102599</v>
          </cell>
          <cell r="B199" t="str">
            <v>10</v>
          </cell>
          <cell r="C199" t="str">
            <v>025</v>
          </cell>
          <cell r="D199" t="str">
            <v>71</v>
          </cell>
          <cell r="E199" t="str">
            <v>99</v>
          </cell>
          <cell r="F199" t="str">
            <v>Assets</v>
          </cell>
          <cell r="G199" t="str">
            <v>Provision for Depreciation - Office Equipments</v>
          </cell>
          <cell r="H199" t="str">
            <v>PROJECT-LOLC</v>
          </cell>
          <cell r="I199">
            <v>301992.63</v>
          </cell>
        </row>
        <row r="200">
          <cell r="A200" t="str">
            <v>107202599</v>
          </cell>
          <cell r="B200" t="str">
            <v>10</v>
          </cell>
          <cell r="C200" t="str">
            <v>025</v>
          </cell>
          <cell r="D200" t="str">
            <v>72</v>
          </cell>
          <cell r="E200" t="str">
            <v>99</v>
          </cell>
          <cell r="F200" t="str">
            <v>Assets</v>
          </cell>
          <cell r="G200" t="str">
            <v>Provision for Depreciation - Office Equipments</v>
          </cell>
          <cell r="H200" t="str">
            <v>Kelani Ceat Co Ltd.</v>
          </cell>
          <cell r="I200">
            <v>-222933.37</v>
          </cell>
        </row>
        <row r="201">
          <cell r="A201" t="str">
            <v>107302599</v>
          </cell>
          <cell r="B201" t="str">
            <v>10</v>
          </cell>
          <cell r="C201" t="str">
            <v>025</v>
          </cell>
          <cell r="D201" t="str">
            <v>73</v>
          </cell>
          <cell r="E201" t="str">
            <v>99</v>
          </cell>
          <cell r="F201" t="str">
            <v>Assets</v>
          </cell>
          <cell r="G201" t="str">
            <v>Provision for Depreciation - Office Equipments</v>
          </cell>
          <cell r="H201" t="str">
            <v>Hemas Holdings ltd.</v>
          </cell>
          <cell r="I201">
            <v>-1726688.47</v>
          </cell>
        </row>
        <row r="202">
          <cell r="A202" t="str">
            <v>107402599</v>
          </cell>
          <cell r="B202" t="str">
            <v>10</v>
          </cell>
          <cell r="C202" t="str">
            <v>025</v>
          </cell>
          <cell r="D202" t="str">
            <v>74</v>
          </cell>
          <cell r="E202" t="str">
            <v>99</v>
          </cell>
          <cell r="F202" t="str">
            <v>Assets</v>
          </cell>
          <cell r="G202" t="str">
            <v>Provision for Depreciation - Office Equipments</v>
          </cell>
          <cell r="H202" t="str">
            <v>David Pieris Motor Company ( WAN)</v>
          </cell>
          <cell r="I202">
            <v>-717224.84</v>
          </cell>
        </row>
        <row r="203">
          <cell r="A203" t="str">
            <v>107502599</v>
          </cell>
          <cell r="B203" t="str">
            <v>10</v>
          </cell>
          <cell r="C203" t="str">
            <v>025</v>
          </cell>
          <cell r="D203" t="str">
            <v>75</v>
          </cell>
          <cell r="E203" t="str">
            <v>99</v>
          </cell>
          <cell r="F203" t="str">
            <v>Assets</v>
          </cell>
          <cell r="G203" t="str">
            <v>Provision for Depreciation - Office Equipments</v>
          </cell>
          <cell r="H203" t="str">
            <v>DPMCE - Back up Routers</v>
          </cell>
          <cell r="I203">
            <v>-1771576.96</v>
          </cell>
        </row>
        <row r="204">
          <cell r="A204" t="str">
            <v>107602599</v>
          </cell>
          <cell r="B204" t="str">
            <v>10</v>
          </cell>
          <cell r="C204" t="str">
            <v>025</v>
          </cell>
          <cell r="D204" t="str">
            <v>76</v>
          </cell>
          <cell r="E204" t="str">
            <v>99</v>
          </cell>
          <cell r="F204" t="str">
            <v>Assets</v>
          </cell>
          <cell r="G204" t="str">
            <v>Provision for Depreciation - Office Equipments</v>
          </cell>
          <cell r="H204" t="str">
            <v>Unilever Ceylon Ltd.</v>
          </cell>
          <cell r="I204">
            <v>-803998.47</v>
          </cell>
        </row>
        <row r="205">
          <cell r="A205" t="str">
            <v>107702599</v>
          </cell>
          <cell r="B205" t="str">
            <v>10</v>
          </cell>
          <cell r="C205" t="str">
            <v>025</v>
          </cell>
          <cell r="D205" t="str">
            <v>77</v>
          </cell>
          <cell r="E205" t="str">
            <v>99</v>
          </cell>
          <cell r="F205" t="str">
            <v>Assets</v>
          </cell>
          <cell r="G205" t="str">
            <v>Provision for Depreciation - Office Equipments</v>
          </cell>
          <cell r="H205" t="str">
            <v>Puttalam Cement Ltd.</v>
          </cell>
          <cell r="I205">
            <v>-1479357.23</v>
          </cell>
        </row>
        <row r="206">
          <cell r="A206" t="str">
            <v>107802599</v>
          </cell>
          <cell r="B206" t="str">
            <v>10</v>
          </cell>
          <cell r="C206" t="str">
            <v>025</v>
          </cell>
          <cell r="D206" t="str">
            <v>78</v>
          </cell>
          <cell r="E206" t="str">
            <v>99</v>
          </cell>
          <cell r="F206" t="str">
            <v>Assets</v>
          </cell>
          <cell r="G206" t="str">
            <v>Provision for Depreciation - Office Equipments</v>
          </cell>
          <cell r="H206" t="str">
            <v>Discover IT (Pvt.) Ltd.</v>
          </cell>
          <cell r="I206">
            <v>-170000</v>
          </cell>
        </row>
        <row r="207">
          <cell r="A207" t="str">
            <v>108002599</v>
          </cell>
          <cell r="B207" t="str">
            <v>10</v>
          </cell>
          <cell r="C207" t="str">
            <v>025</v>
          </cell>
          <cell r="D207" t="str">
            <v>80</v>
          </cell>
          <cell r="E207" t="str">
            <v>99</v>
          </cell>
          <cell r="F207" t="str">
            <v>Assets</v>
          </cell>
          <cell r="G207" t="str">
            <v>Provision for Depreciation - Office Equipments</v>
          </cell>
          <cell r="H207" t="str">
            <v>Bank of Ceylon Ltd.</v>
          </cell>
          <cell r="I207">
            <v>-598881.18999999994</v>
          </cell>
        </row>
        <row r="208">
          <cell r="A208" t="str">
            <v>108202599</v>
          </cell>
          <cell r="B208" t="str">
            <v>10</v>
          </cell>
          <cell r="C208" t="str">
            <v>025</v>
          </cell>
          <cell r="D208" t="str">
            <v>82</v>
          </cell>
          <cell r="E208" t="str">
            <v>99</v>
          </cell>
          <cell r="F208" t="str">
            <v>Assets</v>
          </cell>
          <cell r="G208" t="str">
            <v>Provision for Depreciation - Office Equipments</v>
          </cell>
          <cell r="H208" t="str">
            <v>Pan Asia Bank</v>
          </cell>
          <cell r="I208">
            <v>-2648399.73</v>
          </cell>
        </row>
        <row r="209">
          <cell r="A209" t="str">
            <v>108302599</v>
          </cell>
          <cell r="B209" t="str">
            <v>10</v>
          </cell>
          <cell r="C209" t="str">
            <v>025</v>
          </cell>
          <cell r="D209" t="str">
            <v>83</v>
          </cell>
          <cell r="E209" t="str">
            <v>99</v>
          </cell>
          <cell r="F209" t="str">
            <v>Assets</v>
          </cell>
          <cell r="G209" t="str">
            <v>Provision for Depreciation - Office Equipments</v>
          </cell>
          <cell r="H209" t="str">
            <v>ITMIN Ltd.</v>
          </cell>
          <cell r="I209">
            <v>-908064.02</v>
          </cell>
        </row>
        <row r="210">
          <cell r="A210" t="str">
            <v>108402599</v>
          </cell>
          <cell r="B210" t="str">
            <v>10</v>
          </cell>
          <cell r="C210" t="str">
            <v>025</v>
          </cell>
          <cell r="D210" t="str">
            <v>84</v>
          </cell>
          <cell r="E210" t="str">
            <v>99</v>
          </cell>
          <cell r="F210" t="str">
            <v>Assets</v>
          </cell>
          <cell r="G210" t="str">
            <v>Provision for Depreciation - Office Equipments</v>
          </cell>
          <cell r="H210" t="str">
            <v>East - West Information Ltd.</v>
          </cell>
          <cell r="I210">
            <v>-1139210.78</v>
          </cell>
        </row>
        <row r="211">
          <cell r="A211" t="str">
            <v>108502599</v>
          </cell>
          <cell r="B211" t="str">
            <v>10</v>
          </cell>
          <cell r="C211" t="str">
            <v>025</v>
          </cell>
          <cell r="D211" t="str">
            <v>85</v>
          </cell>
          <cell r="E211" t="str">
            <v>99</v>
          </cell>
          <cell r="F211" t="str">
            <v>Assets</v>
          </cell>
          <cell r="G211" t="str">
            <v>Provision for Depreciation - Office Equipments</v>
          </cell>
          <cell r="H211" t="str">
            <v>BATA Shoe Co of Ceylon Ltd.</v>
          </cell>
          <cell r="I211">
            <v>-442194.33</v>
          </cell>
        </row>
        <row r="212">
          <cell r="A212" t="str">
            <v>108602599</v>
          </cell>
          <cell r="B212" t="str">
            <v>10</v>
          </cell>
          <cell r="C212" t="str">
            <v>025</v>
          </cell>
          <cell r="D212" t="str">
            <v>86</v>
          </cell>
          <cell r="E212" t="str">
            <v>99</v>
          </cell>
          <cell r="F212" t="str">
            <v>Assets</v>
          </cell>
          <cell r="G212" t="str">
            <v>Provision for Depreciation - Office Equipments</v>
          </cell>
          <cell r="H212" t="str">
            <v>Golden Key ( C/o ITMIN Ltd.)</v>
          </cell>
          <cell r="I212">
            <v>-150000</v>
          </cell>
        </row>
        <row r="213">
          <cell r="A213" t="str">
            <v>108702599</v>
          </cell>
          <cell r="B213" t="str">
            <v>10</v>
          </cell>
          <cell r="C213" t="str">
            <v>025</v>
          </cell>
          <cell r="D213" t="str">
            <v>87</v>
          </cell>
          <cell r="E213" t="str">
            <v>99</v>
          </cell>
          <cell r="F213" t="str">
            <v>Assets</v>
          </cell>
          <cell r="G213" t="str">
            <v>Provision for Depreciation - Office Equipments</v>
          </cell>
          <cell r="H213" t="str">
            <v>Shell Gas Ltd.</v>
          </cell>
          <cell r="I213">
            <v>-3272104.57</v>
          </cell>
        </row>
        <row r="214">
          <cell r="A214" t="str">
            <v>108802599</v>
          </cell>
          <cell r="B214" t="str">
            <v>10</v>
          </cell>
          <cell r="C214" t="str">
            <v>025</v>
          </cell>
          <cell r="D214" t="str">
            <v>88</v>
          </cell>
          <cell r="E214" t="str">
            <v>99</v>
          </cell>
          <cell r="F214" t="str">
            <v>Assets</v>
          </cell>
          <cell r="G214" t="str">
            <v>Provision for Depreciation - Office Equipments</v>
          </cell>
          <cell r="H214" t="str">
            <v>Smart Net Lanka Limited.</v>
          </cell>
          <cell r="I214">
            <v>-150000</v>
          </cell>
        </row>
        <row r="215">
          <cell r="A215" t="str">
            <v>108902599</v>
          </cell>
          <cell r="B215" t="str">
            <v>10</v>
          </cell>
          <cell r="C215" t="str">
            <v>025</v>
          </cell>
          <cell r="D215" t="str">
            <v>89</v>
          </cell>
          <cell r="E215" t="str">
            <v>99</v>
          </cell>
          <cell r="F215" t="str">
            <v>Assets</v>
          </cell>
          <cell r="G215" t="str">
            <v>Provision for Depreciation - Office Equipments</v>
          </cell>
          <cell r="H215" t="str">
            <v>People's Bank ( O/A Just In Time )</v>
          </cell>
          <cell r="I215">
            <v>-5984857.1200000001</v>
          </cell>
        </row>
        <row r="216">
          <cell r="A216" t="str">
            <v>109002599</v>
          </cell>
          <cell r="B216" t="str">
            <v>10</v>
          </cell>
          <cell r="C216" t="str">
            <v>025</v>
          </cell>
          <cell r="D216" t="str">
            <v>90</v>
          </cell>
          <cell r="E216" t="str">
            <v>99</v>
          </cell>
          <cell r="F216" t="str">
            <v>Assets</v>
          </cell>
          <cell r="G216" t="str">
            <v>Provision for Depreciation - Office Equipments</v>
          </cell>
          <cell r="H216" t="str">
            <v>Clipsal Lanka ( O/A of Suntel )</v>
          </cell>
          <cell r="I216">
            <v>-1868279.3</v>
          </cell>
        </row>
        <row r="217">
          <cell r="A217" t="str">
            <v>109102599</v>
          </cell>
          <cell r="B217" t="str">
            <v>10</v>
          </cell>
          <cell r="C217" t="str">
            <v>025</v>
          </cell>
          <cell r="D217" t="str">
            <v>91</v>
          </cell>
          <cell r="E217" t="str">
            <v>99</v>
          </cell>
          <cell r="F217" t="str">
            <v>Assets</v>
          </cell>
          <cell r="G217" t="str">
            <v>Provision for Depreciation - Office Equipments</v>
          </cell>
          <cell r="H217" t="str">
            <v>Central Finance</v>
          </cell>
          <cell r="I217">
            <v>-1329210.47</v>
          </cell>
        </row>
        <row r="218">
          <cell r="A218" t="str">
            <v>109202599</v>
          </cell>
          <cell r="B218" t="str">
            <v>10</v>
          </cell>
          <cell r="C218" t="str">
            <v>025</v>
          </cell>
          <cell r="D218" t="str">
            <v>92</v>
          </cell>
          <cell r="E218" t="str">
            <v>99</v>
          </cell>
          <cell r="F218" t="str">
            <v>Assets</v>
          </cell>
          <cell r="G218" t="str">
            <v>Provision for Depreciation - Office Equipments</v>
          </cell>
          <cell r="H218" t="str">
            <v>Asiasoft (pvt.) Ltd.</v>
          </cell>
          <cell r="I218">
            <v>-65500.41</v>
          </cell>
        </row>
        <row r="219">
          <cell r="A219" t="str">
            <v>109302599</v>
          </cell>
          <cell r="B219" t="str">
            <v>10</v>
          </cell>
          <cell r="C219" t="str">
            <v>025</v>
          </cell>
          <cell r="D219" t="str">
            <v>93</v>
          </cell>
          <cell r="E219" t="str">
            <v>99</v>
          </cell>
          <cell r="F219" t="str">
            <v>Assets</v>
          </cell>
          <cell r="G219" t="str">
            <v>Provision for Depreciation - Office Equipments</v>
          </cell>
          <cell r="H219" t="str">
            <v>Ceylon Biscuits</v>
          </cell>
          <cell r="I219">
            <v>-305826.82</v>
          </cell>
        </row>
        <row r="220">
          <cell r="A220" t="str">
            <v>109502599</v>
          </cell>
          <cell r="B220" t="str">
            <v>10</v>
          </cell>
          <cell r="C220" t="str">
            <v>025</v>
          </cell>
          <cell r="D220" t="str">
            <v>95</v>
          </cell>
          <cell r="E220" t="str">
            <v>99</v>
          </cell>
          <cell r="F220" t="str">
            <v>Assets</v>
          </cell>
          <cell r="G220" t="str">
            <v>Provision for Depreciation - Office Equipments</v>
          </cell>
          <cell r="H220" t="str">
            <v>Crescat Development Ltd.</v>
          </cell>
          <cell r="I220">
            <v>-354395.97</v>
          </cell>
        </row>
        <row r="221">
          <cell r="A221" t="str">
            <v>109602599</v>
          </cell>
          <cell r="B221" t="str">
            <v>10</v>
          </cell>
          <cell r="C221" t="str">
            <v>025</v>
          </cell>
          <cell r="D221" t="str">
            <v>96</v>
          </cell>
          <cell r="E221" t="str">
            <v>99</v>
          </cell>
          <cell r="F221" t="str">
            <v>Assets</v>
          </cell>
          <cell r="G221" t="str">
            <v>Provision for Depreciation - Office Equipments</v>
          </cell>
          <cell r="H221" t="str">
            <v>Maerst Line</v>
          </cell>
          <cell r="I221">
            <v>-679682.15</v>
          </cell>
        </row>
        <row r="222">
          <cell r="A222" t="str">
            <v>109702599</v>
          </cell>
          <cell r="B222" t="str">
            <v>10</v>
          </cell>
          <cell r="C222" t="str">
            <v>025</v>
          </cell>
          <cell r="D222" t="str">
            <v>97</v>
          </cell>
          <cell r="E222" t="str">
            <v>99</v>
          </cell>
          <cell r="F222" t="str">
            <v>Assets</v>
          </cell>
          <cell r="G222" t="str">
            <v>Provision for Depreciation - Office Equipments</v>
          </cell>
          <cell r="H222" t="str">
            <v>Merchant Bank</v>
          </cell>
          <cell r="I222">
            <v>-926889.68</v>
          </cell>
        </row>
        <row r="223">
          <cell r="A223" t="str">
            <v>109802599</v>
          </cell>
          <cell r="B223" t="str">
            <v>10</v>
          </cell>
          <cell r="C223" t="str">
            <v>025</v>
          </cell>
          <cell r="D223" t="str">
            <v>98</v>
          </cell>
          <cell r="E223" t="str">
            <v>99</v>
          </cell>
          <cell r="F223" t="str">
            <v>Assets</v>
          </cell>
          <cell r="G223" t="str">
            <v>Provision for Depreciation - Office Equipments</v>
          </cell>
          <cell r="H223" t="str">
            <v>CMC</v>
          </cell>
          <cell r="I223">
            <v>-206367.97</v>
          </cell>
        </row>
        <row r="224">
          <cell r="A224" t="str">
            <v>109902599</v>
          </cell>
          <cell r="B224" t="str">
            <v>10</v>
          </cell>
          <cell r="C224" t="str">
            <v>025</v>
          </cell>
          <cell r="D224" t="str">
            <v>99</v>
          </cell>
          <cell r="E224" t="str">
            <v>99</v>
          </cell>
          <cell r="F224" t="str">
            <v>Assets</v>
          </cell>
          <cell r="G224" t="str">
            <v>Provision for Depreciation - Office Equipments</v>
          </cell>
          <cell r="H224" t="str">
            <v>Other</v>
          </cell>
          <cell r="I224">
            <v>-18488197.300000001</v>
          </cell>
        </row>
        <row r="225">
          <cell r="A225" t="str">
            <v>101302624</v>
          </cell>
          <cell r="B225" t="str">
            <v>10</v>
          </cell>
          <cell r="C225" t="str">
            <v>026</v>
          </cell>
          <cell r="D225" t="str">
            <v>13</v>
          </cell>
          <cell r="E225" t="str">
            <v>24</v>
          </cell>
          <cell r="F225" t="str">
            <v>Assets</v>
          </cell>
          <cell r="G225" t="str">
            <v>Provision for Depreciation - Motor Vehicles</v>
          </cell>
          <cell r="H225" t="str">
            <v>Engineering-OS Support</v>
          </cell>
          <cell r="I225">
            <v>0</v>
          </cell>
        </row>
        <row r="226">
          <cell r="A226" t="str">
            <v>109902699</v>
          </cell>
          <cell r="B226" t="str">
            <v>10</v>
          </cell>
          <cell r="C226" t="str">
            <v>026</v>
          </cell>
          <cell r="D226" t="str">
            <v>99</v>
          </cell>
          <cell r="E226" t="str">
            <v>99</v>
          </cell>
          <cell r="F226" t="str">
            <v>Assets</v>
          </cell>
          <cell r="G226" t="str">
            <v>Provision for Depreciation - Motor Vehicles</v>
          </cell>
          <cell r="H226" t="str">
            <v>Other</v>
          </cell>
          <cell r="I226">
            <v>-6990581.8300000001</v>
          </cell>
        </row>
        <row r="227">
          <cell r="A227" t="str">
            <v>109902799</v>
          </cell>
          <cell r="B227" t="str">
            <v>10</v>
          </cell>
          <cell r="C227" t="str">
            <v>027</v>
          </cell>
          <cell r="D227" t="str">
            <v>99</v>
          </cell>
          <cell r="E227" t="str">
            <v>99</v>
          </cell>
          <cell r="F227" t="str">
            <v>Assets</v>
          </cell>
          <cell r="G227" t="str">
            <v>Provision for Depriciation - Software</v>
          </cell>
          <cell r="H227" t="str">
            <v>Other</v>
          </cell>
          <cell r="I227">
            <v>-783340.33</v>
          </cell>
        </row>
        <row r="228">
          <cell r="A228" t="str">
            <v>101503099</v>
          </cell>
          <cell r="B228" t="str">
            <v>10</v>
          </cell>
          <cell r="C228" t="str">
            <v>030</v>
          </cell>
          <cell r="D228" t="str">
            <v>15</v>
          </cell>
          <cell r="E228" t="str">
            <v>99</v>
          </cell>
          <cell r="F228" t="str">
            <v>Assets</v>
          </cell>
          <cell r="G228" t="str">
            <v>Provision for Bad Debts</v>
          </cell>
          <cell r="H228" t="str">
            <v>ISP Operations</v>
          </cell>
          <cell r="I228">
            <v>0</v>
          </cell>
        </row>
        <row r="229">
          <cell r="A229" t="str">
            <v>109903099</v>
          </cell>
          <cell r="B229" t="str">
            <v>10</v>
          </cell>
          <cell r="C229" t="str">
            <v>030</v>
          </cell>
          <cell r="D229" t="str">
            <v>99</v>
          </cell>
          <cell r="E229" t="str">
            <v>99</v>
          </cell>
          <cell r="F229" t="str">
            <v>Assets</v>
          </cell>
          <cell r="G229" t="str">
            <v>Provision for Bad Debts</v>
          </cell>
          <cell r="H229" t="str">
            <v>Other</v>
          </cell>
          <cell r="I229">
            <v>-662344.56000000006</v>
          </cell>
        </row>
        <row r="230">
          <cell r="A230" t="str">
            <v>101503199</v>
          </cell>
          <cell r="B230" t="str">
            <v>10</v>
          </cell>
          <cell r="C230" t="str">
            <v>031</v>
          </cell>
          <cell r="D230" t="str">
            <v>15</v>
          </cell>
          <cell r="E230" t="str">
            <v>99</v>
          </cell>
          <cell r="F230" t="str">
            <v>Assets</v>
          </cell>
          <cell r="G230" t="str">
            <v>Disposals of Fixed Assets</v>
          </cell>
          <cell r="H230" t="str">
            <v>ISP Operations</v>
          </cell>
          <cell r="I230">
            <v>0</v>
          </cell>
        </row>
        <row r="231">
          <cell r="A231" t="str">
            <v>109903199</v>
          </cell>
          <cell r="B231" t="str">
            <v>10</v>
          </cell>
          <cell r="C231" t="str">
            <v>031</v>
          </cell>
          <cell r="D231" t="str">
            <v>99</v>
          </cell>
          <cell r="E231" t="str">
            <v>99</v>
          </cell>
          <cell r="F231" t="str">
            <v>Assets</v>
          </cell>
          <cell r="G231" t="str">
            <v>Disposals of Fixed Assets</v>
          </cell>
          <cell r="H231" t="str">
            <v>Other</v>
          </cell>
          <cell r="I231">
            <v>-0.02</v>
          </cell>
        </row>
        <row r="232">
          <cell r="A232" t="str">
            <v>109904999</v>
          </cell>
          <cell r="B232" t="str">
            <v>10</v>
          </cell>
          <cell r="C232" t="str">
            <v>049</v>
          </cell>
          <cell r="D232" t="str">
            <v>99</v>
          </cell>
          <cell r="E232" t="str">
            <v>99</v>
          </cell>
          <cell r="F232" t="str">
            <v>Assets</v>
          </cell>
          <cell r="G232" t="str">
            <v>Short Term Investments- DP Capital Management (Pvt) Ltd</v>
          </cell>
          <cell r="H232" t="str">
            <v>Other</v>
          </cell>
          <cell r="I232">
            <v>5273688.33</v>
          </cell>
        </row>
        <row r="233">
          <cell r="A233" t="str">
            <v>109905099</v>
          </cell>
          <cell r="B233" t="str">
            <v>10</v>
          </cell>
          <cell r="C233" t="str">
            <v>050</v>
          </cell>
          <cell r="D233" t="str">
            <v>99</v>
          </cell>
          <cell r="E233" t="str">
            <v>99</v>
          </cell>
          <cell r="F233" t="str">
            <v>Assets</v>
          </cell>
          <cell r="G233" t="str">
            <v>LONG TERM INVESTMENTS-GLOBLE ACCESS LTD -SHARES</v>
          </cell>
          <cell r="H233" t="str">
            <v>Other</v>
          </cell>
          <cell r="I233">
            <v>0</v>
          </cell>
        </row>
        <row r="234">
          <cell r="A234" t="str">
            <v>101005101</v>
          </cell>
          <cell r="B234" t="str">
            <v>10</v>
          </cell>
          <cell r="C234" t="str">
            <v>051</v>
          </cell>
          <cell r="D234" t="str">
            <v>10</v>
          </cell>
          <cell r="E234" t="str">
            <v>01</v>
          </cell>
          <cell r="F234" t="str">
            <v>Assets</v>
          </cell>
          <cell r="G234" t="str">
            <v>SHORT TERM INVESTMENTS -T.B. REPURCHASE</v>
          </cell>
          <cell r="H234" t="str">
            <v>to be deleted-Software Development</v>
          </cell>
          <cell r="I234">
            <v>0</v>
          </cell>
        </row>
        <row r="235">
          <cell r="A235" t="str">
            <v>109905199</v>
          </cell>
          <cell r="B235" t="str">
            <v>10</v>
          </cell>
          <cell r="C235" t="str">
            <v>051</v>
          </cell>
          <cell r="D235" t="str">
            <v>99</v>
          </cell>
          <cell r="E235" t="str">
            <v>99</v>
          </cell>
          <cell r="F235" t="str">
            <v>Assets</v>
          </cell>
          <cell r="G235" t="str">
            <v>SHORT TERM INVESTMENTS -T.B. REPURCHASE</v>
          </cell>
          <cell r="H235" t="str">
            <v>Other</v>
          </cell>
          <cell r="I235">
            <v>0</v>
          </cell>
        </row>
        <row r="236">
          <cell r="A236" t="str">
            <v>101505299</v>
          </cell>
          <cell r="B236" t="str">
            <v>10</v>
          </cell>
          <cell r="C236" t="str">
            <v>052</v>
          </cell>
          <cell r="D236" t="str">
            <v>15</v>
          </cell>
          <cell r="E236" t="str">
            <v>99</v>
          </cell>
          <cell r="F236" t="str">
            <v>Assets</v>
          </cell>
          <cell r="G236" t="str">
            <v>Deffered Expenses - License</v>
          </cell>
          <cell r="H236" t="str">
            <v>ISP Operations</v>
          </cell>
          <cell r="I236">
            <v>1225000</v>
          </cell>
        </row>
        <row r="237">
          <cell r="A237" t="str">
            <v>101605299</v>
          </cell>
          <cell r="B237" t="str">
            <v>10</v>
          </cell>
          <cell r="C237" t="str">
            <v>052</v>
          </cell>
          <cell r="D237" t="str">
            <v>16</v>
          </cell>
          <cell r="E237" t="str">
            <v>99</v>
          </cell>
          <cell r="F237" t="str">
            <v>Assets</v>
          </cell>
          <cell r="G237" t="str">
            <v>Deffered Expenses - License</v>
          </cell>
          <cell r="H237" t="str">
            <v>EGO division</v>
          </cell>
          <cell r="I237">
            <v>3915970.86</v>
          </cell>
        </row>
        <row r="238">
          <cell r="A238" t="str">
            <v>109905299</v>
          </cell>
          <cell r="B238" t="str">
            <v>10</v>
          </cell>
          <cell r="C238" t="str">
            <v>052</v>
          </cell>
          <cell r="D238" t="str">
            <v>99</v>
          </cell>
          <cell r="E238" t="str">
            <v>99</v>
          </cell>
          <cell r="F238" t="str">
            <v>Assets</v>
          </cell>
          <cell r="G238" t="str">
            <v>Deffered Expenses - License</v>
          </cell>
          <cell r="H238" t="str">
            <v>Other</v>
          </cell>
          <cell r="I238">
            <v>0</v>
          </cell>
        </row>
        <row r="239">
          <cell r="A239" t="str">
            <v>109905399</v>
          </cell>
          <cell r="B239" t="str">
            <v>10</v>
          </cell>
          <cell r="C239" t="str">
            <v>053</v>
          </cell>
          <cell r="D239" t="str">
            <v>99</v>
          </cell>
          <cell r="E239" t="str">
            <v>99</v>
          </cell>
          <cell r="F239" t="str">
            <v>Assets</v>
          </cell>
          <cell r="G239" t="str">
            <v>Deffered Expenses-Disconnection &amp; Reconnection Fee</v>
          </cell>
          <cell r="H239" t="str">
            <v>Other</v>
          </cell>
          <cell r="I239">
            <v>0</v>
          </cell>
        </row>
        <row r="240">
          <cell r="A240" t="str">
            <v>109905499</v>
          </cell>
          <cell r="B240" t="str">
            <v>10</v>
          </cell>
          <cell r="C240" t="str">
            <v>054</v>
          </cell>
          <cell r="D240" t="str">
            <v>99</v>
          </cell>
          <cell r="E240" t="str">
            <v>99</v>
          </cell>
          <cell r="F240" t="str">
            <v>Assets</v>
          </cell>
          <cell r="G240" t="str">
            <v>Call Deposit - HSBC</v>
          </cell>
          <cell r="H240" t="str">
            <v>Other</v>
          </cell>
          <cell r="I240">
            <v>1419448.94</v>
          </cell>
        </row>
        <row r="241">
          <cell r="A241" t="str">
            <v>109905599</v>
          </cell>
          <cell r="B241" t="str">
            <v>10</v>
          </cell>
          <cell r="C241" t="str">
            <v>055</v>
          </cell>
          <cell r="D241" t="str">
            <v>99</v>
          </cell>
          <cell r="E241" t="str">
            <v>99</v>
          </cell>
          <cell r="F241" t="str">
            <v>Assets</v>
          </cell>
          <cell r="G241" t="str">
            <v>Deffered Expenses - Project cost</v>
          </cell>
          <cell r="H241" t="str">
            <v>Other</v>
          </cell>
          <cell r="I241">
            <v>12512.95</v>
          </cell>
        </row>
        <row r="242">
          <cell r="A242" t="str">
            <v>101308125</v>
          </cell>
          <cell r="B242" t="str">
            <v>10</v>
          </cell>
          <cell r="C242" t="str">
            <v>081</v>
          </cell>
          <cell r="D242" t="str">
            <v>13</v>
          </cell>
          <cell r="E242" t="str">
            <v>25</v>
          </cell>
          <cell r="F242" t="str">
            <v>Assets</v>
          </cell>
          <cell r="G242" t="str">
            <v>Stocks</v>
          </cell>
          <cell r="H242" t="str">
            <v>Engineering-OS Support</v>
          </cell>
          <cell r="I242">
            <v>0</v>
          </cell>
        </row>
        <row r="243">
          <cell r="A243" t="str">
            <v>101408130</v>
          </cell>
          <cell r="B243" t="str">
            <v>10</v>
          </cell>
          <cell r="C243" t="str">
            <v>081</v>
          </cell>
          <cell r="D243" t="str">
            <v>14</v>
          </cell>
          <cell r="E243" t="str">
            <v>30</v>
          </cell>
          <cell r="F243" t="str">
            <v>Assets</v>
          </cell>
          <cell r="G243" t="str">
            <v>Stocks</v>
          </cell>
          <cell r="H243" t="str">
            <v>Engineering-Operations</v>
          </cell>
          <cell r="I243">
            <v>0</v>
          </cell>
        </row>
        <row r="244">
          <cell r="A244" t="str">
            <v>101808124</v>
          </cell>
          <cell r="B244" t="str">
            <v>10</v>
          </cell>
          <cell r="C244" t="str">
            <v>081</v>
          </cell>
          <cell r="D244" t="str">
            <v>18</v>
          </cell>
          <cell r="E244" t="str">
            <v>24</v>
          </cell>
          <cell r="F244" t="str">
            <v>Assets</v>
          </cell>
          <cell r="G244" t="str">
            <v>Stocks</v>
          </cell>
          <cell r="H244" t="str">
            <v>OUTSTATION OPERATIONS</v>
          </cell>
          <cell r="I244">
            <v>36957</v>
          </cell>
        </row>
        <row r="245">
          <cell r="A245" t="str">
            <v>102008120</v>
          </cell>
          <cell r="B245" t="str">
            <v>10</v>
          </cell>
          <cell r="C245" t="str">
            <v>081</v>
          </cell>
          <cell r="D245" t="str">
            <v>20</v>
          </cell>
          <cell r="E245" t="str">
            <v>20</v>
          </cell>
          <cell r="F245" t="str">
            <v>Assets</v>
          </cell>
          <cell r="G245" t="str">
            <v>Stocks</v>
          </cell>
          <cell r="H245" t="str">
            <v>to be deleted.-Engineering-R&amp;D</v>
          </cell>
          <cell r="I245">
            <v>3755936.83</v>
          </cell>
        </row>
        <row r="246">
          <cell r="A246" t="str">
            <v>102008180</v>
          </cell>
          <cell r="B246" t="str">
            <v>10</v>
          </cell>
          <cell r="C246" t="str">
            <v>081</v>
          </cell>
          <cell r="D246" t="str">
            <v>20</v>
          </cell>
          <cell r="E246" t="str">
            <v>80</v>
          </cell>
          <cell r="F246" t="str">
            <v>Assets</v>
          </cell>
          <cell r="G246" t="str">
            <v>Stocks</v>
          </cell>
          <cell r="H246" t="str">
            <v>to be deleted.-Engineering-R&amp;D</v>
          </cell>
          <cell r="I246">
            <v>1051070.47</v>
          </cell>
        </row>
        <row r="247">
          <cell r="A247" t="str">
            <v>102008199</v>
          </cell>
          <cell r="B247" t="str">
            <v>10</v>
          </cell>
          <cell r="C247" t="str">
            <v>081</v>
          </cell>
          <cell r="D247" t="str">
            <v>20</v>
          </cell>
          <cell r="E247" t="str">
            <v>99</v>
          </cell>
          <cell r="F247" t="str">
            <v>Assets</v>
          </cell>
          <cell r="G247" t="str">
            <v>Stocks</v>
          </cell>
          <cell r="H247" t="str">
            <v>to be deleted.-Engineering-R&amp;D</v>
          </cell>
          <cell r="I247">
            <v>340874.44</v>
          </cell>
        </row>
        <row r="248">
          <cell r="A248" t="str">
            <v>104008120</v>
          </cell>
          <cell r="B248" t="str">
            <v>10</v>
          </cell>
          <cell r="C248" t="str">
            <v>081</v>
          </cell>
          <cell r="D248" t="str">
            <v>40</v>
          </cell>
          <cell r="E248" t="str">
            <v>20</v>
          </cell>
          <cell r="F248" t="str">
            <v>Assets</v>
          </cell>
          <cell r="G248" t="str">
            <v>Stocks</v>
          </cell>
          <cell r="H248" t="str">
            <v>Marketing - Accessories</v>
          </cell>
          <cell r="I248">
            <v>724279.55</v>
          </cell>
        </row>
        <row r="249">
          <cell r="A249" t="str">
            <v>104008141</v>
          </cell>
          <cell r="B249" t="str">
            <v>10</v>
          </cell>
          <cell r="C249" t="str">
            <v>081</v>
          </cell>
          <cell r="D249" t="str">
            <v>40</v>
          </cell>
          <cell r="E249" t="str">
            <v>41</v>
          </cell>
          <cell r="F249" t="str">
            <v>Assets</v>
          </cell>
          <cell r="G249" t="str">
            <v>Stocks</v>
          </cell>
          <cell r="H249" t="str">
            <v>Marketing - Accessories</v>
          </cell>
          <cell r="I249">
            <v>-0.68</v>
          </cell>
        </row>
        <row r="250">
          <cell r="A250" t="str">
            <v>104008180</v>
          </cell>
          <cell r="B250" t="str">
            <v>10</v>
          </cell>
          <cell r="C250" t="str">
            <v>081</v>
          </cell>
          <cell r="D250" t="str">
            <v>40</v>
          </cell>
          <cell r="E250" t="str">
            <v>80</v>
          </cell>
          <cell r="F250" t="str">
            <v>Assets</v>
          </cell>
          <cell r="G250" t="str">
            <v>Stocks</v>
          </cell>
          <cell r="H250" t="str">
            <v>Marketing - Accessories</v>
          </cell>
          <cell r="I250">
            <v>4501.43</v>
          </cell>
        </row>
        <row r="251">
          <cell r="A251" t="str">
            <v>104008199</v>
          </cell>
          <cell r="B251" t="str">
            <v>10</v>
          </cell>
          <cell r="C251" t="str">
            <v>081</v>
          </cell>
          <cell r="D251" t="str">
            <v>40</v>
          </cell>
          <cell r="E251" t="str">
            <v>99</v>
          </cell>
          <cell r="F251" t="str">
            <v>Assets</v>
          </cell>
          <cell r="G251" t="str">
            <v>Stocks</v>
          </cell>
          <cell r="H251" t="str">
            <v>Marketing - Accessories</v>
          </cell>
          <cell r="I251">
            <v>20287759.440000001</v>
          </cell>
        </row>
        <row r="252">
          <cell r="A252" t="str">
            <v>109908199</v>
          </cell>
          <cell r="B252" t="str">
            <v>10</v>
          </cell>
          <cell r="C252" t="str">
            <v>081</v>
          </cell>
          <cell r="D252" t="str">
            <v>99</v>
          </cell>
          <cell r="E252" t="str">
            <v>99</v>
          </cell>
          <cell r="F252" t="str">
            <v>Assets</v>
          </cell>
          <cell r="G252" t="str">
            <v>Stocks</v>
          </cell>
          <cell r="H252" t="str">
            <v>Other</v>
          </cell>
          <cell r="I252">
            <v>46780.98</v>
          </cell>
        </row>
        <row r="253">
          <cell r="A253" t="str">
            <v>102008220</v>
          </cell>
          <cell r="B253" t="str">
            <v>10</v>
          </cell>
          <cell r="C253" t="str">
            <v>082</v>
          </cell>
          <cell r="D253" t="str">
            <v>20</v>
          </cell>
          <cell r="E253" t="str">
            <v>20</v>
          </cell>
          <cell r="F253" t="str">
            <v>Assets</v>
          </cell>
          <cell r="G253" t="str">
            <v>Work-in-progress</v>
          </cell>
          <cell r="H253" t="str">
            <v>to be deleted.-Engineering-R&amp;D</v>
          </cell>
          <cell r="I253">
            <v>172166.26</v>
          </cell>
        </row>
        <row r="254">
          <cell r="A254" t="str">
            <v>102008280</v>
          </cell>
          <cell r="B254" t="str">
            <v>10</v>
          </cell>
          <cell r="C254" t="str">
            <v>082</v>
          </cell>
          <cell r="D254" t="str">
            <v>20</v>
          </cell>
          <cell r="E254" t="str">
            <v>80</v>
          </cell>
          <cell r="F254" t="str">
            <v>Assets</v>
          </cell>
          <cell r="G254" t="str">
            <v>Work-in-progress</v>
          </cell>
          <cell r="H254" t="str">
            <v>to be deleted.-Engineering-R&amp;D</v>
          </cell>
          <cell r="I254">
            <v>-11687.12</v>
          </cell>
        </row>
        <row r="255">
          <cell r="A255" t="str">
            <v>102008299</v>
          </cell>
          <cell r="B255" t="str">
            <v>10</v>
          </cell>
          <cell r="C255" t="str">
            <v>082</v>
          </cell>
          <cell r="D255" t="str">
            <v>20</v>
          </cell>
          <cell r="E255" t="str">
            <v>99</v>
          </cell>
          <cell r="F255" t="str">
            <v>Assets</v>
          </cell>
          <cell r="G255" t="str">
            <v>Work-in-progress</v>
          </cell>
          <cell r="H255" t="str">
            <v>to be deleted.-Engineering-R&amp;D</v>
          </cell>
          <cell r="I255">
            <v>11687.12</v>
          </cell>
        </row>
        <row r="256">
          <cell r="A256" t="str">
            <v>104008220</v>
          </cell>
          <cell r="B256" t="str">
            <v>10</v>
          </cell>
          <cell r="C256" t="str">
            <v>082</v>
          </cell>
          <cell r="D256" t="str">
            <v>40</v>
          </cell>
          <cell r="E256" t="str">
            <v>20</v>
          </cell>
          <cell r="F256" t="str">
            <v>Assets</v>
          </cell>
          <cell r="G256" t="str">
            <v>Work-in-progress</v>
          </cell>
          <cell r="H256" t="str">
            <v>Marketing - Accessories</v>
          </cell>
          <cell r="I256">
            <v>28081197.25</v>
          </cell>
        </row>
        <row r="257">
          <cell r="A257" t="str">
            <v>104008241</v>
          </cell>
          <cell r="B257" t="str">
            <v>10</v>
          </cell>
          <cell r="C257" t="str">
            <v>082</v>
          </cell>
          <cell r="D257" t="str">
            <v>40</v>
          </cell>
          <cell r="E257" t="str">
            <v>41</v>
          </cell>
          <cell r="F257" t="str">
            <v>Assets</v>
          </cell>
          <cell r="G257" t="str">
            <v>Work-in-progress</v>
          </cell>
          <cell r="H257" t="str">
            <v>Marketing - Accessories</v>
          </cell>
          <cell r="I257">
            <v>2651.04</v>
          </cell>
        </row>
        <row r="258">
          <cell r="A258" t="str">
            <v>104008280</v>
          </cell>
          <cell r="B258" t="str">
            <v>10</v>
          </cell>
          <cell r="C258" t="str">
            <v>082</v>
          </cell>
          <cell r="D258" t="str">
            <v>40</v>
          </cell>
          <cell r="E258" t="str">
            <v>80</v>
          </cell>
          <cell r="F258" t="str">
            <v>Assets</v>
          </cell>
          <cell r="G258" t="str">
            <v>Work-in-progress</v>
          </cell>
          <cell r="H258" t="str">
            <v>Marketing - Accessories</v>
          </cell>
          <cell r="I258">
            <v>82048.100000000006</v>
          </cell>
        </row>
        <row r="259">
          <cell r="A259" t="str">
            <v>104008299</v>
          </cell>
          <cell r="B259" t="str">
            <v>10</v>
          </cell>
          <cell r="C259" t="str">
            <v>082</v>
          </cell>
          <cell r="D259" t="str">
            <v>40</v>
          </cell>
          <cell r="E259" t="str">
            <v>99</v>
          </cell>
          <cell r="F259" t="str">
            <v>Assets</v>
          </cell>
          <cell r="G259" t="str">
            <v>Work-in-progress</v>
          </cell>
          <cell r="H259" t="str">
            <v>Marketing - Accessories</v>
          </cell>
          <cell r="I259">
            <v>-14672947.15</v>
          </cell>
        </row>
        <row r="260">
          <cell r="A260" t="str">
            <v>107008299</v>
          </cell>
          <cell r="B260" t="str">
            <v>10</v>
          </cell>
          <cell r="C260" t="str">
            <v>082</v>
          </cell>
          <cell r="D260" t="str">
            <v>70</v>
          </cell>
          <cell r="E260" t="str">
            <v>99</v>
          </cell>
          <cell r="F260" t="str">
            <v>Assets</v>
          </cell>
          <cell r="G260" t="str">
            <v>Work-in-progress</v>
          </cell>
          <cell r="H260" t="str">
            <v>(Unauthorised Account)-Cancel IOU/Vouchers</v>
          </cell>
          <cell r="I260">
            <v>0</v>
          </cell>
        </row>
        <row r="261">
          <cell r="A261" t="str">
            <v>109908299</v>
          </cell>
          <cell r="B261" t="str">
            <v>10</v>
          </cell>
          <cell r="C261" t="str">
            <v>082</v>
          </cell>
          <cell r="D261" t="str">
            <v>99</v>
          </cell>
          <cell r="E261" t="str">
            <v>99</v>
          </cell>
          <cell r="F261" t="str">
            <v>Assets</v>
          </cell>
          <cell r="G261" t="str">
            <v>Work-in-progress</v>
          </cell>
          <cell r="H261" t="str">
            <v>Other</v>
          </cell>
          <cell r="I261">
            <v>0</v>
          </cell>
        </row>
        <row r="262">
          <cell r="A262" t="str">
            <v>104008399</v>
          </cell>
          <cell r="B262" t="str">
            <v>10</v>
          </cell>
          <cell r="C262" t="str">
            <v>083</v>
          </cell>
          <cell r="D262" t="str">
            <v>40</v>
          </cell>
          <cell r="E262" t="str">
            <v>99</v>
          </cell>
          <cell r="F262" t="str">
            <v>Assets</v>
          </cell>
          <cell r="G262" t="str">
            <v>Provision for Obsolete Stocks</v>
          </cell>
          <cell r="H262" t="str">
            <v>Marketing - Accessories</v>
          </cell>
          <cell r="I262">
            <v>0</v>
          </cell>
        </row>
        <row r="263">
          <cell r="A263" t="str">
            <v>104008420</v>
          </cell>
          <cell r="B263" t="str">
            <v>10</v>
          </cell>
          <cell r="C263" t="str">
            <v>084</v>
          </cell>
          <cell r="D263" t="str">
            <v>40</v>
          </cell>
          <cell r="E263" t="str">
            <v>20</v>
          </cell>
          <cell r="F263" t="str">
            <v>Assets</v>
          </cell>
          <cell r="G263" t="str">
            <v>Goods in Transit - Imports Cost</v>
          </cell>
          <cell r="H263" t="str">
            <v>Marketing - Accessories</v>
          </cell>
          <cell r="I263">
            <v>0</v>
          </cell>
        </row>
        <row r="264">
          <cell r="A264" t="str">
            <v>109908499</v>
          </cell>
          <cell r="B264" t="str">
            <v>10</v>
          </cell>
          <cell r="C264" t="str">
            <v>084</v>
          </cell>
          <cell r="D264" t="str">
            <v>99</v>
          </cell>
          <cell r="E264" t="str">
            <v>99</v>
          </cell>
          <cell r="F264" t="str">
            <v>Assets</v>
          </cell>
          <cell r="G264" t="str">
            <v>Goods in Transit - Imports Cost</v>
          </cell>
          <cell r="H264" t="str">
            <v>Other</v>
          </cell>
          <cell r="I264">
            <v>2576765.5299999998</v>
          </cell>
        </row>
        <row r="265">
          <cell r="A265" t="str">
            <v>109908599</v>
          </cell>
          <cell r="B265" t="str">
            <v>10</v>
          </cell>
          <cell r="C265" t="str">
            <v>085</v>
          </cell>
          <cell r="D265" t="str">
            <v>99</v>
          </cell>
          <cell r="E265" t="str">
            <v>99</v>
          </cell>
          <cell r="F265" t="str">
            <v>Assets</v>
          </cell>
          <cell r="G265" t="str">
            <v>Goods in Transit - Shipping Guarantee</v>
          </cell>
          <cell r="H265" t="str">
            <v>Other</v>
          </cell>
          <cell r="I265">
            <v>0</v>
          </cell>
        </row>
        <row r="266">
          <cell r="A266" t="str">
            <v>109908699</v>
          </cell>
          <cell r="B266" t="str">
            <v>10</v>
          </cell>
          <cell r="C266" t="str">
            <v>086</v>
          </cell>
          <cell r="D266" t="str">
            <v>99</v>
          </cell>
          <cell r="E266" t="str">
            <v>99</v>
          </cell>
          <cell r="F266" t="str">
            <v>Assets</v>
          </cell>
          <cell r="G266" t="str">
            <v>Bank Guarantee</v>
          </cell>
          <cell r="H266" t="str">
            <v>Other</v>
          </cell>
          <cell r="I266">
            <v>0</v>
          </cell>
        </row>
        <row r="267">
          <cell r="A267" t="str">
            <v>109908799</v>
          </cell>
          <cell r="B267" t="str">
            <v>10</v>
          </cell>
          <cell r="C267" t="str">
            <v>087</v>
          </cell>
          <cell r="D267" t="str">
            <v>99</v>
          </cell>
          <cell r="E267" t="str">
            <v>99</v>
          </cell>
          <cell r="F267" t="str">
            <v>Assets</v>
          </cell>
          <cell r="G267" t="str">
            <v>Other Receiverble-Legal Fee</v>
          </cell>
          <cell r="H267" t="str">
            <v>Other</v>
          </cell>
          <cell r="I267">
            <v>11950</v>
          </cell>
        </row>
        <row r="268">
          <cell r="A268" t="str">
            <v>109908999</v>
          </cell>
          <cell r="B268" t="str">
            <v>10</v>
          </cell>
          <cell r="C268" t="str">
            <v>089</v>
          </cell>
          <cell r="D268" t="str">
            <v>99</v>
          </cell>
          <cell r="E268" t="str">
            <v>99</v>
          </cell>
          <cell r="F268" t="str">
            <v>Assets</v>
          </cell>
          <cell r="G268" t="str">
            <v>Other Trade Receiverble</v>
          </cell>
          <cell r="H268" t="str">
            <v>Other</v>
          </cell>
          <cell r="I268">
            <v>0</v>
          </cell>
        </row>
        <row r="269">
          <cell r="A269" t="str">
            <v>109909099</v>
          </cell>
          <cell r="B269" t="str">
            <v>10</v>
          </cell>
          <cell r="C269" t="str">
            <v>090</v>
          </cell>
          <cell r="D269" t="str">
            <v>99</v>
          </cell>
          <cell r="E269" t="str">
            <v>99</v>
          </cell>
          <cell r="F269" t="str">
            <v>Assets</v>
          </cell>
          <cell r="G269" t="str">
            <v>Other Receiverble</v>
          </cell>
          <cell r="H269" t="str">
            <v>Other</v>
          </cell>
          <cell r="I269">
            <v>35370.75</v>
          </cell>
        </row>
        <row r="270">
          <cell r="A270" t="str">
            <v>101509198</v>
          </cell>
          <cell r="B270" t="str">
            <v>10</v>
          </cell>
          <cell r="C270" t="str">
            <v>091</v>
          </cell>
          <cell r="D270" t="str">
            <v>15</v>
          </cell>
          <cell r="E270" t="str">
            <v>98</v>
          </cell>
          <cell r="F270" t="str">
            <v>Assets</v>
          </cell>
          <cell r="G270" t="str">
            <v>Debtors Control</v>
          </cell>
          <cell r="H270" t="str">
            <v>ISP Operations</v>
          </cell>
          <cell r="I270">
            <v>0</v>
          </cell>
        </row>
        <row r="271">
          <cell r="A271" t="str">
            <v>101509199</v>
          </cell>
          <cell r="B271" t="str">
            <v>10</v>
          </cell>
          <cell r="C271" t="str">
            <v>091</v>
          </cell>
          <cell r="D271" t="str">
            <v>15</v>
          </cell>
          <cell r="E271" t="str">
            <v>99</v>
          </cell>
          <cell r="F271" t="str">
            <v>Assets</v>
          </cell>
          <cell r="G271" t="str">
            <v>Debtors Control</v>
          </cell>
          <cell r="H271" t="str">
            <v>ISP Operations</v>
          </cell>
          <cell r="I271">
            <v>1675001.62</v>
          </cell>
        </row>
        <row r="272">
          <cell r="A272" t="str">
            <v>109909199</v>
          </cell>
          <cell r="B272" t="str">
            <v>10</v>
          </cell>
          <cell r="C272" t="str">
            <v>091</v>
          </cell>
          <cell r="D272" t="str">
            <v>99</v>
          </cell>
          <cell r="E272" t="str">
            <v>99</v>
          </cell>
          <cell r="F272" t="str">
            <v>Assets</v>
          </cell>
          <cell r="G272" t="str">
            <v>Debtors Control</v>
          </cell>
          <cell r="H272" t="str">
            <v>Other</v>
          </cell>
          <cell r="I272">
            <v>53954585.420000002</v>
          </cell>
        </row>
        <row r="273">
          <cell r="A273" t="str">
            <v>109909299</v>
          </cell>
          <cell r="B273" t="str">
            <v>10</v>
          </cell>
          <cell r="C273" t="str">
            <v>092</v>
          </cell>
          <cell r="D273" t="str">
            <v>99</v>
          </cell>
          <cell r="E273" t="str">
            <v>99</v>
          </cell>
          <cell r="F273" t="str">
            <v>Assets</v>
          </cell>
          <cell r="G273" t="str">
            <v>Insurance Prepaid</v>
          </cell>
          <cell r="H273" t="str">
            <v>Other</v>
          </cell>
          <cell r="I273">
            <v>635627.86</v>
          </cell>
        </row>
        <row r="274">
          <cell r="A274" t="str">
            <v>109909399</v>
          </cell>
          <cell r="B274" t="str">
            <v>10</v>
          </cell>
          <cell r="C274" t="str">
            <v>093</v>
          </cell>
          <cell r="D274" t="str">
            <v>99</v>
          </cell>
          <cell r="E274" t="str">
            <v>99</v>
          </cell>
          <cell r="F274" t="str">
            <v>Assets</v>
          </cell>
          <cell r="G274" t="str">
            <v>Debtors Suspense</v>
          </cell>
          <cell r="H274" t="str">
            <v>Other</v>
          </cell>
          <cell r="I274">
            <v>0</v>
          </cell>
        </row>
        <row r="275">
          <cell r="A275" t="str">
            <v>109909599</v>
          </cell>
          <cell r="B275" t="str">
            <v>10</v>
          </cell>
          <cell r="C275" t="str">
            <v>095</v>
          </cell>
          <cell r="D275" t="str">
            <v>99</v>
          </cell>
          <cell r="E275" t="str">
            <v>99</v>
          </cell>
          <cell r="F275" t="str">
            <v>Assets</v>
          </cell>
          <cell r="G275" t="str">
            <v>Staff Vehicle Loans</v>
          </cell>
          <cell r="H275" t="str">
            <v>Other</v>
          </cell>
          <cell r="I275">
            <v>1880896.64</v>
          </cell>
        </row>
        <row r="276">
          <cell r="A276" t="str">
            <v>109909799</v>
          </cell>
          <cell r="B276" t="str">
            <v>10</v>
          </cell>
          <cell r="C276" t="str">
            <v>097</v>
          </cell>
          <cell r="D276" t="str">
            <v>99</v>
          </cell>
          <cell r="E276" t="str">
            <v>99</v>
          </cell>
          <cell r="F276" t="str">
            <v>Assets</v>
          </cell>
          <cell r="G276" t="str">
            <v>Insurance Claim Receivable</v>
          </cell>
          <cell r="H276" t="str">
            <v>Other</v>
          </cell>
          <cell r="I276">
            <v>-397860.68</v>
          </cell>
        </row>
        <row r="277">
          <cell r="A277" t="str">
            <v>109909899</v>
          </cell>
          <cell r="B277" t="str">
            <v>10</v>
          </cell>
          <cell r="C277" t="str">
            <v>098</v>
          </cell>
          <cell r="D277" t="str">
            <v>99</v>
          </cell>
          <cell r="E277" t="str">
            <v>99</v>
          </cell>
          <cell r="F277" t="str">
            <v>Assets</v>
          </cell>
          <cell r="G277" t="str">
            <v>Other Staff Loans</v>
          </cell>
          <cell r="H277" t="str">
            <v>Other</v>
          </cell>
          <cell r="I277">
            <v>70000</v>
          </cell>
        </row>
        <row r="278">
          <cell r="A278" t="str">
            <v>101510399</v>
          </cell>
          <cell r="B278" t="str">
            <v>10</v>
          </cell>
          <cell r="C278" t="str">
            <v>103</v>
          </cell>
          <cell r="D278" t="str">
            <v>15</v>
          </cell>
          <cell r="E278" t="str">
            <v>99</v>
          </cell>
          <cell r="F278" t="str">
            <v>Assets</v>
          </cell>
          <cell r="G278" t="str">
            <v>GST provision A/C for monthly rentals</v>
          </cell>
          <cell r="H278" t="str">
            <v>ISP Operations</v>
          </cell>
          <cell r="I278">
            <v>210.73</v>
          </cell>
        </row>
        <row r="279">
          <cell r="A279" t="str">
            <v>109910399</v>
          </cell>
          <cell r="B279" t="str">
            <v>10</v>
          </cell>
          <cell r="C279" t="str">
            <v>103</v>
          </cell>
          <cell r="D279" t="str">
            <v>99</v>
          </cell>
          <cell r="E279" t="str">
            <v>99</v>
          </cell>
          <cell r="F279" t="str">
            <v>Assets</v>
          </cell>
          <cell r="G279" t="str">
            <v>GST provision A/C for monthly rentals</v>
          </cell>
          <cell r="H279" t="str">
            <v>Other</v>
          </cell>
          <cell r="I279">
            <v>-3617191.4</v>
          </cell>
        </row>
        <row r="280">
          <cell r="A280" t="str">
            <v>101510499</v>
          </cell>
          <cell r="B280" t="str">
            <v>10</v>
          </cell>
          <cell r="C280" t="str">
            <v>104</v>
          </cell>
          <cell r="D280" t="str">
            <v>15</v>
          </cell>
          <cell r="E280" t="str">
            <v>99</v>
          </cell>
          <cell r="F280" t="str">
            <v>Assets</v>
          </cell>
          <cell r="G280" t="str">
            <v>Deposits &amp; Prepayments</v>
          </cell>
          <cell r="H280" t="str">
            <v>ISP Operations</v>
          </cell>
          <cell r="I280">
            <v>0.04</v>
          </cell>
        </row>
        <row r="281">
          <cell r="A281" t="str">
            <v>109910499</v>
          </cell>
          <cell r="B281" t="str">
            <v>10</v>
          </cell>
          <cell r="C281" t="str">
            <v>104</v>
          </cell>
          <cell r="D281" t="str">
            <v>99</v>
          </cell>
          <cell r="E281" t="str">
            <v>99</v>
          </cell>
          <cell r="F281" t="str">
            <v>Assets</v>
          </cell>
          <cell r="G281" t="str">
            <v>Deposits &amp; Prepayments</v>
          </cell>
          <cell r="H281" t="str">
            <v>Other</v>
          </cell>
          <cell r="I281">
            <v>3556556.93</v>
          </cell>
        </row>
        <row r="282">
          <cell r="A282" t="str">
            <v>101510599</v>
          </cell>
          <cell r="B282" t="str">
            <v>10</v>
          </cell>
          <cell r="C282" t="str">
            <v>105</v>
          </cell>
          <cell r="D282" t="str">
            <v>15</v>
          </cell>
          <cell r="E282" t="str">
            <v>99</v>
          </cell>
          <cell r="F282" t="str">
            <v>Assets</v>
          </cell>
          <cell r="G282" t="str">
            <v>Insurance Claim Receivable-on Fixed Assets</v>
          </cell>
          <cell r="H282" t="str">
            <v>ISP Operations</v>
          </cell>
          <cell r="I282">
            <v>206488.92</v>
          </cell>
        </row>
        <row r="283">
          <cell r="A283" t="str">
            <v>109910599</v>
          </cell>
          <cell r="B283" t="str">
            <v>10</v>
          </cell>
          <cell r="C283" t="str">
            <v>105</v>
          </cell>
          <cell r="D283" t="str">
            <v>99</v>
          </cell>
          <cell r="E283" t="str">
            <v>99</v>
          </cell>
          <cell r="F283" t="str">
            <v>Assets</v>
          </cell>
          <cell r="G283" t="str">
            <v>Insurance Claim Receivable-on Fixed Assets</v>
          </cell>
          <cell r="H283" t="str">
            <v>Other</v>
          </cell>
          <cell r="I283">
            <v>4457529.95</v>
          </cell>
        </row>
        <row r="284">
          <cell r="A284" t="str">
            <v>101510699</v>
          </cell>
          <cell r="B284" t="str">
            <v>10</v>
          </cell>
          <cell r="C284" t="str">
            <v>106</v>
          </cell>
          <cell r="D284" t="str">
            <v>15</v>
          </cell>
          <cell r="E284" t="str">
            <v>99</v>
          </cell>
          <cell r="F284" t="str">
            <v>Assets</v>
          </cell>
          <cell r="G284" t="str">
            <v>Refundable Deposits</v>
          </cell>
          <cell r="H284" t="str">
            <v>ISP Operations</v>
          </cell>
          <cell r="I284">
            <v>0</v>
          </cell>
        </row>
        <row r="285">
          <cell r="A285" t="str">
            <v>109910699</v>
          </cell>
          <cell r="B285" t="str">
            <v>10</v>
          </cell>
          <cell r="C285" t="str">
            <v>106</v>
          </cell>
          <cell r="D285" t="str">
            <v>99</v>
          </cell>
          <cell r="E285" t="str">
            <v>99</v>
          </cell>
          <cell r="F285" t="str">
            <v>Assets</v>
          </cell>
          <cell r="G285" t="str">
            <v>Refundable Deposits</v>
          </cell>
          <cell r="H285" t="str">
            <v>Other</v>
          </cell>
          <cell r="I285">
            <v>488750</v>
          </cell>
        </row>
        <row r="286">
          <cell r="A286" t="str">
            <v>109910999</v>
          </cell>
          <cell r="B286" t="str">
            <v>10</v>
          </cell>
          <cell r="C286" t="str">
            <v>109</v>
          </cell>
          <cell r="D286" t="str">
            <v>99</v>
          </cell>
          <cell r="E286" t="str">
            <v>99</v>
          </cell>
          <cell r="F286" t="str">
            <v>Assets</v>
          </cell>
          <cell r="G286" t="str">
            <v>Unpaid Invoices - Control</v>
          </cell>
          <cell r="H286" t="str">
            <v>Other</v>
          </cell>
          <cell r="I286">
            <v>2837.4</v>
          </cell>
        </row>
        <row r="287">
          <cell r="A287" t="str">
            <v>109911199</v>
          </cell>
          <cell r="B287" t="str">
            <v>10</v>
          </cell>
          <cell r="C287" t="str">
            <v>111</v>
          </cell>
          <cell r="D287" t="str">
            <v>99</v>
          </cell>
          <cell r="E287" t="str">
            <v>99</v>
          </cell>
          <cell r="F287" t="str">
            <v>Assets</v>
          </cell>
          <cell r="G287" t="str">
            <v>Debtors - E seva Kany</v>
          </cell>
          <cell r="H287" t="str">
            <v>Other</v>
          </cell>
          <cell r="I287">
            <v>153.25</v>
          </cell>
        </row>
        <row r="288">
          <cell r="A288" t="str">
            <v>109911299</v>
          </cell>
          <cell r="B288" t="str">
            <v>10</v>
          </cell>
          <cell r="C288" t="str">
            <v>112</v>
          </cell>
          <cell r="D288" t="str">
            <v>99</v>
          </cell>
          <cell r="E288" t="str">
            <v>99</v>
          </cell>
          <cell r="F288" t="str">
            <v>Assets</v>
          </cell>
          <cell r="G288" t="str">
            <v>Economic Service Charge Recoverable</v>
          </cell>
          <cell r="H288" t="str">
            <v>Other</v>
          </cell>
          <cell r="I288">
            <v>1624597.53</v>
          </cell>
        </row>
        <row r="289">
          <cell r="A289" t="str">
            <v>109911799</v>
          </cell>
          <cell r="B289" t="str">
            <v>10</v>
          </cell>
          <cell r="C289" t="str">
            <v>117</v>
          </cell>
          <cell r="D289" t="str">
            <v>99</v>
          </cell>
          <cell r="E289" t="str">
            <v>99</v>
          </cell>
          <cell r="F289" t="str">
            <v>Assets</v>
          </cell>
          <cell r="G289" t="str">
            <v>Inter Company Current Account - Health  Management Systems (Pvt) Ltd</v>
          </cell>
          <cell r="H289" t="str">
            <v>Other</v>
          </cell>
          <cell r="I289">
            <v>35803</v>
          </cell>
        </row>
        <row r="290">
          <cell r="A290" t="str">
            <v>109911899</v>
          </cell>
          <cell r="B290" t="str">
            <v>10</v>
          </cell>
          <cell r="C290" t="str">
            <v>118</v>
          </cell>
          <cell r="D290" t="str">
            <v>99</v>
          </cell>
          <cell r="E290" t="str">
            <v>99</v>
          </cell>
          <cell r="F290" t="str">
            <v>Assets</v>
          </cell>
          <cell r="G290" t="str">
            <v>Inter Company Current Accounts - Asia Pacific Technologies (Pvt.) Ltd.</v>
          </cell>
          <cell r="H290" t="str">
            <v>Other</v>
          </cell>
          <cell r="I290">
            <v>0</v>
          </cell>
        </row>
        <row r="291">
          <cell r="A291" t="str">
            <v>109912099</v>
          </cell>
          <cell r="B291" t="str">
            <v>10</v>
          </cell>
          <cell r="C291" t="str">
            <v>120</v>
          </cell>
          <cell r="D291" t="str">
            <v>99</v>
          </cell>
          <cell r="E291" t="str">
            <v>99</v>
          </cell>
          <cell r="F291" t="str">
            <v>Assets</v>
          </cell>
          <cell r="G291" t="str">
            <v>Inter Company Current Account - DP Technologies (Pvt.) Ltd.</v>
          </cell>
          <cell r="H291" t="str">
            <v>Other</v>
          </cell>
          <cell r="I291">
            <v>-4170.79</v>
          </cell>
        </row>
        <row r="292">
          <cell r="A292" t="str">
            <v>109912199</v>
          </cell>
          <cell r="B292" t="str">
            <v>10</v>
          </cell>
          <cell r="C292" t="str">
            <v>121</v>
          </cell>
          <cell r="D292" t="str">
            <v>99</v>
          </cell>
          <cell r="E292" t="str">
            <v>99</v>
          </cell>
          <cell r="F292" t="str">
            <v>Assets</v>
          </cell>
          <cell r="G292" t="str">
            <v>Cash/Bank - Petty Cash - Finance</v>
          </cell>
          <cell r="H292" t="str">
            <v>Other</v>
          </cell>
          <cell r="I292">
            <v>-4375009.46</v>
          </cell>
        </row>
        <row r="293">
          <cell r="A293" t="str">
            <v>109912399</v>
          </cell>
          <cell r="B293" t="str">
            <v>10</v>
          </cell>
          <cell r="C293" t="str">
            <v>123</v>
          </cell>
          <cell r="D293" t="str">
            <v>99</v>
          </cell>
          <cell r="E293" t="str">
            <v>99</v>
          </cell>
          <cell r="F293" t="str">
            <v>Assets</v>
          </cell>
          <cell r="G293" t="str">
            <v>Cash/Bank  - Petty Cash - LP</v>
          </cell>
          <cell r="H293" t="str">
            <v>Other</v>
          </cell>
          <cell r="I293">
            <v>25000</v>
          </cell>
        </row>
        <row r="294">
          <cell r="A294" t="str">
            <v>109912499</v>
          </cell>
          <cell r="B294" t="str">
            <v>10</v>
          </cell>
          <cell r="C294" t="str">
            <v>124</v>
          </cell>
          <cell r="D294" t="str">
            <v>99</v>
          </cell>
          <cell r="E294" t="str">
            <v>99</v>
          </cell>
          <cell r="F294" t="str">
            <v>Assets</v>
          </cell>
          <cell r="G294" t="str">
            <v>Cash/Bank  - Petty Cash  -Software Development</v>
          </cell>
          <cell r="H294" t="str">
            <v>Other</v>
          </cell>
          <cell r="I294">
            <v>0</v>
          </cell>
        </row>
        <row r="295">
          <cell r="A295" t="str">
            <v>109912599</v>
          </cell>
          <cell r="B295" t="str">
            <v>10</v>
          </cell>
          <cell r="C295" t="str">
            <v>125</v>
          </cell>
          <cell r="D295" t="str">
            <v>99</v>
          </cell>
          <cell r="E295" t="str">
            <v>99</v>
          </cell>
          <cell r="F295" t="str">
            <v>Assets</v>
          </cell>
          <cell r="G295" t="str">
            <v>Cash/Bank  - Petty Cash - Transport</v>
          </cell>
          <cell r="H295" t="str">
            <v>Other</v>
          </cell>
          <cell r="I295">
            <v>0</v>
          </cell>
        </row>
        <row r="296">
          <cell r="A296" t="str">
            <v>101512999</v>
          </cell>
          <cell r="B296" t="str">
            <v>10</v>
          </cell>
          <cell r="C296" t="str">
            <v>129</v>
          </cell>
          <cell r="D296" t="str">
            <v>15</v>
          </cell>
          <cell r="E296" t="str">
            <v>99</v>
          </cell>
          <cell r="F296" t="str">
            <v>Assets</v>
          </cell>
          <cell r="G296" t="str">
            <v>VAT @ 20% Provision A/c for Monthly Rentals</v>
          </cell>
          <cell r="H296" t="str">
            <v>ISP Operations</v>
          </cell>
          <cell r="I296">
            <v>1815.88</v>
          </cell>
        </row>
        <row r="297">
          <cell r="A297" t="str">
            <v>109912999</v>
          </cell>
          <cell r="B297" t="str">
            <v>10</v>
          </cell>
          <cell r="C297" t="str">
            <v>129</v>
          </cell>
          <cell r="D297" t="str">
            <v>99</v>
          </cell>
          <cell r="E297" t="str">
            <v>99</v>
          </cell>
          <cell r="F297" t="str">
            <v>Assets</v>
          </cell>
          <cell r="G297" t="str">
            <v>VAT @ 20% Provision A/c for Monthly Rentals</v>
          </cell>
          <cell r="H297" t="str">
            <v>Other</v>
          </cell>
          <cell r="I297">
            <v>0</v>
          </cell>
        </row>
        <row r="298">
          <cell r="A298" t="str">
            <v>101513099</v>
          </cell>
          <cell r="B298" t="str">
            <v>10</v>
          </cell>
          <cell r="C298" t="str">
            <v>130</v>
          </cell>
          <cell r="D298" t="str">
            <v>15</v>
          </cell>
          <cell r="E298" t="str">
            <v>99</v>
          </cell>
          <cell r="F298" t="str">
            <v>Assets</v>
          </cell>
          <cell r="G298" t="str">
            <v>VAT @ Empt% Provision A/c for Monthly Rentals</v>
          </cell>
          <cell r="H298" t="str">
            <v>ISP Operations</v>
          </cell>
          <cell r="I298">
            <v>148.5</v>
          </cell>
        </row>
        <row r="299">
          <cell r="A299" t="str">
            <v>109913099</v>
          </cell>
          <cell r="B299" t="str">
            <v>10</v>
          </cell>
          <cell r="C299" t="str">
            <v>130</v>
          </cell>
          <cell r="D299" t="str">
            <v>99</v>
          </cell>
          <cell r="E299" t="str">
            <v>99</v>
          </cell>
          <cell r="F299" t="str">
            <v>Assets</v>
          </cell>
          <cell r="G299" t="str">
            <v>VAT @ Empt% Provision A/c for Monthly Rentals</v>
          </cell>
          <cell r="H299" t="str">
            <v>Other</v>
          </cell>
          <cell r="I299">
            <v>23760</v>
          </cell>
        </row>
        <row r="300">
          <cell r="A300" t="str">
            <v>101513199</v>
          </cell>
          <cell r="B300" t="str">
            <v>10</v>
          </cell>
          <cell r="C300" t="str">
            <v>131</v>
          </cell>
          <cell r="D300" t="str">
            <v>15</v>
          </cell>
          <cell r="E300" t="str">
            <v>99</v>
          </cell>
          <cell r="F300" t="str">
            <v>Assets</v>
          </cell>
          <cell r="G300" t="str">
            <v>VAT @ 15% Provision A/C for Monthly Rentals</v>
          </cell>
          <cell r="H300" t="str">
            <v>ISP Operations</v>
          </cell>
          <cell r="I300">
            <v>532.49</v>
          </cell>
        </row>
        <row r="301">
          <cell r="A301" t="str">
            <v>109913199</v>
          </cell>
          <cell r="B301" t="str">
            <v>10</v>
          </cell>
          <cell r="C301" t="str">
            <v>131</v>
          </cell>
          <cell r="D301" t="str">
            <v>99</v>
          </cell>
          <cell r="E301" t="str">
            <v>99</v>
          </cell>
          <cell r="F301" t="str">
            <v>Assets</v>
          </cell>
          <cell r="G301" t="str">
            <v>VAT @ 15% Provision A/C for Monthly Rentals</v>
          </cell>
          <cell r="H301" t="str">
            <v>Other</v>
          </cell>
          <cell r="I301">
            <v>4007620.5</v>
          </cell>
        </row>
        <row r="302">
          <cell r="A302" t="str">
            <v>109913699</v>
          </cell>
          <cell r="B302" t="str">
            <v>10</v>
          </cell>
          <cell r="C302" t="str">
            <v>136</v>
          </cell>
          <cell r="D302" t="str">
            <v>99</v>
          </cell>
          <cell r="E302" t="str">
            <v>99</v>
          </cell>
          <cell r="F302" t="str">
            <v>Assets</v>
          </cell>
          <cell r="G302" t="str">
            <v>Cash/Bank  - Standard Chartered</v>
          </cell>
          <cell r="H302" t="str">
            <v>Other</v>
          </cell>
          <cell r="I302">
            <v>0</v>
          </cell>
        </row>
        <row r="303">
          <cell r="A303" t="str">
            <v>109913799</v>
          </cell>
          <cell r="B303" t="str">
            <v>10</v>
          </cell>
          <cell r="C303" t="str">
            <v>137</v>
          </cell>
          <cell r="D303" t="str">
            <v>99</v>
          </cell>
          <cell r="E303" t="str">
            <v>99</v>
          </cell>
          <cell r="F303" t="str">
            <v>Assets</v>
          </cell>
          <cell r="G303" t="str">
            <v>Cash/Bank - Grindlays Colombo</v>
          </cell>
          <cell r="H303" t="str">
            <v>Other</v>
          </cell>
          <cell r="I303">
            <v>0</v>
          </cell>
        </row>
        <row r="304">
          <cell r="A304" t="str">
            <v>109913899</v>
          </cell>
          <cell r="B304" t="str">
            <v>10</v>
          </cell>
          <cell r="C304" t="str">
            <v>138</v>
          </cell>
          <cell r="D304" t="str">
            <v>99</v>
          </cell>
          <cell r="E304" t="str">
            <v>99</v>
          </cell>
          <cell r="F304" t="str">
            <v>Assets</v>
          </cell>
          <cell r="G304" t="str">
            <v>Cash/Bank - Nations Trust Bank</v>
          </cell>
          <cell r="H304" t="str">
            <v>Other</v>
          </cell>
          <cell r="I304">
            <v>-4469324.18</v>
          </cell>
        </row>
        <row r="305">
          <cell r="A305" t="str">
            <v>109913999</v>
          </cell>
          <cell r="B305" t="str">
            <v>10</v>
          </cell>
          <cell r="C305" t="str">
            <v>139</v>
          </cell>
          <cell r="D305" t="str">
            <v>99</v>
          </cell>
          <cell r="E305" t="str">
            <v>99</v>
          </cell>
          <cell r="F305" t="str">
            <v>Assets</v>
          </cell>
          <cell r="G305" t="str">
            <v>Cash/Bank - Nations Trust Bank (RFC) $ - Savings</v>
          </cell>
          <cell r="H305" t="str">
            <v>Other</v>
          </cell>
          <cell r="I305">
            <v>2603362.7200000002</v>
          </cell>
        </row>
        <row r="306">
          <cell r="A306" t="str">
            <v>109914099</v>
          </cell>
          <cell r="B306" t="str">
            <v>10</v>
          </cell>
          <cell r="C306" t="str">
            <v>140</v>
          </cell>
          <cell r="D306" t="str">
            <v>99</v>
          </cell>
          <cell r="E306" t="str">
            <v>99</v>
          </cell>
          <cell r="F306" t="str">
            <v>Assets</v>
          </cell>
          <cell r="G306" t="str">
            <v>Cash/Bank  - Sampath bank credit card a/c</v>
          </cell>
          <cell r="H306" t="str">
            <v>Other</v>
          </cell>
          <cell r="I306">
            <v>-3035.24</v>
          </cell>
        </row>
        <row r="307">
          <cell r="A307" t="str">
            <v>109914199</v>
          </cell>
          <cell r="B307" t="str">
            <v>10</v>
          </cell>
          <cell r="C307" t="str">
            <v>141</v>
          </cell>
          <cell r="D307" t="str">
            <v>99</v>
          </cell>
          <cell r="E307" t="str">
            <v>99</v>
          </cell>
          <cell r="F307" t="str">
            <v>Assets</v>
          </cell>
          <cell r="G307" t="str">
            <v>ANZ Grindlays - RFC  $ savings A/C</v>
          </cell>
          <cell r="H307" t="str">
            <v>Other</v>
          </cell>
          <cell r="I307">
            <v>0</v>
          </cell>
        </row>
        <row r="308">
          <cell r="A308" t="str">
            <v>109914299</v>
          </cell>
          <cell r="B308" t="str">
            <v>10</v>
          </cell>
          <cell r="C308" t="str">
            <v>142</v>
          </cell>
          <cell r="D308" t="str">
            <v>99</v>
          </cell>
          <cell r="E308" t="str">
            <v>99</v>
          </cell>
          <cell r="F308" t="str">
            <v>Assets</v>
          </cell>
          <cell r="G308" t="str">
            <v>Cash/Bank - American Express .</v>
          </cell>
          <cell r="H308" t="str">
            <v>Other</v>
          </cell>
          <cell r="I308">
            <v>0</v>
          </cell>
        </row>
        <row r="309">
          <cell r="A309" t="str">
            <v>109914399</v>
          </cell>
          <cell r="B309" t="str">
            <v>10</v>
          </cell>
          <cell r="C309" t="str">
            <v>143</v>
          </cell>
          <cell r="D309" t="str">
            <v>99</v>
          </cell>
          <cell r="E309" t="str">
            <v>99</v>
          </cell>
          <cell r="F309" t="str">
            <v>Assets</v>
          </cell>
          <cell r="G309" t="str">
            <v>Fixed Deposit - Nations Trust Bank ( US$ )</v>
          </cell>
          <cell r="H309" t="str">
            <v>Other</v>
          </cell>
          <cell r="I309">
            <v>0</v>
          </cell>
        </row>
        <row r="310">
          <cell r="A310" t="str">
            <v>109914499</v>
          </cell>
          <cell r="B310" t="str">
            <v>10</v>
          </cell>
          <cell r="C310" t="str">
            <v>144</v>
          </cell>
          <cell r="D310" t="str">
            <v>99</v>
          </cell>
          <cell r="E310" t="str">
            <v>99</v>
          </cell>
          <cell r="F310" t="str">
            <v>Assets</v>
          </cell>
          <cell r="G310" t="str">
            <v>Cash/Bank - Nations Trust Bank (Debit Tax Exempt)</v>
          </cell>
          <cell r="H310" t="str">
            <v>Other</v>
          </cell>
          <cell r="I310">
            <v>100</v>
          </cell>
        </row>
        <row r="311">
          <cell r="A311" t="str">
            <v>109914699</v>
          </cell>
          <cell r="B311" t="str">
            <v>10</v>
          </cell>
          <cell r="C311" t="str">
            <v>146</v>
          </cell>
          <cell r="D311" t="str">
            <v>99</v>
          </cell>
          <cell r="E311" t="str">
            <v>99</v>
          </cell>
          <cell r="F311" t="str">
            <v>Assets</v>
          </cell>
          <cell r="G311" t="str">
            <v>Cash/Bank - Standard Chartered Bank - Current A/C  01 3373045 01</v>
          </cell>
          <cell r="H311" t="str">
            <v>Other</v>
          </cell>
          <cell r="I311">
            <v>97846.22</v>
          </cell>
        </row>
        <row r="312">
          <cell r="A312" t="str">
            <v>109914799</v>
          </cell>
          <cell r="B312" t="str">
            <v>10</v>
          </cell>
          <cell r="C312" t="str">
            <v>147</v>
          </cell>
          <cell r="D312" t="str">
            <v>99</v>
          </cell>
          <cell r="E312" t="str">
            <v>99</v>
          </cell>
          <cell r="F312" t="str">
            <v>Assets</v>
          </cell>
          <cell r="G312" t="str">
            <v>Cash/Bank - Standard Chartered Bank - US Dollar A/C  02 3373045 01</v>
          </cell>
          <cell r="H312" t="str">
            <v>Other</v>
          </cell>
          <cell r="I312">
            <v>564060.93000000005</v>
          </cell>
        </row>
        <row r="313">
          <cell r="A313" t="str">
            <v>109914899</v>
          </cell>
          <cell r="B313" t="str">
            <v>10</v>
          </cell>
          <cell r="C313" t="str">
            <v>148</v>
          </cell>
          <cell r="D313" t="str">
            <v>99</v>
          </cell>
          <cell r="E313" t="str">
            <v>99</v>
          </cell>
          <cell r="F313" t="str">
            <v>Assets</v>
          </cell>
          <cell r="G313" t="str">
            <v>Sampath Bank - Savings A/c  1029 3000 0105</v>
          </cell>
          <cell r="H313" t="str">
            <v>Other</v>
          </cell>
          <cell r="I313">
            <v>3655.8</v>
          </cell>
        </row>
        <row r="314">
          <cell r="A314" t="str">
            <v>109914999</v>
          </cell>
          <cell r="B314" t="str">
            <v>10</v>
          </cell>
          <cell r="C314" t="str">
            <v>149</v>
          </cell>
          <cell r="D314" t="str">
            <v>99</v>
          </cell>
          <cell r="E314" t="str">
            <v>99</v>
          </cell>
          <cell r="F314" t="str">
            <v>Assets</v>
          </cell>
          <cell r="G314" t="str">
            <v>The Hongkong &amp; Shanghai Banking Cor. - US$ Savings A/c  003-080397-025</v>
          </cell>
          <cell r="H314" t="str">
            <v>Other</v>
          </cell>
          <cell r="I314">
            <v>694654.85</v>
          </cell>
        </row>
        <row r="315">
          <cell r="A315" t="str">
            <v>109915099</v>
          </cell>
          <cell r="B315" t="str">
            <v>10</v>
          </cell>
          <cell r="C315" t="str">
            <v>150</v>
          </cell>
          <cell r="D315" t="str">
            <v>99</v>
          </cell>
          <cell r="E315" t="str">
            <v>99</v>
          </cell>
          <cell r="F315" t="str">
            <v>Assets</v>
          </cell>
          <cell r="G315" t="str">
            <v>NDB Bank - A/c No.900001010518</v>
          </cell>
          <cell r="H315" t="str">
            <v>Other</v>
          </cell>
          <cell r="I315">
            <v>281559.52</v>
          </cell>
        </row>
        <row r="316">
          <cell r="A316" t="str">
            <v>109915199</v>
          </cell>
          <cell r="B316" t="str">
            <v>10</v>
          </cell>
          <cell r="C316" t="str">
            <v>151</v>
          </cell>
          <cell r="D316" t="str">
            <v>99</v>
          </cell>
          <cell r="E316" t="str">
            <v>99</v>
          </cell>
          <cell r="F316" t="str">
            <v>Assets</v>
          </cell>
          <cell r="G316" t="str">
            <v>GBP Call Deposit - NTB</v>
          </cell>
          <cell r="H316" t="str">
            <v>Other</v>
          </cell>
          <cell r="I316">
            <v>11307173.390000001</v>
          </cell>
        </row>
        <row r="317">
          <cell r="A317" t="str">
            <v>109915399</v>
          </cell>
          <cell r="B317" t="str">
            <v>10</v>
          </cell>
          <cell r="C317" t="str">
            <v>153</v>
          </cell>
          <cell r="D317" t="str">
            <v>99</v>
          </cell>
          <cell r="E317" t="str">
            <v>99</v>
          </cell>
          <cell r="F317" t="str">
            <v>Assets</v>
          </cell>
          <cell r="G317" t="str">
            <v>Stamp Float - Madapatha</v>
          </cell>
          <cell r="H317" t="str">
            <v>Other</v>
          </cell>
          <cell r="I317">
            <v>0</v>
          </cell>
        </row>
        <row r="318">
          <cell r="A318" t="str">
            <v>109915499</v>
          </cell>
          <cell r="B318" t="str">
            <v>10</v>
          </cell>
          <cell r="C318" t="str">
            <v>154</v>
          </cell>
          <cell r="D318" t="str">
            <v>99</v>
          </cell>
          <cell r="E318" t="str">
            <v>99</v>
          </cell>
          <cell r="F318" t="str">
            <v>Assets</v>
          </cell>
          <cell r="G318" t="str">
            <v>Exe Salary Prepayment - MSL</v>
          </cell>
          <cell r="H318" t="str">
            <v>Other</v>
          </cell>
          <cell r="I318">
            <v>2136330.5</v>
          </cell>
        </row>
        <row r="319">
          <cell r="A319" t="str">
            <v>101515599</v>
          </cell>
          <cell r="B319" t="str">
            <v>10</v>
          </cell>
          <cell r="C319" t="str">
            <v>155</v>
          </cell>
          <cell r="D319" t="str">
            <v>15</v>
          </cell>
          <cell r="E319" t="str">
            <v>99</v>
          </cell>
          <cell r="F319" t="str">
            <v>Assets</v>
          </cell>
          <cell r="G319" t="str">
            <v>Refundable Deposit - MTT/VERSTAR</v>
          </cell>
          <cell r="H319" t="str">
            <v>ISP Operations</v>
          </cell>
          <cell r="I319">
            <v>0</v>
          </cell>
        </row>
        <row r="320">
          <cell r="A320" t="str">
            <v>109915599</v>
          </cell>
          <cell r="B320" t="str">
            <v>10</v>
          </cell>
          <cell r="C320" t="str">
            <v>155</v>
          </cell>
          <cell r="D320" t="str">
            <v>99</v>
          </cell>
          <cell r="E320" t="str">
            <v>99</v>
          </cell>
          <cell r="F320" t="str">
            <v>Assets</v>
          </cell>
          <cell r="G320" t="str">
            <v>Refundable Deposit - MTT/VERSTAR</v>
          </cell>
          <cell r="H320" t="str">
            <v>Other</v>
          </cell>
          <cell r="I320">
            <v>117000</v>
          </cell>
        </row>
        <row r="321">
          <cell r="A321" t="str">
            <v>101515699</v>
          </cell>
          <cell r="B321" t="str">
            <v>10</v>
          </cell>
          <cell r="C321" t="str">
            <v>156</v>
          </cell>
          <cell r="D321" t="str">
            <v>15</v>
          </cell>
          <cell r="E321" t="str">
            <v>99</v>
          </cell>
          <cell r="F321" t="str">
            <v>Assets</v>
          </cell>
          <cell r="G321" t="str">
            <v>Current A/C with ISP - Division</v>
          </cell>
          <cell r="H321" t="str">
            <v>ISP Operations</v>
          </cell>
          <cell r="I321">
            <v>0</v>
          </cell>
        </row>
        <row r="322">
          <cell r="A322" t="str">
            <v>109915699</v>
          </cell>
          <cell r="B322" t="str">
            <v>10</v>
          </cell>
          <cell r="C322" t="str">
            <v>156</v>
          </cell>
          <cell r="D322" t="str">
            <v>99</v>
          </cell>
          <cell r="E322" t="str">
            <v>99</v>
          </cell>
          <cell r="F322" t="str">
            <v>Assets</v>
          </cell>
          <cell r="G322" t="str">
            <v>Current A/C with ISP - Division</v>
          </cell>
          <cell r="H322" t="str">
            <v>Other</v>
          </cell>
          <cell r="I322">
            <v>27216873.859999999</v>
          </cell>
        </row>
        <row r="323">
          <cell r="A323" t="str">
            <v>109915799</v>
          </cell>
          <cell r="B323" t="str">
            <v>10</v>
          </cell>
          <cell r="C323" t="str">
            <v>157</v>
          </cell>
          <cell r="D323" t="str">
            <v>99</v>
          </cell>
          <cell r="E323" t="str">
            <v>99</v>
          </cell>
          <cell r="F323" t="str">
            <v>Assets</v>
          </cell>
          <cell r="G323" t="str">
            <v>Timing Difference on Clearing &amp; Wharf Charges</v>
          </cell>
          <cell r="H323" t="str">
            <v>Other</v>
          </cell>
          <cell r="I323">
            <v>0</v>
          </cell>
        </row>
        <row r="324">
          <cell r="A324" t="str">
            <v>109915899</v>
          </cell>
          <cell r="B324" t="str">
            <v>10</v>
          </cell>
          <cell r="C324" t="str">
            <v>158</v>
          </cell>
          <cell r="D324" t="str">
            <v>99</v>
          </cell>
          <cell r="E324" t="str">
            <v>99</v>
          </cell>
          <cell r="F324" t="str">
            <v>Assets</v>
          </cell>
          <cell r="G324" t="str">
            <v>MSL PAYAMENTS - TRAVELLING &amp; MAINTENANCE</v>
          </cell>
          <cell r="H324" t="str">
            <v>Other</v>
          </cell>
          <cell r="I324">
            <v>130642</v>
          </cell>
        </row>
        <row r="325">
          <cell r="A325" t="str">
            <v>109915999</v>
          </cell>
          <cell r="B325" t="str">
            <v>10</v>
          </cell>
          <cell r="C325" t="str">
            <v>159</v>
          </cell>
          <cell r="D325" t="str">
            <v>99</v>
          </cell>
          <cell r="E325" t="str">
            <v>99</v>
          </cell>
          <cell r="F325" t="str">
            <v>Assets</v>
          </cell>
          <cell r="G325" t="str">
            <v>Current Account with EGO Division</v>
          </cell>
          <cell r="H325" t="str">
            <v>Other</v>
          </cell>
          <cell r="I325">
            <v>5813400</v>
          </cell>
        </row>
        <row r="326">
          <cell r="A326" t="str">
            <v>109916099</v>
          </cell>
          <cell r="B326" t="str">
            <v>10</v>
          </cell>
          <cell r="C326" t="str">
            <v>160</v>
          </cell>
          <cell r="D326" t="str">
            <v>99</v>
          </cell>
          <cell r="E326" t="str">
            <v>99</v>
          </cell>
          <cell r="F326" t="str">
            <v>Assets</v>
          </cell>
          <cell r="G326" t="str">
            <v>Insurance Claim Receiverble ( Janashakthi )</v>
          </cell>
          <cell r="H326" t="str">
            <v>Other</v>
          </cell>
          <cell r="I326">
            <v>-28826.38</v>
          </cell>
        </row>
        <row r="327">
          <cell r="A327" t="str">
            <v>109919899</v>
          </cell>
          <cell r="B327" t="str">
            <v>10</v>
          </cell>
          <cell r="C327" t="str">
            <v>198</v>
          </cell>
          <cell r="D327" t="str">
            <v>99</v>
          </cell>
          <cell r="E327" t="str">
            <v>99</v>
          </cell>
          <cell r="F327" t="str">
            <v>Assets</v>
          </cell>
          <cell r="G327" t="str">
            <v>Cach in Hand-IOU-Finance</v>
          </cell>
          <cell r="H327" t="str">
            <v>Other</v>
          </cell>
          <cell r="I327">
            <v>4496600.7</v>
          </cell>
        </row>
        <row r="328">
          <cell r="A328" t="str">
            <v>109919999</v>
          </cell>
          <cell r="B328" t="str">
            <v>10</v>
          </cell>
          <cell r="C328" t="str">
            <v>199</v>
          </cell>
          <cell r="D328" t="str">
            <v>99</v>
          </cell>
          <cell r="E328" t="str">
            <v>99</v>
          </cell>
          <cell r="F328" t="str">
            <v>Assets</v>
          </cell>
          <cell r="G328" t="str">
            <v>Cash In Hand</v>
          </cell>
          <cell r="H328" t="str">
            <v>Other</v>
          </cell>
          <cell r="I328">
            <v>23702.240000000002</v>
          </cell>
        </row>
        <row r="329">
          <cell r="A329" t="str">
            <v>109923899</v>
          </cell>
          <cell r="B329" t="str">
            <v>10</v>
          </cell>
          <cell r="C329" t="str">
            <v>238</v>
          </cell>
          <cell r="D329" t="str">
            <v>99</v>
          </cell>
          <cell r="E329" t="str">
            <v>99</v>
          </cell>
          <cell r="F329" t="str">
            <v>Assets</v>
          </cell>
          <cell r="G329" t="str">
            <v>Current Liabilities - Death Donations - Staff</v>
          </cell>
          <cell r="H329" t="str">
            <v>Other</v>
          </cell>
          <cell r="I329">
            <v>0</v>
          </cell>
        </row>
        <row r="330">
          <cell r="A330" t="str">
            <v>109924799</v>
          </cell>
          <cell r="B330" t="str">
            <v>10</v>
          </cell>
          <cell r="C330" t="str">
            <v>247</v>
          </cell>
          <cell r="D330" t="str">
            <v>99</v>
          </cell>
          <cell r="E330" t="str">
            <v>99</v>
          </cell>
          <cell r="F330" t="str">
            <v>Assets</v>
          </cell>
          <cell r="G330" t="str">
            <v>Other Creditors - Local Purchase Creditors</v>
          </cell>
          <cell r="H330" t="str">
            <v>Other</v>
          </cell>
          <cell r="I330">
            <v>0</v>
          </cell>
        </row>
        <row r="331">
          <cell r="A331" t="str">
            <v>109924899</v>
          </cell>
          <cell r="B331" t="str">
            <v>10</v>
          </cell>
          <cell r="C331" t="str">
            <v>248</v>
          </cell>
          <cell r="D331" t="str">
            <v>99</v>
          </cell>
          <cell r="E331" t="str">
            <v>99</v>
          </cell>
          <cell r="F331" t="str">
            <v>Assets</v>
          </cell>
          <cell r="G331" t="str">
            <v>Other Creditors - Salaries Control</v>
          </cell>
          <cell r="H331" t="str">
            <v>Other</v>
          </cell>
          <cell r="I331">
            <v>0</v>
          </cell>
        </row>
        <row r="332">
          <cell r="A332" t="str">
            <v>109925299</v>
          </cell>
          <cell r="B332" t="str">
            <v>10</v>
          </cell>
          <cell r="C332" t="str">
            <v>252</v>
          </cell>
          <cell r="D332" t="str">
            <v>99</v>
          </cell>
          <cell r="E332" t="str">
            <v>99</v>
          </cell>
          <cell r="F332" t="str">
            <v>Assets</v>
          </cell>
          <cell r="G332" t="str">
            <v>Inter Company - DPMCO Current A/C</v>
          </cell>
          <cell r="H332" t="str">
            <v>Other</v>
          </cell>
          <cell r="I332">
            <v>0</v>
          </cell>
        </row>
        <row r="333">
          <cell r="A333" t="str">
            <v>109925999</v>
          </cell>
          <cell r="B333" t="str">
            <v>10</v>
          </cell>
          <cell r="C333" t="str">
            <v>259</v>
          </cell>
          <cell r="D333" t="str">
            <v>99</v>
          </cell>
          <cell r="E333" t="str">
            <v>99</v>
          </cell>
          <cell r="F333" t="str">
            <v>Assets</v>
          </cell>
          <cell r="G333" t="str">
            <v>Insurance Claim Payable ( For  Vehicle Rapair )</v>
          </cell>
          <cell r="H333" t="str">
            <v>Other</v>
          </cell>
          <cell r="I333">
            <v>0</v>
          </cell>
        </row>
        <row r="334">
          <cell r="A334" t="str">
            <v>109929299</v>
          </cell>
          <cell r="B334" t="str">
            <v>10</v>
          </cell>
          <cell r="C334" t="str">
            <v>292</v>
          </cell>
          <cell r="D334" t="str">
            <v>99</v>
          </cell>
          <cell r="E334" t="str">
            <v>99</v>
          </cell>
          <cell r="F334" t="str">
            <v>Assets</v>
          </cell>
          <cell r="G334" t="str">
            <v>GST</v>
          </cell>
          <cell r="H334" t="str">
            <v>Other</v>
          </cell>
          <cell r="I334">
            <v>0</v>
          </cell>
        </row>
        <row r="335">
          <cell r="A335" t="str">
            <v>109929699</v>
          </cell>
          <cell r="B335" t="str">
            <v>10</v>
          </cell>
          <cell r="C335" t="str">
            <v>296</v>
          </cell>
          <cell r="D335" t="str">
            <v>99</v>
          </cell>
          <cell r="E335" t="str">
            <v>99</v>
          </cell>
          <cell r="F335" t="str">
            <v>Assets</v>
          </cell>
          <cell r="G335" t="str">
            <v>VAT PAYABLE @20%</v>
          </cell>
          <cell r="H335" t="str">
            <v>Other</v>
          </cell>
          <cell r="I335">
            <v>490.5</v>
          </cell>
        </row>
        <row r="336">
          <cell r="A336" t="str">
            <v>101132636</v>
          </cell>
          <cell r="B336" t="str">
            <v>10</v>
          </cell>
          <cell r="C336" t="str">
            <v>326</v>
          </cell>
          <cell r="D336" t="str">
            <v>11</v>
          </cell>
          <cell r="E336" t="str">
            <v>36</v>
          </cell>
          <cell r="F336" t="str">
            <v>Assets</v>
          </cell>
          <cell r="G336" t="str">
            <v>CREDIT SALES VAT@15%</v>
          </cell>
          <cell r="H336" t="str">
            <v>Software Development</v>
          </cell>
          <cell r="I336">
            <v>0</v>
          </cell>
        </row>
        <row r="337">
          <cell r="A337" t="str">
            <v>101344001</v>
          </cell>
          <cell r="B337" t="str">
            <v>10</v>
          </cell>
          <cell r="C337" t="str">
            <v>440</v>
          </cell>
          <cell r="D337" t="str">
            <v>13</v>
          </cell>
          <cell r="E337" t="str">
            <v>01</v>
          </cell>
          <cell r="F337" t="str">
            <v>Assets</v>
          </cell>
          <cell r="G337" t="str">
            <v>COS - Inter Department Costs</v>
          </cell>
          <cell r="H337" t="str">
            <v>Engineering-OS Support</v>
          </cell>
          <cell r="I337">
            <v>0</v>
          </cell>
        </row>
        <row r="338">
          <cell r="A338" t="str">
            <v>106851199</v>
          </cell>
          <cell r="B338" t="str">
            <v>10</v>
          </cell>
          <cell r="C338" t="str">
            <v>511</v>
          </cell>
          <cell r="D338" t="str">
            <v>68</v>
          </cell>
          <cell r="E338" t="str">
            <v>99</v>
          </cell>
          <cell r="F338" t="str">
            <v>Assets</v>
          </cell>
          <cell r="G338" t="str">
            <v>Vehicle Maintenance</v>
          </cell>
          <cell r="H338" t="str">
            <v>General Manager's Office</v>
          </cell>
          <cell r="I338">
            <v>0</v>
          </cell>
        </row>
        <row r="339">
          <cell r="A339" t="str">
            <v>101352730</v>
          </cell>
          <cell r="B339" t="str">
            <v>10</v>
          </cell>
          <cell r="C339" t="str">
            <v>527</v>
          </cell>
          <cell r="D339" t="str">
            <v>13</v>
          </cell>
          <cell r="E339" t="str">
            <v>30</v>
          </cell>
          <cell r="F339" t="str">
            <v>Assets</v>
          </cell>
          <cell r="G339" t="str">
            <v>Refreshments</v>
          </cell>
          <cell r="H339" t="str">
            <v>Engineering-OS Support</v>
          </cell>
          <cell r="I339">
            <v>0</v>
          </cell>
        </row>
        <row r="340">
          <cell r="A340" t="str">
            <v>101452730</v>
          </cell>
          <cell r="B340" t="str">
            <v>10</v>
          </cell>
          <cell r="C340" t="str">
            <v>527</v>
          </cell>
          <cell r="D340" t="str">
            <v>14</v>
          </cell>
          <cell r="E340" t="str">
            <v>30</v>
          </cell>
          <cell r="F340" t="str">
            <v>Assets</v>
          </cell>
          <cell r="G340" t="str">
            <v>Refreshments</v>
          </cell>
          <cell r="H340" t="str">
            <v>Engineering-Operations</v>
          </cell>
          <cell r="I340">
            <v>0</v>
          </cell>
        </row>
        <row r="341">
          <cell r="A341" t="str">
            <v>209901499</v>
          </cell>
          <cell r="B341" t="str">
            <v>20</v>
          </cell>
          <cell r="C341" t="str">
            <v>014</v>
          </cell>
          <cell r="D341" t="str">
            <v>99</v>
          </cell>
          <cell r="E341" t="str">
            <v>99</v>
          </cell>
          <cell r="F341" t="str">
            <v>Liabilities</v>
          </cell>
          <cell r="G341" t="str">
            <v>Fixed Assets - Tools &amp; Implements</v>
          </cell>
          <cell r="H341" t="str">
            <v>Other</v>
          </cell>
          <cell r="I341">
            <v>0</v>
          </cell>
        </row>
        <row r="342">
          <cell r="A342" t="str">
            <v>209908499</v>
          </cell>
          <cell r="B342" t="str">
            <v>20</v>
          </cell>
          <cell r="C342" t="str">
            <v>084</v>
          </cell>
          <cell r="D342" t="str">
            <v>99</v>
          </cell>
          <cell r="E342" t="str">
            <v>99</v>
          </cell>
          <cell r="F342" t="str">
            <v>Liabilities</v>
          </cell>
          <cell r="G342" t="str">
            <v>Goods in Transit - Imports Cost</v>
          </cell>
          <cell r="H342" t="str">
            <v>Other</v>
          </cell>
          <cell r="I342">
            <v>0</v>
          </cell>
        </row>
        <row r="343">
          <cell r="A343" t="str">
            <v>209912199</v>
          </cell>
          <cell r="B343" t="str">
            <v>20</v>
          </cell>
          <cell r="C343" t="str">
            <v>121</v>
          </cell>
          <cell r="D343" t="str">
            <v>99</v>
          </cell>
          <cell r="E343" t="str">
            <v>99</v>
          </cell>
          <cell r="F343" t="str">
            <v>Liabilities</v>
          </cell>
          <cell r="G343" t="str">
            <v>Cash/Bank - Petty Cash - Finance</v>
          </cell>
          <cell r="H343" t="str">
            <v>Other</v>
          </cell>
          <cell r="I343">
            <v>0</v>
          </cell>
        </row>
        <row r="344">
          <cell r="A344" t="str">
            <v>201512999</v>
          </cell>
          <cell r="B344" t="str">
            <v>20</v>
          </cell>
          <cell r="C344" t="str">
            <v>129</v>
          </cell>
          <cell r="D344" t="str">
            <v>15</v>
          </cell>
          <cell r="E344" t="str">
            <v>99</v>
          </cell>
          <cell r="F344" t="str">
            <v>Liabilities</v>
          </cell>
          <cell r="G344" t="str">
            <v>VAT @ 20% Provision A/c for Monthly Rentals</v>
          </cell>
          <cell r="H344" t="str">
            <v>ISP Operations</v>
          </cell>
          <cell r="I344">
            <v>0</v>
          </cell>
        </row>
        <row r="345">
          <cell r="A345" t="str">
            <v>201513199</v>
          </cell>
          <cell r="B345" t="str">
            <v>20</v>
          </cell>
          <cell r="C345" t="str">
            <v>131</v>
          </cell>
          <cell r="D345" t="str">
            <v>15</v>
          </cell>
          <cell r="E345" t="str">
            <v>99</v>
          </cell>
          <cell r="F345" t="str">
            <v>Liabilities</v>
          </cell>
          <cell r="G345" t="str">
            <v>VAT @ 15% Provision A/C for Monthly Rentals</v>
          </cell>
          <cell r="H345" t="str">
            <v>ISP Operations</v>
          </cell>
          <cell r="I345">
            <v>0</v>
          </cell>
        </row>
        <row r="346">
          <cell r="A346" t="str">
            <v>209913799</v>
          </cell>
          <cell r="B346" t="str">
            <v>20</v>
          </cell>
          <cell r="C346" t="str">
            <v>137</v>
          </cell>
          <cell r="D346" t="str">
            <v>99</v>
          </cell>
          <cell r="E346" t="str">
            <v>99</v>
          </cell>
          <cell r="F346" t="str">
            <v>Liabilities</v>
          </cell>
          <cell r="G346" t="str">
            <v>Cash/Bank - Grindlays Colombo</v>
          </cell>
          <cell r="H346" t="str">
            <v>Other</v>
          </cell>
          <cell r="I346">
            <v>0</v>
          </cell>
        </row>
        <row r="347">
          <cell r="A347" t="str">
            <v>209913899</v>
          </cell>
          <cell r="B347" t="str">
            <v>20</v>
          </cell>
          <cell r="C347" t="str">
            <v>138</v>
          </cell>
          <cell r="D347" t="str">
            <v>99</v>
          </cell>
          <cell r="E347" t="str">
            <v>99</v>
          </cell>
          <cell r="F347" t="str">
            <v>Liabilities</v>
          </cell>
          <cell r="G347" t="str">
            <v>Cash/Bank - Nations Trust Bank</v>
          </cell>
          <cell r="H347" t="str">
            <v>Other</v>
          </cell>
          <cell r="I347">
            <v>0</v>
          </cell>
        </row>
        <row r="348">
          <cell r="A348" t="str">
            <v>209915499</v>
          </cell>
          <cell r="B348" t="str">
            <v>20</v>
          </cell>
          <cell r="C348" t="str">
            <v>154</v>
          </cell>
          <cell r="D348" t="str">
            <v>99</v>
          </cell>
          <cell r="E348" t="str">
            <v>99</v>
          </cell>
          <cell r="F348" t="str">
            <v>Liabilities</v>
          </cell>
          <cell r="G348" t="str">
            <v>Exe Salary Prepayment - MSL</v>
          </cell>
          <cell r="H348" t="str">
            <v>Other</v>
          </cell>
          <cell r="I348">
            <v>0</v>
          </cell>
        </row>
        <row r="349">
          <cell r="A349" t="str">
            <v>209920199</v>
          </cell>
          <cell r="B349" t="str">
            <v>20</v>
          </cell>
          <cell r="C349" t="str">
            <v>201</v>
          </cell>
          <cell r="D349" t="str">
            <v>99</v>
          </cell>
          <cell r="E349" t="str">
            <v>99</v>
          </cell>
          <cell r="F349" t="str">
            <v>Liabilities</v>
          </cell>
          <cell r="G349" t="str">
            <v>Share Capital - Ordinary Shares</v>
          </cell>
          <cell r="H349" t="str">
            <v>Other</v>
          </cell>
          <cell r="I349">
            <v>-70000040</v>
          </cell>
        </row>
        <row r="350">
          <cell r="A350" t="str">
            <v>209920399</v>
          </cell>
          <cell r="B350" t="str">
            <v>20</v>
          </cell>
          <cell r="C350" t="str">
            <v>203</v>
          </cell>
          <cell r="D350" t="str">
            <v>99</v>
          </cell>
          <cell r="E350" t="str">
            <v>99</v>
          </cell>
          <cell r="F350" t="str">
            <v>Liabilities</v>
          </cell>
          <cell r="G350" t="str">
            <v>OVER 6 MONTHS UNPRESENTED CHEQUES</v>
          </cell>
          <cell r="H350" t="str">
            <v>Other</v>
          </cell>
          <cell r="I350">
            <v>-7.14</v>
          </cell>
        </row>
        <row r="351">
          <cell r="A351" t="str">
            <v>209922099</v>
          </cell>
          <cell r="B351" t="str">
            <v>20</v>
          </cell>
          <cell r="C351" t="str">
            <v>220</v>
          </cell>
          <cell r="D351" t="str">
            <v>99</v>
          </cell>
          <cell r="E351" t="str">
            <v>99</v>
          </cell>
          <cell r="F351" t="str">
            <v>Liabilities</v>
          </cell>
          <cell r="G351" t="str">
            <v>Advances Received - other</v>
          </cell>
          <cell r="H351" t="str">
            <v>Other</v>
          </cell>
          <cell r="I351">
            <v>-189265</v>
          </cell>
        </row>
        <row r="352">
          <cell r="A352" t="str">
            <v>209922199</v>
          </cell>
          <cell r="B352" t="str">
            <v>20</v>
          </cell>
          <cell r="C352" t="str">
            <v>221</v>
          </cell>
          <cell r="D352" t="str">
            <v>99</v>
          </cell>
          <cell r="E352" t="str">
            <v>99</v>
          </cell>
          <cell r="F352" t="str">
            <v>Liabilities</v>
          </cell>
          <cell r="G352" t="str">
            <v>Reserves - General Reserves</v>
          </cell>
          <cell r="H352" t="str">
            <v>Other</v>
          </cell>
          <cell r="I352">
            <v>0</v>
          </cell>
        </row>
        <row r="353">
          <cell r="A353" t="str">
            <v>209922299</v>
          </cell>
          <cell r="B353" t="str">
            <v>20</v>
          </cell>
          <cell r="C353" t="str">
            <v>222</v>
          </cell>
          <cell r="D353" t="str">
            <v>99</v>
          </cell>
          <cell r="E353" t="str">
            <v>99</v>
          </cell>
          <cell r="F353" t="str">
            <v>Liabilities</v>
          </cell>
          <cell r="G353" t="str">
            <v xml:space="preserve">Prior years ajustment </v>
          </cell>
          <cell r="H353" t="str">
            <v>Other</v>
          </cell>
          <cell r="I353">
            <v>-795705.1</v>
          </cell>
        </row>
        <row r="354">
          <cell r="A354" t="str">
            <v>209922399</v>
          </cell>
          <cell r="B354" t="str">
            <v>20</v>
          </cell>
          <cell r="C354" t="str">
            <v>223</v>
          </cell>
          <cell r="D354" t="str">
            <v>99</v>
          </cell>
          <cell r="E354" t="str">
            <v>99</v>
          </cell>
          <cell r="F354" t="str">
            <v>Liabilities</v>
          </cell>
          <cell r="G354" t="str">
            <v>Accruals - Interst  Payable</v>
          </cell>
          <cell r="H354" t="str">
            <v>Other</v>
          </cell>
          <cell r="I354">
            <v>-13561.64</v>
          </cell>
        </row>
        <row r="355">
          <cell r="A355" t="str">
            <v>209923099</v>
          </cell>
          <cell r="B355" t="str">
            <v>20</v>
          </cell>
          <cell r="C355" t="str">
            <v>230</v>
          </cell>
          <cell r="D355" t="str">
            <v>99</v>
          </cell>
          <cell r="E355" t="str">
            <v>99</v>
          </cell>
          <cell r="F355" t="str">
            <v>Liabilities</v>
          </cell>
          <cell r="G355" t="str">
            <v>Current Liabilities -  Welfare Scheme - Executive staff</v>
          </cell>
          <cell r="H355" t="str">
            <v>Other</v>
          </cell>
          <cell r="I355">
            <v>-85730</v>
          </cell>
        </row>
        <row r="356">
          <cell r="A356" t="str">
            <v>201523199</v>
          </cell>
          <cell r="B356" t="str">
            <v>20</v>
          </cell>
          <cell r="C356" t="str">
            <v>231</v>
          </cell>
          <cell r="D356" t="str">
            <v>15</v>
          </cell>
          <cell r="E356" t="str">
            <v>99</v>
          </cell>
          <cell r="F356" t="str">
            <v>Liabilities</v>
          </cell>
          <cell r="G356" t="str">
            <v>Current Liabilities - Creditors Control</v>
          </cell>
          <cell r="H356" t="str">
            <v>ISP Operations</v>
          </cell>
          <cell r="I356">
            <v>-2276.34</v>
          </cell>
        </row>
        <row r="357">
          <cell r="A357" t="str">
            <v>209923199</v>
          </cell>
          <cell r="B357" t="str">
            <v>20</v>
          </cell>
          <cell r="C357" t="str">
            <v>231</v>
          </cell>
          <cell r="D357" t="str">
            <v>99</v>
          </cell>
          <cell r="E357" t="str">
            <v>99</v>
          </cell>
          <cell r="F357" t="str">
            <v>Liabilities</v>
          </cell>
          <cell r="G357" t="str">
            <v>Current Liabilities - Creditors Control</v>
          </cell>
          <cell r="H357" t="str">
            <v>Other</v>
          </cell>
          <cell r="I357">
            <v>-1206182.25</v>
          </cell>
        </row>
        <row r="358">
          <cell r="A358" t="str">
            <v>209923499</v>
          </cell>
          <cell r="B358" t="str">
            <v>20</v>
          </cell>
          <cell r="C358" t="str">
            <v>234</v>
          </cell>
          <cell r="D358" t="str">
            <v>99</v>
          </cell>
          <cell r="E358" t="str">
            <v>99</v>
          </cell>
          <cell r="F358" t="str">
            <v>Liabilities</v>
          </cell>
          <cell r="G358" t="str">
            <v>Current Liabilities - Refundable Deposits</v>
          </cell>
          <cell r="H358" t="str">
            <v>Other</v>
          </cell>
          <cell r="I358">
            <v>0</v>
          </cell>
        </row>
        <row r="359">
          <cell r="A359" t="str">
            <v>209923599</v>
          </cell>
          <cell r="B359" t="str">
            <v>20</v>
          </cell>
          <cell r="C359" t="str">
            <v>235</v>
          </cell>
          <cell r="D359" t="str">
            <v>99</v>
          </cell>
          <cell r="E359" t="str">
            <v>99</v>
          </cell>
          <cell r="F359" t="str">
            <v>Liabilities</v>
          </cell>
          <cell r="G359" t="str">
            <v>Cashiers Refundable Deposit</v>
          </cell>
          <cell r="H359" t="str">
            <v>Other</v>
          </cell>
          <cell r="I359">
            <v>-45000</v>
          </cell>
        </row>
        <row r="360">
          <cell r="A360" t="str">
            <v>209923899</v>
          </cell>
          <cell r="B360" t="str">
            <v>20</v>
          </cell>
          <cell r="C360" t="str">
            <v>238</v>
          </cell>
          <cell r="D360" t="str">
            <v>99</v>
          </cell>
          <cell r="E360" t="str">
            <v>99</v>
          </cell>
          <cell r="F360" t="str">
            <v>Liabilities</v>
          </cell>
          <cell r="G360" t="str">
            <v>Current Liabilities - Death Donations - Staff</v>
          </cell>
          <cell r="H360" t="str">
            <v>Other</v>
          </cell>
          <cell r="I360">
            <v>-61615</v>
          </cell>
        </row>
        <row r="361">
          <cell r="A361" t="str">
            <v>209923999</v>
          </cell>
          <cell r="B361" t="str">
            <v>20</v>
          </cell>
          <cell r="C361" t="str">
            <v>239</v>
          </cell>
          <cell r="D361" t="str">
            <v>99</v>
          </cell>
          <cell r="E361" t="str">
            <v>99</v>
          </cell>
          <cell r="F361" t="str">
            <v>Liabilities</v>
          </cell>
          <cell r="G361" t="str">
            <v>Current Liabilities - Sports Club</v>
          </cell>
          <cell r="H361" t="str">
            <v>Other</v>
          </cell>
          <cell r="I361">
            <v>-9210</v>
          </cell>
        </row>
        <row r="362">
          <cell r="A362" t="str">
            <v>209924099</v>
          </cell>
          <cell r="B362" t="str">
            <v>20</v>
          </cell>
          <cell r="C362" t="str">
            <v>240</v>
          </cell>
          <cell r="D362" t="str">
            <v>99</v>
          </cell>
          <cell r="E362" t="str">
            <v>99</v>
          </cell>
          <cell r="F362" t="str">
            <v>Liabilities</v>
          </cell>
          <cell r="G362" t="str">
            <v>OTHER CREDITORS - Dividend payable</v>
          </cell>
          <cell r="H362" t="str">
            <v>Other</v>
          </cell>
          <cell r="I362">
            <v>-7.37</v>
          </cell>
        </row>
        <row r="363">
          <cell r="A363" t="str">
            <v>209924199</v>
          </cell>
          <cell r="B363" t="str">
            <v>20</v>
          </cell>
          <cell r="C363" t="str">
            <v>241</v>
          </cell>
          <cell r="D363" t="str">
            <v>99</v>
          </cell>
          <cell r="E363" t="str">
            <v>99</v>
          </cell>
          <cell r="F363" t="str">
            <v>Liabilities</v>
          </cell>
          <cell r="G363" t="str">
            <v>Other Creditors - Provision for Audit Fees</v>
          </cell>
          <cell r="H363" t="str">
            <v>Other</v>
          </cell>
          <cell r="I363">
            <v>-20395</v>
          </cell>
        </row>
        <row r="364">
          <cell r="A364" t="str">
            <v>209924499</v>
          </cell>
          <cell r="B364" t="str">
            <v>20</v>
          </cell>
          <cell r="C364" t="str">
            <v>244</v>
          </cell>
          <cell r="D364" t="str">
            <v>99</v>
          </cell>
          <cell r="E364" t="str">
            <v>99</v>
          </cell>
          <cell r="F364" t="str">
            <v>Liabilities</v>
          </cell>
          <cell r="G364" t="str">
            <v>Other Creditors - Cash Sales Return</v>
          </cell>
          <cell r="H364" t="str">
            <v>Other</v>
          </cell>
          <cell r="I364">
            <v>-23692</v>
          </cell>
        </row>
        <row r="365">
          <cell r="A365" t="str">
            <v>201524699</v>
          </cell>
          <cell r="B365" t="str">
            <v>20</v>
          </cell>
          <cell r="C365" t="str">
            <v>246</v>
          </cell>
          <cell r="D365" t="str">
            <v>15</v>
          </cell>
          <cell r="E365" t="str">
            <v>99</v>
          </cell>
          <cell r="F365" t="str">
            <v>Liabilities</v>
          </cell>
          <cell r="G365" t="str">
            <v>Other Creditors - Monthly Rental  Charges</v>
          </cell>
          <cell r="H365" t="str">
            <v>ISP Operations</v>
          </cell>
          <cell r="I365">
            <v>-9924.1299999999992</v>
          </cell>
        </row>
        <row r="366">
          <cell r="A366" t="str">
            <v>209924699</v>
          </cell>
          <cell r="B366" t="str">
            <v>20</v>
          </cell>
          <cell r="C366" t="str">
            <v>246</v>
          </cell>
          <cell r="D366" t="str">
            <v>99</v>
          </cell>
          <cell r="E366" t="str">
            <v>99</v>
          </cell>
          <cell r="F366" t="str">
            <v>Liabilities</v>
          </cell>
          <cell r="G366" t="str">
            <v>Other Creditors - Monthly Rental  Charges</v>
          </cell>
          <cell r="H366" t="str">
            <v>Other</v>
          </cell>
          <cell r="I366">
            <v>-2225812.41</v>
          </cell>
        </row>
        <row r="367">
          <cell r="A367" t="str">
            <v>201324730</v>
          </cell>
          <cell r="B367" t="str">
            <v>20</v>
          </cell>
          <cell r="C367" t="str">
            <v>247</v>
          </cell>
          <cell r="D367" t="str">
            <v>13</v>
          </cell>
          <cell r="E367" t="str">
            <v>30</v>
          </cell>
          <cell r="F367" t="str">
            <v>Liabilities</v>
          </cell>
          <cell r="G367" t="str">
            <v>Other Creditors - Local Purchase Creditors</v>
          </cell>
          <cell r="H367" t="str">
            <v>Engineering-OS Support</v>
          </cell>
          <cell r="I367">
            <v>0</v>
          </cell>
        </row>
        <row r="368">
          <cell r="A368" t="str">
            <v>201424730</v>
          </cell>
          <cell r="B368" t="str">
            <v>20</v>
          </cell>
          <cell r="C368" t="str">
            <v>247</v>
          </cell>
          <cell r="D368" t="str">
            <v>14</v>
          </cell>
          <cell r="E368" t="str">
            <v>30</v>
          </cell>
          <cell r="F368" t="str">
            <v>Liabilities</v>
          </cell>
          <cell r="G368" t="str">
            <v>Other Creditors - Local Purchase Creditors</v>
          </cell>
          <cell r="H368" t="str">
            <v>Engineering-Operations</v>
          </cell>
          <cell r="I368">
            <v>0</v>
          </cell>
        </row>
        <row r="369">
          <cell r="A369" t="str">
            <v>201524799</v>
          </cell>
          <cell r="B369" t="str">
            <v>20</v>
          </cell>
          <cell r="C369" t="str">
            <v>247</v>
          </cell>
          <cell r="D369" t="str">
            <v>15</v>
          </cell>
          <cell r="E369" t="str">
            <v>99</v>
          </cell>
          <cell r="F369" t="str">
            <v>Liabilities</v>
          </cell>
          <cell r="G369" t="str">
            <v>Other Creditors - Local Purchase Creditors</v>
          </cell>
          <cell r="H369" t="str">
            <v>ISP Operations</v>
          </cell>
          <cell r="I369">
            <v>-968318.97</v>
          </cell>
        </row>
        <row r="370">
          <cell r="A370" t="str">
            <v>209924766</v>
          </cell>
          <cell r="B370" t="str">
            <v>20</v>
          </cell>
          <cell r="C370" t="str">
            <v>247</v>
          </cell>
          <cell r="D370" t="str">
            <v>99</v>
          </cell>
          <cell r="E370" t="str">
            <v>66</v>
          </cell>
          <cell r="F370" t="str">
            <v>Liabilities</v>
          </cell>
          <cell r="G370" t="str">
            <v>Other Creditors - Local Purchase Creditors</v>
          </cell>
          <cell r="H370" t="str">
            <v>Other</v>
          </cell>
          <cell r="I370">
            <v>0</v>
          </cell>
        </row>
        <row r="371">
          <cell r="A371" t="str">
            <v>209924799</v>
          </cell>
          <cell r="B371" t="str">
            <v>20</v>
          </cell>
          <cell r="C371" t="str">
            <v>247</v>
          </cell>
          <cell r="D371" t="str">
            <v>99</v>
          </cell>
          <cell r="E371" t="str">
            <v>99</v>
          </cell>
          <cell r="F371" t="str">
            <v>Liabilities</v>
          </cell>
          <cell r="G371" t="str">
            <v>Other Creditors - Local Purchase Creditors</v>
          </cell>
          <cell r="H371" t="str">
            <v>Other</v>
          </cell>
          <cell r="I371">
            <v>-14166949.25</v>
          </cell>
        </row>
        <row r="372">
          <cell r="A372" t="str">
            <v>209924899</v>
          </cell>
          <cell r="B372" t="str">
            <v>20</v>
          </cell>
          <cell r="C372" t="str">
            <v>248</v>
          </cell>
          <cell r="D372" t="str">
            <v>99</v>
          </cell>
          <cell r="E372" t="str">
            <v>99</v>
          </cell>
          <cell r="F372" t="str">
            <v>Liabilities</v>
          </cell>
          <cell r="G372" t="str">
            <v>Other Creditors - Salaries Control</v>
          </cell>
          <cell r="H372" t="str">
            <v>Other</v>
          </cell>
          <cell r="I372">
            <v>-162610.07</v>
          </cell>
        </row>
        <row r="373">
          <cell r="A373" t="str">
            <v>206625099</v>
          </cell>
          <cell r="B373" t="str">
            <v>20</v>
          </cell>
          <cell r="C373" t="str">
            <v>250</v>
          </cell>
          <cell r="D373" t="str">
            <v>66</v>
          </cell>
          <cell r="E373" t="str">
            <v>99</v>
          </cell>
          <cell r="F373" t="str">
            <v>Liabilities</v>
          </cell>
          <cell r="G373" t="str">
            <v>Other Creditors - Provision for Bonus</v>
          </cell>
          <cell r="H373" t="str">
            <v>Customer Services</v>
          </cell>
          <cell r="I373">
            <v>0</v>
          </cell>
        </row>
        <row r="374">
          <cell r="A374" t="str">
            <v>209925099</v>
          </cell>
          <cell r="B374" t="str">
            <v>20</v>
          </cell>
          <cell r="C374" t="str">
            <v>250</v>
          </cell>
          <cell r="D374" t="str">
            <v>99</v>
          </cell>
          <cell r="E374" t="str">
            <v>99</v>
          </cell>
          <cell r="F374" t="str">
            <v>Liabilities</v>
          </cell>
          <cell r="G374" t="str">
            <v>Other Creditors - Provision for Bonus</v>
          </cell>
          <cell r="H374" t="str">
            <v>Other</v>
          </cell>
          <cell r="I374">
            <v>-7542352.0999999996</v>
          </cell>
        </row>
        <row r="375">
          <cell r="A375" t="str">
            <v>209925199</v>
          </cell>
          <cell r="B375" t="str">
            <v>20</v>
          </cell>
          <cell r="C375" t="str">
            <v>251</v>
          </cell>
          <cell r="D375" t="str">
            <v>99</v>
          </cell>
          <cell r="E375" t="str">
            <v>99</v>
          </cell>
          <cell r="F375" t="str">
            <v>Liabilities</v>
          </cell>
          <cell r="G375" t="str">
            <v>Accruals &amp; Other Creditors - Provision for Gratuity</v>
          </cell>
          <cell r="H375" t="str">
            <v>Other</v>
          </cell>
          <cell r="I375">
            <v>-2188058.5</v>
          </cell>
        </row>
        <row r="376">
          <cell r="A376" t="str">
            <v>209925299</v>
          </cell>
          <cell r="B376" t="str">
            <v>20</v>
          </cell>
          <cell r="C376" t="str">
            <v>252</v>
          </cell>
          <cell r="D376" t="str">
            <v>99</v>
          </cell>
          <cell r="E376" t="str">
            <v>99</v>
          </cell>
          <cell r="F376" t="str">
            <v>Liabilities</v>
          </cell>
          <cell r="G376" t="str">
            <v>Inter Company - DPMCO Current A/C</v>
          </cell>
          <cell r="H376" t="str">
            <v>Other</v>
          </cell>
          <cell r="I376">
            <v>-712441.33</v>
          </cell>
        </row>
        <row r="377">
          <cell r="A377" t="str">
            <v>201525399</v>
          </cell>
          <cell r="B377" t="str">
            <v>20</v>
          </cell>
          <cell r="C377" t="str">
            <v>253</v>
          </cell>
          <cell r="D377" t="str">
            <v>15</v>
          </cell>
          <cell r="E377" t="str">
            <v>99</v>
          </cell>
          <cell r="F377" t="str">
            <v>Liabilities</v>
          </cell>
          <cell r="G377" t="str">
            <v>ISP C/A with DPMCE Main Ledger</v>
          </cell>
          <cell r="H377" t="str">
            <v>ISP Operations</v>
          </cell>
          <cell r="I377">
            <v>-27216873.859999999</v>
          </cell>
        </row>
        <row r="378">
          <cell r="A378" t="str">
            <v>209925399</v>
          </cell>
          <cell r="B378" t="str">
            <v>20</v>
          </cell>
          <cell r="C378" t="str">
            <v>253</v>
          </cell>
          <cell r="D378" t="str">
            <v>99</v>
          </cell>
          <cell r="E378" t="str">
            <v>99</v>
          </cell>
          <cell r="F378" t="str">
            <v>Liabilities</v>
          </cell>
          <cell r="G378" t="str">
            <v>ISP C/A with DPMCE Main Ledger</v>
          </cell>
          <cell r="H378" t="str">
            <v>Other</v>
          </cell>
          <cell r="I378">
            <v>0</v>
          </cell>
        </row>
        <row r="379">
          <cell r="A379" t="str">
            <v>209925499</v>
          </cell>
          <cell r="B379" t="str">
            <v>20</v>
          </cell>
          <cell r="C379" t="str">
            <v>254</v>
          </cell>
          <cell r="D379" t="str">
            <v>99</v>
          </cell>
          <cell r="E379" t="str">
            <v>99</v>
          </cell>
          <cell r="F379" t="str">
            <v>Liabilities</v>
          </cell>
          <cell r="G379" t="str">
            <v>Inter Company  - DPMCF Current A/C</v>
          </cell>
          <cell r="H379" t="str">
            <v>Other</v>
          </cell>
          <cell r="I379">
            <v>-9000000</v>
          </cell>
        </row>
        <row r="380">
          <cell r="A380" t="str">
            <v>201325524</v>
          </cell>
          <cell r="B380" t="str">
            <v>20</v>
          </cell>
          <cell r="C380" t="str">
            <v>255</v>
          </cell>
          <cell r="D380" t="str">
            <v>13</v>
          </cell>
          <cell r="E380" t="str">
            <v>24</v>
          </cell>
          <cell r="F380" t="str">
            <v>Liabilities</v>
          </cell>
          <cell r="G380" t="str">
            <v>Differed Income</v>
          </cell>
          <cell r="H380" t="str">
            <v>Engineering-OS Support</v>
          </cell>
          <cell r="I380">
            <v>-170499.99</v>
          </cell>
        </row>
        <row r="381">
          <cell r="A381" t="str">
            <v>201325530</v>
          </cell>
          <cell r="B381" t="str">
            <v>20</v>
          </cell>
          <cell r="C381" t="str">
            <v>255</v>
          </cell>
          <cell r="D381" t="str">
            <v>13</v>
          </cell>
          <cell r="E381" t="str">
            <v>30</v>
          </cell>
          <cell r="F381" t="str">
            <v>Liabilities</v>
          </cell>
          <cell r="G381" t="str">
            <v>Differed Income</v>
          </cell>
          <cell r="H381" t="str">
            <v>Engineering-OS Support</v>
          </cell>
          <cell r="I381">
            <v>-583335.67000000004</v>
          </cell>
        </row>
        <row r="382">
          <cell r="A382" t="str">
            <v>201325531</v>
          </cell>
          <cell r="B382" t="str">
            <v>20</v>
          </cell>
          <cell r="C382" t="str">
            <v>255</v>
          </cell>
          <cell r="D382" t="str">
            <v>13</v>
          </cell>
          <cell r="E382" t="str">
            <v>31</v>
          </cell>
          <cell r="F382" t="str">
            <v>Liabilities</v>
          </cell>
          <cell r="G382" t="str">
            <v>Differed Income</v>
          </cell>
          <cell r="H382" t="str">
            <v>Engineering-OS Support</v>
          </cell>
          <cell r="I382">
            <v>-2080877.6</v>
          </cell>
        </row>
        <row r="383">
          <cell r="A383" t="str">
            <v>201525599</v>
          </cell>
          <cell r="B383" t="str">
            <v>20</v>
          </cell>
          <cell r="C383" t="str">
            <v>255</v>
          </cell>
          <cell r="D383" t="str">
            <v>15</v>
          </cell>
          <cell r="E383" t="str">
            <v>99</v>
          </cell>
          <cell r="F383" t="str">
            <v>Liabilities</v>
          </cell>
          <cell r="G383" t="str">
            <v>Differed Income</v>
          </cell>
          <cell r="H383" t="str">
            <v>ISP Operations</v>
          </cell>
          <cell r="I383">
            <v>0</v>
          </cell>
        </row>
        <row r="384">
          <cell r="A384" t="str">
            <v>201825524</v>
          </cell>
          <cell r="B384" t="str">
            <v>20</v>
          </cell>
          <cell r="C384" t="str">
            <v>255</v>
          </cell>
          <cell r="D384" t="str">
            <v>18</v>
          </cell>
          <cell r="E384" t="str">
            <v>24</v>
          </cell>
          <cell r="F384" t="str">
            <v>Liabilities</v>
          </cell>
          <cell r="G384" t="str">
            <v>Differed Income</v>
          </cell>
          <cell r="H384" t="str">
            <v>OUTSTATION OPERATIONS</v>
          </cell>
          <cell r="I384">
            <v>56833.37</v>
          </cell>
        </row>
        <row r="385">
          <cell r="A385" t="str">
            <v>201625699</v>
          </cell>
          <cell r="B385" t="str">
            <v>20</v>
          </cell>
          <cell r="C385" t="str">
            <v>256</v>
          </cell>
          <cell r="D385" t="str">
            <v>16</v>
          </cell>
          <cell r="E385" t="str">
            <v>99</v>
          </cell>
          <cell r="F385" t="str">
            <v>Liabilities</v>
          </cell>
          <cell r="G385" t="str">
            <v>EGO Current Account with DPMCE main ledger</v>
          </cell>
          <cell r="H385" t="str">
            <v>EGO division</v>
          </cell>
          <cell r="I385">
            <v>-5813400</v>
          </cell>
        </row>
        <row r="386">
          <cell r="A386" t="str">
            <v>201325724</v>
          </cell>
          <cell r="B386" t="str">
            <v>20</v>
          </cell>
          <cell r="C386" t="str">
            <v>257</v>
          </cell>
          <cell r="D386" t="str">
            <v>13</v>
          </cell>
          <cell r="E386" t="str">
            <v>24</v>
          </cell>
          <cell r="F386" t="str">
            <v>Liabilities</v>
          </cell>
          <cell r="G386" t="str">
            <v>Differed Income - Grant</v>
          </cell>
          <cell r="H386" t="str">
            <v>Engineering-OS Support</v>
          </cell>
          <cell r="I386">
            <v>-332580.67</v>
          </cell>
        </row>
        <row r="387">
          <cell r="A387" t="str">
            <v>201825724</v>
          </cell>
          <cell r="B387" t="str">
            <v>20</v>
          </cell>
          <cell r="C387" t="str">
            <v>257</v>
          </cell>
          <cell r="D387" t="str">
            <v>18</v>
          </cell>
          <cell r="E387" t="str">
            <v>24</v>
          </cell>
          <cell r="F387" t="str">
            <v>Liabilities</v>
          </cell>
          <cell r="G387" t="str">
            <v>Differed Income - Grant</v>
          </cell>
          <cell r="H387" t="str">
            <v>OUTSTATION OPERATIONS</v>
          </cell>
          <cell r="I387">
            <v>110860.42</v>
          </cell>
        </row>
        <row r="388">
          <cell r="A388" t="str">
            <v>209925999</v>
          </cell>
          <cell r="B388" t="str">
            <v>20</v>
          </cell>
          <cell r="C388" t="str">
            <v>259</v>
          </cell>
          <cell r="D388" t="str">
            <v>99</v>
          </cell>
          <cell r="E388" t="str">
            <v>99</v>
          </cell>
          <cell r="F388" t="str">
            <v>Liabilities</v>
          </cell>
          <cell r="G388" t="str">
            <v>Insurance Claim Payable ( For  Vehicle Rapair )</v>
          </cell>
          <cell r="H388" t="str">
            <v>Other</v>
          </cell>
          <cell r="I388">
            <v>80586.25</v>
          </cell>
        </row>
        <row r="389">
          <cell r="A389" t="str">
            <v>204926099</v>
          </cell>
          <cell r="B389" t="str">
            <v>20</v>
          </cell>
          <cell r="C389" t="str">
            <v>260</v>
          </cell>
          <cell r="D389" t="str">
            <v>49</v>
          </cell>
          <cell r="E389" t="str">
            <v>99</v>
          </cell>
          <cell r="F389" t="str">
            <v>Liabilities</v>
          </cell>
          <cell r="G389" t="str">
            <v>Other Creditors - Provision for Foreign Traveling</v>
          </cell>
          <cell r="H389" t="str">
            <v>Planning</v>
          </cell>
          <cell r="I389">
            <v>0</v>
          </cell>
        </row>
        <row r="390">
          <cell r="A390" t="str">
            <v>206726099</v>
          </cell>
          <cell r="B390" t="str">
            <v>20</v>
          </cell>
          <cell r="C390" t="str">
            <v>260</v>
          </cell>
          <cell r="D390" t="str">
            <v>67</v>
          </cell>
          <cell r="E390" t="str">
            <v>99</v>
          </cell>
          <cell r="F390" t="str">
            <v>Liabilities</v>
          </cell>
          <cell r="G390" t="str">
            <v>Other Creditors - Provision for Foreign Traveling</v>
          </cell>
          <cell r="H390" t="str">
            <v>Research &amp; Development</v>
          </cell>
          <cell r="I390">
            <v>0</v>
          </cell>
        </row>
        <row r="391">
          <cell r="A391" t="str">
            <v>209926099</v>
          </cell>
          <cell r="B391" t="str">
            <v>20</v>
          </cell>
          <cell r="C391" t="str">
            <v>260</v>
          </cell>
          <cell r="D391" t="str">
            <v>99</v>
          </cell>
          <cell r="E391" t="str">
            <v>99</v>
          </cell>
          <cell r="F391" t="str">
            <v>Liabilities</v>
          </cell>
          <cell r="G391" t="str">
            <v>Other Creditors - Provision for Foreign Traveling</v>
          </cell>
          <cell r="H391" t="str">
            <v>Other</v>
          </cell>
          <cell r="I391">
            <v>51297.4</v>
          </cell>
        </row>
        <row r="392">
          <cell r="A392" t="str">
            <v>201526199</v>
          </cell>
          <cell r="B392" t="str">
            <v>20</v>
          </cell>
          <cell r="C392" t="str">
            <v>261</v>
          </cell>
          <cell r="D392" t="str">
            <v>15</v>
          </cell>
          <cell r="E392" t="str">
            <v>99</v>
          </cell>
          <cell r="F392" t="str">
            <v>Liabilities</v>
          </cell>
          <cell r="G392" t="str">
            <v>Provision for Staff training</v>
          </cell>
          <cell r="H392" t="str">
            <v>ISP Operations</v>
          </cell>
          <cell r="I392">
            <v>0</v>
          </cell>
        </row>
        <row r="393">
          <cell r="A393" t="str">
            <v>209926199</v>
          </cell>
          <cell r="B393" t="str">
            <v>20</v>
          </cell>
          <cell r="C393" t="str">
            <v>261</v>
          </cell>
          <cell r="D393" t="str">
            <v>99</v>
          </cell>
          <cell r="E393" t="str">
            <v>99</v>
          </cell>
          <cell r="F393" t="str">
            <v>Liabilities</v>
          </cell>
          <cell r="G393" t="str">
            <v>Provision for Staff training</v>
          </cell>
          <cell r="H393" t="str">
            <v>Other</v>
          </cell>
          <cell r="I393">
            <v>133627.76999999999</v>
          </cell>
        </row>
        <row r="394">
          <cell r="A394" t="str">
            <v>209926299</v>
          </cell>
          <cell r="B394" t="str">
            <v>20</v>
          </cell>
          <cell r="C394" t="str">
            <v>262</v>
          </cell>
          <cell r="D394" t="str">
            <v>99</v>
          </cell>
          <cell r="E394" t="str">
            <v>99</v>
          </cell>
          <cell r="F394" t="str">
            <v>Liabilities</v>
          </cell>
          <cell r="G394" t="str">
            <v>Provision for legal fees</v>
          </cell>
          <cell r="H394" t="str">
            <v>Other</v>
          </cell>
          <cell r="I394">
            <v>-450000</v>
          </cell>
        </row>
        <row r="395">
          <cell r="A395" t="str">
            <v>209926399</v>
          </cell>
          <cell r="B395" t="str">
            <v>20</v>
          </cell>
          <cell r="C395" t="str">
            <v>263</v>
          </cell>
          <cell r="D395" t="str">
            <v>99</v>
          </cell>
          <cell r="E395" t="str">
            <v>99</v>
          </cell>
          <cell r="F395" t="str">
            <v>Liabilities</v>
          </cell>
          <cell r="G395" t="str">
            <v>Provision for FR Maintenance</v>
          </cell>
          <cell r="H395" t="str">
            <v>Other</v>
          </cell>
          <cell r="I395">
            <v>0</v>
          </cell>
        </row>
        <row r="396">
          <cell r="A396" t="str">
            <v>209926499</v>
          </cell>
          <cell r="B396" t="str">
            <v>20</v>
          </cell>
          <cell r="C396" t="str">
            <v>264</v>
          </cell>
          <cell r="D396" t="str">
            <v>99</v>
          </cell>
          <cell r="E396" t="str">
            <v>99</v>
          </cell>
          <cell r="F396" t="str">
            <v>Liabilities</v>
          </cell>
          <cell r="G396" t="str">
            <v>Provision for Sales promotion</v>
          </cell>
          <cell r="H396" t="str">
            <v>Other</v>
          </cell>
          <cell r="I396">
            <v>119814.91</v>
          </cell>
        </row>
        <row r="397">
          <cell r="A397" t="str">
            <v>209926599</v>
          </cell>
          <cell r="B397" t="str">
            <v>20</v>
          </cell>
          <cell r="C397" t="str">
            <v>265</v>
          </cell>
          <cell r="D397" t="str">
            <v>99</v>
          </cell>
          <cell r="E397" t="str">
            <v>99</v>
          </cell>
          <cell r="F397" t="str">
            <v>Liabilities</v>
          </cell>
          <cell r="G397" t="str">
            <v>Provision for Advertising</v>
          </cell>
          <cell r="H397" t="str">
            <v>Other</v>
          </cell>
          <cell r="I397">
            <v>-18487.13</v>
          </cell>
        </row>
        <row r="398">
          <cell r="A398" t="str">
            <v>209926699</v>
          </cell>
          <cell r="B398" t="str">
            <v>20</v>
          </cell>
          <cell r="C398" t="str">
            <v>266</v>
          </cell>
          <cell r="D398" t="str">
            <v>99</v>
          </cell>
          <cell r="E398" t="str">
            <v>99</v>
          </cell>
          <cell r="F398" t="str">
            <v>Liabilities</v>
          </cell>
          <cell r="G398" t="str">
            <v>Provision for Entertainment</v>
          </cell>
          <cell r="H398" t="str">
            <v>Other</v>
          </cell>
          <cell r="I398">
            <v>0</v>
          </cell>
        </row>
        <row r="399">
          <cell r="A399" t="str">
            <v>209927099</v>
          </cell>
          <cell r="B399" t="str">
            <v>20</v>
          </cell>
          <cell r="C399" t="str">
            <v>270</v>
          </cell>
          <cell r="D399" t="str">
            <v>99</v>
          </cell>
          <cell r="E399" t="str">
            <v>99</v>
          </cell>
          <cell r="F399" t="str">
            <v>Liabilities</v>
          </cell>
          <cell r="G399" t="str">
            <v>Other creditors-Salaries control (E-NET)</v>
          </cell>
          <cell r="H399" t="str">
            <v>Other</v>
          </cell>
          <cell r="I399">
            <v>-34687.519999999997</v>
          </cell>
        </row>
        <row r="400">
          <cell r="A400" t="str">
            <v>201528099</v>
          </cell>
          <cell r="B400" t="str">
            <v>20</v>
          </cell>
          <cell r="C400" t="str">
            <v>280</v>
          </cell>
          <cell r="D400" t="str">
            <v>15</v>
          </cell>
          <cell r="E400" t="str">
            <v>99</v>
          </cell>
          <cell r="F400" t="str">
            <v>Liabilities</v>
          </cell>
          <cell r="G400" t="str">
            <v>VAT PAYABLE @15%</v>
          </cell>
          <cell r="H400" t="str">
            <v>ISP Operations</v>
          </cell>
          <cell r="I400">
            <v>5378.35</v>
          </cell>
        </row>
        <row r="401">
          <cell r="A401" t="str">
            <v>209928099</v>
          </cell>
          <cell r="B401" t="str">
            <v>20</v>
          </cell>
          <cell r="C401" t="str">
            <v>280</v>
          </cell>
          <cell r="D401" t="str">
            <v>99</v>
          </cell>
          <cell r="E401" t="str">
            <v>99</v>
          </cell>
          <cell r="F401" t="str">
            <v>Liabilities</v>
          </cell>
          <cell r="G401" t="str">
            <v>VAT PAYABLE @15%</v>
          </cell>
          <cell r="H401" t="str">
            <v>Other</v>
          </cell>
          <cell r="I401">
            <v>615072.96</v>
          </cell>
        </row>
        <row r="402">
          <cell r="A402" t="str">
            <v>209928199</v>
          </cell>
          <cell r="B402" t="str">
            <v>20</v>
          </cell>
          <cell r="C402" t="str">
            <v>281</v>
          </cell>
          <cell r="D402" t="str">
            <v>99</v>
          </cell>
          <cell r="E402" t="str">
            <v>99</v>
          </cell>
          <cell r="F402" t="str">
            <v>Liabilities</v>
          </cell>
          <cell r="G402" t="str">
            <v>Income Tax Payable</v>
          </cell>
          <cell r="H402" t="str">
            <v>Other</v>
          </cell>
          <cell r="I402">
            <v>4926786.47</v>
          </cell>
        </row>
        <row r="403">
          <cell r="A403" t="str">
            <v>209928299</v>
          </cell>
          <cell r="B403" t="str">
            <v>20</v>
          </cell>
          <cell r="C403" t="str">
            <v>282</v>
          </cell>
          <cell r="D403" t="str">
            <v>99</v>
          </cell>
          <cell r="E403" t="str">
            <v>99</v>
          </cell>
          <cell r="F403" t="str">
            <v>Liabilities</v>
          </cell>
          <cell r="G403" t="str">
            <v>Turnover Tax Payable</v>
          </cell>
          <cell r="H403" t="str">
            <v>Other</v>
          </cell>
          <cell r="I403">
            <v>-284166.27</v>
          </cell>
        </row>
        <row r="404">
          <cell r="A404" t="str">
            <v>209928699</v>
          </cell>
          <cell r="B404" t="str">
            <v>20</v>
          </cell>
          <cell r="C404" t="str">
            <v>286</v>
          </cell>
          <cell r="D404" t="str">
            <v>99</v>
          </cell>
          <cell r="E404" t="str">
            <v>99</v>
          </cell>
          <cell r="F404" t="str">
            <v>Liabilities</v>
          </cell>
          <cell r="G404" t="str">
            <v>Withholding Tax Payable</v>
          </cell>
          <cell r="H404" t="str">
            <v>Other</v>
          </cell>
          <cell r="I404">
            <v>-53085.23</v>
          </cell>
        </row>
        <row r="405">
          <cell r="A405" t="str">
            <v>209928799</v>
          </cell>
          <cell r="B405" t="str">
            <v>20</v>
          </cell>
          <cell r="C405" t="str">
            <v>287</v>
          </cell>
          <cell r="D405" t="str">
            <v>99</v>
          </cell>
          <cell r="E405" t="str">
            <v>99</v>
          </cell>
          <cell r="F405" t="str">
            <v>Liabilities</v>
          </cell>
          <cell r="G405" t="str">
            <v>Stamp Duty Payable</v>
          </cell>
          <cell r="H405" t="str">
            <v>Other</v>
          </cell>
          <cell r="I405">
            <v>0</v>
          </cell>
        </row>
        <row r="406">
          <cell r="A406" t="str">
            <v>201529298</v>
          </cell>
          <cell r="B406" t="str">
            <v>20</v>
          </cell>
          <cell r="C406" t="str">
            <v>292</v>
          </cell>
          <cell r="D406" t="str">
            <v>15</v>
          </cell>
          <cell r="E406" t="str">
            <v>98</v>
          </cell>
          <cell r="F406" t="str">
            <v>Liabilities</v>
          </cell>
          <cell r="G406" t="str">
            <v>GST</v>
          </cell>
          <cell r="H406" t="str">
            <v>ISP Operations</v>
          </cell>
          <cell r="I406">
            <v>0</v>
          </cell>
        </row>
        <row r="407">
          <cell r="A407" t="str">
            <v>201529299</v>
          </cell>
          <cell r="B407" t="str">
            <v>20</v>
          </cell>
          <cell r="C407" t="str">
            <v>292</v>
          </cell>
          <cell r="D407" t="str">
            <v>15</v>
          </cell>
          <cell r="E407" t="str">
            <v>99</v>
          </cell>
          <cell r="F407" t="str">
            <v>Liabilities</v>
          </cell>
          <cell r="G407" t="str">
            <v>GST</v>
          </cell>
          <cell r="H407" t="str">
            <v>ISP Operations</v>
          </cell>
          <cell r="I407">
            <v>-4587.43</v>
          </cell>
        </row>
        <row r="408">
          <cell r="A408" t="str">
            <v>209929299</v>
          </cell>
          <cell r="B408" t="str">
            <v>20</v>
          </cell>
          <cell r="C408" t="str">
            <v>292</v>
          </cell>
          <cell r="D408" t="str">
            <v>99</v>
          </cell>
          <cell r="E408" t="str">
            <v>99</v>
          </cell>
          <cell r="F408" t="str">
            <v>Liabilities</v>
          </cell>
          <cell r="G408" t="str">
            <v>GST</v>
          </cell>
          <cell r="H408" t="str">
            <v>Other</v>
          </cell>
          <cell r="I408">
            <v>-422338.07</v>
          </cell>
        </row>
        <row r="409">
          <cell r="A409" t="str">
            <v>201529398</v>
          </cell>
          <cell r="B409" t="str">
            <v>20</v>
          </cell>
          <cell r="C409" t="str">
            <v>293</v>
          </cell>
          <cell r="D409" t="str">
            <v>15</v>
          </cell>
          <cell r="E409" t="str">
            <v>98</v>
          </cell>
          <cell r="F409" t="str">
            <v>Liabilities</v>
          </cell>
          <cell r="G409" t="str">
            <v>National Security Levy - Payable</v>
          </cell>
          <cell r="H409" t="str">
            <v>ISP Operations</v>
          </cell>
          <cell r="I409">
            <v>0</v>
          </cell>
        </row>
        <row r="410">
          <cell r="A410" t="str">
            <v>201529399</v>
          </cell>
          <cell r="B410" t="str">
            <v>20</v>
          </cell>
          <cell r="C410" t="str">
            <v>293</v>
          </cell>
          <cell r="D410" t="str">
            <v>15</v>
          </cell>
          <cell r="E410" t="str">
            <v>99</v>
          </cell>
          <cell r="F410" t="str">
            <v>Liabilities</v>
          </cell>
          <cell r="G410" t="str">
            <v>National Security Levy - Payable</v>
          </cell>
          <cell r="H410" t="str">
            <v>ISP Operations</v>
          </cell>
          <cell r="I410">
            <v>-56202.76</v>
          </cell>
        </row>
        <row r="411">
          <cell r="A411" t="str">
            <v>209929399</v>
          </cell>
          <cell r="B411" t="str">
            <v>20</v>
          </cell>
          <cell r="C411" t="str">
            <v>293</v>
          </cell>
          <cell r="D411" t="str">
            <v>99</v>
          </cell>
          <cell r="E411" t="str">
            <v>99</v>
          </cell>
          <cell r="F411" t="str">
            <v>Liabilities</v>
          </cell>
          <cell r="G411" t="str">
            <v>National Security Levy - Payable</v>
          </cell>
          <cell r="H411" t="str">
            <v>Other</v>
          </cell>
          <cell r="I411">
            <v>61111.4</v>
          </cell>
        </row>
        <row r="412">
          <cell r="A412" t="str">
            <v>201529499</v>
          </cell>
          <cell r="B412" t="str">
            <v>20</v>
          </cell>
          <cell r="C412" t="str">
            <v>294</v>
          </cell>
          <cell r="D412" t="str">
            <v>15</v>
          </cell>
          <cell r="E412" t="str">
            <v>99</v>
          </cell>
          <cell r="F412" t="str">
            <v>Liabilities</v>
          </cell>
          <cell r="G412" t="str">
            <v>National Security Levy (1% Difference )</v>
          </cell>
          <cell r="H412" t="str">
            <v>ISP Operations</v>
          </cell>
          <cell r="I412">
            <v>116.99</v>
          </cell>
        </row>
        <row r="413">
          <cell r="A413" t="str">
            <v>209929499</v>
          </cell>
          <cell r="B413" t="str">
            <v>20</v>
          </cell>
          <cell r="C413" t="str">
            <v>294</v>
          </cell>
          <cell r="D413" t="str">
            <v>99</v>
          </cell>
          <cell r="E413" t="str">
            <v>99</v>
          </cell>
          <cell r="F413" t="str">
            <v>Liabilities</v>
          </cell>
          <cell r="G413" t="str">
            <v>National Security Levy (1% Difference )</v>
          </cell>
          <cell r="H413" t="str">
            <v>Other</v>
          </cell>
          <cell r="I413">
            <v>-3394.48</v>
          </cell>
        </row>
        <row r="414">
          <cell r="A414" t="str">
            <v>209929599</v>
          </cell>
          <cell r="B414" t="str">
            <v>20</v>
          </cell>
          <cell r="C414" t="str">
            <v>295</v>
          </cell>
          <cell r="D414" t="str">
            <v>99</v>
          </cell>
          <cell r="E414" t="str">
            <v>99</v>
          </cell>
          <cell r="F414" t="str">
            <v>Liabilities</v>
          </cell>
          <cell r="G414" t="str">
            <v>GST-Timing Difference on Imports</v>
          </cell>
          <cell r="H414" t="str">
            <v>Other</v>
          </cell>
          <cell r="I414">
            <v>0</v>
          </cell>
        </row>
        <row r="415">
          <cell r="A415" t="str">
            <v>201529699</v>
          </cell>
          <cell r="B415" t="str">
            <v>20</v>
          </cell>
          <cell r="C415" t="str">
            <v>296</v>
          </cell>
          <cell r="D415" t="str">
            <v>15</v>
          </cell>
          <cell r="E415" t="str">
            <v>99</v>
          </cell>
          <cell r="F415" t="str">
            <v>Liabilities</v>
          </cell>
          <cell r="G415" t="str">
            <v>VAT PAYABLE @20%</v>
          </cell>
          <cell r="H415" t="str">
            <v>ISP Operations</v>
          </cell>
          <cell r="I415">
            <v>31661.34</v>
          </cell>
        </row>
        <row r="416">
          <cell r="A416" t="str">
            <v>201629699</v>
          </cell>
          <cell r="B416" t="str">
            <v>20</v>
          </cell>
          <cell r="C416" t="str">
            <v>296</v>
          </cell>
          <cell r="D416" t="str">
            <v>16</v>
          </cell>
          <cell r="E416" t="str">
            <v>99</v>
          </cell>
          <cell r="F416" t="str">
            <v>Liabilities</v>
          </cell>
          <cell r="G416" t="str">
            <v>VAT PAYABLE @20%</v>
          </cell>
          <cell r="H416" t="str">
            <v>EGO division</v>
          </cell>
          <cell r="I416">
            <v>968900</v>
          </cell>
        </row>
        <row r="417">
          <cell r="A417" t="str">
            <v>209929699</v>
          </cell>
          <cell r="B417" t="str">
            <v>20</v>
          </cell>
          <cell r="C417" t="str">
            <v>296</v>
          </cell>
          <cell r="D417" t="str">
            <v>99</v>
          </cell>
          <cell r="E417" t="str">
            <v>99</v>
          </cell>
          <cell r="F417" t="str">
            <v>Liabilities</v>
          </cell>
          <cell r="G417" t="str">
            <v>VAT PAYABLE @20%</v>
          </cell>
          <cell r="H417" t="str">
            <v>Other</v>
          </cell>
          <cell r="I417">
            <v>253868.13</v>
          </cell>
        </row>
        <row r="418">
          <cell r="A418" t="str">
            <v>209929799</v>
          </cell>
          <cell r="B418" t="str">
            <v>20</v>
          </cell>
          <cell r="C418" t="str">
            <v>297</v>
          </cell>
          <cell r="D418" t="str">
            <v>99</v>
          </cell>
          <cell r="E418" t="str">
            <v>99</v>
          </cell>
          <cell r="F418" t="str">
            <v>Liabilities</v>
          </cell>
          <cell r="G418" t="str">
            <v>VAT PAYABLE @10%</v>
          </cell>
          <cell r="H418" t="str">
            <v>Other</v>
          </cell>
          <cell r="I418">
            <v>-4198.1000000000004</v>
          </cell>
        </row>
        <row r="419">
          <cell r="A419" t="str">
            <v>201332031</v>
          </cell>
          <cell r="B419" t="str">
            <v>20</v>
          </cell>
          <cell r="C419" t="str">
            <v>320</v>
          </cell>
          <cell r="D419" t="str">
            <v>13</v>
          </cell>
          <cell r="E419" t="str">
            <v>31</v>
          </cell>
          <cell r="F419" t="str">
            <v>Liabilities</v>
          </cell>
          <cell r="G419" t="str">
            <v>Credit Sales</v>
          </cell>
          <cell r="H419" t="str">
            <v>Engineering-OS Support</v>
          </cell>
          <cell r="I419">
            <v>0</v>
          </cell>
        </row>
        <row r="420">
          <cell r="A420" t="str">
            <v>204050599</v>
          </cell>
          <cell r="B420" t="str">
            <v>20</v>
          </cell>
          <cell r="C420" t="str">
            <v>505</v>
          </cell>
          <cell r="D420" t="str">
            <v>40</v>
          </cell>
          <cell r="E420" t="str">
            <v>99</v>
          </cell>
          <cell r="F420" t="str">
            <v>Liabilities</v>
          </cell>
          <cell r="G420" t="str">
            <v>Staff Benefits &amp; Welfare</v>
          </cell>
          <cell r="H420" t="str">
            <v>Marketing - Accessories</v>
          </cell>
          <cell r="I420">
            <v>0</v>
          </cell>
        </row>
        <row r="421">
          <cell r="A421" t="str">
            <v>201152710</v>
          </cell>
          <cell r="B421" t="str">
            <v>20</v>
          </cell>
          <cell r="C421" t="str">
            <v>527</v>
          </cell>
          <cell r="D421" t="str">
            <v>11</v>
          </cell>
          <cell r="E421" t="str">
            <v>10</v>
          </cell>
          <cell r="F421" t="str">
            <v>Liabilities</v>
          </cell>
          <cell r="G421" t="str">
            <v>Refreshments</v>
          </cell>
          <cell r="H421" t="str">
            <v>Software Development</v>
          </cell>
          <cell r="I421">
            <v>0</v>
          </cell>
        </row>
        <row r="422">
          <cell r="A422" t="str">
            <v>209954799</v>
          </cell>
          <cell r="B422" t="str">
            <v>20</v>
          </cell>
          <cell r="C422" t="str">
            <v>547</v>
          </cell>
          <cell r="D422" t="str">
            <v>99</v>
          </cell>
          <cell r="E422" t="str">
            <v>99</v>
          </cell>
          <cell r="F422" t="str">
            <v>Liabilities</v>
          </cell>
          <cell r="G422" t="str">
            <v>Overdraft Interest</v>
          </cell>
          <cell r="H422" t="str">
            <v>Other</v>
          </cell>
          <cell r="I422">
            <v>0</v>
          </cell>
        </row>
        <row r="423">
          <cell r="A423" t="str">
            <v>209954899</v>
          </cell>
          <cell r="B423" t="str">
            <v>20</v>
          </cell>
          <cell r="C423" t="str">
            <v>548</v>
          </cell>
          <cell r="D423" t="str">
            <v>99</v>
          </cell>
          <cell r="E423" t="str">
            <v>99</v>
          </cell>
          <cell r="F423" t="str">
            <v>Liabilities</v>
          </cell>
          <cell r="G423" t="str">
            <v>Bank Charges</v>
          </cell>
          <cell r="H423" t="str">
            <v>Other</v>
          </cell>
          <cell r="I42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"/>
      <sheetName val="Sheet2"/>
      <sheetName val="Sheet1"/>
      <sheetName val="Bank _Inst_Master"/>
      <sheetName val="Client Master"/>
      <sheetName val="Bank__Inst_Master22"/>
      <sheetName val="Client_Master22"/>
      <sheetName val="Bank__Inst_Master20"/>
      <sheetName val="Client_Master20"/>
      <sheetName val="Bank__Inst_Master8"/>
      <sheetName val="Client_Master8"/>
      <sheetName val="TB"/>
      <sheetName val="Bank__Inst_Master"/>
      <sheetName val="Client_Master"/>
      <sheetName val="Bank__Inst_Master1"/>
      <sheetName val="Client_Master1"/>
      <sheetName val="Bank__Inst_Master2"/>
      <sheetName val="Client_Master2"/>
      <sheetName val="Bank__Inst_Master3"/>
      <sheetName val="Client_Master3"/>
      <sheetName val="Bank__Inst_Master4"/>
      <sheetName val="Client_Master4"/>
      <sheetName val="Bank__Inst_Master5"/>
      <sheetName val="Client_Master5"/>
      <sheetName val="Bank__Inst_Master6"/>
      <sheetName val="Client_Master6"/>
      <sheetName val="Bank__Inst_Master7"/>
      <sheetName val="Client_Master7"/>
      <sheetName val="Bank__Inst_Master9"/>
      <sheetName val="Client_Master9"/>
      <sheetName val="Bank__Inst_Master10"/>
      <sheetName val="Client_Master10"/>
      <sheetName val="Bank__Inst_Master11"/>
      <sheetName val="Client_Master11"/>
      <sheetName val="Bank__Inst_Master12"/>
      <sheetName val="Client_Master12"/>
      <sheetName val="Bank__Inst_Master13"/>
      <sheetName val="Client_Master13"/>
      <sheetName val="Bank__Inst_Master14"/>
      <sheetName val="Client_Master14"/>
      <sheetName val="Bank__Inst_Master15"/>
      <sheetName val="Client_Master15"/>
      <sheetName val="Bank__Inst_Master16"/>
      <sheetName val="Client_Master16"/>
      <sheetName val="Bank__Inst_Master17"/>
      <sheetName val="Client_Master17"/>
      <sheetName val="Bank__Inst_Master18"/>
      <sheetName val="Client_Master18"/>
      <sheetName val="Bank__Inst_Master19"/>
      <sheetName val="Client_Master19"/>
      <sheetName val="Bank__Inst_Master21"/>
      <sheetName val="Client_Master21"/>
      <sheetName val="Bank__Inst_Master23"/>
      <sheetName val="Client_Master23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ALCL-COM</v>
          </cell>
        </row>
        <row r="3">
          <cell r="A3" t="str">
            <v>ALCL-HNB</v>
          </cell>
        </row>
        <row r="4">
          <cell r="A4" t="str">
            <v>CAL-SEY</v>
          </cell>
        </row>
        <row r="5">
          <cell r="A5" t="str">
            <v>CFSL-BOC</v>
          </cell>
        </row>
        <row r="6">
          <cell r="A6" t="str">
            <v>CLCL-SEY</v>
          </cell>
        </row>
        <row r="7">
          <cell r="A7" t="str">
            <v>DPCM-COM</v>
          </cell>
        </row>
        <row r="8">
          <cell r="A8" t="str">
            <v>DPCM-HNB</v>
          </cell>
        </row>
        <row r="9">
          <cell r="A9" t="str">
            <v>DPCM-HNB SEC</v>
          </cell>
        </row>
        <row r="10">
          <cell r="A10" t="str">
            <v>DPCM-HNB-DX</v>
          </cell>
        </row>
        <row r="11">
          <cell r="A11" t="str">
            <v>DPGS-COM</v>
          </cell>
        </row>
        <row r="12">
          <cell r="A12" t="str">
            <v>DPGS-HNB</v>
          </cell>
        </row>
        <row r="13">
          <cell r="A13" t="str">
            <v>DPGS-NDB</v>
          </cell>
        </row>
        <row r="14">
          <cell r="A14" t="str">
            <v>DPGS-SAMP</v>
          </cell>
        </row>
        <row r="15">
          <cell r="A15" t="str">
            <v>DPIT-NTB</v>
          </cell>
        </row>
        <row r="16">
          <cell r="A16" t="str">
            <v>DPMCFS-COM</v>
          </cell>
        </row>
        <row r="17">
          <cell r="A17" t="str">
            <v>DPMCFS-HNB</v>
          </cell>
        </row>
        <row r="18">
          <cell r="A18" t="str">
            <v>DPMCFS-HNB-DX</v>
          </cell>
        </row>
        <row r="19">
          <cell r="A19" t="str">
            <v>DPMCFS-NDB</v>
          </cell>
        </row>
        <row r="20">
          <cell r="A20" t="str">
            <v>DPMCFS-NDB-DX</v>
          </cell>
        </row>
        <row r="21">
          <cell r="A21" t="str">
            <v>DPMC-SAMP</v>
          </cell>
        </row>
        <row r="22">
          <cell r="A22" t="str">
            <v>FORBES-DFCC</v>
          </cell>
        </row>
        <row r="23">
          <cell r="A23" t="str">
            <v>FORBES-SAMP</v>
          </cell>
        </row>
        <row r="24">
          <cell r="A24" t="str">
            <v>MLL-PB</v>
          </cell>
        </row>
        <row r="25">
          <cell r="A25" t="str">
            <v>ORIENT-COM</v>
          </cell>
        </row>
        <row r="26">
          <cell r="A26" t="str">
            <v>ORIENT-HNB</v>
          </cell>
        </row>
        <row r="27">
          <cell r="A27" t="str">
            <v>PLC-PB</v>
          </cell>
        </row>
        <row r="50">
          <cell r="A50" t="str">
            <v>Ref No</v>
          </cell>
        </row>
        <row r="51">
          <cell r="B51" t="str">
            <v>CP_Repo</v>
          </cell>
        </row>
        <row r="52">
          <cell r="B52" t="str">
            <v>Loans</v>
          </cell>
        </row>
        <row r="53">
          <cell r="B53" t="str">
            <v>Pro_Notes</v>
          </cell>
        </row>
        <row r="54">
          <cell r="B54" t="str">
            <v>Pro_Notes_Lend</v>
          </cell>
        </row>
        <row r="55">
          <cell r="B55" t="str">
            <v>Purchase</v>
          </cell>
        </row>
        <row r="56">
          <cell r="B56" t="str">
            <v>R/Repo</v>
          </cell>
        </row>
        <row r="57">
          <cell r="B57" t="str">
            <v>Repo</v>
          </cell>
        </row>
        <row r="58">
          <cell r="B58" t="str">
            <v>Sale</v>
          </cell>
        </row>
        <row r="59">
          <cell r="B59" t="str">
            <v>Trust_Crt</v>
          </cell>
        </row>
        <row r="60">
          <cell r="B60" t="str">
            <v>CP_Borrow</v>
          </cell>
        </row>
        <row r="61">
          <cell r="B61" t="str">
            <v>CP_R/Repo</v>
          </cell>
        </row>
        <row r="62">
          <cell r="B62" t="str">
            <v xml:space="preserve">TB_Repo </v>
          </cell>
        </row>
      </sheetData>
      <sheetData sheetId="4"/>
      <sheetData sheetId="5">
        <row r="2">
          <cell r="A2" t="str">
            <v>ALCL-COM</v>
          </cell>
        </row>
      </sheetData>
      <sheetData sheetId="6"/>
      <sheetData sheetId="7">
        <row r="2">
          <cell r="A2" t="str">
            <v>ALCL-COM</v>
          </cell>
        </row>
      </sheetData>
      <sheetData sheetId="8"/>
      <sheetData sheetId="9">
        <row r="2">
          <cell r="A2" t="str">
            <v>ALCL-COM</v>
          </cell>
        </row>
      </sheetData>
      <sheetData sheetId="10"/>
      <sheetData sheetId="11"/>
      <sheetData sheetId="12">
        <row r="2">
          <cell r="A2" t="str">
            <v>ALCL-COM</v>
          </cell>
        </row>
      </sheetData>
      <sheetData sheetId="13"/>
      <sheetData sheetId="14">
        <row r="2">
          <cell r="A2" t="str">
            <v>ALCL-COM</v>
          </cell>
        </row>
      </sheetData>
      <sheetData sheetId="15"/>
      <sheetData sheetId="16">
        <row r="2">
          <cell r="A2" t="str">
            <v>ALCL-COM</v>
          </cell>
        </row>
      </sheetData>
      <sheetData sheetId="17"/>
      <sheetData sheetId="18">
        <row r="2">
          <cell r="A2" t="str">
            <v>ALCL-COM</v>
          </cell>
        </row>
      </sheetData>
      <sheetData sheetId="19"/>
      <sheetData sheetId="20">
        <row r="2">
          <cell r="A2" t="str">
            <v>ALCL-COM</v>
          </cell>
        </row>
      </sheetData>
      <sheetData sheetId="21"/>
      <sheetData sheetId="22">
        <row r="2">
          <cell r="A2" t="str">
            <v>ALCL-COM</v>
          </cell>
        </row>
      </sheetData>
      <sheetData sheetId="23"/>
      <sheetData sheetId="24">
        <row r="2">
          <cell r="A2" t="str">
            <v>ALCL-COM</v>
          </cell>
        </row>
      </sheetData>
      <sheetData sheetId="25"/>
      <sheetData sheetId="26">
        <row r="2">
          <cell r="A2" t="str">
            <v>ALCL-COM</v>
          </cell>
        </row>
      </sheetData>
      <sheetData sheetId="27"/>
      <sheetData sheetId="28">
        <row r="2">
          <cell r="A2" t="str">
            <v>ALCL-COM</v>
          </cell>
        </row>
      </sheetData>
      <sheetData sheetId="29"/>
      <sheetData sheetId="30">
        <row r="2">
          <cell r="A2" t="str">
            <v>ALCL-COM</v>
          </cell>
        </row>
      </sheetData>
      <sheetData sheetId="31"/>
      <sheetData sheetId="32">
        <row r="2">
          <cell r="A2" t="str">
            <v>ALCL-COM</v>
          </cell>
        </row>
      </sheetData>
      <sheetData sheetId="33"/>
      <sheetData sheetId="34">
        <row r="2">
          <cell r="A2" t="str">
            <v>ALCL-COM</v>
          </cell>
        </row>
      </sheetData>
      <sheetData sheetId="35"/>
      <sheetData sheetId="36">
        <row r="2">
          <cell r="A2" t="str">
            <v>ALCL-COM</v>
          </cell>
        </row>
      </sheetData>
      <sheetData sheetId="37"/>
      <sheetData sheetId="38">
        <row r="2">
          <cell r="A2" t="str">
            <v>ALCL-COM</v>
          </cell>
        </row>
      </sheetData>
      <sheetData sheetId="39"/>
      <sheetData sheetId="40">
        <row r="2">
          <cell r="A2" t="str">
            <v>ALCL-COM</v>
          </cell>
        </row>
      </sheetData>
      <sheetData sheetId="41"/>
      <sheetData sheetId="42">
        <row r="2">
          <cell r="A2" t="str">
            <v>ALCL-COM</v>
          </cell>
        </row>
      </sheetData>
      <sheetData sheetId="43"/>
      <sheetData sheetId="44">
        <row r="2">
          <cell r="A2" t="str">
            <v>ALCL-COM</v>
          </cell>
        </row>
      </sheetData>
      <sheetData sheetId="45"/>
      <sheetData sheetId="46">
        <row r="2">
          <cell r="A2" t="str">
            <v>ALCL-COM</v>
          </cell>
        </row>
      </sheetData>
      <sheetData sheetId="47"/>
      <sheetData sheetId="48">
        <row r="2">
          <cell r="A2" t="str">
            <v>ALCL-COM</v>
          </cell>
        </row>
      </sheetData>
      <sheetData sheetId="49"/>
      <sheetData sheetId="50">
        <row r="2">
          <cell r="A2" t="str">
            <v>ALCL-COM</v>
          </cell>
        </row>
      </sheetData>
      <sheetData sheetId="51"/>
      <sheetData sheetId="52">
        <row r="2">
          <cell r="A2" t="str">
            <v>ALCL-COM</v>
          </cell>
        </row>
      </sheetData>
      <sheetData sheetId="5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escription"/>
      <sheetName val="Overview"/>
      <sheetName val="Guidelines"/>
      <sheetName val="DashBoard"/>
      <sheetName val="Input - Data"/>
      <sheetName val="Input - Rating"/>
      <sheetName val="Rating Scale"/>
      <sheetName val="Staging"/>
      <sheetName val="ECL"/>
      <sheetName val="Macro Data"/>
      <sheetName val="Details"/>
      <sheetName val="Disclosures"/>
      <sheetName val="Working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E3" t="str">
            <v>BASE</v>
          </cell>
          <cell r="F3" t="str">
            <v>BEST</v>
          </cell>
          <cell r="G3" t="str">
            <v>WORST</v>
          </cell>
        </row>
        <row r="4">
          <cell r="E4">
            <v>876620.64749524579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33C2-9655-4AF2-9D06-53DE235B1B88}">
  <dimension ref="A1:T652"/>
  <sheetViews>
    <sheetView tabSelected="1" zoomScaleNormal="100" workbookViewId="0">
      <pane xSplit="2" ySplit="4" topLeftCell="F5" activePane="bottomRight" state="frozen"/>
      <selection activeCell="N3" sqref="N3:N561"/>
      <selection pane="topRight" activeCell="N3" sqref="N3:N561"/>
      <selection pane="bottomLeft" activeCell="N3" sqref="N3:N561"/>
      <selection pane="bottomRight" activeCell="M7" sqref="M7"/>
    </sheetView>
  </sheetViews>
  <sheetFormatPr defaultColWidth="9.109375" defaultRowHeight="14.4" x14ac:dyDescent="0.3"/>
  <cols>
    <col min="1" max="1" width="15.44140625" style="77" customWidth="1"/>
    <col min="2" max="2" width="14.44140625" style="77" customWidth="1"/>
    <col min="3" max="3" width="16.5546875" style="77" customWidth="1"/>
    <col min="4" max="4" width="48" style="77" customWidth="1"/>
    <col min="5" max="6" width="13.109375" style="77" customWidth="1"/>
    <col min="7" max="7" width="12.109375" style="77" customWidth="1"/>
    <col min="8" max="8" width="10.6640625" style="77" customWidth="1"/>
    <col min="9" max="9" width="11.6640625" style="77" customWidth="1"/>
    <col min="10" max="10" width="17.109375" style="77" customWidth="1"/>
    <col min="11" max="11" width="13.109375" style="77" customWidth="1"/>
    <col min="12" max="12" width="7.109375" style="77" customWidth="1"/>
    <col min="13" max="13" width="13.109375" style="103" customWidth="1"/>
    <col min="14" max="14" width="16.6640625" style="77" customWidth="1"/>
    <col min="15" max="15" width="16" style="77" customWidth="1"/>
    <col min="16" max="16" width="15.44140625" style="77" customWidth="1"/>
    <col min="17" max="17" width="13" style="81" customWidth="1"/>
    <col min="18" max="18" width="12.6640625" style="77" customWidth="1"/>
    <col min="19" max="19" width="16.109375" style="77" customWidth="1"/>
    <col min="20" max="20" width="15" style="77" bestFit="1" customWidth="1"/>
    <col min="21" max="16384" width="9.109375" style="77"/>
  </cols>
  <sheetData>
    <row r="1" spans="1:20" x14ac:dyDescent="0.3">
      <c r="J1" s="131">
        <f>J3-J2</f>
        <v>0</v>
      </c>
      <c r="K1" s="78"/>
      <c r="L1" s="78"/>
      <c r="M1" s="88">
        <f>DATE(2025,7,L1)</f>
        <v>45838</v>
      </c>
      <c r="N1" s="126">
        <f>Summary!A11</f>
        <v>45879</v>
      </c>
      <c r="O1" s="112">
        <f>O3-O2</f>
        <v>575.3816197514534</v>
      </c>
    </row>
    <row r="2" spans="1:20" x14ac:dyDescent="0.3">
      <c r="J2" s="111">
        <f>Detailed!U15</f>
        <v>9452281660.5900002</v>
      </c>
      <c r="K2" s="78"/>
      <c r="L2" s="78"/>
      <c r="M2" s="88"/>
      <c r="N2" s="78"/>
      <c r="O2" s="111">
        <f>Detailed!V15</f>
        <v>379687444.66000003</v>
      </c>
    </row>
    <row r="3" spans="1:20" x14ac:dyDescent="0.3">
      <c r="J3" s="113">
        <f>SUM(J5:J996)</f>
        <v>9452281660.5900078</v>
      </c>
      <c r="K3" s="113">
        <f>SUM(K5:K996)</f>
        <v>2672497.6606534407</v>
      </c>
      <c r="L3" s="89">
        <f>IF(G3="Monthly",DAY(E3),)</f>
        <v>0</v>
      </c>
      <c r="M3" s="95"/>
      <c r="N3" s="132">
        <f>SUM(N5:N996)</f>
        <v>9831969680.6316166</v>
      </c>
      <c r="O3" s="113">
        <f>SUM(O5:O996)</f>
        <v>379688020.04161978</v>
      </c>
      <c r="P3" s="113">
        <f>SUM(P5:P996)</f>
        <v>379687246.14000052</v>
      </c>
      <c r="Q3" s="113">
        <f>SUM(Q5:Q996)</f>
        <v>773.9016196975731</v>
      </c>
    </row>
    <row r="4" spans="1:20" s="82" customFormat="1" ht="28.8" x14ac:dyDescent="0.3">
      <c r="A4" s="82" t="s">
        <v>0</v>
      </c>
      <c r="B4" s="82" t="s">
        <v>115</v>
      </c>
      <c r="C4" s="82" t="s">
        <v>1</v>
      </c>
      <c r="D4" s="82" t="s">
        <v>213</v>
      </c>
      <c r="E4" s="82" t="s">
        <v>2</v>
      </c>
      <c r="F4" s="82" t="s">
        <v>3</v>
      </c>
      <c r="G4" s="82" t="s">
        <v>4</v>
      </c>
      <c r="H4" s="82" t="s">
        <v>5</v>
      </c>
      <c r="I4" s="82" t="s">
        <v>6</v>
      </c>
      <c r="J4" s="82" t="s">
        <v>7</v>
      </c>
      <c r="K4" s="82" t="s">
        <v>8</v>
      </c>
      <c r="L4" s="82" t="s">
        <v>752</v>
      </c>
      <c r="M4" s="82" t="s">
        <v>219</v>
      </c>
      <c r="N4" s="83" t="s">
        <v>750</v>
      </c>
      <c r="O4" s="83" t="s">
        <v>457</v>
      </c>
      <c r="P4" s="82" t="s">
        <v>751</v>
      </c>
      <c r="Q4" s="84" t="s">
        <v>233</v>
      </c>
      <c r="R4" s="82" t="s">
        <v>33</v>
      </c>
    </row>
    <row r="5" spans="1:20" x14ac:dyDescent="0.3">
      <c r="A5" s="85" t="s">
        <v>267</v>
      </c>
      <c r="B5" s="85">
        <v>1110000001</v>
      </c>
      <c r="C5" s="86" t="s">
        <v>20</v>
      </c>
      <c r="D5" s="85" t="s">
        <v>126</v>
      </c>
      <c r="E5" s="87">
        <v>45553</v>
      </c>
      <c r="F5" s="87">
        <v>45918</v>
      </c>
      <c r="G5" s="85" t="s">
        <v>10</v>
      </c>
      <c r="H5" s="85">
        <v>12</v>
      </c>
      <c r="I5" s="81">
        <v>9.75</v>
      </c>
      <c r="J5" s="104">
        <v>1000000</v>
      </c>
      <c r="K5" s="89">
        <f>J5*I5%/365</f>
        <v>267.1232876712329</v>
      </c>
      <c r="L5" s="89">
        <f>IF(G5="Monthly",DAY(E5),)</f>
        <v>0</v>
      </c>
      <c r="M5" s="88" t="str">
        <f>IF(AND(G5="Monthly",L5&lt;=DAY($N$1)),DATE(YEAR($N$1),MONTH($N$1),L5),IF(AND(G5="Monthly",L5&gt;DAY($N$1)),DATE(YEAR($N$1),MONTH($N$1)-1,L5),""))</f>
        <v/>
      </c>
      <c r="N5" s="89">
        <f t="shared" ref="N5:N68" si="0">IF(G5="Maturity",(IF((N$1-$E5+1)&gt;0,((N$1-$E5+1)*$K5)+$J5)),(IF((N$1-$M5+1)&gt;0,((N$1-$M5+1)*$K5)+$J5)))</f>
        <v>1087349.3150684931</v>
      </c>
      <c r="O5" s="89">
        <f>N5-J5</f>
        <v>87349.315068493132</v>
      </c>
      <c r="P5" s="90">
        <f>VLOOKUP(B5,[23]Sheet2!$E$4:$F$1055,2,FALSE)</f>
        <v>87348.24</v>
      </c>
      <c r="Q5" s="80">
        <f>O5-P5</f>
        <v>1.0750684931263095</v>
      </c>
      <c r="R5" s="80"/>
    </row>
    <row r="6" spans="1:20" x14ac:dyDescent="0.3">
      <c r="A6" s="85" t="s">
        <v>267</v>
      </c>
      <c r="B6" s="85">
        <v>1110000004</v>
      </c>
      <c r="C6" s="86" t="s">
        <v>97</v>
      </c>
      <c r="D6" s="85" t="s">
        <v>182</v>
      </c>
      <c r="E6" s="87">
        <v>45784</v>
      </c>
      <c r="F6" s="87">
        <v>46149</v>
      </c>
      <c r="G6" s="85" t="s">
        <v>10</v>
      </c>
      <c r="H6" s="85">
        <v>12</v>
      </c>
      <c r="I6" s="81">
        <v>8.75</v>
      </c>
      <c r="J6" s="105">
        <v>500000</v>
      </c>
      <c r="K6" s="89">
        <f t="shared" ref="K6:K69" si="1">J6*I6%/365</f>
        <v>119.86301369863014</v>
      </c>
      <c r="L6" s="89">
        <f t="shared" ref="L6:L69" si="2">IF(G6="Monthly",DAY(E6),)</f>
        <v>0</v>
      </c>
      <c r="M6" s="88" t="str">
        <f t="shared" ref="M6:M69" si="3">IF(AND(G6="Monthly",L6&lt;=DAY($N$1)),DATE(YEAR($N$1),MONTH($N$1),L6),IF(AND(G6="Monthly",L6&gt;DAY($N$1)),DATE(YEAR($N$1),MONTH($N$1)-1,L6),""))</f>
        <v/>
      </c>
      <c r="N6" s="89">
        <f t="shared" si="0"/>
        <v>511506.84931506851</v>
      </c>
      <c r="O6" s="89">
        <f t="shared" ref="O6:O69" si="4">N6-J6</f>
        <v>11506.84931506851</v>
      </c>
      <c r="P6" s="90">
        <f>VLOOKUP(B6,[23]Sheet2!$E$4:$F$1055,2,FALSE)</f>
        <v>11506.21</v>
      </c>
      <c r="Q6" s="80">
        <f t="shared" ref="Q6:Q69" si="5">O6-P6</f>
        <v>0.63931506851076847</v>
      </c>
      <c r="R6" s="80"/>
    </row>
    <row r="7" spans="1:20" x14ac:dyDescent="0.3">
      <c r="A7" s="85" t="s">
        <v>267</v>
      </c>
      <c r="B7" s="85">
        <v>1110000008</v>
      </c>
      <c r="C7" s="86" t="s">
        <v>513</v>
      </c>
      <c r="D7" s="85" t="s">
        <v>514</v>
      </c>
      <c r="E7" s="87">
        <v>45716</v>
      </c>
      <c r="F7" s="87">
        <v>46081</v>
      </c>
      <c r="G7" s="85" t="s">
        <v>10</v>
      </c>
      <c r="H7" s="85">
        <v>12</v>
      </c>
      <c r="I7" s="81">
        <v>8.75</v>
      </c>
      <c r="J7" s="105">
        <v>500000</v>
      </c>
      <c r="K7" s="89">
        <f t="shared" si="1"/>
        <v>119.86301369863014</v>
      </c>
      <c r="L7" s="89">
        <f t="shared" si="2"/>
        <v>0</v>
      </c>
      <c r="M7" s="88" t="str">
        <f t="shared" si="3"/>
        <v/>
      </c>
      <c r="N7" s="89">
        <f t="shared" si="0"/>
        <v>519657.53424657532</v>
      </c>
      <c r="O7" s="89">
        <f t="shared" si="4"/>
        <v>19657.53424657532</v>
      </c>
      <c r="P7" s="90">
        <f>VLOOKUP(B7,[23]Sheet2!$E$4:$F$1055,2,FALSE)</f>
        <v>19657.04</v>
      </c>
      <c r="Q7" s="80">
        <f t="shared" si="5"/>
        <v>0.49424657531926641</v>
      </c>
      <c r="R7" s="80"/>
    </row>
    <row r="8" spans="1:20" x14ac:dyDescent="0.3">
      <c r="A8" s="85" t="s">
        <v>267</v>
      </c>
      <c r="B8" s="85">
        <v>1110000013</v>
      </c>
      <c r="C8" s="86" t="s">
        <v>932</v>
      </c>
      <c r="D8" s="85" t="s">
        <v>933</v>
      </c>
      <c r="E8" s="87">
        <v>45863</v>
      </c>
      <c r="F8" s="87">
        <v>45955</v>
      </c>
      <c r="G8" s="85" t="s">
        <v>10</v>
      </c>
      <c r="H8" s="85">
        <v>3</v>
      </c>
      <c r="I8" s="81">
        <v>7.5</v>
      </c>
      <c r="J8" s="105">
        <v>1000000</v>
      </c>
      <c r="K8" s="89">
        <f t="shared" si="1"/>
        <v>205.47945205479451</v>
      </c>
      <c r="L8" s="89">
        <f t="shared" si="2"/>
        <v>0</v>
      </c>
      <c r="M8" s="88" t="str">
        <f t="shared" si="3"/>
        <v/>
      </c>
      <c r="N8" s="89">
        <f t="shared" si="0"/>
        <v>1003493.1506849315</v>
      </c>
      <c r="O8" s="89">
        <f t="shared" si="4"/>
        <v>3493.1506849315483</v>
      </c>
      <c r="P8" s="90">
        <f>VLOOKUP(B8,[23]Sheet2!$E$4:$F$1055,2,FALSE)</f>
        <v>3493.16</v>
      </c>
      <c r="Q8" s="80">
        <f t="shared" si="5"/>
        <v>-9.3150684515421744E-3</v>
      </c>
      <c r="R8" s="80"/>
    </row>
    <row r="9" spans="1:20" x14ac:dyDescent="0.3">
      <c r="A9" s="85" t="s">
        <v>269</v>
      </c>
      <c r="B9" s="85">
        <v>1130000007</v>
      </c>
      <c r="C9" s="86" t="s">
        <v>363</v>
      </c>
      <c r="D9" s="85" t="s">
        <v>364</v>
      </c>
      <c r="E9" s="91">
        <v>45639</v>
      </c>
      <c r="F9" s="91">
        <v>46004</v>
      </c>
      <c r="G9" s="85" t="s">
        <v>10</v>
      </c>
      <c r="H9" s="85">
        <v>12</v>
      </c>
      <c r="I9" s="81">
        <v>9.75</v>
      </c>
      <c r="J9" s="105">
        <v>292600</v>
      </c>
      <c r="K9" s="89">
        <f t="shared" si="1"/>
        <v>78.160273972602738</v>
      </c>
      <c r="L9" s="89">
        <f t="shared" si="2"/>
        <v>0</v>
      </c>
      <c r="M9" s="88" t="str">
        <f t="shared" si="3"/>
        <v/>
      </c>
      <c r="N9" s="89">
        <f t="shared" si="0"/>
        <v>311436.62602739723</v>
      </c>
      <c r="O9" s="89">
        <f t="shared" si="4"/>
        <v>18836.626027397229</v>
      </c>
      <c r="P9" s="90">
        <f>VLOOKUP(B9,[23]Sheet2!$E$4:$F$1055,2,FALSE)</f>
        <v>18836.560000000001</v>
      </c>
      <c r="Q9" s="80">
        <f t="shared" si="5"/>
        <v>6.602739722802653E-2</v>
      </c>
      <c r="R9" s="80"/>
    </row>
    <row r="10" spans="1:20" x14ac:dyDescent="0.3">
      <c r="A10" s="85" t="s">
        <v>269</v>
      </c>
      <c r="B10" s="85">
        <v>1130000008</v>
      </c>
      <c r="C10" s="86">
        <v>198768901280</v>
      </c>
      <c r="D10" s="85" t="s">
        <v>386</v>
      </c>
      <c r="E10" s="87">
        <v>45870</v>
      </c>
      <c r="F10" s="87">
        <v>45901</v>
      </c>
      <c r="G10" s="85" t="s">
        <v>10</v>
      </c>
      <c r="H10" s="85">
        <v>1</v>
      </c>
      <c r="I10" s="81">
        <v>7</v>
      </c>
      <c r="J10" s="105">
        <v>207871.68</v>
      </c>
      <c r="K10" s="89">
        <f t="shared" si="1"/>
        <v>39.865801643835617</v>
      </c>
      <c r="L10" s="89">
        <f t="shared" si="2"/>
        <v>0</v>
      </c>
      <c r="M10" s="88" t="str">
        <f t="shared" si="3"/>
        <v/>
      </c>
      <c r="N10" s="89">
        <f t="shared" si="0"/>
        <v>208270.33801643836</v>
      </c>
      <c r="O10" s="89">
        <f t="shared" si="4"/>
        <v>398.65801643836312</v>
      </c>
      <c r="P10" s="90">
        <f>VLOOKUP(B10,[23]Sheet2!$E$4:$F$1055,2,FALSE)</f>
        <v>398.90999999999997</v>
      </c>
      <c r="Q10" s="80">
        <f t="shared" si="5"/>
        <v>-0.25198356163684821</v>
      </c>
      <c r="R10" s="80"/>
      <c r="S10" s="92"/>
      <c r="T10" s="92"/>
    </row>
    <row r="11" spans="1:20" x14ac:dyDescent="0.3">
      <c r="A11" s="85" t="s">
        <v>269</v>
      </c>
      <c r="B11" s="85">
        <v>1130000009</v>
      </c>
      <c r="C11" s="86" t="s">
        <v>422</v>
      </c>
      <c r="D11" s="85" t="s">
        <v>423</v>
      </c>
      <c r="E11" s="87">
        <v>45854</v>
      </c>
      <c r="F11" s="87">
        <v>46038</v>
      </c>
      <c r="G11" s="85" t="s">
        <v>10</v>
      </c>
      <c r="H11" s="85">
        <v>6</v>
      </c>
      <c r="I11" s="81">
        <v>8</v>
      </c>
      <c r="J11" s="105">
        <v>300000</v>
      </c>
      <c r="K11" s="89">
        <f t="shared" si="1"/>
        <v>65.753424657534254</v>
      </c>
      <c r="L11" s="89">
        <f t="shared" si="2"/>
        <v>0</v>
      </c>
      <c r="M11" s="88" t="str">
        <f t="shared" si="3"/>
        <v/>
      </c>
      <c r="N11" s="89">
        <f t="shared" si="0"/>
        <v>301709.58904109587</v>
      </c>
      <c r="O11" s="89">
        <f t="shared" si="4"/>
        <v>1709.5890410958673</v>
      </c>
      <c r="P11" s="90">
        <f>VLOOKUP(B11,[23]Sheet2!$E$4:$F$1055,2,FALSE)</f>
        <v>1709.9</v>
      </c>
      <c r="Q11" s="80">
        <f t="shared" si="5"/>
        <v>-0.31095890413280358</v>
      </c>
      <c r="R11" s="80"/>
      <c r="S11" s="92"/>
      <c r="T11" s="92"/>
    </row>
    <row r="12" spans="1:20" x14ac:dyDescent="0.3">
      <c r="A12" s="85" t="s">
        <v>269</v>
      </c>
      <c r="B12" s="85">
        <v>1130000012</v>
      </c>
      <c r="C12" s="86" t="s">
        <v>647</v>
      </c>
      <c r="D12" s="77" t="s">
        <v>648</v>
      </c>
      <c r="E12" s="78">
        <v>45786</v>
      </c>
      <c r="F12" s="78">
        <v>46516</v>
      </c>
      <c r="G12" s="77" t="s">
        <v>104</v>
      </c>
      <c r="H12" s="77">
        <v>24</v>
      </c>
      <c r="I12" s="81">
        <v>10</v>
      </c>
      <c r="J12" s="106">
        <v>1500000</v>
      </c>
      <c r="K12" s="89">
        <f t="shared" si="1"/>
        <v>410.95890410958901</v>
      </c>
      <c r="L12" s="89">
        <f t="shared" si="2"/>
        <v>9</v>
      </c>
      <c r="M12" s="88">
        <f t="shared" si="3"/>
        <v>45878</v>
      </c>
      <c r="N12" s="89">
        <f t="shared" si="0"/>
        <v>1500821.9178082191</v>
      </c>
      <c r="O12" s="89">
        <f t="shared" si="4"/>
        <v>821.91780821909197</v>
      </c>
      <c r="P12" s="90">
        <f>VLOOKUP(B12,[23]Sheet2!$E$4:$F$1055,2,FALSE)</f>
        <v>822.01</v>
      </c>
      <c r="Q12" s="80">
        <f t="shared" si="5"/>
        <v>-9.2191780908024157E-2</v>
      </c>
      <c r="R12" s="80"/>
    </row>
    <row r="13" spans="1:20" x14ac:dyDescent="0.3">
      <c r="A13" s="85" t="s">
        <v>269</v>
      </c>
      <c r="B13" s="85">
        <v>1130000013</v>
      </c>
      <c r="C13" s="86">
        <v>198768901280</v>
      </c>
      <c r="D13" s="77" t="s">
        <v>386</v>
      </c>
      <c r="E13" s="78">
        <v>45868</v>
      </c>
      <c r="F13" s="78">
        <v>45899</v>
      </c>
      <c r="G13" s="77" t="s">
        <v>10</v>
      </c>
      <c r="H13" s="77">
        <v>1</v>
      </c>
      <c r="I13" s="81">
        <v>7</v>
      </c>
      <c r="J13" s="106">
        <v>100517.81</v>
      </c>
      <c r="K13" s="89">
        <f t="shared" si="1"/>
        <v>19.277388219178082</v>
      </c>
      <c r="L13" s="89">
        <f t="shared" si="2"/>
        <v>0</v>
      </c>
      <c r="M13" s="88" t="str">
        <f t="shared" si="3"/>
        <v/>
      </c>
      <c r="N13" s="89">
        <f t="shared" si="0"/>
        <v>100749.13865863014</v>
      </c>
      <c r="O13" s="89">
        <f t="shared" si="4"/>
        <v>231.32865863014013</v>
      </c>
      <c r="P13" s="90">
        <f>VLOOKUP(B13,[23]Sheet2!$E$4:$F$1055,2,FALSE)</f>
        <v>231.42000000000002</v>
      </c>
      <c r="Q13" s="80">
        <f t="shared" si="5"/>
        <v>-9.1341369859890165E-2</v>
      </c>
      <c r="R13" s="80"/>
    </row>
    <row r="14" spans="1:20" x14ac:dyDescent="0.3">
      <c r="A14" s="85" t="s">
        <v>269</v>
      </c>
      <c r="B14" s="85">
        <v>1130000014</v>
      </c>
      <c r="C14" s="86" t="s">
        <v>894</v>
      </c>
      <c r="D14" s="77" t="s">
        <v>895</v>
      </c>
      <c r="E14" s="78">
        <v>45852</v>
      </c>
      <c r="F14" s="78">
        <v>45883</v>
      </c>
      <c r="G14" s="77" t="s">
        <v>10</v>
      </c>
      <c r="H14" s="77">
        <v>1</v>
      </c>
      <c r="I14" s="81">
        <v>7</v>
      </c>
      <c r="J14" s="106">
        <v>100000</v>
      </c>
      <c r="K14" s="89">
        <f t="shared" si="1"/>
        <v>19.178082191780824</v>
      </c>
      <c r="L14" s="89">
        <f t="shared" si="2"/>
        <v>0</v>
      </c>
      <c r="M14" s="88" t="str">
        <f t="shared" si="3"/>
        <v/>
      </c>
      <c r="N14" s="89">
        <f t="shared" si="0"/>
        <v>100536.98630136986</v>
      </c>
      <c r="O14" s="89">
        <f t="shared" si="4"/>
        <v>536.98630136986321</v>
      </c>
      <c r="P14" s="90">
        <f>VLOOKUP(B14,[23]Sheet2!$E$4:$F$1055,2,FALSE)</f>
        <v>537.04</v>
      </c>
      <c r="Q14" s="80">
        <f t="shared" si="5"/>
        <v>-5.369863013675058E-2</v>
      </c>
      <c r="R14" s="80"/>
    </row>
    <row r="15" spans="1:20" x14ac:dyDescent="0.3">
      <c r="A15" s="85" t="s">
        <v>269</v>
      </c>
      <c r="B15" s="85">
        <v>1130000015</v>
      </c>
      <c r="C15" s="86" t="s">
        <v>957</v>
      </c>
      <c r="D15" s="77" t="s">
        <v>958</v>
      </c>
      <c r="E15" s="78">
        <v>45870</v>
      </c>
      <c r="F15" s="78">
        <v>46235</v>
      </c>
      <c r="G15" s="77" t="s">
        <v>10</v>
      </c>
      <c r="H15" s="77">
        <v>12</v>
      </c>
      <c r="I15" s="81">
        <v>8.5</v>
      </c>
      <c r="J15" s="106">
        <v>250000</v>
      </c>
      <c r="K15" s="89">
        <f t="shared" si="1"/>
        <v>58.219178082191782</v>
      </c>
      <c r="L15" s="89">
        <f t="shared" si="2"/>
        <v>0</v>
      </c>
      <c r="M15" s="88" t="str">
        <f t="shared" si="3"/>
        <v/>
      </c>
      <c r="N15" s="89">
        <f t="shared" si="0"/>
        <v>250582.19178082192</v>
      </c>
      <c r="O15" s="89">
        <f t="shared" si="4"/>
        <v>582.19178082191502</v>
      </c>
      <c r="P15" s="90">
        <f>VLOOKUP(B15,[23]Sheet2!$E$4:$F$1055,2,FALSE)</f>
        <v>582.20000000000005</v>
      </c>
      <c r="Q15" s="80">
        <f t="shared" si="5"/>
        <v>-8.2191780850280338E-3</v>
      </c>
      <c r="R15" s="80"/>
    </row>
    <row r="16" spans="1:20" x14ac:dyDescent="0.3">
      <c r="A16" s="85" t="s">
        <v>268</v>
      </c>
      <c r="B16" s="85">
        <v>1120000005</v>
      </c>
      <c r="C16" s="86" t="s">
        <v>216</v>
      </c>
      <c r="D16" s="77" t="s">
        <v>217</v>
      </c>
      <c r="E16" s="78">
        <v>45868</v>
      </c>
      <c r="F16" s="78">
        <v>46598</v>
      </c>
      <c r="G16" s="77" t="s">
        <v>104</v>
      </c>
      <c r="H16" s="77">
        <v>24</v>
      </c>
      <c r="I16" s="81">
        <v>10</v>
      </c>
      <c r="J16" s="106">
        <v>3800000</v>
      </c>
      <c r="K16" s="89">
        <f t="shared" si="1"/>
        <v>1041.0958904109589</v>
      </c>
      <c r="L16" s="89">
        <f t="shared" si="2"/>
        <v>30</v>
      </c>
      <c r="M16" s="88">
        <f t="shared" si="3"/>
        <v>45868</v>
      </c>
      <c r="N16" s="89">
        <f t="shared" si="0"/>
        <v>3812493.1506849313</v>
      </c>
      <c r="O16" s="89">
        <f t="shared" si="4"/>
        <v>12493.150684931315</v>
      </c>
      <c r="P16" s="90">
        <f>VLOOKUP(B16,[23]Sheet2!$E$4:$F$1055,2,FALSE)</f>
        <v>12591.800000000001</v>
      </c>
      <c r="Q16" s="80">
        <f t="shared" si="5"/>
        <v>-98.64931506868561</v>
      </c>
      <c r="R16" s="80"/>
    </row>
    <row r="17" spans="1:18" x14ac:dyDescent="0.3">
      <c r="A17" s="85" t="s">
        <v>268</v>
      </c>
      <c r="B17" s="85">
        <v>1120000010</v>
      </c>
      <c r="C17" s="86" t="s">
        <v>109</v>
      </c>
      <c r="D17" s="77" t="s">
        <v>195</v>
      </c>
      <c r="E17" s="78">
        <v>45860</v>
      </c>
      <c r="F17" s="78">
        <v>45891</v>
      </c>
      <c r="G17" s="77" t="s">
        <v>10</v>
      </c>
      <c r="H17" s="77">
        <v>1</v>
      </c>
      <c r="I17" s="81">
        <v>7</v>
      </c>
      <c r="J17" s="106">
        <v>3031369.88</v>
      </c>
      <c r="K17" s="89">
        <f t="shared" si="1"/>
        <v>581.3586071232877</v>
      </c>
      <c r="L17" s="89">
        <f t="shared" si="2"/>
        <v>0</v>
      </c>
      <c r="M17" s="88" t="str">
        <f t="shared" si="3"/>
        <v/>
      </c>
      <c r="N17" s="89">
        <f t="shared" si="0"/>
        <v>3042997.0521424655</v>
      </c>
      <c r="O17" s="89">
        <f t="shared" si="4"/>
        <v>11627.172142465599</v>
      </c>
      <c r="P17" s="90">
        <f>VLOOKUP(B17,[23]Sheet2!$E$4:$F$1055,2,FALSE)</f>
        <v>11627.570000000002</v>
      </c>
      <c r="Q17" s="80">
        <f t="shared" si="5"/>
        <v>-0.39785753440264671</v>
      </c>
      <c r="R17" s="80"/>
    </row>
    <row r="18" spans="1:18" x14ac:dyDescent="0.3">
      <c r="A18" s="85" t="s">
        <v>268</v>
      </c>
      <c r="B18" s="85">
        <v>1120000012</v>
      </c>
      <c r="C18" s="86" t="s">
        <v>102</v>
      </c>
      <c r="D18" s="77" t="s">
        <v>188</v>
      </c>
      <c r="E18" s="78">
        <v>45820</v>
      </c>
      <c r="F18" s="78">
        <v>46185</v>
      </c>
      <c r="G18" s="77" t="s">
        <v>10</v>
      </c>
      <c r="H18" s="77">
        <v>12</v>
      </c>
      <c r="I18" s="81">
        <v>9</v>
      </c>
      <c r="J18" s="106">
        <v>1500000</v>
      </c>
      <c r="K18" s="89">
        <f t="shared" si="1"/>
        <v>369.86301369863014</v>
      </c>
      <c r="L18" s="89">
        <f t="shared" si="2"/>
        <v>0</v>
      </c>
      <c r="M18" s="88" t="str">
        <f t="shared" si="3"/>
        <v/>
      </c>
      <c r="N18" s="89">
        <f t="shared" si="0"/>
        <v>1522191.7808219178</v>
      </c>
      <c r="O18" s="89">
        <f t="shared" si="4"/>
        <v>22191.780821917811</v>
      </c>
      <c r="P18" s="90">
        <f>VLOOKUP(B18,[23]Sheet2!$E$4:$F$1055,2,FALSE)</f>
        <v>22191.599999999999</v>
      </c>
      <c r="Q18" s="80">
        <f t="shared" si="5"/>
        <v>0.18082191781286383</v>
      </c>
      <c r="R18" s="80"/>
    </row>
    <row r="19" spans="1:18" x14ac:dyDescent="0.3">
      <c r="A19" s="85" t="s">
        <v>268</v>
      </c>
      <c r="B19" s="85">
        <v>1120000013</v>
      </c>
      <c r="C19" s="86" t="s">
        <v>102</v>
      </c>
      <c r="D19" s="77" t="s">
        <v>188</v>
      </c>
      <c r="E19" s="78">
        <v>45820</v>
      </c>
      <c r="F19" s="78">
        <v>46185</v>
      </c>
      <c r="G19" s="77" t="s">
        <v>10</v>
      </c>
      <c r="H19" s="77">
        <v>12</v>
      </c>
      <c r="I19" s="81">
        <v>9</v>
      </c>
      <c r="J19" s="106">
        <v>2500000</v>
      </c>
      <c r="K19" s="89">
        <f t="shared" si="1"/>
        <v>616.43835616438355</v>
      </c>
      <c r="L19" s="89">
        <f t="shared" si="2"/>
        <v>0</v>
      </c>
      <c r="M19" s="88" t="str">
        <f t="shared" si="3"/>
        <v/>
      </c>
      <c r="N19" s="89">
        <f t="shared" si="0"/>
        <v>2536986.3013698631</v>
      </c>
      <c r="O19" s="89">
        <f t="shared" si="4"/>
        <v>36986.301369863097</v>
      </c>
      <c r="P19" s="90">
        <f>VLOOKUP(B19,[23]Sheet2!$E$4:$F$1055,2,FALSE)</f>
        <v>36986.400000000001</v>
      </c>
      <c r="Q19" s="80">
        <f t="shared" si="5"/>
        <v>-9.8630136904830579E-2</v>
      </c>
      <c r="R19" s="80"/>
    </row>
    <row r="20" spans="1:18" x14ac:dyDescent="0.3">
      <c r="A20" s="85" t="s">
        <v>268</v>
      </c>
      <c r="B20" s="85">
        <v>1120000014</v>
      </c>
      <c r="C20" s="86">
        <v>200183303592</v>
      </c>
      <c r="D20" s="77" t="s">
        <v>959</v>
      </c>
      <c r="E20" s="78">
        <v>45869</v>
      </c>
      <c r="F20" s="78">
        <v>45900</v>
      </c>
      <c r="G20" s="77" t="s">
        <v>10</v>
      </c>
      <c r="H20" s="77">
        <v>1</v>
      </c>
      <c r="I20" s="81">
        <v>7</v>
      </c>
      <c r="J20" s="106">
        <v>100000</v>
      </c>
      <c r="K20" s="89">
        <f t="shared" si="1"/>
        <v>19.178082191780824</v>
      </c>
      <c r="L20" s="89">
        <f t="shared" si="2"/>
        <v>0</v>
      </c>
      <c r="M20" s="88" t="str">
        <f t="shared" si="3"/>
        <v/>
      </c>
      <c r="N20" s="89">
        <f t="shared" si="0"/>
        <v>100210.95890410959</v>
      </c>
      <c r="O20" s="89">
        <f t="shared" si="4"/>
        <v>210.95890410958964</v>
      </c>
      <c r="P20" s="90">
        <f>VLOOKUP(B20,[23]Sheet2!$E$4:$F$1055,2,FALSE)</f>
        <v>210.98</v>
      </c>
      <c r="Q20" s="80">
        <f t="shared" si="5"/>
        <v>-2.1095890410350648E-2</v>
      </c>
      <c r="R20" s="80"/>
    </row>
    <row r="21" spans="1:18" x14ac:dyDescent="0.3">
      <c r="A21" s="85" t="s">
        <v>270</v>
      </c>
      <c r="B21" s="85">
        <v>1140000003</v>
      </c>
      <c r="C21" s="86" t="s">
        <v>199</v>
      </c>
      <c r="D21" s="77" t="s">
        <v>205</v>
      </c>
      <c r="E21" s="78">
        <v>45645</v>
      </c>
      <c r="F21" s="78">
        <v>46010</v>
      </c>
      <c r="G21" s="77" t="s">
        <v>10</v>
      </c>
      <c r="H21" s="77">
        <v>12</v>
      </c>
      <c r="I21" s="81">
        <v>9.75</v>
      </c>
      <c r="J21" s="106">
        <v>300000</v>
      </c>
      <c r="K21" s="89">
        <f t="shared" si="1"/>
        <v>80.136986301369859</v>
      </c>
      <c r="L21" s="89">
        <f t="shared" si="2"/>
        <v>0</v>
      </c>
      <c r="M21" s="88" t="str">
        <f t="shared" si="3"/>
        <v/>
      </c>
      <c r="N21" s="89">
        <f t="shared" si="0"/>
        <v>318832.19178082194</v>
      </c>
      <c r="O21" s="89">
        <f t="shared" si="4"/>
        <v>18832.191780821944</v>
      </c>
      <c r="P21" s="90">
        <f>VLOOKUP(B21,[23]Sheet2!$E$4:$F$1055,2,FALSE)</f>
        <v>18831.400000000001</v>
      </c>
      <c r="Q21" s="80">
        <f t="shared" si="5"/>
        <v>0.79178082194266608</v>
      </c>
      <c r="R21" s="80"/>
    </row>
    <row r="22" spans="1:18" x14ac:dyDescent="0.3">
      <c r="A22" s="85" t="s">
        <v>270</v>
      </c>
      <c r="B22" s="85">
        <v>1140000006</v>
      </c>
      <c r="C22" s="86" t="s">
        <v>354</v>
      </c>
      <c r="D22" s="77" t="s">
        <v>355</v>
      </c>
      <c r="E22" s="78">
        <v>45636</v>
      </c>
      <c r="F22" s="78">
        <v>46001</v>
      </c>
      <c r="G22" s="77" t="s">
        <v>10</v>
      </c>
      <c r="H22" s="77">
        <v>12</v>
      </c>
      <c r="I22" s="81">
        <v>9.75</v>
      </c>
      <c r="J22" s="106">
        <v>500000</v>
      </c>
      <c r="K22" s="89">
        <f t="shared" si="1"/>
        <v>133.56164383561645</v>
      </c>
      <c r="L22" s="89">
        <f t="shared" si="2"/>
        <v>0</v>
      </c>
      <c r="M22" s="88" t="str">
        <f t="shared" si="3"/>
        <v/>
      </c>
      <c r="N22" s="89">
        <f t="shared" si="0"/>
        <v>532589.04109589045</v>
      </c>
      <c r="O22" s="89">
        <f t="shared" si="4"/>
        <v>32589.041095890454</v>
      </c>
      <c r="P22" s="90">
        <f>VLOOKUP(B22,[23]Sheet2!$E$4:$F$1055,2,FALSE)</f>
        <v>32588.639999999999</v>
      </c>
      <c r="Q22" s="80">
        <f t="shared" si="5"/>
        <v>0.4010958904545987</v>
      </c>
      <c r="R22" s="80"/>
    </row>
    <row r="23" spans="1:18" x14ac:dyDescent="0.3">
      <c r="A23" s="85" t="s">
        <v>270</v>
      </c>
      <c r="B23" s="85">
        <v>1140000007</v>
      </c>
      <c r="C23" s="86" t="s">
        <v>387</v>
      </c>
      <c r="D23" s="77" t="s">
        <v>388</v>
      </c>
      <c r="E23" s="78">
        <v>45839</v>
      </c>
      <c r="F23" s="78">
        <v>45931</v>
      </c>
      <c r="G23" s="77" t="s">
        <v>10</v>
      </c>
      <c r="H23" s="77">
        <v>3</v>
      </c>
      <c r="I23" s="81">
        <v>7.5</v>
      </c>
      <c r="J23" s="106">
        <v>500000</v>
      </c>
      <c r="K23" s="89">
        <f t="shared" si="1"/>
        <v>102.73972602739725</v>
      </c>
      <c r="L23" s="89">
        <f t="shared" si="2"/>
        <v>0</v>
      </c>
      <c r="M23" s="88" t="str">
        <f t="shared" si="3"/>
        <v/>
      </c>
      <c r="N23" s="89">
        <f t="shared" si="0"/>
        <v>504212.32876712328</v>
      </c>
      <c r="O23" s="89">
        <f t="shared" si="4"/>
        <v>4212.3287671232829</v>
      </c>
      <c r="P23" s="90">
        <f>VLOOKUP(B23,[23]Sheet2!$E$4:$F$1055,2,FALSE)</f>
        <v>4212.51</v>
      </c>
      <c r="Q23" s="80">
        <f t="shared" si="5"/>
        <v>-0.18123287671733124</v>
      </c>
      <c r="R23" s="80"/>
    </row>
    <row r="24" spans="1:18" x14ac:dyDescent="0.3">
      <c r="A24" s="85" t="s">
        <v>270</v>
      </c>
      <c r="B24" s="85">
        <v>1140000009</v>
      </c>
      <c r="C24" s="86" t="s">
        <v>563</v>
      </c>
      <c r="D24" s="77" t="s">
        <v>564</v>
      </c>
      <c r="E24" s="78">
        <v>45836</v>
      </c>
      <c r="F24" s="78">
        <v>45928</v>
      </c>
      <c r="G24" s="77" t="s">
        <v>10</v>
      </c>
      <c r="H24" s="77">
        <v>3</v>
      </c>
      <c r="I24" s="81">
        <v>7.5</v>
      </c>
      <c r="J24" s="106">
        <v>100000</v>
      </c>
      <c r="K24" s="89">
        <f t="shared" si="1"/>
        <v>20.547945205479451</v>
      </c>
      <c r="L24" s="89">
        <f t="shared" si="2"/>
        <v>0</v>
      </c>
      <c r="M24" s="88" t="str">
        <f t="shared" si="3"/>
        <v/>
      </c>
      <c r="N24" s="89">
        <f t="shared" si="0"/>
        <v>100904.10958904109</v>
      </c>
      <c r="O24" s="89">
        <f t="shared" si="4"/>
        <v>904.1095890410943</v>
      </c>
      <c r="P24" s="90">
        <f>VLOOKUP(B24,[23]Sheet2!$E$4:$F$1055,2,FALSE)</f>
        <v>904.40000000000009</v>
      </c>
      <c r="Q24" s="80">
        <f t="shared" si="5"/>
        <v>-0.29041095890579527</v>
      </c>
      <c r="R24" s="80"/>
    </row>
    <row r="25" spans="1:18" x14ac:dyDescent="0.3">
      <c r="A25" s="85" t="s">
        <v>270</v>
      </c>
      <c r="B25" s="85">
        <v>1140000013</v>
      </c>
      <c r="C25" s="86" t="s">
        <v>623</v>
      </c>
      <c r="D25" s="77" t="s">
        <v>624</v>
      </c>
      <c r="E25" s="78">
        <v>45771</v>
      </c>
      <c r="F25" s="78">
        <v>46501</v>
      </c>
      <c r="G25" s="77" t="s">
        <v>104</v>
      </c>
      <c r="H25" s="77">
        <v>24</v>
      </c>
      <c r="I25" s="81">
        <v>10.4</v>
      </c>
      <c r="J25" s="106">
        <v>1000000</v>
      </c>
      <c r="K25" s="89">
        <f t="shared" si="1"/>
        <v>284.9315068493151</v>
      </c>
      <c r="L25" s="89">
        <f t="shared" si="2"/>
        <v>24</v>
      </c>
      <c r="M25" s="88">
        <f t="shared" si="3"/>
        <v>45862</v>
      </c>
      <c r="N25" s="89">
        <f t="shared" si="0"/>
        <v>1005128.7671232877</v>
      </c>
      <c r="O25" s="89">
        <f t="shared" si="4"/>
        <v>5128.7671232876601</v>
      </c>
      <c r="P25" s="90">
        <f>VLOOKUP(B25,[23]Sheet2!$E$4:$F$1055,2,FALSE)</f>
        <v>5128.59</v>
      </c>
      <c r="Q25" s="80">
        <f t="shared" si="5"/>
        <v>0.17712328765992424</v>
      </c>
      <c r="R25" s="80"/>
    </row>
    <row r="26" spans="1:18" x14ac:dyDescent="0.3">
      <c r="A26" s="85" t="s">
        <v>270</v>
      </c>
      <c r="B26" s="85">
        <v>1140000014</v>
      </c>
      <c r="C26" s="93" t="s">
        <v>387</v>
      </c>
      <c r="D26" s="77" t="s">
        <v>388</v>
      </c>
      <c r="E26" s="78">
        <v>45867</v>
      </c>
      <c r="F26" s="78">
        <v>45898</v>
      </c>
      <c r="G26" s="77" t="s">
        <v>10</v>
      </c>
      <c r="H26" s="77">
        <v>1</v>
      </c>
      <c r="I26" s="81">
        <v>7</v>
      </c>
      <c r="J26" s="106">
        <v>101055.65</v>
      </c>
      <c r="K26" s="89">
        <f t="shared" si="1"/>
        <v>19.380535616438358</v>
      </c>
      <c r="L26" s="89">
        <f t="shared" si="2"/>
        <v>0</v>
      </c>
      <c r="M26" s="88" t="str">
        <f t="shared" si="3"/>
        <v/>
      </c>
      <c r="N26" s="89">
        <f t="shared" si="0"/>
        <v>101307.5969630137</v>
      </c>
      <c r="O26" s="89">
        <f t="shared" si="4"/>
        <v>251.94696301370277</v>
      </c>
      <c r="P26" s="90">
        <f>VLOOKUP(B26,[23]Sheet2!$E$4:$F$1055,2,FALSE)</f>
        <v>251.98</v>
      </c>
      <c r="Q26" s="80">
        <f t="shared" si="5"/>
        <v>-3.3036986297219073E-2</v>
      </c>
      <c r="R26" s="80"/>
    </row>
    <row r="27" spans="1:18" x14ac:dyDescent="0.3">
      <c r="A27" s="85" t="s">
        <v>270</v>
      </c>
      <c r="B27" s="85">
        <v>1140000015</v>
      </c>
      <c r="C27" s="93" t="s">
        <v>387</v>
      </c>
      <c r="D27" s="77" t="s">
        <v>388</v>
      </c>
      <c r="E27" s="78">
        <v>45851</v>
      </c>
      <c r="F27" s="78">
        <v>45882</v>
      </c>
      <c r="G27" s="77" t="s">
        <v>10</v>
      </c>
      <c r="H27" s="77">
        <v>1</v>
      </c>
      <c r="I27" s="81">
        <v>7</v>
      </c>
      <c r="J27" s="106">
        <v>100517.81</v>
      </c>
      <c r="K27" s="89">
        <f t="shared" si="1"/>
        <v>19.277388219178082</v>
      </c>
      <c r="L27" s="89">
        <f t="shared" si="2"/>
        <v>0</v>
      </c>
      <c r="M27" s="88" t="str">
        <f t="shared" si="3"/>
        <v/>
      </c>
      <c r="N27" s="89">
        <f t="shared" si="0"/>
        <v>101076.85425835616</v>
      </c>
      <c r="O27" s="89">
        <f t="shared" si="4"/>
        <v>559.04425835616712</v>
      </c>
      <c r="P27" s="90">
        <f>VLOOKUP(B27,[23]Sheet2!$E$4:$F$1055,2,FALSE)</f>
        <v>559.17999999999995</v>
      </c>
      <c r="Q27" s="80">
        <f t="shared" si="5"/>
        <v>-0.13574164383283005</v>
      </c>
      <c r="R27" s="80"/>
    </row>
    <row r="28" spans="1:18" x14ac:dyDescent="0.3">
      <c r="A28" s="85" t="s">
        <v>270</v>
      </c>
      <c r="B28" s="85">
        <v>1140000016</v>
      </c>
      <c r="C28" s="93">
        <v>196869801339</v>
      </c>
      <c r="D28" s="77" t="s">
        <v>934</v>
      </c>
      <c r="E28" s="78">
        <v>45859</v>
      </c>
      <c r="F28" s="78">
        <v>46043</v>
      </c>
      <c r="G28" s="77" t="s">
        <v>10</v>
      </c>
      <c r="H28" s="77">
        <v>6</v>
      </c>
      <c r="I28" s="81">
        <v>8.4</v>
      </c>
      <c r="J28" s="106">
        <v>600000</v>
      </c>
      <c r="K28" s="89">
        <f t="shared" si="1"/>
        <v>138.08219178082192</v>
      </c>
      <c r="L28" s="89">
        <f t="shared" si="2"/>
        <v>0</v>
      </c>
      <c r="M28" s="88" t="str">
        <f t="shared" si="3"/>
        <v/>
      </c>
      <c r="N28" s="89">
        <f t="shared" si="0"/>
        <v>602899.72602739721</v>
      </c>
      <c r="O28" s="89">
        <f t="shared" si="4"/>
        <v>2899.7260273972061</v>
      </c>
      <c r="P28" s="90">
        <f>VLOOKUP(B28,[23]Sheet2!$E$4:$F$1055,2,FALSE)</f>
        <v>2899.68</v>
      </c>
      <c r="Q28" s="80">
        <f t="shared" si="5"/>
        <v>4.6027397206216847E-2</v>
      </c>
      <c r="R28" s="80"/>
    </row>
    <row r="29" spans="1:18" x14ac:dyDescent="0.3">
      <c r="A29" s="85" t="s">
        <v>270</v>
      </c>
      <c r="B29" s="85">
        <v>1140000017</v>
      </c>
      <c r="C29" s="93" t="s">
        <v>935</v>
      </c>
      <c r="D29" s="77" t="s">
        <v>936</v>
      </c>
      <c r="E29" s="78">
        <v>45862</v>
      </c>
      <c r="F29" s="78">
        <v>45893</v>
      </c>
      <c r="G29" s="77" t="s">
        <v>10</v>
      </c>
      <c r="H29" s="77">
        <v>1</v>
      </c>
      <c r="I29" s="81">
        <v>7.4</v>
      </c>
      <c r="J29" s="106">
        <v>2000000</v>
      </c>
      <c r="K29" s="89">
        <f t="shared" si="1"/>
        <v>405.47945205479459</v>
      </c>
      <c r="L29" s="89">
        <f t="shared" si="2"/>
        <v>0</v>
      </c>
      <c r="M29" s="88" t="str">
        <f t="shared" si="3"/>
        <v/>
      </c>
      <c r="N29" s="89">
        <f t="shared" si="0"/>
        <v>2007298.6301369863</v>
      </c>
      <c r="O29" s="89">
        <f t="shared" si="4"/>
        <v>7298.6301369862631</v>
      </c>
      <c r="P29" s="90">
        <f>VLOOKUP(B29,[23]Sheet2!$E$4:$F$1055,2,FALSE)</f>
        <v>7298.64</v>
      </c>
      <c r="Q29" s="80">
        <f t="shared" si="5"/>
        <v>-9.8630137372310855E-3</v>
      </c>
      <c r="R29" s="80"/>
    </row>
    <row r="30" spans="1:18" x14ac:dyDescent="0.3">
      <c r="A30" s="85" t="s">
        <v>270</v>
      </c>
      <c r="B30" s="85">
        <v>1140000018</v>
      </c>
      <c r="C30" s="94" t="s">
        <v>960</v>
      </c>
      <c r="D30" s="77" t="s">
        <v>961</v>
      </c>
      <c r="E30" s="78">
        <v>45870</v>
      </c>
      <c r="F30" s="78">
        <v>45901</v>
      </c>
      <c r="G30" s="77" t="s">
        <v>10</v>
      </c>
      <c r="H30" s="77">
        <v>1</v>
      </c>
      <c r="I30" s="81">
        <v>7.4</v>
      </c>
      <c r="J30" s="106">
        <v>1580000</v>
      </c>
      <c r="K30" s="89">
        <f t="shared" si="1"/>
        <v>320.32876712328772</v>
      </c>
      <c r="L30" s="89">
        <f t="shared" si="2"/>
        <v>0</v>
      </c>
      <c r="M30" s="88" t="str">
        <f t="shared" si="3"/>
        <v/>
      </c>
      <c r="N30" s="89">
        <f t="shared" si="0"/>
        <v>1583203.2876712328</v>
      </c>
      <c r="O30" s="89">
        <f t="shared" si="4"/>
        <v>3203.2876712328289</v>
      </c>
      <c r="P30" s="90">
        <f>VLOOKUP(B30,[23]Sheet2!$E$4:$F$1055,2,FALSE)</f>
        <v>3203.3</v>
      </c>
      <c r="Q30" s="80">
        <f t="shared" si="5"/>
        <v>-1.2328767171311483E-2</v>
      </c>
      <c r="R30" s="80"/>
    </row>
    <row r="31" spans="1:18" x14ac:dyDescent="0.3">
      <c r="A31" s="85" t="s">
        <v>271</v>
      </c>
      <c r="B31" s="85">
        <v>1150000001</v>
      </c>
      <c r="C31" s="86" t="s">
        <v>24</v>
      </c>
      <c r="D31" s="77" t="s">
        <v>130</v>
      </c>
      <c r="E31" s="78">
        <v>45835</v>
      </c>
      <c r="F31" s="78">
        <v>45927</v>
      </c>
      <c r="G31" s="77" t="s">
        <v>10</v>
      </c>
      <c r="H31" s="77">
        <v>3</v>
      </c>
      <c r="I31" s="81">
        <v>7.5</v>
      </c>
      <c r="J31" s="106">
        <v>1026175.08</v>
      </c>
      <c r="K31" s="89">
        <f t="shared" si="1"/>
        <v>210.8578931506849</v>
      </c>
      <c r="L31" s="89">
        <f t="shared" si="2"/>
        <v>0</v>
      </c>
      <c r="M31" s="88" t="str">
        <f t="shared" si="3"/>
        <v/>
      </c>
      <c r="N31" s="89">
        <f t="shared" si="0"/>
        <v>1035663.6851917808</v>
      </c>
      <c r="O31" s="89">
        <f t="shared" si="4"/>
        <v>9488.6051917808363</v>
      </c>
      <c r="P31" s="90">
        <f>VLOOKUP(B31,[23]Sheet2!$E$4:$F$1055,2,FALSE)</f>
        <v>9489.1</v>
      </c>
      <c r="Q31" s="80">
        <f t="shared" si="5"/>
        <v>-0.49480821916404238</v>
      </c>
      <c r="R31" s="80"/>
    </row>
    <row r="32" spans="1:18" x14ac:dyDescent="0.3">
      <c r="A32" s="85" t="s">
        <v>271</v>
      </c>
      <c r="B32" s="85">
        <v>1150000003</v>
      </c>
      <c r="C32" s="94" t="s">
        <v>24</v>
      </c>
      <c r="D32" s="77" t="s">
        <v>130</v>
      </c>
      <c r="E32" s="78">
        <v>45839</v>
      </c>
      <c r="F32" s="78">
        <v>46023</v>
      </c>
      <c r="G32" s="77" t="s">
        <v>10</v>
      </c>
      <c r="H32" s="77">
        <v>6</v>
      </c>
      <c r="I32" s="81">
        <v>8</v>
      </c>
      <c r="J32" s="106">
        <v>500000</v>
      </c>
      <c r="K32" s="89">
        <f t="shared" si="1"/>
        <v>109.58904109589041</v>
      </c>
      <c r="L32" s="89">
        <f t="shared" si="2"/>
        <v>0</v>
      </c>
      <c r="M32" s="88" t="str">
        <f t="shared" si="3"/>
        <v/>
      </c>
      <c r="N32" s="89">
        <f t="shared" si="0"/>
        <v>504493.15068493149</v>
      </c>
      <c r="O32" s="89">
        <f t="shared" si="4"/>
        <v>4493.1506849314901</v>
      </c>
      <c r="P32" s="90">
        <f>VLOOKUP(B32,[23]Sheet2!$E$4:$F$1055,2,FALSE)</f>
        <v>4493.1799999999994</v>
      </c>
      <c r="Q32" s="80">
        <f t="shared" si="5"/>
        <v>-2.9315068509276898E-2</v>
      </c>
      <c r="R32" s="80"/>
    </row>
    <row r="33" spans="1:18" x14ac:dyDescent="0.3">
      <c r="A33" s="85" t="s">
        <v>271</v>
      </c>
      <c r="B33" s="85">
        <v>1150000006</v>
      </c>
      <c r="C33" s="94">
        <v>195362100172</v>
      </c>
      <c r="D33" s="77" t="s">
        <v>159</v>
      </c>
      <c r="E33" s="78">
        <v>45861</v>
      </c>
      <c r="F33" s="78">
        <v>46045</v>
      </c>
      <c r="G33" s="77" t="s">
        <v>10</v>
      </c>
      <c r="H33" s="77">
        <v>6</v>
      </c>
      <c r="I33" s="81">
        <v>8</v>
      </c>
      <c r="J33" s="106">
        <v>500000</v>
      </c>
      <c r="K33" s="89">
        <f t="shared" si="1"/>
        <v>109.58904109589041</v>
      </c>
      <c r="L33" s="89">
        <f t="shared" si="2"/>
        <v>0</v>
      </c>
      <c r="M33" s="88" t="str">
        <f t="shared" si="3"/>
        <v/>
      </c>
      <c r="N33" s="89">
        <f t="shared" si="0"/>
        <v>502082.19178082194</v>
      </c>
      <c r="O33" s="89">
        <f t="shared" si="4"/>
        <v>2082.1917808219441</v>
      </c>
      <c r="P33" s="90">
        <f>VLOOKUP(B33,[23]Sheet2!$E$4:$F$1055,2,FALSE)</f>
        <v>2082.09</v>
      </c>
      <c r="Q33" s="80">
        <f t="shared" si="5"/>
        <v>0.10178082194397575</v>
      </c>
      <c r="R33" s="80"/>
    </row>
    <row r="34" spans="1:18" x14ac:dyDescent="0.3">
      <c r="A34" s="85" t="s">
        <v>271</v>
      </c>
      <c r="B34" s="96">
        <v>1150000007</v>
      </c>
      <c r="C34" s="97" t="s">
        <v>81</v>
      </c>
      <c r="D34" s="97" t="s">
        <v>163</v>
      </c>
      <c r="E34" s="91">
        <v>45338</v>
      </c>
      <c r="F34" s="78">
        <v>47165</v>
      </c>
      <c r="G34" s="77" t="s">
        <v>10</v>
      </c>
      <c r="H34" s="77">
        <v>60</v>
      </c>
      <c r="I34" s="81">
        <v>13.5</v>
      </c>
      <c r="J34" s="106">
        <v>500000</v>
      </c>
      <c r="K34" s="89">
        <f t="shared" si="1"/>
        <v>184.93150684931507</v>
      </c>
      <c r="L34" s="89">
        <f t="shared" si="2"/>
        <v>0</v>
      </c>
      <c r="M34" s="88" t="str">
        <f t="shared" si="3"/>
        <v/>
      </c>
      <c r="N34" s="89">
        <f t="shared" si="0"/>
        <v>600232.87671232875</v>
      </c>
      <c r="O34" s="89">
        <f t="shared" si="4"/>
        <v>100232.87671232875</v>
      </c>
      <c r="P34" s="90">
        <f>VLOOKUP(B34,[23]Sheet2!$E$4:$F$1055,2,FALSE)</f>
        <v>100232.06</v>
      </c>
      <c r="Q34" s="80">
        <f t="shared" si="5"/>
        <v>0.81671232875669375</v>
      </c>
      <c r="R34" s="80"/>
    </row>
    <row r="35" spans="1:18" x14ac:dyDescent="0.3">
      <c r="A35" s="85" t="s">
        <v>271</v>
      </c>
      <c r="B35" s="85">
        <v>1150000013</v>
      </c>
      <c r="C35" s="97">
        <v>196774910074</v>
      </c>
      <c r="D35" s="77" t="s">
        <v>191</v>
      </c>
      <c r="E35" s="78">
        <v>45757</v>
      </c>
      <c r="F35" s="78">
        <v>46853</v>
      </c>
      <c r="G35" s="77" t="s">
        <v>104</v>
      </c>
      <c r="H35" s="77">
        <v>36</v>
      </c>
      <c r="I35" s="81">
        <v>10.5</v>
      </c>
      <c r="J35" s="106">
        <v>4000000</v>
      </c>
      <c r="K35" s="89">
        <f t="shared" si="1"/>
        <v>1150.6849315068494</v>
      </c>
      <c r="L35" s="89">
        <f t="shared" si="2"/>
        <v>10</v>
      </c>
      <c r="M35" s="88">
        <f t="shared" si="3"/>
        <v>45879</v>
      </c>
      <c r="N35" s="89">
        <f t="shared" si="0"/>
        <v>4001150.6849315069</v>
      </c>
      <c r="O35" s="89">
        <f t="shared" si="4"/>
        <v>1150.6849315068685</v>
      </c>
      <c r="P35" s="90">
        <f>VLOOKUP(B35,[23]Sheet2!$E$4:$F$1055,2,FALSE)</f>
        <v>1150.3599999999999</v>
      </c>
      <c r="Q35" s="80">
        <f t="shared" si="5"/>
        <v>0.32493150686855188</v>
      </c>
      <c r="R35" s="80"/>
    </row>
    <row r="36" spans="1:18" x14ac:dyDescent="0.3">
      <c r="A36" s="85" t="s">
        <v>271</v>
      </c>
      <c r="B36" s="85">
        <v>1150000016</v>
      </c>
      <c r="C36" s="97" t="s">
        <v>584</v>
      </c>
      <c r="D36" s="97" t="s">
        <v>585</v>
      </c>
      <c r="E36" s="78">
        <v>45763</v>
      </c>
      <c r="F36" s="78">
        <v>45946</v>
      </c>
      <c r="G36" s="77" t="s">
        <v>10</v>
      </c>
      <c r="H36" s="77">
        <v>6</v>
      </c>
      <c r="I36" s="81">
        <v>8.25</v>
      </c>
      <c r="J36" s="106">
        <v>200000</v>
      </c>
      <c r="K36" s="89">
        <f t="shared" si="1"/>
        <v>45.205479452054796</v>
      </c>
      <c r="L36" s="89">
        <f t="shared" si="2"/>
        <v>0</v>
      </c>
      <c r="M36" s="88" t="str">
        <f t="shared" si="3"/>
        <v/>
      </c>
      <c r="N36" s="89">
        <f t="shared" si="0"/>
        <v>205289.04109589042</v>
      </c>
      <c r="O36" s="89">
        <f t="shared" si="4"/>
        <v>5289.0410958904249</v>
      </c>
      <c r="P36" s="90">
        <f>VLOOKUP(B36,[23]Sheet2!$E$4:$F$1055,2,FALSE)</f>
        <v>5289.57</v>
      </c>
      <c r="Q36" s="80">
        <f t="shared" si="5"/>
        <v>-0.52890410957479617</v>
      </c>
      <c r="R36" s="80"/>
    </row>
    <row r="37" spans="1:18" x14ac:dyDescent="0.3">
      <c r="A37" s="85" t="s">
        <v>271</v>
      </c>
      <c r="B37" s="85">
        <v>1150000018</v>
      </c>
      <c r="C37" s="97" t="s">
        <v>614</v>
      </c>
      <c r="D37" s="97" t="s">
        <v>714</v>
      </c>
      <c r="E37" s="78">
        <v>45768</v>
      </c>
      <c r="F37" s="78">
        <v>46133</v>
      </c>
      <c r="G37" s="77" t="s">
        <v>10</v>
      </c>
      <c r="H37" s="77">
        <v>12</v>
      </c>
      <c r="I37" s="81">
        <v>9</v>
      </c>
      <c r="J37" s="106">
        <v>100000</v>
      </c>
      <c r="K37" s="89">
        <f t="shared" si="1"/>
        <v>24.657534246575342</v>
      </c>
      <c r="L37" s="89">
        <f t="shared" si="2"/>
        <v>0</v>
      </c>
      <c r="M37" s="88" t="str">
        <f t="shared" si="3"/>
        <v/>
      </c>
      <c r="N37" s="89">
        <f t="shared" si="0"/>
        <v>102761.64383561644</v>
      </c>
      <c r="O37" s="89">
        <f t="shared" si="4"/>
        <v>2761.6438356164435</v>
      </c>
      <c r="P37" s="90">
        <f>VLOOKUP(B37,[23]Sheet2!$E$4:$F$1055,2,FALSE)</f>
        <v>2761.92</v>
      </c>
      <c r="Q37" s="80">
        <f t="shared" si="5"/>
        <v>-0.27616438355653372</v>
      </c>
      <c r="R37" s="80"/>
    </row>
    <row r="38" spans="1:18" x14ac:dyDescent="0.3">
      <c r="A38" s="85" t="s">
        <v>271</v>
      </c>
      <c r="B38" s="85">
        <v>1150000019</v>
      </c>
      <c r="C38" s="97" t="s">
        <v>629</v>
      </c>
      <c r="D38" s="97" t="s">
        <v>630</v>
      </c>
      <c r="E38" s="78">
        <v>45775</v>
      </c>
      <c r="F38" s="78">
        <v>46140</v>
      </c>
      <c r="G38" s="77" t="s">
        <v>10</v>
      </c>
      <c r="H38" s="77">
        <v>12</v>
      </c>
      <c r="I38" s="81">
        <v>9.25</v>
      </c>
      <c r="J38" s="106">
        <v>2500000</v>
      </c>
      <c r="K38" s="89">
        <f t="shared" si="1"/>
        <v>633.56164383561645</v>
      </c>
      <c r="L38" s="89">
        <f t="shared" si="2"/>
        <v>0</v>
      </c>
      <c r="M38" s="88" t="str">
        <f t="shared" si="3"/>
        <v/>
      </c>
      <c r="N38" s="89">
        <f t="shared" si="0"/>
        <v>2566523.9726027399</v>
      </c>
      <c r="O38" s="89">
        <f t="shared" si="4"/>
        <v>66523.97260273993</v>
      </c>
      <c r="P38" s="90">
        <f>VLOOKUP(B38,[23]Sheet2!$E$4:$F$1055,2,FALSE)</f>
        <v>66523.8</v>
      </c>
      <c r="Q38" s="80">
        <f t="shared" si="5"/>
        <v>0.17260273992724251</v>
      </c>
      <c r="R38" s="80"/>
    </row>
    <row r="39" spans="1:18" x14ac:dyDescent="0.3">
      <c r="A39" s="85" t="s">
        <v>271</v>
      </c>
      <c r="B39" s="85">
        <v>1150000020</v>
      </c>
      <c r="C39" s="97">
        <v>196122402674</v>
      </c>
      <c r="D39" s="97" t="s">
        <v>634</v>
      </c>
      <c r="E39" s="78">
        <v>45779</v>
      </c>
      <c r="F39" s="78">
        <v>46509</v>
      </c>
      <c r="G39" s="77" t="s">
        <v>104</v>
      </c>
      <c r="H39" s="77">
        <v>24</v>
      </c>
      <c r="I39" s="81">
        <v>10.5</v>
      </c>
      <c r="J39" s="106">
        <v>3500000</v>
      </c>
      <c r="K39" s="89">
        <f t="shared" si="1"/>
        <v>1006.8493150684932</v>
      </c>
      <c r="L39" s="89">
        <f t="shared" si="2"/>
        <v>2</v>
      </c>
      <c r="M39" s="88">
        <f t="shared" si="3"/>
        <v>45871</v>
      </c>
      <c r="N39" s="89">
        <f t="shared" si="0"/>
        <v>3509061.6438356163</v>
      </c>
      <c r="O39" s="89">
        <f t="shared" si="4"/>
        <v>9061.643835616298</v>
      </c>
      <c r="P39" s="90">
        <f>VLOOKUP(B39,[23]Sheet2!$E$4:$F$1055,2,FALSE)</f>
        <v>9061.7099999999991</v>
      </c>
      <c r="Q39" s="80">
        <f t="shared" si="5"/>
        <v>-6.6164383701106999E-2</v>
      </c>
      <c r="R39" s="80"/>
    </row>
    <row r="40" spans="1:18" x14ac:dyDescent="0.3">
      <c r="A40" s="85" t="s">
        <v>271</v>
      </c>
      <c r="B40" s="85">
        <v>1150000022</v>
      </c>
      <c r="C40" s="97" t="s">
        <v>851</v>
      </c>
      <c r="D40" s="97" t="s">
        <v>852</v>
      </c>
      <c r="E40" s="78">
        <v>45864</v>
      </c>
      <c r="F40" s="78">
        <v>45895</v>
      </c>
      <c r="G40" s="77" t="s">
        <v>10</v>
      </c>
      <c r="H40" s="77">
        <v>1</v>
      </c>
      <c r="I40" s="81">
        <v>7</v>
      </c>
      <c r="J40" s="106">
        <v>200000</v>
      </c>
      <c r="K40" s="89">
        <f t="shared" si="1"/>
        <v>38.356164383561648</v>
      </c>
      <c r="L40" s="89">
        <f t="shared" si="2"/>
        <v>0</v>
      </c>
      <c r="M40" s="88" t="str">
        <f t="shared" si="3"/>
        <v/>
      </c>
      <c r="N40" s="89">
        <f t="shared" si="0"/>
        <v>200613.69863013699</v>
      </c>
      <c r="O40" s="89">
        <f t="shared" si="4"/>
        <v>613.69863013699069</v>
      </c>
      <c r="P40" s="90">
        <f>VLOOKUP(B40,[23]Sheet2!$E$4:$F$1055,2,FALSE)</f>
        <v>613.88</v>
      </c>
      <c r="Q40" s="80">
        <f t="shared" si="5"/>
        <v>-0.18136986300930857</v>
      </c>
      <c r="R40" s="80"/>
    </row>
    <row r="41" spans="1:18" x14ac:dyDescent="0.3">
      <c r="A41" s="85" t="s">
        <v>271</v>
      </c>
      <c r="B41" s="85">
        <v>1150000023</v>
      </c>
      <c r="C41" s="97" t="s">
        <v>851</v>
      </c>
      <c r="D41" s="97" t="s">
        <v>852</v>
      </c>
      <c r="E41" s="78">
        <v>45869</v>
      </c>
      <c r="F41" s="78">
        <v>45900</v>
      </c>
      <c r="G41" s="77" t="s">
        <v>10</v>
      </c>
      <c r="H41" s="77">
        <v>1</v>
      </c>
      <c r="I41" s="81">
        <v>7</v>
      </c>
      <c r="J41" s="106">
        <v>200000</v>
      </c>
      <c r="K41" s="89">
        <f t="shared" si="1"/>
        <v>38.356164383561648</v>
      </c>
      <c r="L41" s="89">
        <f t="shared" si="2"/>
        <v>0</v>
      </c>
      <c r="M41" s="88" t="str">
        <f t="shared" si="3"/>
        <v/>
      </c>
      <c r="N41" s="89">
        <f t="shared" si="0"/>
        <v>200421.91780821918</v>
      </c>
      <c r="O41" s="89">
        <f t="shared" si="4"/>
        <v>421.91780821917928</v>
      </c>
      <c r="P41" s="90">
        <f>VLOOKUP(B41,[23]Sheet2!$E$4:$F$1055,2,FALSE)</f>
        <v>421.96</v>
      </c>
      <c r="Q41" s="80">
        <f t="shared" si="5"/>
        <v>-4.2191780820701297E-2</v>
      </c>
      <c r="R41" s="80"/>
    </row>
    <row r="42" spans="1:18" x14ac:dyDescent="0.3">
      <c r="A42" s="85" t="s">
        <v>271</v>
      </c>
      <c r="B42" s="85">
        <v>1150000024</v>
      </c>
      <c r="C42" s="97">
        <v>196122402674</v>
      </c>
      <c r="D42" s="97" t="s">
        <v>634</v>
      </c>
      <c r="E42" s="78">
        <v>45873</v>
      </c>
      <c r="F42" s="78">
        <v>45965</v>
      </c>
      <c r="G42" s="77" t="s">
        <v>10</v>
      </c>
      <c r="H42" s="77">
        <v>3</v>
      </c>
      <c r="I42" s="81">
        <v>7.8</v>
      </c>
      <c r="J42" s="106">
        <v>2500000</v>
      </c>
      <c r="K42" s="89">
        <f t="shared" si="1"/>
        <v>534.2465753424658</v>
      </c>
      <c r="L42" s="89">
        <f t="shared" si="2"/>
        <v>0</v>
      </c>
      <c r="M42" s="88" t="str">
        <f t="shared" si="3"/>
        <v/>
      </c>
      <c r="N42" s="89">
        <f t="shared" si="0"/>
        <v>2503739.7260273974</v>
      </c>
      <c r="O42" s="89">
        <f t="shared" si="4"/>
        <v>3739.7260273974389</v>
      </c>
      <c r="P42" s="90">
        <f>VLOOKUP(B42,[23]Sheet2!$E$4:$F$1055,2,FALSE)</f>
        <v>3739.75</v>
      </c>
      <c r="Q42" s="80">
        <f t="shared" si="5"/>
        <v>-2.3972602561116219E-2</v>
      </c>
      <c r="R42" s="80"/>
    </row>
    <row r="43" spans="1:18" x14ac:dyDescent="0.3">
      <c r="A43" s="85" t="s">
        <v>440</v>
      </c>
      <c r="B43" s="85">
        <v>1160000004</v>
      </c>
      <c r="C43" s="97" t="s">
        <v>515</v>
      </c>
      <c r="D43" s="97" t="s">
        <v>516</v>
      </c>
      <c r="E43" s="78">
        <v>45866</v>
      </c>
      <c r="F43" s="78">
        <v>45897</v>
      </c>
      <c r="G43" s="77" t="s">
        <v>10</v>
      </c>
      <c r="H43" s="77">
        <v>1</v>
      </c>
      <c r="I43" s="81">
        <v>7</v>
      </c>
      <c r="J43" s="106">
        <v>102719.64</v>
      </c>
      <c r="K43" s="89">
        <f t="shared" si="1"/>
        <v>19.69965698630137</v>
      </c>
      <c r="L43" s="89">
        <f t="shared" si="2"/>
        <v>0</v>
      </c>
      <c r="M43" s="88" t="str">
        <f t="shared" si="3"/>
        <v/>
      </c>
      <c r="N43" s="89">
        <f t="shared" si="0"/>
        <v>102995.43519780821</v>
      </c>
      <c r="O43" s="89">
        <f t="shared" si="4"/>
        <v>275.79519780821283</v>
      </c>
      <c r="P43" s="90">
        <f>VLOOKUP(B43,[23]Sheet2!$E$4:$F$1055,2,FALSE)</f>
        <v>275.68</v>
      </c>
      <c r="Q43" s="80">
        <f t="shared" si="5"/>
        <v>0.11519780821282666</v>
      </c>
      <c r="R43" s="80"/>
    </row>
    <row r="44" spans="1:18" x14ac:dyDescent="0.3">
      <c r="A44" s="85" t="s">
        <v>440</v>
      </c>
      <c r="B44" s="85">
        <v>1160000008</v>
      </c>
      <c r="C44" s="97" t="s">
        <v>804</v>
      </c>
      <c r="D44" s="97" t="s">
        <v>805</v>
      </c>
      <c r="E44" s="78">
        <v>45827</v>
      </c>
      <c r="F44" s="78">
        <v>45919</v>
      </c>
      <c r="G44" s="77" t="s">
        <v>10</v>
      </c>
      <c r="H44" s="77">
        <v>3</v>
      </c>
      <c r="I44" s="81">
        <v>7.5</v>
      </c>
      <c r="J44" s="106">
        <v>100000</v>
      </c>
      <c r="K44" s="89">
        <f t="shared" si="1"/>
        <v>20.547945205479451</v>
      </c>
      <c r="L44" s="89">
        <f t="shared" si="2"/>
        <v>0</v>
      </c>
      <c r="M44" s="88" t="str">
        <f t="shared" si="3"/>
        <v/>
      </c>
      <c r="N44" s="89">
        <f t="shared" si="0"/>
        <v>101089.04109589041</v>
      </c>
      <c r="O44" s="89">
        <f t="shared" si="4"/>
        <v>1089.0410958904104</v>
      </c>
      <c r="P44" s="90">
        <f>VLOOKUP(B44,[23]Sheet2!$E$4:$F$1055,2,FALSE)</f>
        <v>1089.1500000000001</v>
      </c>
      <c r="Q44" s="80">
        <f t="shared" si="5"/>
        <v>-0.10890410958973007</v>
      </c>
      <c r="R44" s="80"/>
    </row>
    <row r="45" spans="1:18" x14ac:dyDescent="0.3">
      <c r="A45" s="85" t="s">
        <v>440</v>
      </c>
      <c r="B45" s="85">
        <v>1160000009</v>
      </c>
      <c r="C45" s="97" t="s">
        <v>896</v>
      </c>
      <c r="D45" s="97" t="s">
        <v>897</v>
      </c>
      <c r="E45" s="78">
        <v>45856</v>
      </c>
      <c r="F45" s="78">
        <v>45887</v>
      </c>
      <c r="G45" s="77" t="s">
        <v>10</v>
      </c>
      <c r="H45" s="77">
        <v>1</v>
      </c>
      <c r="I45" s="81">
        <v>7</v>
      </c>
      <c r="J45" s="106">
        <v>500000</v>
      </c>
      <c r="K45" s="89">
        <f t="shared" si="1"/>
        <v>95.890410958904113</v>
      </c>
      <c r="L45" s="89">
        <f t="shared" si="2"/>
        <v>0</v>
      </c>
      <c r="M45" s="88" t="str">
        <f t="shared" si="3"/>
        <v/>
      </c>
      <c r="N45" s="89">
        <f t="shared" si="0"/>
        <v>502301.36986301368</v>
      </c>
      <c r="O45" s="89">
        <f t="shared" si="4"/>
        <v>2301.3698630136787</v>
      </c>
      <c r="P45" s="90">
        <f>VLOOKUP(B45,[23]Sheet2!$E$4:$F$1055,2,FALSE)</f>
        <v>2301.36</v>
      </c>
      <c r="Q45" s="80">
        <f t="shared" si="5"/>
        <v>9.8630136785686773E-3</v>
      </c>
      <c r="R45" s="80"/>
    </row>
    <row r="46" spans="1:18" x14ac:dyDescent="0.3">
      <c r="A46" s="85" t="s">
        <v>272</v>
      </c>
      <c r="B46" s="85">
        <v>1170000002</v>
      </c>
      <c r="C46" s="97" t="s">
        <v>76</v>
      </c>
      <c r="D46" s="97" t="s">
        <v>160</v>
      </c>
      <c r="E46" s="78">
        <v>45876</v>
      </c>
      <c r="F46" s="78">
        <v>46241</v>
      </c>
      <c r="G46" s="77" t="s">
        <v>10</v>
      </c>
      <c r="H46" s="77">
        <v>12</v>
      </c>
      <c r="I46" s="81">
        <v>8.9</v>
      </c>
      <c r="J46" s="106">
        <v>11480617.48</v>
      </c>
      <c r="K46" s="89">
        <f t="shared" si="1"/>
        <v>2799.3834403287678</v>
      </c>
      <c r="L46" s="89">
        <f t="shared" si="2"/>
        <v>0</v>
      </c>
      <c r="M46" s="88" t="str">
        <f t="shared" si="3"/>
        <v/>
      </c>
      <c r="N46" s="89">
        <f t="shared" si="0"/>
        <v>11491815.013761315</v>
      </c>
      <c r="O46" s="89">
        <f t="shared" si="4"/>
        <v>11197.533761315048</v>
      </c>
      <c r="P46" s="90">
        <f>VLOOKUP(B46,[23]Sheet2!$E$4:$F$1055,2,FALSE)</f>
        <v>10894.78</v>
      </c>
      <c r="Q46" s="80">
        <f t="shared" si="5"/>
        <v>302.75376131504709</v>
      </c>
      <c r="R46" s="80"/>
    </row>
    <row r="47" spans="1:18" x14ac:dyDescent="0.3">
      <c r="A47" s="85" t="s">
        <v>272</v>
      </c>
      <c r="B47" s="85">
        <v>1170000003</v>
      </c>
      <c r="C47" s="97" t="s">
        <v>96</v>
      </c>
      <c r="D47" s="97" t="s">
        <v>181</v>
      </c>
      <c r="E47" s="78">
        <v>45780</v>
      </c>
      <c r="F47" s="78">
        <v>46145</v>
      </c>
      <c r="G47" s="77" t="s">
        <v>10</v>
      </c>
      <c r="H47" s="77">
        <v>12</v>
      </c>
      <c r="I47" s="81">
        <v>8.75</v>
      </c>
      <c r="J47" s="106">
        <v>3000000</v>
      </c>
      <c r="K47" s="89">
        <f t="shared" si="1"/>
        <v>719.17808219178085</v>
      </c>
      <c r="L47" s="89">
        <f t="shared" si="2"/>
        <v>0</v>
      </c>
      <c r="M47" s="88" t="str">
        <f t="shared" si="3"/>
        <v/>
      </c>
      <c r="N47" s="89">
        <f t="shared" si="0"/>
        <v>3071917.8082191781</v>
      </c>
      <c r="O47" s="89">
        <f t="shared" si="4"/>
        <v>71917.808219178114</v>
      </c>
      <c r="P47" s="90">
        <f>VLOOKUP(B47,[23]Sheet2!$E$4:$F$1055,2,FALSE)</f>
        <v>71916.649999999994</v>
      </c>
      <c r="Q47" s="80">
        <f t="shared" si="5"/>
        <v>1.1582191781199072</v>
      </c>
      <c r="R47" s="80"/>
    </row>
    <row r="48" spans="1:18" x14ac:dyDescent="0.3">
      <c r="A48" s="85" t="s">
        <v>272</v>
      </c>
      <c r="B48" s="85">
        <v>1170000010</v>
      </c>
      <c r="C48" s="97" t="s">
        <v>586</v>
      </c>
      <c r="D48" s="97" t="s">
        <v>587</v>
      </c>
      <c r="E48" s="78">
        <v>45854</v>
      </c>
      <c r="F48" s="78">
        <v>45885</v>
      </c>
      <c r="G48" s="77" t="s">
        <v>10</v>
      </c>
      <c r="H48" s="77">
        <v>1</v>
      </c>
      <c r="I48" s="81">
        <v>7</v>
      </c>
      <c r="J48" s="106">
        <v>100000</v>
      </c>
      <c r="K48" s="89">
        <f t="shared" si="1"/>
        <v>19.178082191780824</v>
      </c>
      <c r="L48" s="89">
        <f t="shared" si="2"/>
        <v>0</v>
      </c>
      <c r="M48" s="88" t="str">
        <f t="shared" si="3"/>
        <v/>
      </c>
      <c r="N48" s="89">
        <f t="shared" si="0"/>
        <v>100498.63013698631</v>
      </c>
      <c r="O48" s="89">
        <f t="shared" si="4"/>
        <v>498.63013698630675</v>
      </c>
      <c r="P48" s="90">
        <f>VLOOKUP(B48,[23]Sheet2!$E$4:$F$1055,2,FALSE)</f>
        <v>498.86</v>
      </c>
      <c r="Q48" s="80">
        <f t="shared" si="5"/>
        <v>-0.22986301369326156</v>
      </c>
      <c r="R48" s="80"/>
    </row>
    <row r="49" spans="1:18" x14ac:dyDescent="0.3">
      <c r="A49" s="85" t="s">
        <v>272</v>
      </c>
      <c r="B49" s="85">
        <v>1170000012</v>
      </c>
      <c r="C49" s="97">
        <v>200477402051</v>
      </c>
      <c r="D49" s="97" t="s">
        <v>806</v>
      </c>
      <c r="E49" s="78">
        <v>45824</v>
      </c>
      <c r="F49" s="78">
        <v>46189</v>
      </c>
      <c r="G49" s="77" t="s">
        <v>10</v>
      </c>
      <c r="H49" s="77">
        <v>12</v>
      </c>
      <c r="I49" s="81">
        <v>8.5</v>
      </c>
      <c r="J49" s="106">
        <v>100000</v>
      </c>
      <c r="K49" s="89">
        <f t="shared" si="1"/>
        <v>23.287671232876711</v>
      </c>
      <c r="L49" s="89">
        <f t="shared" si="2"/>
        <v>0</v>
      </c>
      <c r="M49" s="88" t="str">
        <f t="shared" si="3"/>
        <v/>
      </c>
      <c r="N49" s="89">
        <f t="shared" si="0"/>
        <v>101304.10958904109</v>
      </c>
      <c r="O49" s="89">
        <f t="shared" si="4"/>
        <v>1304.1095890410943</v>
      </c>
      <c r="P49" s="90">
        <f>VLOOKUP(B49,[23]Sheet2!$E$4:$F$1055,2,FALSE)</f>
        <v>1304.24</v>
      </c>
      <c r="Q49" s="80">
        <f t="shared" si="5"/>
        <v>-0.13041095890571341</v>
      </c>
      <c r="R49" s="80"/>
    </row>
    <row r="50" spans="1:18" x14ac:dyDescent="0.3">
      <c r="A50" s="85" t="s">
        <v>272</v>
      </c>
      <c r="B50" s="85">
        <v>1170000014</v>
      </c>
      <c r="C50" s="86" t="s">
        <v>962</v>
      </c>
      <c r="D50" s="97" t="s">
        <v>963</v>
      </c>
      <c r="E50" s="78">
        <v>45870</v>
      </c>
      <c r="F50" s="78">
        <v>45962</v>
      </c>
      <c r="G50" s="77" t="s">
        <v>10</v>
      </c>
      <c r="H50" s="77">
        <v>3</v>
      </c>
      <c r="I50" s="81">
        <v>7.75</v>
      </c>
      <c r="J50" s="106">
        <v>1000000</v>
      </c>
      <c r="K50" s="89">
        <f t="shared" si="1"/>
        <v>212.32876712328766</v>
      </c>
      <c r="L50" s="89">
        <f t="shared" si="2"/>
        <v>0</v>
      </c>
      <c r="M50" s="88" t="str">
        <f t="shared" si="3"/>
        <v/>
      </c>
      <c r="N50" s="89">
        <f t="shared" si="0"/>
        <v>1002123.2876712328</v>
      </c>
      <c r="O50" s="89">
        <f t="shared" si="4"/>
        <v>2123.2876712328289</v>
      </c>
      <c r="P50" s="90">
        <f>VLOOKUP(B50,[23]Sheet2!$E$4:$F$1055,2,FALSE)</f>
        <v>2123.3000000000002</v>
      </c>
      <c r="Q50" s="80">
        <f t="shared" si="5"/>
        <v>-1.2328767171311483E-2</v>
      </c>
      <c r="R50" s="80"/>
    </row>
    <row r="51" spans="1:18" x14ac:dyDescent="0.3">
      <c r="A51" s="85" t="s">
        <v>273</v>
      </c>
      <c r="B51" s="85">
        <v>1180000001</v>
      </c>
      <c r="C51" s="86" t="s">
        <v>84</v>
      </c>
      <c r="D51" s="97" t="s">
        <v>167</v>
      </c>
      <c r="E51" s="78">
        <v>45715</v>
      </c>
      <c r="F51" s="78">
        <v>46080</v>
      </c>
      <c r="G51" s="77" t="s">
        <v>10</v>
      </c>
      <c r="H51" s="77">
        <v>12</v>
      </c>
      <c r="I51" s="81">
        <v>8.75</v>
      </c>
      <c r="J51" s="106">
        <v>650000</v>
      </c>
      <c r="K51" s="89">
        <f t="shared" si="1"/>
        <v>155.82191780821918</v>
      </c>
      <c r="L51" s="89">
        <f t="shared" si="2"/>
        <v>0</v>
      </c>
      <c r="M51" s="88" t="str">
        <f t="shared" si="3"/>
        <v/>
      </c>
      <c r="N51" s="89">
        <f t="shared" si="0"/>
        <v>675710.61643835611</v>
      </c>
      <c r="O51" s="89">
        <f t="shared" si="4"/>
        <v>25710.616438356112</v>
      </c>
      <c r="P51" s="90">
        <f>VLOOKUP(B51,[23]Sheet2!$E$4:$F$1055,2,FALSE)</f>
        <v>25710.899999999998</v>
      </c>
      <c r="Q51" s="80">
        <f t="shared" si="5"/>
        <v>-0.28356164388605976</v>
      </c>
      <c r="R51" s="80"/>
    </row>
    <row r="52" spans="1:18" x14ac:dyDescent="0.3">
      <c r="A52" s="85" t="s">
        <v>273</v>
      </c>
      <c r="B52" s="85">
        <v>1180000007</v>
      </c>
      <c r="C52" s="86" t="s">
        <v>447</v>
      </c>
      <c r="D52" s="97" t="s">
        <v>448</v>
      </c>
      <c r="E52" s="78">
        <v>45876</v>
      </c>
      <c r="F52" s="78">
        <v>45968</v>
      </c>
      <c r="G52" s="77" t="s">
        <v>10</v>
      </c>
      <c r="H52" s="77">
        <v>3</v>
      </c>
      <c r="I52" s="81">
        <v>7.5</v>
      </c>
      <c r="J52" s="106">
        <v>517434.28</v>
      </c>
      <c r="K52" s="89">
        <f t="shared" si="1"/>
        <v>106.32211232876713</v>
      </c>
      <c r="L52" s="89">
        <f t="shared" si="2"/>
        <v>0</v>
      </c>
      <c r="M52" s="88" t="str">
        <f t="shared" si="3"/>
        <v/>
      </c>
      <c r="N52" s="89">
        <f t="shared" si="0"/>
        <v>517859.56844931509</v>
      </c>
      <c r="O52" s="89">
        <f t="shared" si="4"/>
        <v>425.28844931506319</v>
      </c>
      <c r="P52" s="90">
        <f>VLOOKUP(B52,[23]Sheet2!$E$4:$F$1055,2,FALSE)</f>
        <v>425.04999999999995</v>
      </c>
      <c r="Q52" s="80">
        <f t="shared" si="5"/>
        <v>0.23844931506323519</v>
      </c>
      <c r="R52" s="80"/>
    </row>
    <row r="53" spans="1:18" x14ac:dyDescent="0.3">
      <c r="A53" s="85" t="s">
        <v>273</v>
      </c>
      <c r="B53" s="85">
        <v>1180000010</v>
      </c>
      <c r="C53" s="86" t="s">
        <v>761</v>
      </c>
      <c r="D53" s="97" t="s">
        <v>762</v>
      </c>
      <c r="E53" s="78">
        <v>45807</v>
      </c>
      <c r="F53" s="78">
        <v>45899</v>
      </c>
      <c r="G53" s="77" t="s">
        <v>10</v>
      </c>
      <c r="H53" s="77">
        <v>3</v>
      </c>
      <c r="I53" s="81">
        <v>7.75</v>
      </c>
      <c r="J53" s="106">
        <v>500000</v>
      </c>
      <c r="K53" s="89">
        <f t="shared" si="1"/>
        <v>106.16438356164383</v>
      </c>
      <c r="L53" s="89">
        <f t="shared" si="2"/>
        <v>0</v>
      </c>
      <c r="M53" s="88" t="str">
        <f t="shared" si="3"/>
        <v/>
      </c>
      <c r="N53" s="89">
        <f t="shared" si="0"/>
        <v>507750</v>
      </c>
      <c r="O53" s="89">
        <f t="shared" si="4"/>
        <v>7750</v>
      </c>
      <c r="P53" s="90">
        <f>VLOOKUP(B53,[23]Sheet2!$E$4:$F$1055,2,FALSE)</f>
        <v>7749.68</v>
      </c>
      <c r="Q53" s="80">
        <f t="shared" si="5"/>
        <v>0.31999999999970896</v>
      </c>
      <c r="R53" s="80"/>
    </row>
    <row r="54" spans="1:18" x14ac:dyDescent="0.3">
      <c r="A54" s="85" t="s">
        <v>273</v>
      </c>
      <c r="B54" s="85">
        <v>1180000011</v>
      </c>
      <c r="C54" s="86" t="s">
        <v>790</v>
      </c>
      <c r="D54" s="97" t="s">
        <v>791</v>
      </c>
      <c r="E54" s="78">
        <v>45850</v>
      </c>
      <c r="F54" s="78">
        <v>45881</v>
      </c>
      <c r="G54" s="77" t="s">
        <v>10</v>
      </c>
      <c r="H54" s="77">
        <v>1</v>
      </c>
      <c r="I54" s="81">
        <v>7.25</v>
      </c>
      <c r="J54" s="106">
        <v>2000000</v>
      </c>
      <c r="K54" s="89">
        <f t="shared" si="1"/>
        <v>397.26027397260276</v>
      </c>
      <c r="L54" s="89">
        <f t="shared" si="2"/>
        <v>0</v>
      </c>
      <c r="M54" s="88" t="str">
        <f t="shared" si="3"/>
        <v/>
      </c>
      <c r="N54" s="89">
        <f t="shared" si="0"/>
        <v>2011917.8082191781</v>
      </c>
      <c r="O54" s="89">
        <f t="shared" si="4"/>
        <v>11917.808219178114</v>
      </c>
      <c r="P54" s="90">
        <f>VLOOKUP(B54,[23]Sheet2!$E$4:$F$1055,2,FALSE)</f>
        <v>11917.82</v>
      </c>
      <c r="Q54" s="80">
        <f t="shared" si="5"/>
        <v>-1.1780821885622572E-2</v>
      </c>
      <c r="R54" s="80"/>
    </row>
    <row r="55" spans="1:18" x14ac:dyDescent="0.3">
      <c r="A55" s="85" t="s">
        <v>273</v>
      </c>
      <c r="B55" s="85">
        <v>1180000013</v>
      </c>
      <c r="C55" s="97" t="s">
        <v>898</v>
      </c>
      <c r="D55" s="97" t="s">
        <v>899</v>
      </c>
      <c r="E55" s="78">
        <v>45854</v>
      </c>
      <c r="F55" s="78">
        <v>46038</v>
      </c>
      <c r="G55" s="77" t="s">
        <v>10</v>
      </c>
      <c r="H55" s="77">
        <v>6</v>
      </c>
      <c r="I55" s="81">
        <v>8.4</v>
      </c>
      <c r="J55" s="106">
        <v>1500000</v>
      </c>
      <c r="K55" s="89">
        <f t="shared" si="1"/>
        <v>345.20547945205482</v>
      </c>
      <c r="L55" s="89">
        <f t="shared" si="2"/>
        <v>0</v>
      </c>
      <c r="M55" s="88" t="str">
        <f t="shared" si="3"/>
        <v/>
      </c>
      <c r="N55" s="89">
        <f t="shared" si="0"/>
        <v>1508975.3424657534</v>
      </c>
      <c r="O55" s="89">
        <f t="shared" si="4"/>
        <v>8975.3424657534342</v>
      </c>
      <c r="P55" s="90">
        <f>VLOOKUP(B55,[23]Sheet2!$E$4:$F$1055,2,FALSE)</f>
        <v>8975.4599999999991</v>
      </c>
      <c r="Q55" s="80">
        <f t="shared" si="5"/>
        <v>-0.11753424656490097</v>
      </c>
      <c r="R55" s="80"/>
    </row>
    <row r="56" spans="1:18" x14ac:dyDescent="0.3">
      <c r="A56" s="85" t="s">
        <v>274</v>
      </c>
      <c r="B56" s="85">
        <v>1190000003</v>
      </c>
      <c r="C56" s="97" t="s">
        <v>231</v>
      </c>
      <c r="D56" s="97" t="s">
        <v>232</v>
      </c>
      <c r="E56" s="78">
        <v>45751</v>
      </c>
      <c r="F56" s="78">
        <v>45934</v>
      </c>
      <c r="G56" s="77" t="s">
        <v>104</v>
      </c>
      <c r="H56" s="77">
        <v>6</v>
      </c>
      <c r="I56" s="81">
        <v>8.1</v>
      </c>
      <c r="J56" s="106">
        <v>4000000</v>
      </c>
      <c r="K56" s="89">
        <f t="shared" si="1"/>
        <v>887.67123287671234</v>
      </c>
      <c r="L56" s="89">
        <f t="shared" si="2"/>
        <v>4</v>
      </c>
      <c r="M56" s="88">
        <f t="shared" si="3"/>
        <v>45873</v>
      </c>
      <c r="N56" s="89">
        <f t="shared" si="0"/>
        <v>4006213.6986301369</v>
      </c>
      <c r="O56" s="89">
        <f t="shared" si="4"/>
        <v>6213.6986301369034</v>
      </c>
      <c r="P56" s="90">
        <f>VLOOKUP(B56,[23]Sheet2!$E$4:$F$1055,2,FALSE)</f>
        <v>6213.29</v>
      </c>
      <c r="Q56" s="80">
        <f t="shared" si="5"/>
        <v>0.40863013690341177</v>
      </c>
      <c r="R56" s="80"/>
    </row>
    <row r="57" spans="1:18" x14ac:dyDescent="0.3">
      <c r="A57" s="85" t="s">
        <v>274</v>
      </c>
      <c r="B57" s="85">
        <v>1190000005</v>
      </c>
      <c r="C57" s="86" t="s">
        <v>323</v>
      </c>
      <c r="D57" s="97" t="s">
        <v>324</v>
      </c>
      <c r="E57" s="78">
        <v>45610</v>
      </c>
      <c r="F57" s="78">
        <v>45975</v>
      </c>
      <c r="G57" s="77" t="s">
        <v>104</v>
      </c>
      <c r="H57" s="77">
        <v>12</v>
      </c>
      <c r="I57" s="81">
        <v>9.75</v>
      </c>
      <c r="J57" s="106">
        <v>2000000</v>
      </c>
      <c r="K57" s="89">
        <f t="shared" si="1"/>
        <v>534.2465753424658</v>
      </c>
      <c r="L57" s="89">
        <f t="shared" si="2"/>
        <v>14</v>
      </c>
      <c r="M57" s="88">
        <f t="shared" si="3"/>
        <v>45852</v>
      </c>
      <c r="N57" s="89">
        <f t="shared" si="0"/>
        <v>2014958.9041095891</v>
      </c>
      <c r="O57" s="89">
        <f t="shared" si="4"/>
        <v>14958.904109589057</v>
      </c>
      <c r="P57" s="90">
        <f>VLOOKUP(B57,[23]Sheet2!$E$4:$F$1055,2,FALSE)</f>
        <v>14959.84</v>
      </c>
      <c r="Q57" s="80">
        <f t="shared" si="5"/>
        <v>-0.93589041094310232</v>
      </c>
      <c r="R57" s="80"/>
    </row>
    <row r="58" spans="1:18" x14ac:dyDescent="0.3">
      <c r="A58" s="85" t="s">
        <v>274</v>
      </c>
      <c r="B58" s="85">
        <v>1190000006</v>
      </c>
      <c r="C58" s="86" t="s">
        <v>323</v>
      </c>
      <c r="D58" s="97" t="s">
        <v>324</v>
      </c>
      <c r="E58" s="78">
        <v>45617</v>
      </c>
      <c r="F58" s="78">
        <v>45982</v>
      </c>
      <c r="G58" s="77" t="s">
        <v>104</v>
      </c>
      <c r="H58" s="77">
        <v>12</v>
      </c>
      <c r="I58" s="81">
        <v>9.75</v>
      </c>
      <c r="J58" s="106">
        <v>1000000</v>
      </c>
      <c r="K58" s="89">
        <f t="shared" si="1"/>
        <v>267.1232876712329</v>
      </c>
      <c r="L58" s="89">
        <f t="shared" si="2"/>
        <v>21</v>
      </c>
      <c r="M58" s="88">
        <f t="shared" si="3"/>
        <v>45859</v>
      </c>
      <c r="N58" s="89">
        <f t="shared" si="0"/>
        <v>1005609.5890410959</v>
      </c>
      <c r="O58" s="89">
        <f t="shared" si="4"/>
        <v>5609.5890410959255</v>
      </c>
      <c r="P58" s="90">
        <f>VLOOKUP(B58,[23]Sheet2!$E$4:$F$1055,2,FALSE)</f>
        <v>5608.73</v>
      </c>
      <c r="Q58" s="80">
        <f t="shared" si="5"/>
        <v>0.85904109592593159</v>
      </c>
      <c r="R58" s="80"/>
    </row>
    <row r="59" spans="1:18" x14ac:dyDescent="0.3">
      <c r="A59" s="85" t="s">
        <v>274</v>
      </c>
      <c r="B59" s="85">
        <v>1190000010</v>
      </c>
      <c r="C59" s="97" t="s">
        <v>504</v>
      </c>
      <c r="D59" s="97" t="s">
        <v>715</v>
      </c>
      <c r="E59" s="78">
        <v>45715</v>
      </c>
      <c r="F59" s="78">
        <v>45896</v>
      </c>
      <c r="G59" s="77" t="s">
        <v>10</v>
      </c>
      <c r="H59" s="77">
        <v>6</v>
      </c>
      <c r="I59" s="81">
        <v>8.5</v>
      </c>
      <c r="J59" s="106">
        <v>1000000</v>
      </c>
      <c r="K59" s="89">
        <f t="shared" si="1"/>
        <v>232.87671232876713</v>
      </c>
      <c r="L59" s="89">
        <f t="shared" si="2"/>
        <v>0</v>
      </c>
      <c r="M59" s="88" t="str">
        <f t="shared" si="3"/>
        <v/>
      </c>
      <c r="N59" s="89">
        <f t="shared" si="0"/>
        <v>1038424.6575342466</v>
      </c>
      <c r="O59" s="89">
        <f t="shared" si="4"/>
        <v>38424.657534246566</v>
      </c>
      <c r="P59" s="90">
        <f>VLOOKUP(B59,[23]Sheet2!$E$4:$F$1055,2,FALSE)</f>
        <v>38425.199999999997</v>
      </c>
      <c r="Q59" s="80">
        <f t="shared" si="5"/>
        <v>-0.54246575343131553</v>
      </c>
      <c r="R59" s="80"/>
    </row>
    <row r="60" spans="1:18" x14ac:dyDescent="0.3">
      <c r="A60" s="85" t="s">
        <v>274</v>
      </c>
      <c r="B60" s="85">
        <v>1190000012</v>
      </c>
      <c r="C60" s="86" t="s">
        <v>570</v>
      </c>
      <c r="D60" s="97" t="s">
        <v>571</v>
      </c>
      <c r="E60" s="78">
        <v>45867</v>
      </c>
      <c r="F60" s="78">
        <v>45898</v>
      </c>
      <c r="G60" s="77" t="s">
        <v>10</v>
      </c>
      <c r="H60" s="77">
        <v>1</v>
      </c>
      <c r="I60" s="81">
        <v>7</v>
      </c>
      <c r="J60" s="106">
        <v>200000</v>
      </c>
      <c r="K60" s="89">
        <f t="shared" si="1"/>
        <v>38.356164383561648</v>
      </c>
      <c r="L60" s="89">
        <f t="shared" si="2"/>
        <v>0</v>
      </c>
      <c r="M60" s="88" t="str">
        <f t="shared" si="3"/>
        <v/>
      </c>
      <c r="N60" s="89">
        <f t="shared" si="0"/>
        <v>200498.63013698629</v>
      </c>
      <c r="O60" s="89">
        <f t="shared" si="4"/>
        <v>498.6301369862922</v>
      </c>
      <c r="P60" s="90">
        <f>VLOOKUP(B60,[23]Sheet2!$E$4:$F$1055,2,FALSE)</f>
        <v>499.17</v>
      </c>
      <c r="Q60" s="80">
        <f t="shared" si="5"/>
        <v>-0.53986301370781575</v>
      </c>
      <c r="R60" s="80"/>
    </row>
    <row r="61" spans="1:18" x14ac:dyDescent="0.3">
      <c r="A61" s="85" t="s">
        <v>274</v>
      </c>
      <c r="B61" s="85">
        <v>1190000013</v>
      </c>
      <c r="C61" s="86" t="s">
        <v>588</v>
      </c>
      <c r="D61" s="97" t="s">
        <v>589</v>
      </c>
      <c r="E61" s="78">
        <v>45763</v>
      </c>
      <c r="F61" s="78">
        <v>45946</v>
      </c>
      <c r="G61" s="77" t="s">
        <v>10</v>
      </c>
      <c r="H61" s="77">
        <v>6</v>
      </c>
      <c r="I61" s="81">
        <v>8.25</v>
      </c>
      <c r="J61" s="106">
        <v>250000</v>
      </c>
      <c r="K61" s="89">
        <f t="shared" si="1"/>
        <v>56.506849315068493</v>
      </c>
      <c r="L61" s="89">
        <f t="shared" si="2"/>
        <v>0</v>
      </c>
      <c r="M61" s="88" t="str">
        <f t="shared" si="3"/>
        <v/>
      </c>
      <c r="N61" s="89">
        <f t="shared" si="0"/>
        <v>256611.30136986301</v>
      </c>
      <c r="O61" s="89">
        <f t="shared" si="4"/>
        <v>6611.3013698630093</v>
      </c>
      <c r="P61" s="90">
        <f>VLOOKUP(B61,[23]Sheet2!$E$4:$F$1055,2,FALSE)</f>
        <v>6611.67</v>
      </c>
      <c r="Q61" s="80">
        <f t="shared" si="5"/>
        <v>-0.36863013699075964</v>
      </c>
      <c r="R61" s="80"/>
    </row>
    <row r="62" spans="1:18" x14ac:dyDescent="0.3">
      <c r="A62" s="85" t="s">
        <v>274</v>
      </c>
      <c r="B62" s="85">
        <v>1190000014</v>
      </c>
      <c r="C62" s="86" t="s">
        <v>570</v>
      </c>
      <c r="D62" s="97" t="s">
        <v>571</v>
      </c>
      <c r="E62" s="78">
        <v>45878</v>
      </c>
      <c r="F62" s="78">
        <v>45909</v>
      </c>
      <c r="G62" s="77" t="s">
        <v>10</v>
      </c>
      <c r="H62" s="77">
        <v>1</v>
      </c>
      <c r="I62" s="81">
        <v>7</v>
      </c>
      <c r="J62" s="106">
        <v>500000</v>
      </c>
      <c r="K62" s="89">
        <f t="shared" si="1"/>
        <v>95.890410958904113</v>
      </c>
      <c r="L62" s="89">
        <f t="shared" si="2"/>
        <v>0</v>
      </c>
      <c r="M62" s="88" t="str">
        <f t="shared" si="3"/>
        <v/>
      </c>
      <c r="N62" s="89">
        <f t="shared" si="0"/>
        <v>500191.78082191781</v>
      </c>
      <c r="O62" s="89">
        <f t="shared" si="4"/>
        <v>191.78082191781141</v>
      </c>
      <c r="P62" s="90">
        <f>VLOOKUP(B62,[23]Sheet2!$E$4:$F$1055,2,FALSE)</f>
        <v>191.75</v>
      </c>
      <c r="Q62" s="80">
        <f t="shared" si="5"/>
        <v>3.0821917811408639E-2</v>
      </c>
      <c r="R62" s="80"/>
    </row>
    <row r="63" spans="1:18" x14ac:dyDescent="0.3">
      <c r="A63" s="85" t="s">
        <v>274</v>
      </c>
      <c r="B63" s="85">
        <v>1190000015</v>
      </c>
      <c r="C63" s="86" t="s">
        <v>807</v>
      </c>
      <c r="D63" s="97" t="s">
        <v>808</v>
      </c>
      <c r="E63" s="78">
        <v>45824</v>
      </c>
      <c r="F63" s="78">
        <v>45916</v>
      </c>
      <c r="G63" s="77" t="s">
        <v>10</v>
      </c>
      <c r="H63" s="77">
        <v>3</v>
      </c>
      <c r="I63" s="81">
        <v>7.5</v>
      </c>
      <c r="J63" s="106">
        <v>300000</v>
      </c>
      <c r="K63" s="89">
        <f t="shared" si="1"/>
        <v>61.643835616438359</v>
      </c>
      <c r="L63" s="89">
        <f t="shared" si="2"/>
        <v>0</v>
      </c>
      <c r="M63" s="88" t="str">
        <f t="shared" si="3"/>
        <v/>
      </c>
      <c r="N63" s="89">
        <f t="shared" si="0"/>
        <v>303452.05479452055</v>
      </c>
      <c r="O63" s="89">
        <f t="shared" si="4"/>
        <v>3452.0547945205471</v>
      </c>
      <c r="P63" s="90">
        <f>VLOOKUP(B63,[23]Sheet2!$E$4:$F$1055,2,FALSE)</f>
        <v>3451.84</v>
      </c>
      <c r="Q63" s="80">
        <f t="shared" si="5"/>
        <v>0.21479452054700232</v>
      </c>
      <c r="R63" s="80"/>
    </row>
    <row r="64" spans="1:18" x14ac:dyDescent="0.3">
      <c r="A64" s="85" t="s">
        <v>274</v>
      </c>
      <c r="B64" s="85">
        <v>1190000016</v>
      </c>
      <c r="C64" s="86" t="s">
        <v>900</v>
      </c>
      <c r="D64" s="97" t="s">
        <v>901</v>
      </c>
      <c r="E64" s="78">
        <v>45855</v>
      </c>
      <c r="F64" s="78">
        <v>45886</v>
      </c>
      <c r="G64" s="77" t="s">
        <v>10</v>
      </c>
      <c r="H64" s="77">
        <v>1</v>
      </c>
      <c r="I64" s="81">
        <v>7</v>
      </c>
      <c r="J64" s="106">
        <v>200000</v>
      </c>
      <c r="K64" s="89">
        <f t="shared" si="1"/>
        <v>38.356164383561648</v>
      </c>
      <c r="L64" s="89">
        <f t="shared" si="2"/>
        <v>0</v>
      </c>
      <c r="M64" s="88" t="str">
        <f t="shared" si="3"/>
        <v/>
      </c>
      <c r="N64" s="89">
        <f t="shared" si="0"/>
        <v>200958.90410958903</v>
      </c>
      <c r="O64" s="89">
        <f t="shared" si="4"/>
        <v>958.90410958902794</v>
      </c>
      <c r="P64" s="90">
        <f>VLOOKUP(B64,[23]Sheet2!$E$4:$F$1055,2,FALSE)</f>
        <v>959</v>
      </c>
      <c r="Q64" s="80">
        <f t="shared" si="5"/>
        <v>-9.5890410972060636E-2</v>
      </c>
      <c r="R64" s="80"/>
    </row>
    <row r="65" spans="1:18" x14ac:dyDescent="0.3">
      <c r="A65" s="85" t="s">
        <v>274</v>
      </c>
      <c r="B65" s="85">
        <v>1190000017</v>
      </c>
      <c r="C65" s="86">
        <v>200101903830</v>
      </c>
      <c r="D65" s="97" t="s">
        <v>985</v>
      </c>
      <c r="E65" s="78">
        <v>45876</v>
      </c>
      <c r="F65" s="78">
        <v>45968</v>
      </c>
      <c r="G65" s="77" t="s">
        <v>10</v>
      </c>
      <c r="H65" s="77">
        <v>3</v>
      </c>
      <c r="I65" s="81">
        <v>7.5</v>
      </c>
      <c r="J65" s="106">
        <v>200000</v>
      </c>
      <c r="K65" s="89">
        <f t="shared" si="1"/>
        <v>41.095890410958901</v>
      </c>
      <c r="L65" s="89">
        <f t="shared" si="2"/>
        <v>0</v>
      </c>
      <c r="M65" s="88" t="str">
        <f t="shared" si="3"/>
        <v/>
      </c>
      <c r="N65" s="89">
        <f t="shared" si="0"/>
        <v>200164.38356164383</v>
      </c>
      <c r="O65" s="89">
        <f t="shared" si="4"/>
        <v>164.38356164383003</v>
      </c>
      <c r="P65" s="90">
        <f>VLOOKUP(B65,[23]Sheet2!$E$4:$F$1055,2,FALSE)</f>
        <v>164.4</v>
      </c>
      <c r="Q65" s="80">
        <f t="shared" si="5"/>
        <v>-1.6438356169970803E-2</v>
      </c>
      <c r="R65" s="80"/>
    </row>
    <row r="66" spans="1:18" x14ac:dyDescent="0.3">
      <c r="A66" s="85" t="s">
        <v>259</v>
      </c>
      <c r="B66" s="85">
        <v>1010000004</v>
      </c>
      <c r="C66" s="97" t="s">
        <v>67</v>
      </c>
      <c r="D66" s="97" t="s">
        <v>149</v>
      </c>
      <c r="E66" s="78">
        <v>45646</v>
      </c>
      <c r="F66" s="78">
        <v>46011</v>
      </c>
      <c r="G66" s="77" t="s">
        <v>10</v>
      </c>
      <c r="H66" s="77">
        <v>12</v>
      </c>
      <c r="I66" s="81">
        <v>10</v>
      </c>
      <c r="J66" s="106">
        <v>1000000</v>
      </c>
      <c r="K66" s="89">
        <f t="shared" si="1"/>
        <v>273.97260273972603</v>
      </c>
      <c r="L66" s="89">
        <f t="shared" si="2"/>
        <v>0</v>
      </c>
      <c r="M66" s="88" t="str">
        <f t="shared" si="3"/>
        <v/>
      </c>
      <c r="N66" s="89">
        <f t="shared" si="0"/>
        <v>1064109.5890410959</v>
      </c>
      <c r="O66" s="89">
        <f t="shared" si="4"/>
        <v>64109.589041095925</v>
      </c>
      <c r="P66" s="90">
        <f>VLOOKUP(B66,[23]Sheet2!$E$4:$F$1055,2,FALSE)</f>
        <v>64109.630000000005</v>
      </c>
      <c r="Q66" s="80">
        <f t="shared" si="5"/>
        <v>-4.0958904079161584E-2</v>
      </c>
      <c r="R66" s="80"/>
    </row>
    <row r="67" spans="1:18" x14ac:dyDescent="0.3">
      <c r="A67" s="85" t="s">
        <v>259</v>
      </c>
      <c r="B67" s="85">
        <v>1010000005</v>
      </c>
      <c r="C67" s="97" t="s">
        <v>69</v>
      </c>
      <c r="D67" s="97" t="s">
        <v>156</v>
      </c>
      <c r="E67" s="78">
        <v>45839</v>
      </c>
      <c r="F67" s="78">
        <v>45931</v>
      </c>
      <c r="G67" s="77" t="s">
        <v>10</v>
      </c>
      <c r="H67" s="77">
        <v>3</v>
      </c>
      <c r="I67" s="81">
        <v>7.5</v>
      </c>
      <c r="J67" s="106">
        <v>568759.43000000005</v>
      </c>
      <c r="K67" s="89">
        <f t="shared" si="1"/>
        <v>116.86837602739726</v>
      </c>
      <c r="L67" s="89">
        <f t="shared" si="2"/>
        <v>0</v>
      </c>
      <c r="M67" s="88" t="str">
        <f t="shared" si="3"/>
        <v/>
      </c>
      <c r="N67" s="89">
        <f t="shared" si="0"/>
        <v>573551.03341712337</v>
      </c>
      <c r="O67" s="89">
        <f t="shared" si="4"/>
        <v>4791.6034171233186</v>
      </c>
      <c r="P67" s="90">
        <f>VLOOKUP(B67,[23]Sheet2!$E$4:$F$1055,2,FALSE)</f>
        <v>4791.96</v>
      </c>
      <c r="Q67" s="80">
        <f t="shared" si="5"/>
        <v>-0.35658287668138655</v>
      </c>
      <c r="R67" s="80"/>
    </row>
    <row r="68" spans="1:18" x14ac:dyDescent="0.3">
      <c r="A68" s="85" t="s">
        <v>259</v>
      </c>
      <c r="B68" s="85">
        <v>1010000008</v>
      </c>
      <c r="C68" s="98" t="s">
        <v>85</v>
      </c>
      <c r="D68" s="97" t="s">
        <v>168</v>
      </c>
      <c r="E68" s="78">
        <v>45716</v>
      </c>
      <c r="F68" s="78">
        <v>46081</v>
      </c>
      <c r="G68" s="77" t="s">
        <v>10</v>
      </c>
      <c r="H68" s="77">
        <v>12</v>
      </c>
      <c r="I68" s="81">
        <v>8.75</v>
      </c>
      <c r="J68" s="106">
        <v>500000</v>
      </c>
      <c r="K68" s="89">
        <f t="shared" si="1"/>
        <v>119.86301369863014</v>
      </c>
      <c r="L68" s="89">
        <f t="shared" si="2"/>
        <v>0</v>
      </c>
      <c r="M68" s="88" t="str">
        <f t="shared" si="3"/>
        <v/>
      </c>
      <c r="N68" s="89">
        <f t="shared" si="0"/>
        <v>519657.53424657532</v>
      </c>
      <c r="O68" s="89">
        <f t="shared" si="4"/>
        <v>19657.53424657532</v>
      </c>
      <c r="P68" s="90">
        <f>VLOOKUP(B68,[23]Sheet2!$E$4:$F$1055,2,FALSE)</f>
        <v>19656.940000000002</v>
      </c>
      <c r="Q68" s="80">
        <f t="shared" si="5"/>
        <v>0.59424657531781122</v>
      </c>
      <c r="R68" s="80"/>
    </row>
    <row r="69" spans="1:18" x14ac:dyDescent="0.3">
      <c r="A69" s="85" t="s">
        <v>259</v>
      </c>
      <c r="B69" s="85">
        <v>1010000009</v>
      </c>
      <c r="C69" s="86">
        <v>197472503323</v>
      </c>
      <c r="D69" s="97" t="s">
        <v>135</v>
      </c>
      <c r="E69" s="78">
        <v>45757</v>
      </c>
      <c r="F69" s="78">
        <v>45940</v>
      </c>
      <c r="G69" s="77" t="s">
        <v>10</v>
      </c>
      <c r="H69" s="77">
        <v>6</v>
      </c>
      <c r="I69" s="81">
        <v>8.5</v>
      </c>
      <c r="J69" s="106">
        <v>1000000</v>
      </c>
      <c r="K69" s="89">
        <f t="shared" si="1"/>
        <v>232.87671232876713</v>
      </c>
      <c r="L69" s="89">
        <f t="shared" si="2"/>
        <v>0</v>
      </c>
      <c r="M69" s="88" t="str">
        <f t="shared" si="3"/>
        <v/>
      </c>
      <c r="N69" s="89">
        <f t="shared" ref="N69:N132" si="6">IF(G69="Maturity",(IF((N$1-$E69+1)&gt;0,((N$1-$E69+1)*$K69)+$J69)),(IF((N$1-$M69+1)&gt;0,((N$1-$M69+1)*$K69)+$J69)))</f>
        <v>1028643.8356164383</v>
      </c>
      <c r="O69" s="89">
        <f t="shared" si="4"/>
        <v>28643.8356164383</v>
      </c>
      <c r="P69" s="90">
        <f>VLOOKUP(B69,[23]Sheet2!$E$4:$F$1055,2,FALSE)</f>
        <v>28644.49</v>
      </c>
      <c r="Q69" s="80">
        <f t="shared" si="5"/>
        <v>-0.65438356170125189</v>
      </c>
      <c r="R69" s="80"/>
    </row>
    <row r="70" spans="1:18" x14ac:dyDescent="0.3">
      <c r="A70" s="85" t="s">
        <v>259</v>
      </c>
      <c r="B70" s="85">
        <v>1010000011</v>
      </c>
      <c r="C70" s="86" t="s">
        <v>79</v>
      </c>
      <c r="D70" s="97" t="s">
        <v>162</v>
      </c>
      <c r="E70" s="78">
        <v>45857</v>
      </c>
      <c r="F70" s="78">
        <v>46222</v>
      </c>
      <c r="G70" s="77" t="s">
        <v>10</v>
      </c>
      <c r="H70" s="77">
        <v>12</v>
      </c>
      <c r="I70" s="81">
        <v>8.5</v>
      </c>
      <c r="J70" s="106">
        <v>384125</v>
      </c>
      <c r="K70" s="89">
        <f t="shared" ref="K70:K133" si="7">J70*I70%/365</f>
        <v>89.453767123287676</v>
      </c>
      <c r="L70" s="89">
        <f t="shared" ref="L70:L133" si="8">IF(G70="Monthly",DAY(E70),)</f>
        <v>0</v>
      </c>
      <c r="M70" s="88" t="str">
        <f t="shared" ref="M70:M133" si="9">IF(AND(G70="Monthly",L70&lt;=DAY($N$1)),DATE(YEAR($N$1),MONTH($N$1),L70),IF(AND(G70="Monthly",L70&gt;DAY($N$1)),DATE(YEAR($N$1),MONTH($N$1)-1,L70),""))</f>
        <v/>
      </c>
      <c r="N70" s="89">
        <f t="shared" si="6"/>
        <v>386182.43664383562</v>
      </c>
      <c r="O70" s="89">
        <f t="shared" ref="O70:O133" si="10">N70-J70</f>
        <v>2057.4366438356228</v>
      </c>
      <c r="P70" s="90">
        <f>VLOOKUP(B70,[23]Sheet2!$E$4:$F$1055,2,FALSE)</f>
        <v>2056.1999999999998</v>
      </c>
      <c r="Q70" s="80">
        <f t="shared" ref="Q70:Q133" si="11">O70-P70</f>
        <v>1.2366438356229992</v>
      </c>
      <c r="R70" s="80"/>
    </row>
    <row r="71" spans="1:18" x14ac:dyDescent="0.3">
      <c r="A71" s="85" t="s">
        <v>259</v>
      </c>
      <c r="B71" s="85">
        <v>1010000012</v>
      </c>
      <c r="C71" s="86" t="s">
        <v>112</v>
      </c>
      <c r="D71" s="97" t="s">
        <v>113</v>
      </c>
      <c r="E71" s="78">
        <v>45495</v>
      </c>
      <c r="F71" s="78">
        <v>46225</v>
      </c>
      <c r="G71" s="77" t="s">
        <v>10</v>
      </c>
      <c r="H71" s="77">
        <v>24</v>
      </c>
      <c r="I71" s="81">
        <v>11</v>
      </c>
      <c r="J71" s="106">
        <v>400000</v>
      </c>
      <c r="K71" s="89">
        <f t="shared" si="7"/>
        <v>120.54794520547945</v>
      </c>
      <c r="L71" s="89">
        <f t="shared" si="8"/>
        <v>0</v>
      </c>
      <c r="M71" s="88" t="str">
        <f t="shared" si="9"/>
        <v/>
      </c>
      <c r="N71" s="89">
        <f t="shared" si="6"/>
        <v>446410.9589041096</v>
      </c>
      <c r="O71" s="89">
        <f t="shared" si="10"/>
        <v>46410.958904109604</v>
      </c>
      <c r="P71" s="90">
        <f>VLOOKUP(B71,[23]Sheet2!$E$4:$F$1055,2,FALSE)</f>
        <v>46411.75</v>
      </c>
      <c r="Q71" s="80">
        <f t="shared" si="11"/>
        <v>-0.79109589039580896</v>
      </c>
      <c r="R71" s="80"/>
    </row>
    <row r="72" spans="1:18" x14ac:dyDescent="0.3">
      <c r="A72" s="85" t="s">
        <v>259</v>
      </c>
      <c r="B72" s="85">
        <v>1010000016</v>
      </c>
      <c r="C72" s="86" t="s">
        <v>314</v>
      </c>
      <c r="D72" s="97" t="s">
        <v>716</v>
      </c>
      <c r="E72" s="78">
        <v>45777</v>
      </c>
      <c r="F72" s="78">
        <v>45960</v>
      </c>
      <c r="G72" s="77" t="s">
        <v>10</v>
      </c>
      <c r="H72" s="77">
        <v>6</v>
      </c>
      <c r="I72" s="81">
        <v>8.25</v>
      </c>
      <c r="J72" s="106">
        <v>925000</v>
      </c>
      <c r="K72" s="89">
        <f t="shared" si="7"/>
        <v>209.07534246575344</v>
      </c>
      <c r="L72" s="89">
        <f t="shared" si="8"/>
        <v>0</v>
      </c>
      <c r="M72" s="88" t="str">
        <f t="shared" si="9"/>
        <v/>
      </c>
      <c r="N72" s="89">
        <f t="shared" si="6"/>
        <v>946534.76027397264</v>
      </c>
      <c r="O72" s="89">
        <f t="shared" si="10"/>
        <v>21534.760273972643</v>
      </c>
      <c r="P72" s="90">
        <f>VLOOKUP(B72,[23]Sheet2!$E$4:$F$1055,2,FALSE)</f>
        <v>21534.620000000003</v>
      </c>
      <c r="Q72" s="80">
        <f t="shared" si="11"/>
        <v>0.14027397263998864</v>
      </c>
      <c r="R72" s="80"/>
    </row>
    <row r="73" spans="1:18" x14ac:dyDescent="0.3">
      <c r="A73" s="85" t="s">
        <v>259</v>
      </c>
      <c r="B73" s="85">
        <v>1010000021</v>
      </c>
      <c r="C73" s="97">
        <v>198565500737</v>
      </c>
      <c r="D73" s="97" t="s">
        <v>385</v>
      </c>
      <c r="E73" s="78">
        <v>45658</v>
      </c>
      <c r="F73" s="78">
        <v>46023</v>
      </c>
      <c r="G73" s="77" t="s">
        <v>10</v>
      </c>
      <c r="H73" s="77">
        <v>12</v>
      </c>
      <c r="I73" s="81">
        <v>10</v>
      </c>
      <c r="J73" s="106">
        <v>500000</v>
      </c>
      <c r="K73" s="89">
        <f t="shared" si="7"/>
        <v>136.98630136986301</v>
      </c>
      <c r="L73" s="89">
        <f t="shared" si="8"/>
        <v>0</v>
      </c>
      <c r="M73" s="88" t="str">
        <f t="shared" si="9"/>
        <v/>
      </c>
      <c r="N73" s="89">
        <f t="shared" si="6"/>
        <v>530410.95890410955</v>
      </c>
      <c r="O73" s="89">
        <f t="shared" si="10"/>
        <v>30410.958904109546</v>
      </c>
      <c r="P73" s="90">
        <f>VLOOKUP(B73,[23]Sheet2!$E$4:$F$1055,2,FALSE)</f>
        <v>30411.78</v>
      </c>
      <c r="Q73" s="80">
        <f t="shared" si="11"/>
        <v>-0.82109589045285247</v>
      </c>
      <c r="R73" s="80"/>
    </row>
    <row r="74" spans="1:18" x14ac:dyDescent="0.3">
      <c r="A74" s="85" t="s">
        <v>259</v>
      </c>
      <c r="B74" s="85">
        <v>1010000023</v>
      </c>
      <c r="C74" s="97">
        <v>196073100858</v>
      </c>
      <c r="D74" s="97" t="s">
        <v>415</v>
      </c>
      <c r="E74" s="78">
        <v>45664</v>
      </c>
      <c r="F74" s="78">
        <v>46394</v>
      </c>
      <c r="G74" s="77" t="s">
        <v>10</v>
      </c>
      <c r="H74" s="77">
        <v>24</v>
      </c>
      <c r="I74" s="81">
        <v>11</v>
      </c>
      <c r="J74" s="106">
        <v>600000</v>
      </c>
      <c r="K74" s="89">
        <f t="shared" si="7"/>
        <v>180.82191780821918</v>
      </c>
      <c r="L74" s="89">
        <f t="shared" si="8"/>
        <v>0</v>
      </c>
      <c r="M74" s="88" t="str">
        <f t="shared" si="9"/>
        <v/>
      </c>
      <c r="N74" s="89">
        <f t="shared" si="6"/>
        <v>639057.53424657532</v>
      </c>
      <c r="O74" s="89">
        <f t="shared" si="10"/>
        <v>39057.53424657532</v>
      </c>
      <c r="P74" s="90">
        <f>VLOOKUP(B74,[23]Sheet2!$E$4:$F$1055,2,FALSE)</f>
        <v>39057.120000000003</v>
      </c>
      <c r="Q74" s="80">
        <f t="shared" si="11"/>
        <v>0.41424657531752018</v>
      </c>
      <c r="R74" s="80"/>
    </row>
    <row r="75" spans="1:18" x14ac:dyDescent="0.3">
      <c r="A75" s="85" t="s">
        <v>259</v>
      </c>
      <c r="B75" s="85">
        <v>1010000024</v>
      </c>
      <c r="C75" s="98" t="s">
        <v>426</v>
      </c>
      <c r="D75" s="97" t="s">
        <v>427</v>
      </c>
      <c r="E75" s="78">
        <v>45860</v>
      </c>
      <c r="F75" s="78">
        <v>46044</v>
      </c>
      <c r="G75" s="77" t="s">
        <v>10</v>
      </c>
      <c r="H75" s="77">
        <v>6</v>
      </c>
      <c r="I75" s="81">
        <v>8.25</v>
      </c>
      <c r="J75" s="106">
        <v>1450412.91</v>
      </c>
      <c r="K75" s="89">
        <f t="shared" si="7"/>
        <v>327.833055</v>
      </c>
      <c r="L75" s="89">
        <f t="shared" si="8"/>
        <v>0</v>
      </c>
      <c r="M75" s="88" t="str">
        <f t="shared" si="9"/>
        <v/>
      </c>
      <c r="N75" s="89">
        <f t="shared" si="6"/>
        <v>1456969.5710999998</v>
      </c>
      <c r="O75" s="89">
        <f t="shared" si="10"/>
        <v>6556.6610999999102</v>
      </c>
      <c r="P75" s="90">
        <f>VLOOKUP(B75,[23]Sheet2!$E$4:$F$1055,2,FALSE)</f>
        <v>6557.05</v>
      </c>
      <c r="Q75" s="80">
        <f t="shared" si="11"/>
        <v>-0.3889000000899614</v>
      </c>
      <c r="R75" s="80"/>
    </row>
    <row r="76" spans="1:18" x14ac:dyDescent="0.3">
      <c r="A76" s="85" t="s">
        <v>259</v>
      </c>
      <c r="B76" s="85">
        <v>1010000026</v>
      </c>
      <c r="C76" s="97" t="s">
        <v>507</v>
      </c>
      <c r="D76" s="97" t="s">
        <v>508</v>
      </c>
      <c r="E76" s="78">
        <v>45866</v>
      </c>
      <c r="F76" s="78">
        <v>45897</v>
      </c>
      <c r="G76" s="77" t="s">
        <v>10</v>
      </c>
      <c r="H76" s="77">
        <v>1</v>
      </c>
      <c r="I76" s="81">
        <v>7</v>
      </c>
      <c r="J76" s="106">
        <v>154079.48000000001</v>
      </c>
      <c r="K76" s="89">
        <f t="shared" si="7"/>
        <v>29.549489315068495</v>
      </c>
      <c r="L76" s="89">
        <f t="shared" si="8"/>
        <v>0</v>
      </c>
      <c r="M76" s="88" t="str">
        <f t="shared" si="9"/>
        <v/>
      </c>
      <c r="N76" s="89">
        <f t="shared" si="6"/>
        <v>154493.17285041098</v>
      </c>
      <c r="O76" s="89">
        <f t="shared" si="10"/>
        <v>413.69285041096737</v>
      </c>
      <c r="P76" s="90">
        <f>VLOOKUP(B76,[23]Sheet2!$E$4:$F$1055,2,FALSE)</f>
        <v>413.68</v>
      </c>
      <c r="Q76" s="80">
        <f t="shared" si="11"/>
        <v>1.2850410967359949E-2</v>
      </c>
      <c r="R76" s="80"/>
    </row>
    <row r="77" spans="1:18" x14ac:dyDescent="0.3">
      <c r="A77" s="96" t="s">
        <v>259</v>
      </c>
      <c r="B77" s="96">
        <v>1010000027</v>
      </c>
      <c r="C77" s="96" t="s">
        <v>314</v>
      </c>
      <c r="D77" s="96" t="s">
        <v>716</v>
      </c>
      <c r="E77" s="78">
        <v>45716</v>
      </c>
      <c r="F77" s="78">
        <v>45897</v>
      </c>
      <c r="G77" s="77" t="s">
        <v>10</v>
      </c>
      <c r="H77" s="77">
        <v>6</v>
      </c>
      <c r="I77" s="81">
        <v>8.5</v>
      </c>
      <c r="J77" s="106">
        <v>1000000</v>
      </c>
      <c r="K77" s="89">
        <f t="shared" si="7"/>
        <v>232.87671232876713</v>
      </c>
      <c r="L77" s="89">
        <f t="shared" si="8"/>
        <v>0</v>
      </c>
      <c r="M77" s="88" t="str">
        <f t="shared" si="9"/>
        <v/>
      </c>
      <c r="N77" s="89">
        <f t="shared" si="6"/>
        <v>1038191.7808219178</v>
      </c>
      <c r="O77" s="89">
        <f t="shared" si="10"/>
        <v>38191.780821917811</v>
      </c>
      <c r="P77" s="90">
        <f>VLOOKUP(B77,[23]Sheet2!$E$4:$F$1055,2,FALSE)</f>
        <v>38192.32</v>
      </c>
      <c r="Q77" s="80">
        <f t="shared" si="11"/>
        <v>-0.53917808218830032</v>
      </c>
      <c r="R77" s="80"/>
    </row>
    <row r="78" spans="1:18" x14ac:dyDescent="0.3">
      <c r="A78" s="85" t="s">
        <v>259</v>
      </c>
      <c r="B78" s="85">
        <v>1010000028</v>
      </c>
      <c r="C78" s="97" t="s">
        <v>375</v>
      </c>
      <c r="D78" s="97" t="s">
        <v>434</v>
      </c>
      <c r="E78" s="78">
        <v>45719</v>
      </c>
      <c r="F78" s="78">
        <v>45903</v>
      </c>
      <c r="G78" s="77" t="s">
        <v>10</v>
      </c>
      <c r="H78" s="77">
        <v>6</v>
      </c>
      <c r="I78" s="81">
        <v>8.5</v>
      </c>
      <c r="J78" s="106">
        <v>20000000</v>
      </c>
      <c r="K78" s="89">
        <f t="shared" si="7"/>
        <v>4657.5342465753429</v>
      </c>
      <c r="L78" s="89">
        <f t="shared" si="8"/>
        <v>0</v>
      </c>
      <c r="M78" s="88" t="str">
        <f t="shared" si="9"/>
        <v/>
      </c>
      <c r="N78" s="89">
        <f t="shared" si="6"/>
        <v>20749863.01369863</v>
      </c>
      <c r="O78" s="89">
        <f t="shared" si="10"/>
        <v>749863.01369863003</v>
      </c>
      <c r="P78" s="90">
        <f>VLOOKUP(B78,[23]Sheet2!$E$4:$F$1055,2,FALSE)</f>
        <v>749862.33</v>
      </c>
      <c r="Q78" s="80">
        <f t="shared" si="11"/>
        <v>0.68369863007683307</v>
      </c>
      <c r="R78" s="80"/>
    </row>
    <row r="79" spans="1:18" x14ac:dyDescent="0.3">
      <c r="A79" s="85" t="s">
        <v>259</v>
      </c>
      <c r="B79" s="85">
        <v>1010000029</v>
      </c>
      <c r="C79" s="97" t="s">
        <v>533</v>
      </c>
      <c r="D79" s="97" t="s">
        <v>534</v>
      </c>
      <c r="E79" s="78">
        <v>45721</v>
      </c>
      <c r="F79" s="78">
        <v>45905</v>
      </c>
      <c r="G79" s="77" t="s">
        <v>10</v>
      </c>
      <c r="H79" s="77">
        <v>6</v>
      </c>
      <c r="I79" s="81">
        <v>8.5</v>
      </c>
      <c r="J79" s="106">
        <v>2000000</v>
      </c>
      <c r="K79" s="89">
        <f t="shared" si="7"/>
        <v>465.75342465753425</v>
      </c>
      <c r="L79" s="89">
        <f t="shared" si="8"/>
        <v>0</v>
      </c>
      <c r="M79" s="88" t="str">
        <f t="shared" si="9"/>
        <v/>
      </c>
      <c r="N79" s="89">
        <f t="shared" si="6"/>
        <v>2074054.7945205478</v>
      </c>
      <c r="O79" s="89">
        <f t="shared" si="10"/>
        <v>74054.794520547846</v>
      </c>
      <c r="P79" s="90">
        <f>VLOOKUP(B79,[23]Sheet2!$E$4:$F$1055,2,FALSE)</f>
        <v>74054.25</v>
      </c>
      <c r="Q79" s="80">
        <f t="shared" si="11"/>
        <v>0.54452054784633219</v>
      </c>
      <c r="R79" s="80"/>
    </row>
    <row r="80" spans="1:18" x14ac:dyDescent="0.3">
      <c r="A80" s="85" t="s">
        <v>259</v>
      </c>
      <c r="B80" s="85">
        <v>1010000030</v>
      </c>
      <c r="C80" s="97">
        <v>196113102709</v>
      </c>
      <c r="D80" s="97" t="s">
        <v>535</v>
      </c>
      <c r="E80" s="78">
        <v>45721</v>
      </c>
      <c r="F80" s="78">
        <v>46086</v>
      </c>
      <c r="G80" s="77" t="s">
        <v>10</v>
      </c>
      <c r="H80" s="77">
        <v>12</v>
      </c>
      <c r="I80" s="81">
        <v>9</v>
      </c>
      <c r="J80" s="106">
        <v>50000000</v>
      </c>
      <c r="K80" s="89">
        <f t="shared" si="7"/>
        <v>12328.767123287671</v>
      </c>
      <c r="L80" s="89">
        <f t="shared" si="8"/>
        <v>0</v>
      </c>
      <c r="M80" s="88" t="str">
        <f t="shared" si="9"/>
        <v/>
      </c>
      <c r="N80" s="89">
        <f t="shared" si="6"/>
        <v>51960273.97260274</v>
      </c>
      <c r="O80" s="89">
        <f t="shared" si="10"/>
        <v>1960273.9726027399</v>
      </c>
      <c r="P80" s="90">
        <f>VLOOKUP(B80,[23]Sheet2!$E$4:$F$1055,2,FALSE)</f>
        <v>1960274.43</v>
      </c>
      <c r="Q80" s="80">
        <f t="shared" si="11"/>
        <v>-0.45739726000465453</v>
      </c>
      <c r="R80" s="80"/>
    </row>
    <row r="81" spans="1:18" x14ac:dyDescent="0.3">
      <c r="A81" s="85" t="s">
        <v>259</v>
      </c>
      <c r="B81" s="85">
        <v>1010000031</v>
      </c>
      <c r="C81" s="97" t="s">
        <v>554</v>
      </c>
      <c r="D81" s="97" t="s">
        <v>555</v>
      </c>
      <c r="E81" s="78">
        <v>45736</v>
      </c>
      <c r="F81" s="78">
        <v>46466</v>
      </c>
      <c r="G81" s="77" t="s">
        <v>10</v>
      </c>
      <c r="H81" s="77">
        <v>24</v>
      </c>
      <c r="I81" s="81">
        <v>10.75</v>
      </c>
      <c r="J81" s="106">
        <v>500000</v>
      </c>
      <c r="K81" s="89">
        <f t="shared" si="7"/>
        <v>147.26027397260273</v>
      </c>
      <c r="L81" s="89">
        <f t="shared" si="8"/>
        <v>0</v>
      </c>
      <c r="M81" s="88" t="str">
        <f t="shared" si="9"/>
        <v/>
      </c>
      <c r="N81" s="89">
        <f t="shared" si="6"/>
        <v>521205.47945205477</v>
      </c>
      <c r="O81" s="89">
        <f t="shared" si="10"/>
        <v>21205.479452054773</v>
      </c>
      <c r="P81" s="90">
        <f>VLOOKUP(B81,[23]Sheet2!$E$4:$F$1055,2,FALSE)</f>
        <v>21205.439999999999</v>
      </c>
      <c r="Q81" s="80">
        <f t="shared" si="11"/>
        <v>3.9452054774301359E-2</v>
      </c>
      <c r="R81" s="80"/>
    </row>
    <row r="82" spans="1:18" x14ac:dyDescent="0.3">
      <c r="A82" s="85" t="s">
        <v>259</v>
      </c>
      <c r="B82" s="85">
        <v>1010000032</v>
      </c>
      <c r="C82" s="97">
        <v>196113102709</v>
      </c>
      <c r="D82" s="97" t="s">
        <v>535</v>
      </c>
      <c r="E82" s="78">
        <v>45737</v>
      </c>
      <c r="F82" s="78">
        <v>46102</v>
      </c>
      <c r="G82" s="77" t="s">
        <v>10</v>
      </c>
      <c r="H82" s="77">
        <v>12</v>
      </c>
      <c r="I82" s="81">
        <v>9</v>
      </c>
      <c r="J82" s="106">
        <v>100000000</v>
      </c>
      <c r="K82" s="89">
        <f t="shared" si="7"/>
        <v>24657.534246575342</v>
      </c>
      <c r="L82" s="89">
        <f t="shared" si="8"/>
        <v>0</v>
      </c>
      <c r="M82" s="88" t="str">
        <f t="shared" si="9"/>
        <v/>
      </c>
      <c r="N82" s="89">
        <f t="shared" si="6"/>
        <v>103526027.39726028</v>
      </c>
      <c r="O82" s="89">
        <f t="shared" si="10"/>
        <v>3526027.3972602785</v>
      </c>
      <c r="P82" s="90">
        <f>VLOOKUP(B82,[23]Sheet2!$E$4:$F$1055,2,FALSE)</f>
        <v>3526026.79</v>
      </c>
      <c r="Q82" s="80">
        <f t="shared" si="11"/>
        <v>0.60726027842611074</v>
      </c>
      <c r="R82" s="80"/>
    </row>
    <row r="83" spans="1:18" x14ac:dyDescent="0.3">
      <c r="A83" s="85" t="s">
        <v>259</v>
      </c>
      <c r="B83" s="85">
        <v>1010000033</v>
      </c>
      <c r="C83" s="97" t="s">
        <v>375</v>
      </c>
      <c r="D83" s="97" t="s">
        <v>434</v>
      </c>
      <c r="E83" s="78">
        <v>45737</v>
      </c>
      <c r="F83" s="78">
        <v>45921</v>
      </c>
      <c r="G83" s="77" t="s">
        <v>10</v>
      </c>
      <c r="H83" s="77">
        <v>6</v>
      </c>
      <c r="I83" s="81">
        <v>8.5</v>
      </c>
      <c r="J83" s="106">
        <v>10000000</v>
      </c>
      <c r="K83" s="89">
        <f t="shared" si="7"/>
        <v>2328.7671232876714</v>
      </c>
      <c r="L83" s="89">
        <f t="shared" si="8"/>
        <v>0</v>
      </c>
      <c r="M83" s="88" t="str">
        <f t="shared" si="9"/>
        <v/>
      </c>
      <c r="N83" s="89">
        <f t="shared" si="6"/>
        <v>10333013.698630137</v>
      </c>
      <c r="O83" s="89">
        <f t="shared" si="10"/>
        <v>333013.69863013737</v>
      </c>
      <c r="P83" s="90">
        <f>VLOOKUP(B83,[23]Sheet2!$E$4:$F$1055,2,FALSE)</f>
        <v>333014.11</v>
      </c>
      <c r="Q83" s="80">
        <f t="shared" si="11"/>
        <v>-0.41136986261699349</v>
      </c>
      <c r="R83" s="80"/>
    </row>
    <row r="84" spans="1:18" x14ac:dyDescent="0.3">
      <c r="A84" s="85" t="s">
        <v>259</v>
      </c>
      <c r="B84" s="85">
        <v>1010000035</v>
      </c>
      <c r="C84" s="97">
        <v>198565500737</v>
      </c>
      <c r="D84" s="97" t="s">
        <v>385</v>
      </c>
      <c r="E84" s="78">
        <v>45763</v>
      </c>
      <c r="F84" s="78">
        <v>46128</v>
      </c>
      <c r="G84" s="77" t="s">
        <v>10</v>
      </c>
      <c r="H84" s="77">
        <v>12</v>
      </c>
      <c r="I84" s="81">
        <v>9</v>
      </c>
      <c r="J84" s="106">
        <v>500000</v>
      </c>
      <c r="K84" s="89">
        <f t="shared" si="7"/>
        <v>123.28767123287672</v>
      </c>
      <c r="L84" s="89">
        <f t="shared" si="8"/>
        <v>0</v>
      </c>
      <c r="M84" s="88" t="str">
        <f t="shared" si="9"/>
        <v/>
      </c>
      <c r="N84" s="89">
        <f t="shared" si="6"/>
        <v>514424.65753424657</v>
      </c>
      <c r="O84" s="89">
        <f t="shared" si="10"/>
        <v>14424.657534246566</v>
      </c>
      <c r="P84" s="90">
        <f>VLOOKUP(B84,[23]Sheet2!$E$4:$F$1055,2,FALSE)</f>
        <v>14424.93</v>
      </c>
      <c r="Q84" s="80">
        <f t="shared" si="11"/>
        <v>-0.27246575343451696</v>
      </c>
      <c r="R84" s="80"/>
    </row>
    <row r="85" spans="1:18" x14ac:dyDescent="0.3">
      <c r="A85" s="85" t="s">
        <v>259</v>
      </c>
      <c r="B85" s="85">
        <v>1010000036</v>
      </c>
      <c r="C85" s="97" t="s">
        <v>554</v>
      </c>
      <c r="D85" s="97" t="s">
        <v>555</v>
      </c>
      <c r="E85" s="78">
        <v>45764</v>
      </c>
      <c r="F85" s="78">
        <v>46494</v>
      </c>
      <c r="G85" s="77" t="s">
        <v>10</v>
      </c>
      <c r="H85" s="77">
        <v>24</v>
      </c>
      <c r="I85" s="81">
        <v>10.75</v>
      </c>
      <c r="J85" s="106">
        <v>400000</v>
      </c>
      <c r="K85" s="89">
        <f t="shared" si="7"/>
        <v>117.8082191780822</v>
      </c>
      <c r="L85" s="89">
        <f t="shared" si="8"/>
        <v>0</v>
      </c>
      <c r="M85" s="88" t="str">
        <f t="shared" si="9"/>
        <v/>
      </c>
      <c r="N85" s="89">
        <f t="shared" si="6"/>
        <v>413665.75342465751</v>
      </c>
      <c r="O85" s="89">
        <f t="shared" si="10"/>
        <v>13665.753424657509</v>
      </c>
      <c r="P85" s="90">
        <f>VLOOKUP(B85,[23]Sheet2!$E$4:$F$1055,2,FALSE)</f>
        <v>13665.96</v>
      </c>
      <c r="Q85" s="80">
        <f t="shared" si="11"/>
        <v>-0.206575342490396</v>
      </c>
      <c r="R85" s="80"/>
    </row>
    <row r="86" spans="1:18" x14ac:dyDescent="0.3">
      <c r="A86" s="85" t="s">
        <v>259</v>
      </c>
      <c r="B86" s="85">
        <v>1010000037</v>
      </c>
      <c r="C86" s="86" t="s">
        <v>627</v>
      </c>
      <c r="D86" s="97" t="s">
        <v>628</v>
      </c>
      <c r="E86" s="78">
        <v>45775</v>
      </c>
      <c r="F86" s="78">
        <v>46140</v>
      </c>
      <c r="G86" s="77" t="s">
        <v>104</v>
      </c>
      <c r="H86" s="77">
        <v>12</v>
      </c>
      <c r="I86" s="81">
        <v>8.5</v>
      </c>
      <c r="J86" s="106">
        <v>2400000</v>
      </c>
      <c r="K86" s="89">
        <f t="shared" si="7"/>
        <v>558.90410958904113</v>
      </c>
      <c r="L86" s="89">
        <f t="shared" si="8"/>
        <v>28</v>
      </c>
      <c r="M86" s="88">
        <f t="shared" si="9"/>
        <v>45866</v>
      </c>
      <c r="N86" s="89">
        <f t="shared" si="6"/>
        <v>2407824.6575342468</v>
      </c>
      <c r="O86" s="89">
        <f t="shared" si="10"/>
        <v>7824.6575342467986</v>
      </c>
      <c r="P86" s="90">
        <f>VLOOKUP(B86,[23]Sheet2!$E$4:$F$1055,2,FALSE)</f>
        <v>7824.23</v>
      </c>
      <c r="Q86" s="80">
        <f t="shared" si="11"/>
        <v>0.42753424679904128</v>
      </c>
      <c r="R86" s="80"/>
    </row>
    <row r="87" spans="1:18" x14ac:dyDescent="0.3">
      <c r="A87" s="85" t="s">
        <v>259</v>
      </c>
      <c r="B87" s="85">
        <v>1010000038</v>
      </c>
      <c r="C87" s="86">
        <v>197214303366</v>
      </c>
      <c r="D87" s="97" t="s">
        <v>633</v>
      </c>
      <c r="E87" s="78">
        <v>45777</v>
      </c>
      <c r="F87" s="78">
        <v>47603</v>
      </c>
      <c r="G87" s="77" t="s">
        <v>104</v>
      </c>
      <c r="H87" s="77">
        <v>60</v>
      </c>
      <c r="I87" s="81">
        <v>11.15</v>
      </c>
      <c r="J87" s="106">
        <v>15000000</v>
      </c>
      <c r="K87" s="89">
        <f t="shared" si="7"/>
        <v>4582.1917808219177</v>
      </c>
      <c r="L87" s="89">
        <f t="shared" si="8"/>
        <v>30</v>
      </c>
      <c r="M87" s="88">
        <f t="shared" si="9"/>
        <v>45868</v>
      </c>
      <c r="N87" s="89">
        <f t="shared" si="6"/>
        <v>15054986.301369863</v>
      </c>
      <c r="O87" s="89">
        <f t="shared" si="10"/>
        <v>54986.301369862631</v>
      </c>
      <c r="P87" s="90">
        <f>VLOOKUP(B87,[23]Sheet2!$E$4:$F$1055,2,FALSE)</f>
        <v>55444.34</v>
      </c>
      <c r="Q87" s="80">
        <f t="shared" si="11"/>
        <v>-458.03863013736554</v>
      </c>
      <c r="R87" s="80"/>
    </row>
    <row r="88" spans="1:18" x14ac:dyDescent="0.3">
      <c r="A88" s="85" t="s">
        <v>259</v>
      </c>
      <c r="B88" s="85">
        <v>1010000039</v>
      </c>
      <c r="C88" s="86" t="s">
        <v>644</v>
      </c>
      <c r="D88" s="97" t="s">
        <v>645</v>
      </c>
      <c r="E88" s="78">
        <v>45785</v>
      </c>
      <c r="F88" s="78">
        <v>46150</v>
      </c>
      <c r="G88" s="77" t="s">
        <v>10</v>
      </c>
      <c r="H88" s="77">
        <v>12</v>
      </c>
      <c r="I88" s="81">
        <v>9.25</v>
      </c>
      <c r="J88" s="106">
        <v>1450000</v>
      </c>
      <c r="K88" s="89">
        <f t="shared" si="7"/>
        <v>367.46575342465752</v>
      </c>
      <c r="L88" s="89">
        <f t="shared" si="8"/>
        <v>0</v>
      </c>
      <c r="M88" s="88" t="str">
        <f t="shared" si="9"/>
        <v/>
      </c>
      <c r="N88" s="89">
        <f t="shared" si="6"/>
        <v>1484909.2465753425</v>
      </c>
      <c r="O88" s="89">
        <f t="shared" si="10"/>
        <v>34909.246575342491</v>
      </c>
      <c r="P88" s="90">
        <f>VLOOKUP(B88,[23]Sheet2!$E$4:$F$1055,2,FALSE)</f>
        <v>34909.65</v>
      </c>
      <c r="Q88" s="80">
        <f t="shared" si="11"/>
        <v>-0.40342465751018608</v>
      </c>
      <c r="R88" s="80"/>
    </row>
    <row r="89" spans="1:18" x14ac:dyDescent="0.3">
      <c r="A89" s="85" t="s">
        <v>259</v>
      </c>
      <c r="B89" s="85">
        <v>1010000040</v>
      </c>
      <c r="C89" s="86" t="s">
        <v>426</v>
      </c>
      <c r="D89" s="97" t="s">
        <v>427</v>
      </c>
      <c r="E89" s="78">
        <v>45878</v>
      </c>
      <c r="F89" s="78">
        <v>46062</v>
      </c>
      <c r="G89" s="77" t="s">
        <v>10</v>
      </c>
      <c r="H89" s="77">
        <v>6</v>
      </c>
      <c r="I89" s="81">
        <v>8.25</v>
      </c>
      <c r="J89" s="106">
        <v>915822.74</v>
      </c>
      <c r="K89" s="89">
        <f t="shared" si="7"/>
        <v>207.00103027397262</v>
      </c>
      <c r="L89" s="89">
        <f t="shared" si="8"/>
        <v>0</v>
      </c>
      <c r="M89" s="88" t="str">
        <f t="shared" si="9"/>
        <v/>
      </c>
      <c r="N89" s="89">
        <f t="shared" si="6"/>
        <v>916236.74206054793</v>
      </c>
      <c r="O89" s="89">
        <f t="shared" si="10"/>
        <v>414.00206054793671</v>
      </c>
      <c r="P89" s="90">
        <f>VLOOKUP(B89,[23]Sheet2!$E$4:$F$1055,2,FALSE)</f>
        <v>414.38</v>
      </c>
      <c r="Q89" s="80">
        <f t="shared" si="11"/>
        <v>-0.37793945206328772</v>
      </c>
      <c r="R89" s="80"/>
    </row>
    <row r="90" spans="1:18" x14ac:dyDescent="0.3">
      <c r="A90" s="85" t="s">
        <v>259</v>
      </c>
      <c r="B90" s="85">
        <v>1010000041</v>
      </c>
      <c r="C90" s="86">
        <v>197472503323</v>
      </c>
      <c r="D90" s="97" t="s">
        <v>135</v>
      </c>
      <c r="E90" s="78">
        <v>45803</v>
      </c>
      <c r="F90" s="78">
        <v>46168</v>
      </c>
      <c r="G90" s="77" t="s">
        <v>10</v>
      </c>
      <c r="H90" s="77">
        <v>12</v>
      </c>
      <c r="I90" s="81">
        <v>9</v>
      </c>
      <c r="J90" s="106">
        <v>990000</v>
      </c>
      <c r="K90" s="89">
        <f t="shared" si="7"/>
        <v>244.10958904109589</v>
      </c>
      <c r="L90" s="89">
        <f t="shared" si="8"/>
        <v>0</v>
      </c>
      <c r="M90" s="88" t="str">
        <f t="shared" si="9"/>
        <v/>
      </c>
      <c r="N90" s="89">
        <f t="shared" si="6"/>
        <v>1008796.4383561644</v>
      </c>
      <c r="O90" s="89">
        <f t="shared" si="10"/>
        <v>18796.438356164377</v>
      </c>
      <c r="P90" s="90">
        <f>VLOOKUP(B90,[23]Sheet2!$E$4:$F$1055,2,FALSE)</f>
        <v>18796.47</v>
      </c>
      <c r="Q90" s="80">
        <f t="shared" si="11"/>
        <v>-3.1643835623981431E-2</v>
      </c>
      <c r="R90" s="80"/>
    </row>
    <row r="91" spans="1:18" x14ac:dyDescent="0.3">
      <c r="A91" s="85" t="s">
        <v>259</v>
      </c>
      <c r="B91" s="85">
        <v>1010000042</v>
      </c>
      <c r="C91" s="97" t="s">
        <v>763</v>
      </c>
      <c r="D91" s="97" t="s">
        <v>880</v>
      </c>
      <c r="E91" s="78">
        <v>45804</v>
      </c>
      <c r="F91" s="78">
        <v>46534</v>
      </c>
      <c r="G91" s="77" t="s">
        <v>104</v>
      </c>
      <c r="H91" s="77">
        <v>24</v>
      </c>
      <c r="I91" s="81">
        <v>10.5</v>
      </c>
      <c r="J91" s="106">
        <v>30500000</v>
      </c>
      <c r="K91" s="89">
        <f t="shared" si="7"/>
        <v>8773.9726027397264</v>
      </c>
      <c r="L91" s="89">
        <f t="shared" si="8"/>
        <v>27</v>
      </c>
      <c r="M91" s="88">
        <f t="shared" si="9"/>
        <v>45865</v>
      </c>
      <c r="N91" s="89">
        <f t="shared" si="6"/>
        <v>30631609.589041095</v>
      </c>
      <c r="O91" s="89">
        <f t="shared" si="10"/>
        <v>131609.58904109523</v>
      </c>
      <c r="P91" s="90">
        <f>VLOOKUP(B91,[23]Sheet2!$E$4:$F$1055,2,FALSE)</f>
        <v>131609.39000000001</v>
      </c>
      <c r="Q91" s="80">
        <f t="shared" si="11"/>
        <v>0.19904109521303326</v>
      </c>
      <c r="R91" s="80"/>
    </row>
    <row r="92" spans="1:18" x14ac:dyDescent="0.3">
      <c r="A92" s="85" t="s">
        <v>259</v>
      </c>
      <c r="B92" s="85">
        <v>1010000043</v>
      </c>
      <c r="C92" s="97" t="s">
        <v>314</v>
      </c>
      <c r="D92" s="97" t="s">
        <v>716</v>
      </c>
      <c r="E92" s="78">
        <v>45814</v>
      </c>
      <c r="F92" s="78">
        <v>45997</v>
      </c>
      <c r="G92" s="77" t="s">
        <v>10</v>
      </c>
      <c r="H92" s="77">
        <v>6</v>
      </c>
      <c r="I92" s="81">
        <v>8.25</v>
      </c>
      <c r="J92" s="106">
        <v>500000</v>
      </c>
      <c r="K92" s="89">
        <f t="shared" si="7"/>
        <v>113.01369863013699</v>
      </c>
      <c r="L92" s="89">
        <f t="shared" si="8"/>
        <v>0</v>
      </c>
      <c r="M92" s="88" t="str">
        <f t="shared" si="9"/>
        <v/>
      </c>
      <c r="N92" s="89">
        <f t="shared" si="6"/>
        <v>507458.90410958906</v>
      </c>
      <c r="O92" s="89">
        <f t="shared" si="10"/>
        <v>7458.904109589057</v>
      </c>
      <c r="P92" s="90">
        <f>VLOOKUP(B92,[23]Sheet2!$E$4:$F$1055,2,FALSE)</f>
        <v>7458.66</v>
      </c>
      <c r="Q92" s="80">
        <f t="shared" si="11"/>
        <v>0.24410958905718871</v>
      </c>
      <c r="R92" s="80"/>
    </row>
    <row r="93" spans="1:18" x14ac:dyDescent="0.3">
      <c r="A93" s="85" t="s">
        <v>259</v>
      </c>
      <c r="B93" s="85">
        <v>1010000044</v>
      </c>
      <c r="C93" s="97">
        <v>196113102709</v>
      </c>
      <c r="D93" s="97" t="s">
        <v>535</v>
      </c>
      <c r="E93" s="78">
        <v>45831</v>
      </c>
      <c r="F93" s="78">
        <v>46561</v>
      </c>
      <c r="G93" s="77" t="s">
        <v>10</v>
      </c>
      <c r="H93" s="77">
        <v>24</v>
      </c>
      <c r="I93" s="81">
        <v>10.5</v>
      </c>
      <c r="J93" s="106">
        <v>50000000</v>
      </c>
      <c r="K93" s="89">
        <f t="shared" si="7"/>
        <v>14383.561643835616</v>
      </c>
      <c r="L93" s="89">
        <f t="shared" si="8"/>
        <v>0</v>
      </c>
      <c r="M93" s="88" t="str">
        <f t="shared" si="9"/>
        <v/>
      </c>
      <c r="N93" s="89">
        <f t="shared" si="6"/>
        <v>50704794.520547949</v>
      </c>
      <c r="O93" s="89">
        <f t="shared" si="10"/>
        <v>704794.52054794878</v>
      </c>
      <c r="P93" s="90">
        <f>VLOOKUP(B93,[23]Sheet2!$E$4:$F$1055,2,FALSE)</f>
        <v>704794.44</v>
      </c>
      <c r="Q93" s="80">
        <f t="shared" si="11"/>
        <v>8.0547948833554983E-2</v>
      </c>
      <c r="R93" s="80"/>
    </row>
    <row r="94" spans="1:18" x14ac:dyDescent="0.3">
      <c r="A94" s="85" t="s">
        <v>259</v>
      </c>
      <c r="B94" s="85">
        <v>1010000045</v>
      </c>
      <c r="C94" s="97" t="s">
        <v>881</v>
      </c>
      <c r="D94" s="97" t="s">
        <v>882</v>
      </c>
      <c r="E94" s="78">
        <v>45849</v>
      </c>
      <c r="F94" s="78">
        <v>46945</v>
      </c>
      <c r="G94" s="77" t="s">
        <v>104</v>
      </c>
      <c r="H94" s="77">
        <v>36</v>
      </c>
      <c r="I94" s="81">
        <v>10.3</v>
      </c>
      <c r="J94" s="106">
        <v>1100000</v>
      </c>
      <c r="K94" s="89">
        <f t="shared" si="7"/>
        <v>310.41095890410963</v>
      </c>
      <c r="L94" s="89">
        <f t="shared" si="8"/>
        <v>11</v>
      </c>
      <c r="M94" s="88">
        <f t="shared" si="9"/>
        <v>45849</v>
      </c>
      <c r="N94" s="89">
        <f t="shared" si="6"/>
        <v>1109622.7397260275</v>
      </c>
      <c r="O94" s="89">
        <f t="shared" si="10"/>
        <v>9622.7397260274738</v>
      </c>
      <c r="P94" s="90">
        <f>VLOOKUP(B94,[23]Sheet2!$E$4:$F$1055,2,FALSE)</f>
        <v>9622.7099999999991</v>
      </c>
      <c r="Q94" s="80">
        <f t="shared" si="11"/>
        <v>2.972602747468045E-2</v>
      </c>
      <c r="R94" s="80"/>
    </row>
    <row r="95" spans="1:18" x14ac:dyDescent="0.3">
      <c r="A95" s="85" t="s">
        <v>259</v>
      </c>
      <c r="B95" s="85">
        <v>1010000046</v>
      </c>
      <c r="C95" s="97" t="s">
        <v>67</v>
      </c>
      <c r="D95" s="97" t="s">
        <v>149</v>
      </c>
      <c r="E95" s="78">
        <v>45867</v>
      </c>
      <c r="F95" s="78">
        <v>46232</v>
      </c>
      <c r="G95" s="77" t="s">
        <v>10</v>
      </c>
      <c r="H95" s="77">
        <v>12</v>
      </c>
      <c r="I95" s="81">
        <v>9</v>
      </c>
      <c r="J95" s="106">
        <v>2700000</v>
      </c>
      <c r="K95" s="89">
        <f t="shared" si="7"/>
        <v>665.7534246575342</v>
      </c>
      <c r="L95" s="89">
        <f t="shared" si="8"/>
        <v>0</v>
      </c>
      <c r="M95" s="88" t="str">
        <f t="shared" si="9"/>
        <v/>
      </c>
      <c r="N95" s="89">
        <f t="shared" si="6"/>
        <v>2708654.7945205481</v>
      </c>
      <c r="O95" s="89">
        <f t="shared" si="10"/>
        <v>8654.7945205480792</v>
      </c>
      <c r="P95" s="90">
        <f>VLOOKUP(B95,[23]Sheet2!$E$4:$F$1055,2,FALSE)</f>
        <v>8654.75</v>
      </c>
      <c r="Q95" s="80">
        <f t="shared" si="11"/>
        <v>4.4520548079162836E-2</v>
      </c>
      <c r="R95" s="80"/>
    </row>
    <row r="96" spans="1:18" x14ac:dyDescent="0.3">
      <c r="A96" s="85" t="s">
        <v>275</v>
      </c>
      <c r="B96" s="85">
        <v>1200000001</v>
      </c>
      <c r="C96" s="97" t="s">
        <v>95</v>
      </c>
      <c r="D96" s="97" t="s">
        <v>132</v>
      </c>
      <c r="E96" s="78">
        <v>45840</v>
      </c>
      <c r="F96" s="78">
        <v>45932</v>
      </c>
      <c r="G96" s="77" t="s">
        <v>10</v>
      </c>
      <c r="H96" s="77">
        <v>3</v>
      </c>
      <c r="I96" s="81">
        <v>7.5</v>
      </c>
      <c r="J96" s="106">
        <v>469725.85</v>
      </c>
      <c r="K96" s="89">
        <f t="shared" si="7"/>
        <v>96.519010273972583</v>
      </c>
      <c r="L96" s="89">
        <f t="shared" si="8"/>
        <v>0</v>
      </c>
      <c r="M96" s="88" t="str">
        <f t="shared" si="9"/>
        <v/>
      </c>
      <c r="N96" s="89">
        <f t="shared" si="6"/>
        <v>473586.61041095888</v>
      </c>
      <c r="O96" s="89">
        <f t="shared" si="10"/>
        <v>3860.760410958901</v>
      </c>
      <c r="P96" s="90">
        <f>VLOOKUP(B96,[23]Sheet2!$E$4:$F$1055,2,FALSE)</f>
        <v>3861.21</v>
      </c>
      <c r="Q96" s="80">
        <f t="shared" si="11"/>
        <v>-0.44958904109898867</v>
      </c>
      <c r="R96" s="80"/>
    </row>
    <row r="97" spans="1:18" x14ac:dyDescent="0.3">
      <c r="A97" s="85" t="s">
        <v>275</v>
      </c>
      <c r="B97" s="85">
        <v>1200000002</v>
      </c>
      <c r="C97" s="97" t="s">
        <v>27</v>
      </c>
      <c r="D97" s="97" t="s">
        <v>134</v>
      </c>
      <c r="E97" s="78">
        <v>45570</v>
      </c>
      <c r="F97" s="78">
        <v>45935</v>
      </c>
      <c r="G97" s="77" t="s">
        <v>10</v>
      </c>
      <c r="H97" s="77">
        <v>12</v>
      </c>
      <c r="I97" s="81">
        <v>9.75</v>
      </c>
      <c r="J97" s="106">
        <v>500000</v>
      </c>
      <c r="K97" s="89">
        <f t="shared" si="7"/>
        <v>133.56164383561645</v>
      </c>
      <c r="L97" s="89">
        <f t="shared" si="8"/>
        <v>0</v>
      </c>
      <c r="M97" s="88" t="str">
        <f t="shared" si="9"/>
        <v/>
      </c>
      <c r="N97" s="89">
        <f t="shared" si="6"/>
        <v>541404.10958904109</v>
      </c>
      <c r="O97" s="89">
        <f t="shared" si="10"/>
        <v>41404.109589041094</v>
      </c>
      <c r="P97" s="90">
        <f>VLOOKUP(B97,[23]Sheet2!$E$4:$F$1055,2,FALSE)</f>
        <v>41404.75</v>
      </c>
      <c r="Q97" s="80">
        <f t="shared" si="11"/>
        <v>-0.64041095890570432</v>
      </c>
      <c r="R97" s="80"/>
    </row>
    <row r="98" spans="1:18" x14ac:dyDescent="0.3">
      <c r="A98" s="85" t="s">
        <v>275</v>
      </c>
      <c r="B98" s="85">
        <v>1200000006</v>
      </c>
      <c r="C98" s="97" t="s">
        <v>389</v>
      </c>
      <c r="D98" s="97" t="s">
        <v>390</v>
      </c>
      <c r="E98" s="78">
        <v>45658</v>
      </c>
      <c r="F98" s="78">
        <v>46023</v>
      </c>
      <c r="G98" s="77" t="s">
        <v>104</v>
      </c>
      <c r="H98" s="77">
        <v>12</v>
      </c>
      <c r="I98" s="81">
        <v>9.5</v>
      </c>
      <c r="J98" s="106">
        <v>500000</v>
      </c>
      <c r="K98" s="89">
        <f t="shared" si="7"/>
        <v>130.13698630136986</v>
      </c>
      <c r="L98" s="89">
        <f t="shared" si="8"/>
        <v>1</v>
      </c>
      <c r="M98" s="88">
        <f t="shared" si="9"/>
        <v>45870</v>
      </c>
      <c r="N98" s="89">
        <f t="shared" si="6"/>
        <v>501301.36986301368</v>
      </c>
      <c r="O98" s="89">
        <f t="shared" si="10"/>
        <v>1301.3698630136787</v>
      </c>
      <c r="P98" s="90">
        <f>VLOOKUP(B98,[23]Sheet2!$E$4:$F$1055,2,FALSE)</f>
        <v>1302.05</v>
      </c>
      <c r="Q98" s="80">
        <f t="shared" si="11"/>
        <v>-0.68013698632125852</v>
      </c>
      <c r="R98" s="80"/>
    </row>
    <row r="99" spans="1:18" x14ac:dyDescent="0.3">
      <c r="A99" s="85" t="s">
        <v>275</v>
      </c>
      <c r="B99" s="85">
        <v>1200000016</v>
      </c>
      <c r="C99" s="97" t="s">
        <v>937</v>
      </c>
      <c r="D99" s="97" t="s">
        <v>938</v>
      </c>
      <c r="E99" s="78">
        <v>45863</v>
      </c>
      <c r="F99" s="78">
        <v>47689</v>
      </c>
      <c r="G99" s="77" t="s">
        <v>10</v>
      </c>
      <c r="H99" s="77">
        <v>60</v>
      </c>
      <c r="I99" s="81">
        <v>12</v>
      </c>
      <c r="J99" s="106">
        <v>1000000</v>
      </c>
      <c r="K99" s="89">
        <f t="shared" si="7"/>
        <v>328.76712328767121</v>
      </c>
      <c r="L99" s="89">
        <f t="shared" si="8"/>
        <v>0</v>
      </c>
      <c r="M99" s="88" t="str">
        <f t="shared" si="9"/>
        <v/>
      </c>
      <c r="N99" s="89">
        <f t="shared" si="6"/>
        <v>1005589.0410958905</v>
      </c>
      <c r="O99" s="89">
        <f t="shared" si="10"/>
        <v>5589.041095890454</v>
      </c>
      <c r="P99" s="90">
        <f>VLOOKUP(B99,[23]Sheet2!$E$4:$F$1055,2,FALSE)</f>
        <v>5589.09</v>
      </c>
      <c r="Q99" s="80">
        <f t="shared" si="11"/>
        <v>-4.8904109546128893E-2</v>
      </c>
      <c r="R99" s="80"/>
    </row>
    <row r="100" spans="1:18" x14ac:dyDescent="0.3">
      <c r="A100" s="85" t="s">
        <v>275</v>
      </c>
      <c r="B100" s="85">
        <v>1200000017</v>
      </c>
      <c r="C100" s="97">
        <v>200026601921</v>
      </c>
      <c r="D100" s="97" t="s">
        <v>986</v>
      </c>
      <c r="E100" s="78">
        <v>45873</v>
      </c>
      <c r="F100" s="78">
        <v>45904</v>
      </c>
      <c r="G100" s="77" t="s">
        <v>10</v>
      </c>
      <c r="H100" s="77">
        <v>1</v>
      </c>
      <c r="I100" s="81">
        <v>7.25</v>
      </c>
      <c r="J100" s="106">
        <v>1600000</v>
      </c>
      <c r="K100" s="89">
        <f t="shared" si="7"/>
        <v>317.80821917808214</v>
      </c>
      <c r="L100" s="89">
        <f t="shared" si="8"/>
        <v>0</v>
      </c>
      <c r="M100" s="88" t="str">
        <f t="shared" si="9"/>
        <v/>
      </c>
      <c r="N100" s="89">
        <f t="shared" si="6"/>
        <v>1602224.6575342466</v>
      </c>
      <c r="O100" s="89">
        <f t="shared" si="10"/>
        <v>2224.6575342465658</v>
      </c>
      <c r="P100" s="90">
        <f>VLOOKUP(B100,[23]Sheet2!$E$4:$F$1055,2,FALSE)</f>
        <v>2224.67</v>
      </c>
      <c r="Q100" s="80">
        <f t="shared" si="11"/>
        <v>-1.2465753434298676E-2</v>
      </c>
      <c r="R100" s="80"/>
    </row>
    <row r="101" spans="1:18" x14ac:dyDescent="0.3">
      <c r="A101" s="85" t="s">
        <v>276</v>
      </c>
      <c r="B101" s="85">
        <v>1210000006</v>
      </c>
      <c r="C101" s="86" t="s">
        <v>75</v>
      </c>
      <c r="D101" s="85" t="s">
        <v>158</v>
      </c>
      <c r="E101" s="91">
        <v>45861</v>
      </c>
      <c r="F101" s="91">
        <v>45953</v>
      </c>
      <c r="G101" s="85" t="s">
        <v>10</v>
      </c>
      <c r="H101" s="85">
        <v>3</v>
      </c>
      <c r="I101" s="81">
        <v>7.5</v>
      </c>
      <c r="J101" s="105">
        <v>1500000</v>
      </c>
      <c r="K101" s="89">
        <f t="shared" si="7"/>
        <v>308.21917808219177</v>
      </c>
      <c r="L101" s="89">
        <f t="shared" si="8"/>
        <v>0</v>
      </c>
      <c r="M101" s="88" t="str">
        <f t="shared" si="9"/>
        <v/>
      </c>
      <c r="N101" s="89">
        <f t="shared" si="6"/>
        <v>1505856.1643835616</v>
      </c>
      <c r="O101" s="89">
        <f t="shared" si="10"/>
        <v>5856.1643835615832</v>
      </c>
      <c r="P101" s="90">
        <f>VLOOKUP(B101,[23]Sheet2!$E$4:$F$1055,2,FALSE)</f>
        <v>5857.05</v>
      </c>
      <c r="Q101" s="80">
        <f t="shared" si="11"/>
        <v>-0.88561643841694604</v>
      </c>
      <c r="R101" s="80"/>
    </row>
    <row r="102" spans="1:18" x14ac:dyDescent="0.3">
      <c r="A102" s="85" t="s">
        <v>276</v>
      </c>
      <c r="B102" s="85">
        <v>1210000010</v>
      </c>
      <c r="C102" s="86">
        <v>196128200643</v>
      </c>
      <c r="D102" s="85" t="s">
        <v>173</v>
      </c>
      <c r="E102" s="99">
        <v>45853</v>
      </c>
      <c r="F102" s="99">
        <v>45945</v>
      </c>
      <c r="G102" s="85" t="s">
        <v>10</v>
      </c>
      <c r="H102" s="85">
        <v>3</v>
      </c>
      <c r="I102" s="81">
        <v>7.5</v>
      </c>
      <c r="J102" s="105">
        <v>500000</v>
      </c>
      <c r="K102" s="89">
        <f t="shared" si="7"/>
        <v>102.73972602739725</v>
      </c>
      <c r="L102" s="89">
        <f t="shared" si="8"/>
        <v>0</v>
      </c>
      <c r="M102" s="88" t="str">
        <f t="shared" si="9"/>
        <v/>
      </c>
      <c r="N102" s="89">
        <f t="shared" si="6"/>
        <v>502773.9726027397</v>
      </c>
      <c r="O102" s="89">
        <f t="shared" si="10"/>
        <v>2773.9726027396973</v>
      </c>
      <c r="P102" s="90">
        <f>VLOOKUP(B102,[23]Sheet2!$E$4:$F$1055,2,FALSE)</f>
        <v>2773.97</v>
      </c>
      <c r="Q102" s="80">
        <f t="shared" si="11"/>
        <v>2.6027396975223382E-3</v>
      </c>
      <c r="R102" s="80"/>
    </row>
    <row r="103" spans="1:18" x14ac:dyDescent="0.3">
      <c r="A103" s="85" t="s">
        <v>276</v>
      </c>
      <c r="B103" s="85">
        <v>1210000014</v>
      </c>
      <c r="C103" s="86" t="s">
        <v>98</v>
      </c>
      <c r="D103" s="85" t="s">
        <v>183</v>
      </c>
      <c r="E103" s="99">
        <v>45702</v>
      </c>
      <c r="F103" s="99">
        <v>45883</v>
      </c>
      <c r="G103" s="85" t="s">
        <v>10</v>
      </c>
      <c r="H103" s="85">
        <v>6</v>
      </c>
      <c r="I103" s="81">
        <v>8.5</v>
      </c>
      <c r="J103" s="107">
        <v>1100000</v>
      </c>
      <c r="K103" s="89">
        <f t="shared" si="7"/>
        <v>256.16438356164383</v>
      </c>
      <c r="L103" s="89">
        <f t="shared" si="8"/>
        <v>0</v>
      </c>
      <c r="M103" s="88" t="str">
        <f t="shared" si="9"/>
        <v/>
      </c>
      <c r="N103" s="89">
        <f t="shared" si="6"/>
        <v>1145597.2602739725</v>
      </c>
      <c r="O103" s="89">
        <f t="shared" si="10"/>
        <v>45597.260273972526</v>
      </c>
      <c r="P103" s="90">
        <f>VLOOKUP(B103,[23]Sheet2!$E$4:$F$1055,2,FALSE)</f>
        <v>45596.43</v>
      </c>
      <c r="Q103" s="80">
        <f t="shared" si="11"/>
        <v>0.83027397252590163</v>
      </c>
      <c r="R103" s="80"/>
    </row>
    <row r="104" spans="1:18" x14ac:dyDescent="0.3">
      <c r="A104" s="85" t="s">
        <v>276</v>
      </c>
      <c r="B104" s="85">
        <v>1210000016</v>
      </c>
      <c r="C104" s="86" t="s">
        <v>229</v>
      </c>
      <c r="D104" s="85" t="s">
        <v>230</v>
      </c>
      <c r="E104" s="91">
        <v>45839</v>
      </c>
      <c r="F104" s="91">
        <v>45931</v>
      </c>
      <c r="G104" s="85" t="s">
        <v>104</v>
      </c>
      <c r="H104" s="85">
        <v>3</v>
      </c>
      <c r="I104" s="81">
        <v>7.25</v>
      </c>
      <c r="J104" s="105">
        <v>1500000</v>
      </c>
      <c r="K104" s="89">
        <f t="shared" si="7"/>
        <v>297.945205479452</v>
      </c>
      <c r="L104" s="89">
        <f t="shared" si="8"/>
        <v>1</v>
      </c>
      <c r="M104" s="88">
        <f t="shared" si="9"/>
        <v>45870</v>
      </c>
      <c r="N104" s="89">
        <f t="shared" si="6"/>
        <v>1502979.4520547944</v>
      </c>
      <c r="O104" s="89">
        <f t="shared" si="10"/>
        <v>2979.4520547944121</v>
      </c>
      <c r="P104" s="90">
        <f>VLOOKUP(B104,[23]Sheet2!$E$4:$F$1055,2,FALSE)</f>
        <v>2979.71</v>
      </c>
      <c r="Q104" s="80">
        <f t="shared" si="11"/>
        <v>-0.2579452055879301</v>
      </c>
      <c r="R104" s="80"/>
    </row>
    <row r="105" spans="1:18" x14ac:dyDescent="0.3">
      <c r="A105" s="85" t="s">
        <v>276</v>
      </c>
      <c r="B105" s="85">
        <v>1210000017</v>
      </c>
      <c r="C105" s="86" t="s">
        <v>315</v>
      </c>
      <c r="D105" s="77" t="s">
        <v>316</v>
      </c>
      <c r="E105" s="78">
        <v>45597</v>
      </c>
      <c r="F105" s="78">
        <v>46327</v>
      </c>
      <c r="G105" s="77" t="s">
        <v>10</v>
      </c>
      <c r="H105" s="77">
        <v>24</v>
      </c>
      <c r="I105" s="81">
        <v>11.5</v>
      </c>
      <c r="J105" s="106">
        <v>200000</v>
      </c>
      <c r="K105" s="89">
        <f t="shared" si="7"/>
        <v>63.013698630136986</v>
      </c>
      <c r="L105" s="89">
        <f t="shared" si="8"/>
        <v>0</v>
      </c>
      <c r="M105" s="88" t="str">
        <f t="shared" si="9"/>
        <v/>
      </c>
      <c r="N105" s="89">
        <f t="shared" si="6"/>
        <v>217832.87671232875</v>
      </c>
      <c r="O105" s="89">
        <f t="shared" si="10"/>
        <v>17832.876712328754</v>
      </c>
      <c r="P105" s="90">
        <f>VLOOKUP(B105,[23]Sheet2!$E$4:$F$1055,2,FALSE)</f>
        <v>17831.830000000002</v>
      </c>
      <c r="Q105" s="80">
        <f t="shared" si="11"/>
        <v>1.0467123287526192</v>
      </c>
      <c r="R105" s="80"/>
    </row>
    <row r="106" spans="1:18" x14ac:dyDescent="0.3">
      <c r="A106" s="85" t="s">
        <v>276</v>
      </c>
      <c r="B106" s="85">
        <v>1210000022</v>
      </c>
      <c r="C106" s="93" t="s">
        <v>391</v>
      </c>
      <c r="D106" s="77" t="s">
        <v>392</v>
      </c>
      <c r="E106" s="78">
        <v>45658</v>
      </c>
      <c r="F106" s="78">
        <v>46023</v>
      </c>
      <c r="G106" s="77" t="s">
        <v>10</v>
      </c>
      <c r="H106" s="77">
        <v>12</v>
      </c>
      <c r="I106" s="81">
        <v>10</v>
      </c>
      <c r="J106" s="106">
        <v>465000</v>
      </c>
      <c r="K106" s="89">
        <f t="shared" si="7"/>
        <v>127.39726027397261</v>
      </c>
      <c r="L106" s="89">
        <f t="shared" si="8"/>
        <v>0</v>
      </c>
      <c r="M106" s="88" t="str">
        <f t="shared" si="9"/>
        <v/>
      </c>
      <c r="N106" s="89">
        <f t="shared" si="6"/>
        <v>493282.19178082194</v>
      </c>
      <c r="O106" s="89">
        <f t="shared" si="10"/>
        <v>28282.191780821944</v>
      </c>
      <c r="P106" s="90">
        <f>VLOOKUP(B106,[23]Sheet2!$E$4:$F$1055,2,FALSE)</f>
        <v>28282.799999999999</v>
      </c>
      <c r="Q106" s="80">
        <f t="shared" si="11"/>
        <v>-0.60821917805515113</v>
      </c>
      <c r="R106" s="80"/>
    </row>
    <row r="107" spans="1:18" x14ac:dyDescent="0.3">
      <c r="A107" s="85" t="s">
        <v>276</v>
      </c>
      <c r="B107" s="85">
        <v>1210000023</v>
      </c>
      <c r="C107" s="93" t="s">
        <v>393</v>
      </c>
      <c r="D107" s="77" t="s">
        <v>394</v>
      </c>
      <c r="E107" s="78">
        <v>45870</v>
      </c>
      <c r="F107" s="78">
        <v>45901</v>
      </c>
      <c r="G107" s="77" t="s">
        <v>10</v>
      </c>
      <c r="H107" s="77">
        <v>1</v>
      </c>
      <c r="I107" s="81">
        <v>7</v>
      </c>
      <c r="J107" s="106">
        <v>208397.68</v>
      </c>
      <c r="K107" s="89">
        <f t="shared" si="7"/>
        <v>39.966678356164387</v>
      </c>
      <c r="L107" s="89">
        <f t="shared" si="8"/>
        <v>0</v>
      </c>
      <c r="M107" s="88" t="str">
        <f t="shared" si="9"/>
        <v/>
      </c>
      <c r="N107" s="89">
        <f t="shared" si="6"/>
        <v>208797.34678356163</v>
      </c>
      <c r="O107" s="89">
        <f t="shared" si="10"/>
        <v>399.66678356163902</v>
      </c>
      <c r="P107" s="90">
        <f>VLOOKUP(B107,[23]Sheet2!$E$4:$F$1055,2,FALSE)</f>
        <v>400.05</v>
      </c>
      <c r="Q107" s="80">
        <f t="shared" si="11"/>
        <v>-0.38321643836098929</v>
      </c>
      <c r="R107" s="80"/>
    </row>
    <row r="108" spans="1:18" x14ac:dyDescent="0.3">
      <c r="A108" s="85" t="s">
        <v>276</v>
      </c>
      <c r="B108" s="85">
        <v>1210000024</v>
      </c>
      <c r="C108" s="97" t="s">
        <v>395</v>
      </c>
      <c r="D108" s="77" t="s">
        <v>396</v>
      </c>
      <c r="E108" s="78">
        <v>45658</v>
      </c>
      <c r="F108" s="78">
        <v>46023</v>
      </c>
      <c r="G108" s="77" t="s">
        <v>10</v>
      </c>
      <c r="H108" s="77">
        <v>12</v>
      </c>
      <c r="I108" s="81">
        <v>10</v>
      </c>
      <c r="J108" s="106">
        <v>500000</v>
      </c>
      <c r="K108" s="89">
        <f t="shared" si="7"/>
        <v>136.98630136986301</v>
      </c>
      <c r="L108" s="89">
        <f t="shared" si="8"/>
        <v>0</v>
      </c>
      <c r="M108" s="88" t="str">
        <f t="shared" si="9"/>
        <v/>
      </c>
      <c r="N108" s="89">
        <f t="shared" si="6"/>
        <v>530410.95890410955</v>
      </c>
      <c r="O108" s="89">
        <f t="shared" si="10"/>
        <v>30410.958904109546</v>
      </c>
      <c r="P108" s="90">
        <f>VLOOKUP(B108,[23]Sheet2!$E$4:$F$1055,2,FALSE)</f>
        <v>30411.78</v>
      </c>
      <c r="Q108" s="80">
        <f t="shared" si="11"/>
        <v>-0.82109589045285247</v>
      </c>
      <c r="R108" s="80"/>
    </row>
    <row r="109" spans="1:18" x14ac:dyDescent="0.3">
      <c r="A109" s="85" t="s">
        <v>276</v>
      </c>
      <c r="B109" s="85">
        <v>1210000031</v>
      </c>
      <c r="C109" s="97" t="s">
        <v>349</v>
      </c>
      <c r="D109" s="77" t="s">
        <v>350</v>
      </c>
      <c r="E109" s="78">
        <v>45858</v>
      </c>
      <c r="F109" s="78">
        <v>45889</v>
      </c>
      <c r="G109" s="77" t="s">
        <v>10</v>
      </c>
      <c r="H109" s="77">
        <v>1</v>
      </c>
      <c r="I109" s="81">
        <v>7</v>
      </c>
      <c r="J109" s="106">
        <v>102898.08</v>
      </c>
      <c r="K109" s="89">
        <f t="shared" si="7"/>
        <v>19.733878356164386</v>
      </c>
      <c r="L109" s="89">
        <f t="shared" si="8"/>
        <v>0</v>
      </c>
      <c r="M109" s="88" t="str">
        <f t="shared" si="9"/>
        <v/>
      </c>
      <c r="N109" s="89">
        <f t="shared" si="6"/>
        <v>103332.22532383562</v>
      </c>
      <c r="O109" s="89">
        <f t="shared" si="10"/>
        <v>434.14532383561891</v>
      </c>
      <c r="P109" s="90">
        <f>VLOOKUP(B109,[23]Sheet2!$E$4:$F$1055,2,FALSE)</f>
        <v>434.13</v>
      </c>
      <c r="Q109" s="80">
        <f t="shared" si="11"/>
        <v>1.5323835618914927E-2</v>
      </c>
      <c r="R109" s="80"/>
    </row>
    <row r="110" spans="1:18" x14ac:dyDescent="0.3">
      <c r="A110" s="85" t="s">
        <v>276</v>
      </c>
      <c r="B110" s="85">
        <v>1210000032</v>
      </c>
      <c r="C110" s="97">
        <v>196020500882</v>
      </c>
      <c r="D110" s="97" t="s">
        <v>500</v>
      </c>
      <c r="E110" s="78">
        <v>45863</v>
      </c>
      <c r="F110" s="78">
        <v>45894</v>
      </c>
      <c r="G110" s="77" t="s">
        <v>10</v>
      </c>
      <c r="H110" s="77">
        <v>1</v>
      </c>
      <c r="I110" s="81">
        <v>7</v>
      </c>
      <c r="J110" s="106">
        <v>1000000</v>
      </c>
      <c r="K110" s="89">
        <f t="shared" si="7"/>
        <v>191.78082191780823</v>
      </c>
      <c r="L110" s="89">
        <f t="shared" si="8"/>
        <v>0</v>
      </c>
      <c r="M110" s="88" t="str">
        <f t="shared" si="9"/>
        <v/>
      </c>
      <c r="N110" s="89">
        <f t="shared" si="6"/>
        <v>1003260.2739726028</v>
      </c>
      <c r="O110" s="89">
        <f t="shared" si="10"/>
        <v>3260.2739726027939</v>
      </c>
      <c r="P110" s="90">
        <f>VLOOKUP(B110,[23]Sheet2!$E$4:$F$1055,2,FALSE)</f>
        <v>3260.23</v>
      </c>
      <c r="Q110" s="80">
        <f t="shared" si="11"/>
        <v>4.3972602793928672E-2</v>
      </c>
      <c r="R110" s="80"/>
    </row>
    <row r="111" spans="1:18" x14ac:dyDescent="0.3">
      <c r="A111" s="85" t="s">
        <v>276</v>
      </c>
      <c r="B111" s="85">
        <v>1210000033</v>
      </c>
      <c r="C111" s="97" t="s">
        <v>349</v>
      </c>
      <c r="D111" s="97" t="s">
        <v>350</v>
      </c>
      <c r="E111" s="99">
        <v>45850</v>
      </c>
      <c r="F111" s="99">
        <v>45881</v>
      </c>
      <c r="G111" s="77" t="s">
        <v>10</v>
      </c>
      <c r="H111" s="77">
        <v>1</v>
      </c>
      <c r="I111" s="81">
        <v>7</v>
      </c>
      <c r="J111" s="106">
        <v>143274.22</v>
      </c>
      <c r="K111" s="89">
        <f t="shared" si="7"/>
        <v>27.477247671232877</v>
      </c>
      <c r="L111" s="89">
        <f t="shared" si="8"/>
        <v>0</v>
      </c>
      <c r="M111" s="88" t="str">
        <f t="shared" si="9"/>
        <v/>
      </c>
      <c r="N111" s="89">
        <f t="shared" si="6"/>
        <v>144098.53743013699</v>
      </c>
      <c r="O111" s="89">
        <f t="shared" si="10"/>
        <v>824.31743013698724</v>
      </c>
      <c r="P111" s="90">
        <f>VLOOKUP(B111,[23]Sheet2!$E$4:$F$1055,2,FALSE)</f>
        <v>824.43</v>
      </c>
      <c r="Q111" s="80">
        <f t="shared" si="11"/>
        <v>-0.11256986301270899</v>
      </c>
      <c r="R111" s="80"/>
    </row>
    <row r="112" spans="1:18" x14ac:dyDescent="0.3">
      <c r="A112" s="85" t="s">
        <v>276</v>
      </c>
      <c r="B112" s="85">
        <v>1210000037</v>
      </c>
      <c r="C112" s="97" t="s">
        <v>393</v>
      </c>
      <c r="D112" s="97" t="s">
        <v>394</v>
      </c>
      <c r="E112" s="78">
        <v>45854</v>
      </c>
      <c r="F112" s="78">
        <v>45885</v>
      </c>
      <c r="G112" s="77" t="s">
        <v>10</v>
      </c>
      <c r="H112" s="77">
        <v>1</v>
      </c>
      <c r="I112" s="81">
        <v>7</v>
      </c>
      <c r="J112" s="106">
        <v>203510.75</v>
      </c>
      <c r="K112" s="89">
        <f t="shared" si="7"/>
        <v>39.029458904109589</v>
      </c>
      <c r="L112" s="89">
        <f t="shared" si="8"/>
        <v>0</v>
      </c>
      <c r="M112" s="88" t="str">
        <f t="shared" si="9"/>
        <v/>
      </c>
      <c r="N112" s="89">
        <f t="shared" si="6"/>
        <v>204525.51593150684</v>
      </c>
      <c r="O112" s="89">
        <f t="shared" si="10"/>
        <v>1014.7659315068449</v>
      </c>
      <c r="P112" s="90">
        <f>VLOOKUP(B112,[23]Sheet2!$E$4:$F$1055,2,FALSE)</f>
        <v>1015.11</v>
      </c>
      <c r="Q112" s="80">
        <f t="shared" si="11"/>
        <v>-0.3440684931550777</v>
      </c>
      <c r="R112" s="80"/>
    </row>
    <row r="113" spans="1:18" x14ac:dyDescent="0.3">
      <c r="A113" s="85" t="s">
        <v>276</v>
      </c>
      <c r="B113" s="85">
        <v>1210000038</v>
      </c>
      <c r="C113" s="97" t="s">
        <v>349</v>
      </c>
      <c r="D113" s="97" t="s">
        <v>350</v>
      </c>
      <c r="E113" s="78">
        <v>45874</v>
      </c>
      <c r="F113" s="78">
        <v>45905</v>
      </c>
      <c r="G113" s="77" t="s">
        <v>10</v>
      </c>
      <c r="H113" s="77">
        <v>1</v>
      </c>
      <c r="I113" s="81">
        <v>7</v>
      </c>
      <c r="J113" s="106">
        <v>305324.34000000003</v>
      </c>
      <c r="K113" s="89">
        <f t="shared" si="7"/>
        <v>58.555352876712334</v>
      </c>
      <c r="L113" s="89">
        <f t="shared" si="8"/>
        <v>0</v>
      </c>
      <c r="M113" s="88" t="str">
        <f t="shared" si="9"/>
        <v/>
      </c>
      <c r="N113" s="89">
        <f t="shared" si="6"/>
        <v>305675.67211726028</v>
      </c>
      <c r="O113" s="89">
        <f t="shared" si="10"/>
        <v>351.33211726025911</v>
      </c>
      <c r="P113" s="90">
        <f>VLOOKUP(B113,[23]Sheet2!$E$4:$F$1055,2,FALSE)</f>
        <v>351.36</v>
      </c>
      <c r="Q113" s="80">
        <f t="shared" si="11"/>
        <v>-2.7882739740903162E-2</v>
      </c>
      <c r="R113" s="80"/>
    </row>
    <row r="114" spans="1:18" x14ac:dyDescent="0.3">
      <c r="A114" s="85" t="s">
        <v>276</v>
      </c>
      <c r="B114" s="85">
        <v>1210000039</v>
      </c>
      <c r="C114" s="97" t="s">
        <v>393</v>
      </c>
      <c r="D114" s="97" t="s">
        <v>394</v>
      </c>
      <c r="E114" s="78">
        <v>45871</v>
      </c>
      <c r="F114" s="78">
        <v>45902</v>
      </c>
      <c r="G114" s="77" t="s">
        <v>10</v>
      </c>
      <c r="H114" s="77">
        <v>1</v>
      </c>
      <c r="I114" s="81">
        <v>7</v>
      </c>
      <c r="J114" s="106">
        <v>101173.28</v>
      </c>
      <c r="K114" s="89">
        <f t="shared" si="7"/>
        <v>19.403094794520548</v>
      </c>
      <c r="L114" s="89">
        <f t="shared" si="8"/>
        <v>0</v>
      </c>
      <c r="M114" s="88" t="str">
        <f t="shared" si="9"/>
        <v/>
      </c>
      <c r="N114" s="89">
        <f t="shared" si="6"/>
        <v>101347.90785315068</v>
      </c>
      <c r="O114" s="89">
        <f t="shared" si="10"/>
        <v>174.62785315068322</v>
      </c>
      <c r="P114" s="90">
        <f>VLOOKUP(B114,[23]Sheet2!$E$4:$F$1055,2,FALSE)</f>
        <v>174.71</v>
      </c>
      <c r="Q114" s="80">
        <f t="shared" si="11"/>
        <v>-8.214684931678562E-2</v>
      </c>
      <c r="R114" s="80"/>
    </row>
    <row r="115" spans="1:18" x14ac:dyDescent="0.3">
      <c r="A115" s="96" t="s">
        <v>276</v>
      </c>
      <c r="B115" s="96">
        <v>1210000040</v>
      </c>
      <c r="C115" s="96">
        <v>196128200643</v>
      </c>
      <c r="D115" s="96" t="s">
        <v>173</v>
      </c>
      <c r="E115" s="78">
        <v>45831</v>
      </c>
      <c r="F115" s="78">
        <v>45923</v>
      </c>
      <c r="G115" s="77" t="s">
        <v>10</v>
      </c>
      <c r="H115" s="77">
        <v>3</v>
      </c>
      <c r="I115" s="81">
        <v>7.5</v>
      </c>
      <c r="J115" s="106">
        <v>500000</v>
      </c>
      <c r="K115" s="89">
        <f t="shared" si="7"/>
        <v>102.73972602739725</v>
      </c>
      <c r="L115" s="89">
        <f t="shared" si="8"/>
        <v>0</v>
      </c>
      <c r="M115" s="88" t="str">
        <f t="shared" si="9"/>
        <v/>
      </c>
      <c r="N115" s="89">
        <f t="shared" si="6"/>
        <v>505034.24657534249</v>
      </c>
      <c r="O115" s="89">
        <f t="shared" si="10"/>
        <v>5034.2465753424913</v>
      </c>
      <c r="P115" s="90">
        <f>VLOOKUP(B115,[23]Sheet2!$E$4:$F$1055,2,FALSE)</f>
        <v>5034.26</v>
      </c>
      <c r="Q115" s="80">
        <f t="shared" si="11"/>
        <v>-1.3424657508949167E-2</v>
      </c>
      <c r="R115" s="80"/>
    </row>
    <row r="116" spans="1:18" x14ac:dyDescent="0.3">
      <c r="A116" s="85" t="s">
        <v>277</v>
      </c>
      <c r="B116" s="85">
        <v>1220000001</v>
      </c>
      <c r="C116" s="97" t="s">
        <v>15</v>
      </c>
      <c r="D116" s="97" t="s">
        <v>121</v>
      </c>
      <c r="E116" s="78">
        <v>45798</v>
      </c>
      <c r="F116" s="78">
        <v>45890</v>
      </c>
      <c r="G116" s="77" t="s">
        <v>10</v>
      </c>
      <c r="H116" s="77">
        <v>3</v>
      </c>
      <c r="I116" s="81">
        <v>7.5</v>
      </c>
      <c r="J116" s="106">
        <v>1200000</v>
      </c>
      <c r="K116" s="89">
        <f t="shared" si="7"/>
        <v>246.57534246575344</v>
      </c>
      <c r="L116" s="89">
        <f t="shared" si="8"/>
        <v>0</v>
      </c>
      <c r="M116" s="88" t="str">
        <f t="shared" si="9"/>
        <v/>
      </c>
      <c r="N116" s="89">
        <f t="shared" si="6"/>
        <v>1220219.1780821919</v>
      </c>
      <c r="O116" s="89">
        <f t="shared" si="10"/>
        <v>20219.178082191851</v>
      </c>
      <c r="P116" s="90">
        <f>VLOOKUP(B116,[23]Sheet2!$E$4:$F$1055,2,FALSE)</f>
        <v>20218.850000000002</v>
      </c>
      <c r="Q116" s="80">
        <f t="shared" si="11"/>
        <v>0.32808219184880727</v>
      </c>
      <c r="R116" s="80"/>
    </row>
    <row r="117" spans="1:18" x14ac:dyDescent="0.3">
      <c r="A117" s="85" t="s">
        <v>277</v>
      </c>
      <c r="B117" s="85">
        <v>1220000005</v>
      </c>
      <c r="C117" s="97" t="s">
        <v>15</v>
      </c>
      <c r="D117" s="97" t="s">
        <v>121</v>
      </c>
      <c r="E117" s="78">
        <v>45849</v>
      </c>
      <c r="F117" s="78">
        <v>45941</v>
      </c>
      <c r="G117" s="77" t="s">
        <v>10</v>
      </c>
      <c r="H117" s="77">
        <v>3</v>
      </c>
      <c r="I117" s="81">
        <v>7.5</v>
      </c>
      <c r="J117" s="106">
        <v>600000</v>
      </c>
      <c r="K117" s="89">
        <f t="shared" si="7"/>
        <v>123.28767123287672</v>
      </c>
      <c r="L117" s="89">
        <f t="shared" si="8"/>
        <v>0</v>
      </c>
      <c r="M117" s="88" t="str">
        <f t="shared" si="9"/>
        <v/>
      </c>
      <c r="N117" s="89">
        <f t="shared" si="6"/>
        <v>603821.91780821921</v>
      </c>
      <c r="O117" s="89">
        <f t="shared" si="10"/>
        <v>3821.9178082192084</v>
      </c>
      <c r="P117" s="90">
        <f>VLOOKUP(B117,[23]Sheet2!$E$4:$F$1055,2,FALSE)</f>
        <v>3822.56</v>
      </c>
      <c r="Q117" s="80">
        <f t="shared" si="11"/>
        <v>-0.64219178079156336</v>
      </c>
      <c r="R117" s="80"/>
    </row>
    <row r="118" spans="1:18" x14ac:dyDescent="0.3">
      <c r="A118" s="85" t="s">
        <v>277</v>
      </c>
      <c r="B118" s="85">
        <v>1220000008</v>
      </c>
      <c r="C118" s="97" t="s">
        <v>638</v>
      </c>
      <c r="D118" s="97" t="s">
        <v>639</v>
      </c>
      <c r="E118" s="78">
        <v>45784</v>
      </c>
      <c r="F118" s="78">
        <v>45968</v>
      </c>
      <c r="G118" s="77" t="s">
        <v>10</v>
      </c>
      <c r="H118" s="77">
        <v>6</v>
      </c>
      <c r="I118" s="81">
        <v>8.25</v>
      </c>
      <c r="J118" s="106">
        <v>1000000</v>
      </c>
      <c r="K118" s="89">
        <f t="shared" si="7"/>
        <v>226.02739726027397</v>
      </c>
      <c r="L118" s="89">
        <f t="shared" si="8"/>
        <v>0</v>
      </c>
      <c r="M118" s="88" t="str">
        <f t="shared" si="9"/>
        <v/>
      </c>
      <c r="N118" s="89">
        <f t="shared" si="6"/>
        <v>1021698.6301369863</v>
      </c>
      <c r="O118" s="89">
        <f t="shared" si="10"/>
        <v>21698.630136986263</v>
      </c>
      <c r="P118" s="90">
        <f>VLOOKUP(B118,[23]Sheet2!$E$4:$F$1055,2,FALSE)</f>
        <v>21698.880000000001</v>
      </c>
      <c r="Q118" s="80">
        <f t="shared" si="11"/>
        <v>-0.2498630137379223</v>
      </c>
      <c r="R118" s="80"/>
    </row>
    <row r="119" spans="1:18" x14ac:dyDescent="0.3">
      <c r="A119" s="85" t="s">
        <v>277</v>
      </c>
      <c r="B119" s="85">
        <v>1220000010</v>
      </c>
      <c r="C119" s="97" t="s">
        <v>964</v>
      </c>
      <c r="D119" s="97" t="s">
        <v>965</v>
      </c>
      <c r="E119" s="78">
        <v>45868</v>
      </c>
      <c r="F119" s="78">
        <v>45899</v>
      </c>
      <c r="G119" s="77" t="s">
        <v>10</v>
      </c>
      <c r="H119" s="77">
        <v>1</v>
      </c>
      <c r="I119" s="81">
        <v>7</v>
      </c>
      <c r="J119" s="106">
        <v>300000</v>
      </c>
      <c r="K119" s="89">
        <f t="shared" si="7"/>
        <v>57.534246575342479</v>
      </c>
      <c r="L119" s="89">
        <f t="shared" si="8"/>
        <v>0</v>
      </c>
      <c r="M119" s="88" t="str">
        <f t="shared" si="9"/>
        <v/>
      </c>
      <c r="N119" s="89">
        <f t="shared" si="6"/>
        <v>300690.41095890413</v>
      </c>
      <c r="O119" s="89">
        <f t="shared" si="10"/>
        <v>690.41095890413271</v>
      </c>
      <c r="P119" s="90">
        <f>VLOOKUP(B119,[23]Sheet2!$E$4:$F$1055,2,FALSE)</f>
        <v>690.36</v>
      </c>
      <c r="Q119" s="80">
        <f t="shared" si="11"/>
        <v>5.095890413269899E-2</v>
      </c>
      <c r="R119" s="80"/>
    </row>
    <row r="120" spans="1:18" x14ac:dyDescent="0.3">
      <c r="A120" s="85" t="s">
        <v>240</v>
      </c>
      <c r="B120" s="85">
        <v>1020000001</v>
      </c>
      <c r="C120" s="97" t="s">
        <v>242</v>
      </c>
      <c r="D120" s="97" t="s">
        <v>243</v>
      </c>
      <c r="E120" s="78">
        <v>45848</v>
      </c>
      <c r="F120" s="78">
        <v>45940</v>
      </c>
      <c r="G120" s="77" t="s">
        <v>10</v>
      </c>
      <c r="H120" s="77">
        <v>3</v>
      </c>
      <c r="I120" s="81">
        <v>7.5</v>
      </c>
      <c r="J120" s="106">
        <v>3715854.27</v>
      </c>
      <c r="K120" s="89">
        <f t="shared" si="7"/>
        <v>763.53169931506841</v>
      </c>
      <c r="L120" s="89">
        <f t="shared" si="8"/>
        <v>0</v>
      </c>
      <c r="M120" s="88" t="str">
        <f t="shared" si="9"/>
        <v/>
      </c>
      <c r="N120" s="89">
        <f t="shared" si="6"/>
        <v>3740287.284378082</v>
      </c>
      <c r="O120" s="89">
        <f t="shared" si="10"/>
        <v>24433.014378082007</v>
      </c>
      <c r="P120" s="90">
        <f>VLOOKUP(B120,[23]Sheet2!$E$4:$F$1055,2,FALSE)</f>
        <v>24432.02</v>
      </c>
      <c r="Q120" s="80">
        <f t="shared" si="11"/>
        <v>0.99437808200673317</v>
      </c>
      <c r="R120" s="80"/>
    </row>
    <row r="121" spans="1:18" x14ac:dyDescent="0.3">
      <c r="A121" s="85" t="s">
        <v>240</v>
      </c>
      <c r="B121" s="85">
        <v>1020000005</v>
      </c>
      <c r="C121" s="97" t="s">
        <v>578</v>
      </c>
      <c r="D121" s="97" t="s">
        <v>717</v>
      </c>
      <c r="E121" s="78">
        <v>45750</v>
      </c>
      <c r="F121" s="78">
        <v>45933</v>
      </c>
      <c r="G121" s="77" t="s">
        <v>104</v>
      </c>
      <c r="H121" s="77">
        <v>6</v>
      </c>
      <c r="I121" s="81">
        <v>8</v>
      </c>
      <c r="J121" s="106">
        <v>3000000</v>
      </c>
      <c r="K121" s="89">
        <f t="shared" si="7"/>
        <v>657.53424657534242</v>
      </c>
      <c r="L121" s="89">
        <f t="shared" si="8"/>
        <v>3</v>
      </c>
      <c r="M121" s="88">
        <f t="shared" si="9"/>
        <v>45872</v>
      </c>
      <c r="N121" s="89">
        <f t="shared" si="6"/>
        <v>3005260.2739726026</v>
      </c>
      <c r="O121" s="89">
        <f t="shared" si="10"/>
        <v>5260.2739726025611</v>
      </c>
      <c r="P121" s="90">
        <f>VLOOKUP(B121,[23]Sheet2!$E$4:$F$1055,2,FALSE)</f>
        <v>5259.72</v>
      </c>
      <c r="Q121" s="80">
        <f t="shared" si="11"/>
        <v>0.55397260256086156</v>
      </c>
      <c r="R121" s="80"/>
    </row>
    <row r="122" spans="1:18" x14ac:dyDescent="0.3">
      <c r="A122" s="85" t="s">
        <v>240</v>
      </c>
      <c r="B122" s="85">
        <v>1020000007</v>
      </c>
      <c r="C122" s="97" t="s">
        <v>582</v>
      </c>
      <c r="D122" s="97" t="s">
        <v>583</v>
      </c>
      <c r="E122" s="78">
        <v>45773</v>
      </c>
      <c r="F122" s="78">
        <v>45956</v>
      </c>
      <c r="G122" s="77" t="s">
        <v>10</v>
      </c>
      <c r="H122" s="77">
        <v>6</v>
      </c>
      <c r="I122" s="81">
        <v>8.65</v>
      </c>
      <c r="J122" s="106">
        <v>1000000</v>
      </c>
      <c r="K122" s="89">
        <f t="shared" si="7"/>
        <v>236.98630136986304</v>
      </c>
      <c r="L122" s="89">
        <f t="shared" si="8"/>
        <v>0</v>
      </c>
      <c r="M122" s="88" t="str">
        <f t="shared" si="9"/>
        <v/>
      </c>
      <c r="N122" s="89">
        <f t="shared" si="6"/>
        <v>1025357.5342465753</v>
      </c>
      <c r="O122" s="89">
        <f t="shared" si="10"/>
        <v>25357.53424657532</v>
      </c>
      <c r="P122" s="90">
        <f>VLOOKUP(B122,[23]Sheet2!$E$4:$F$1055,2,FALSE)</f>
        <v>25357.93</v>
      </c>
      <c r="Q122" s="80">
        <f t="shared" si="11"/>
        <v>-0.39575342468015151</v>
      </c>
      <c r="R122" s="80"/>
    </row>
    <row r="123" spans="1:18" x14ac:dyDescent="0.3">
      <c r="A123" s="85" t="s">
        <v>240</v>
      </c>
      <c r="B123" s="85">
        <v>1020000008</v>
      </c>
      <c r="C123" s="97" t="s">
        <v>578</v>
      </c>
      <c r="D123" s="97" t="s">
        <v>717</v>
      </c>
      <c r="E123" s="78">
        <v>45779</v>
      </c>
      <c r="F123" s="78">
        <v>45963</v>
      </c>
      <c r="G123" s="77" t="s">
        <v>104</v>
      </c>
      <c r="H123" s="77">
        <v>6</v>
      </c>
      <c r="I123" s="81">
        <v>8</v>
      </c>
      <c r="J123" s="106">
        <v>1600000</v>
      </c>
      <c r="K123" s="89">
        <f t="shared" si="7"/>
        <v>350.6849315068493</v>
      </c>
      <c r="L123" s="89">
        <f t="shared" si="8"/>
        <v>2</v>
      </c>
      <c r="M123" s="88">
        <f t="shared" si="9"/>
        <v>45871</v>
      </c>
      <c r="N123" s="89">
        <f t="shared" si="6"/>
        <v>1603156.1643835616</v>
      </c>
      <c r="O123" s="89">
        <f t="shared" si="10"/>
        <v>3156.1643835615832</v>
      </c>
      <c r="P123" s="90">
        <f>VLOOKUP(B123,[23]Sheet2!$E$4:$F$1055,2,FALSE)</f>
        <v>3155.67</v>
      </c>
      <c r="Q123" s="80">
        <f t="shared" si="11"/>
        <v>0.4943835615831631</v>
      </c>
      <c r="R123" s="80"/>
    </row>
    <row r="124" spans="1:18" x14ac:dyDescent="0.3">
      <c r="A124" s="85" t="s">
        <v>240</v>
      </c>
      <c r="B124" s="85">
        <v>1020000009</v>
      </c>
      <c r="C124" s="97" t="s">
        <v>809</v>
      </c>
      <c r="D124" s="97" t="s">
        <v>810</v>
      </c>
      <c r="E124" s="78">
        <v>45854</v>
      </c>
      <c r="F124" s="78">
        <v>45885</v>
      </c>
      <c r="G124" s="77" t="s">
        <v>10</v>
      </c>
      <c r="H124" s="77">
        <v>1</v>
      </c>
      <c r="I124" s="81">
        <v>7</v>
      </c>
      <c r="J124" s="106">
        <v>201035.61</v>
      </c>
      <c r="K124" s="89">
        <f t="shared" si="7"/>
        <v>38.554774520547944</v>
      </c>
      <c r="L124" s="89">
        <f t="shared" si="8"/>
        <v>0</v>
      </c>
      <c r="M124" s="88" t="str">
        <f t="shared" si="9"/>
        <v/>
      </c>
      <c r="N124" s="89">
        <f t="shared" si="6"/>
        <v>202038.03413753424</v>
      </c>
      <c r="O124" s="89">
        <f t="shared" si="10"/>
        <v>1002.4241375342535</v>
      </c>
      <c r="P124" s="90">
        <f>VLOOKUP(B124,[23]Sheet2!$E$4:$F$1055,2,FALSE)</f>
        <v>1002.42</v>
      </c>
      <c r="Q124" s="80">
        <f t="shared" si="11"/>
        <v>4.1375342535729942E-3</v>
      </c>
      <c r="R124" s="80"/>
    </row>
    <row r="125" spans="1:18" x14ac:dyDescent="0.3">
      <c r="A125" s="85" t="s">
        <v>240</v>
      </c>
      <c r="B125" s="85">
        <v>1020000010</v>
      </c>
      <c r="C125" s="97" t="s">
        <v>939</v>
      </c>
      <c r="D125" s="97" t="s">
        <v>940</v>
      </c>
      <c r="E125" s="78">
        <v>45860</v>
      </c>
      <c r="F125" s="78">
        <v>45891</v>
      </c>
      <c r="G125" s="77" t="s">
        <v>10</v>
      </c>
      <c r="H125" s="77">
        <v>1</v>
      </c>
      <c r="I125" s="81">
        <v>7</v>
      </c>
      <c r="J125" s="106">
        <v>100000</v>
      </c>
      <c r="K125" s="89">
        <f t="shared" si="7"/>
        <v>19.178082191780824</v>
      </c>
      <c r="L125" s="89">
        <f t="shared" si="8"/>
        <v>0</v>
      </c>
      <c r="M125" s="88" t="str">
        <f t="shared" si="9"/>
        <v/>
      </c>
      <c r="N125" s="89">
        <f t="shared" si="6"/>
        <v>100383.56164383562</v>
      </c>
      <c r="O125" s="89">
        <f t="shared" si="10"/>
        <v>383.56164383562282</v>
      </c>
      <c r="P125" s="90">
        <f>VLOOKUP(B125,[23]Sheet2!$E$4:$F$1055,2,FALSE)</f>
        <v>383.6</v>
      </c>
      <c r="Q125" s="80">
        <f t="shared" si="11"/>
        <v>-3.8356164377205459E-2</v>
      </c>
      <c r="R125" s="80"/>
    </row>
    <row r="126" spans="1:18" x14ac:dyDescent="0.3">
      <c r="A126" s="85" t="s">
        <v>278</v>
      </c>
      <c r="B126" s="85">
        <v>1230000004</v>
      </c>
      <c r="C126" s="97" t="s">
        <v>65</v>
      </c>
      <c r="D126" s="97" t="s">
        <v>146</v>
      </c>
      <c r="E126" s="78">
        <v>45618</v>
      </c>
      <c r="F126" s="78">
        <v>45983</v>
      </c>
      <c r="G126" s="77" t="s">
        <v>10</v>
      </c>
      <c r="H126" s="77">
        <v>12</v>
      </c>
      <c r="I126" s="81">
        <v>9.75</v>
      </c>
      <c r="J126" s="106">
        <v>800000</v>
      </c>
      <c r="K126" s="89">
        <f t="shared" si="7"/>
        <v>213.69863013698631</v>
      </c>
      <c r="L126" s="89">
        <f t="shared" si="8"/>
        <v>0</v>
      </c>
      <c r="M126" s="88" t="str">
        <f t="shared" si="9"/>
        <v/>
      </c>
      <c r="N126" s="89">
        <f t="shared" si="6"/>
        <v>855989.04109589045</v>
      </c>
      <c r="O126" s="89">
        <f t="shared" si="10"/>
        <v>55989.041095890454</v>
      </c>
      <c r="P126" s="90">
        <f>VLOOKUP(B126,[23]Sheet2!$E$4:$F$1055,2,FALSE)</f>
        <v>55989.05</v>
      </c>
      <c r="Q126" s="80">
        <f t="shared" si="11"/>
        <v>-8.9041095488937572E-3</v>
      </c>
      <c r="R126" s="80"/>
    </row>
    <row r="127" spans="1:18" x14ac:dyDescent="0.3">
      <c r="A127" s="85" t="s">
        <v>278</v>
      </c>
      <c r="B127" s="96">
        <v>1230000005</v>
      </c>
      <c r="C127" s="97" t="s">
        <v>201</v>
      </c>
      <c r="D127" s="97" t="s">
        <v>207</v>
      </c>
      <c r="E127" s="91">
        <v>45751</v>
      </c>
      <c r="F127" s="78">
        <v>46116</v>
      </c>
      <c r="G127" s="77" t="s">
        <v>10</v>
      </c>
      <c r="H127" s="77">
        <v>12</v>
      </c>
      <c r="I127" s="81">
        <v>8.75</v>
      </c>
      <c r="J127" s="106">
        <v>650000</v>
      </c>
      <c r="K127" s="89">
        <f t="shared" si="7"/>
        <v>155.82191780821918</v>
      </c>
      <c r="L127" s="89">
        <f t="shared" si="8"/>
        <v>0</v>
      </c>
      <c r="M127" s="88" t="str">
        <f t="shared" si="9"/>
        <v/>
      </c>
      <c r="N127" s="89">
        <f t="shared" si="6"/>
        <v>670101.0273972603</v>
      </c>
      <c r="O127" s="89">
        <f t="shared" si="10"/>
        <v>20101.027397260303</v>
      </c>
      <c r="P127" s="90">
        <f>VLOOKUP(B127,[23]Sheet2!$E$4:$F$1055,2,FALSE)</f>
        <v>20099.23</v>
      </c>
      <c r="Q127" s="80">
        <f t="shared" si="11"/>
        <v>1.7973972603031143</v>
      </c>
      <c r="R127" s="80"/>
    </row>
    <row r="128" spans="1:18" x14ac:dyDescent="0.3">
      <c r="A128" s="96" t="s">
        <v>278</v>
      </c>
      <c r="B128" s="96">
        <v>1230000006</v>
      </c>
      <c r="C128" s="96" t="s">
        <v>202</v>
      </c>
      <c r="D128" s="96" t="s">
        <v>210</v>
      </c>
      <c r="E128" s="78">
        <v>45799</v>
      </c>
      <c r="F128" s="78">
        <v>46164</v>
      </c>
      <c r="G128" s="77" t="s">
        <v>10</v>
      </c>
      <c r="H128" s="77">
        <v>12</v>
      </c>
      <c r="I128" s="81">
        <v>8.75</v>
      </c>
      <c r="J128" s="106">
        <v>327675</v>
      </c>
      <c r="K128" s="89">
        <f t="shared" si="7"/>
        <v>78.552226027397253</v>
      </c>
      <c r="L128" s="89">
        <f t="shared" si="8"/>
        <v>0</v>
      </c>
      <c r="M128" s="88" t="str">
        <f t="shared" si="9"/>
        <v/>
      </c>
      <c r="N128" s="89">
        <f t="shared" si="6"/>
        <v>334037.73030821915</v>
      </c>
      <c r="O128" s="89">
        <f t="shared" si="10"/>
        <v>6362.7303082191502</v>
      </c>
      <c r="P128" s="90">
        <f>VLOOKUP(B128,[23]Sheet2!$E$4:$F$1055,2,FALSE)</f>
        <v>6363.8</v>
      </c>
      <c r="Q128" s="80">
        <f t="shared" si="11"/>
        <v>-1.0696917808500075</v>
      </c>
      <c r="R128" s="80"/>
    </row>
    <row r="129" spans="1:18" x14ac:dyDescent="0.3">
      <c r="A129" s="85" t="s">
        <v>278</v>
      </c>
      <c r="B129" s="85">
        <v>1230000013</v>
      </c>
      <c r="C129" s="97" t="s">
        <v>543</v>
      </c>
      <c r="D129" s="97" t="s">
        <v>544</v>
      </c>
      <c r="E129" s="78">
        <v>45850</v>
      </c>
      <c r="F129" s="78">
        <v>45881</v>
      </c>
      <c r="G129" s="77" t="s">
        <v>10</v>
      </c>
      <c r="H129" s="77">
        <v>1</v>
      </c>
      <c r="I129" s="81">
        <v>7</v>
      </c>
      <c r="J129" s="106">
        <v>600000</v>
      </c>
      <c r="K129" s="89">
        <f t="shared" si="7"/>
        <v>115.06849315068496</v>
      </c>
      <c r="L129" s="89">
        <f t="shared" si="8"/>
        <v>0</v>
      </c>
      <c r="M129" s="88" t="str">
        <f t="shared" si="9"/>
        <v/>
      </c>
      <c r="N129" s="89">
        <f t="shared" si="6"/>
        <v>603452.05479452061</v>
      </c>
      <c r="O129" s="89">
        <f t="shared" si="10"/>
        <v>3452.0547945206054</v>
      </c>
      <c r="P129" s="90">
        <f>VLOOKUP(B129,[23]Sheet2!$E$4:$F$1055,2,FALSE)</f>
        <v>3452.3199999999997</v>
      </c>
      <c r="Q129" s="80">
        <f t="shared" si="11"/>
        <v>-0.26520547939435346</v>
      </c>
      <c r="R129" s="80"/>
    </row>
    <row r="130" spans="1:18" x14ac:dyDescent="0.3">
      <c r="A130" s="85" t="s">
        <v>278</v>
      </c>
      <c r="B130" s="85">
        <v>1230000016</v>
      </c>
      <c r="C130" s="97" t="s">
        <v>640</v>
      </c>
      <c r="D130" s="97" t="s">
        <v>641</v>
      </c>
      <c r="E130" s="78">
        <v>45876</v>
      </c>
      <c r="F130" s="78">
        <v>45968</v>
      </c>
      <c r="G130" s="77" t="s">
        <v>10</v>
      </c>
      <c r="H130" s="77">
        <v>3</v>
      </c>
      <c r="I130" s="81">
        <v>7.5</v>
      </c>
      <c r="J130" s="106">
        <v>1000000</v>
      </c>
      <c r="K130" s="89">
        <f t="shared" si="7"/>
        <v>205.47945205479451</v>
      </c>
      <c r="L130" s="89">
        <f t="shared" si="8"/>
        <v>0</v>
      </c>
      <c r="M130" s="88" t="str">
        <f t="shared" si="9"/>
        <v/>
      </c>
      <c r="N130" s="89">
        <f t="shared" si="6"/>
        <v>1000821.9178082192</v>
      </c>
      <c r="O130" s="89">
        <f t="shared" si="10"/>
        <v>821.91780821920838</v>
      </c>
      <c r="P130" s="90">
        <f>VLOOKUP(B130,[23]Sheet2!$E$4:$F$1055,2,FALSE)</f>
        <v>821.96999999999991</v>
      </c>
      <c r="Q130" s="80">
        <f t="shared" si="11"/>
        <v>-5.2191780791531528E-2</v>
      </c>
      <c r="R130" s="80"/>
    </row>
    <row r="131" spans="1:18" x14ac:dyDescent="0.3">
      <c r="A131" s="85" t="s">
        <v>278</v>
      </c>
      <c r="B131" s="85">
        <v>1230000017</v>
      </c>
      <c r="C131" s="97" t="s">
        <v>811</v>
      </c>
      <c r="D131" s="97" t="s">
        <v>812</v>
      </c>
      <c r="E131" s="78">
        <v>45854</v>
      </c>
      <c r="F131" s="78">
        <v>45885</v>
      </c>
      <c r="G131" s="77" t="s">
        <v>10</v>
      </c>
      <c r="H131" s="77">
        <v>1</v>
      </c>
      <c r="I131" s="81">
        <v>7</v>
      </c>
      <c r="J131" s="106">
        <v>700000</v>
      </c>
      <c r="K131" s="89">
        <f t="shared" si="7"/>
        <v>134.24657534246577</v>
      </c>
      <c r="L131" s="89">
        <f t="shared" si="8"/>
        <v>0</v>
      </c>
      <c r="M131" s="88" t="str">
        <f t="shared" si="9"/>
        <v/>
      </c>
      <c r="N131" s="89">
        <f t="shared" si="6"/>
        <v>703490.41095890407</v>
      </c>
      <c r="O131" s="89">
        <f t="shared" si="10"/>
        <v>3490.4109589040745</v>
      </c>
      <c r="P131" s="90">
        <f>VLOOKUP(B131,[23]Sheet2!$E$4:$F$1055,2,FALSE)</f>
        <v>3490.6</v>
      </c>
      <c r="Q131" s="80">
        <f t="shared" si="11"/>
        <v>-0.18904109592540408</v>
      </c>
      <c r="R131" s="80"/>
    </row>
    <row r="132" spans="1:18" x14ac:dyDescent="0.3">
      <c r="A132" s="85" t="s">
        <v>278</v>
      </c>
      <c r="B132" s="85">
        <v>1230000018</v>
      </c>
      <c r="C132" s="97" t="s">
        <v>902</v>
      </c>
      <c r="D132" s="97" t="s">
        <v>903</v>
      </c>
      <c r="E132" s="78">
        <v>45854</v>
      </c>
      <c r="F132" s="78">
        <v>45885</v>
      </c>
      <c r="G132" s="77" t="s">
        <v>10</v>
      </c>
      <c r="H132" s="77">
        <v>1</v>
      </c>
      <c r="I132" s="81">
        <v>7</v>
      </c>
      <c r="J132" s="106">
        <v>200000</v>
      </c>
      <c r="K132" s="89">
        <f t="shared" si="7"/>
        <v>38.356164383561648</v>
      </c>
      <c r="L132" s="89">
        <f t="shared" si="8"/>
        <v>0</v>
      </c>
      <c r="M132" s="88" t="str">
        <f t="shared" si="9"/>
        <v/>
      </c>
      <c r="N132" s="89">
        <f t="shared" si="6"/>
        <v>200997.26027397261</v>
      </c>
      <c r="O132" s="89">
        <f t="shared" si="10"/>
        <v>997.2602739726135</v>
      </c>
      <c r="P132" s="90">
        <f>VLOOKUP(B132,[23]Sheet2!$E$4:$F$1055,2,FALSE)</f>
        <v>997.36</v>
      </c>
      <c r="Q132" s="80">
        <f t="shared" si="11"/>
        <v>-9.9726027386509486E-2</v>
      </c>
      <c r="R132" s="80"/>
    </row>
    <row r="133" spans="1:18" x14ac:dyDescent="0.3">
      <c r="A133" s="85" t="s">
        <v>278</v>
      </c>
      <c r="B133" s="85">
        <v>1230000019</v>
      </c>
      <c r="C133" s="97" t="s">
        <v>941</v>
      </c>
      <c r="D133" s="97" t="s">
        <v>942</v>
      </c>
      <c r="E133" s="78">
        <v>45860</v>
      </c>
      <c r="F133" s="78">
        <v>45891</v>
      </c>
      <c r="G133" s="77" t="s">
        <v>10</v>
      </c>
      <c r="H133" s="77">
        <v>1</v>
      </c>
      <c r="I133" s="81">
        <v>7</v>
      </c>
      <c r="J133" s="106">
        <v>1200000</v>
      </c>
      <c r="K133" s="89">
        <f t="shared" si="7"/>
        <v>230.13698630136992</v>
      </c>
      <c r="L133" s="89">
        <f t="shared" si="8"/>
        <v>0</v>
      </c>
      <c r="M133" s="88" t="str">
        <f t="shared" si="9"/>
        <v/>
      </c>
      <c r="N133" s="89">
        <f t="shared" ref="N133:N196" si="12">IF(G133="Maturity",(IF((N$1-$E133+1)&gt;0,((N$1-$E133+1)*$K133)+$J133)),(IF((N$1-$M133+1)&gt;0,((N$1-$M133+1)*$K133)+$J133)))</f>
        <v>1204602.7397260275</v>
      </c>
      <c r="O133" s="89">
        <f t="shared" si="10"/>
        <v>4602.7397260274738</v>
      </c>
      <c r="P133" s="90">
        <f>VLOOKUP(B133,[23]Sheet2!$E$4:$F$1055,2,FALSE)</f>
        <v>4602.8</v>
      </c>
      <c r="Q133" s="80">
        <f t="shared" si="11"/>
        <v>-6.0273972526374564E-2</v>
      </c>
      <c r="R133" s="80"/>
    </row>
    <row r="134" spans="1:18" x14ac:dyDescent="0.3">
      <c r="A134" s="85" t="s">
        <v>278</v>
      </c>
      <c r="B134" s="85">
        <v>1230000020</v>
      </c>
      <c r="C134" s="97" t="s">
        <v>987</v>
      </c>
      <c r="D134" s="97" t="s">
        <v>988</v>
      </c>
      <c r="E134" s="78">
        <v>45874</v>
      </c>
      <c r="F134" s="78">
        <v>45905</v>
      </c>
      <c r="G134" s="77" t="s">
        <v>10</v>
      </c>
      <c r="H134" s="77">
        <v>1</v>
      </c>
      <c r="I134" s="81">
        <v>7</v>
      </c>
      <c r="J134" s="106">
        <v>600000</v>
      </c>
      <c r="K134" s="89">
        <f t="shared" ref="K134:K197" si="13">J134*I134%/365</f>
        <v>115.06849315068496</v>
      </c>
      <c r="L134" s="89">
        <f t="shared" ref="L134:L197" si="14">IF(G134="Monthly",DAY(E134),)</f>
        <v>0</v>
      </c>
      <c r="M134" s="88" t="str">
        <f t="shared" ref="M134:M197" si="15">IF(AND(G134="Monthly",L134&lt;=DAY($N$1)),DATE(YEAR($N$1),MONTH($N$1),L134),IF(AND(G134="Monthly",L134&gt;DAY($N$1)),DATE(YEAR($N$1),MONTH($N$1)-1,L134),""))</f>
        <v/>
      </c>
      <c r="N134" s="89">
        <f t="shared" si="12"/>
        <v>600690.41095890407</v>
      </c>
      <c r="O134" s="89">
        <f t="shared" ref="O134:O197" si="16">N134-J134</f>
        <v>690.4109589040745</v>
      </c>
      <c r="P134" s="90">
        <f>VLOOKUP(B134,[23]Sheet2!$E$4:$F$1055,2,FALSE)</f>
        <v>690.42</v>
      </c>
      <c r="Q134" s="80">
        <f t="shared" ref="Q134:Q197" si="17">O134-P134</f>
        <v>-9.0410959254541012E-3</v>
      </c>
      <c r="R134" s="80"/>
    </row>
    <row r="135" spans="1:18" x14ac:dyDescent="0.3">
      <c r="A135" s="85" t="s">
        <v>344</v>
      </c>
      <c r="B135" s="85">
        <v>1030000005</v>
      </c>
      <c r="C135" s="86" t="s">
        <v>498</v>
      </c>
      <c r="D135" s="85" t="s">
        <v>499</v>
      </c>
      <c r="E135" s="87">
        <v>45801</v>
      </c>
      <c r="F135" s="87">
        <v>45893</v>
      </c>
      <c r="G135" s="85" t="s">
        <v>104</v>
      </c>
      <c r="H135" s="85">
        <v>3</v>
      </c>
      <c r="I135" s="81">
        <v>7.25</v>
      </c>
      <c r="J135" s="105">
        <v>900000</v>
      </c>
      <c r="K135" s="89">
        <f t="shared" si="13"/>
        <v>178.76712328767121</v>
      </c>
      <c r="L135" s="89">
        <f t="shared" si="14"/>
        <v>24</v>
      </c>
      <c r="M135" s="88">
        <f t="shared" si="15"/>
        <v>45862</v>
      </c>
      <c r="N135" s="89">
        <f t="shared" si="12"/>
        <v>903217.80821917811</v>
      </c>
      <c r="O135" s="89">
        <f t="shared" si="16"/>
        <v>3217.8082191781141</v>
      </c>
      <c r="P135" s="90">
        <f>VLOOKUP(B135,[23]Sheet2!$E$4:$F$1055,2,FALSE)</f>
        <v>3217.9</v>
      </c>
      <c r="Q135" s="80">
        <f t="shared" si="17"/>
        <v>-9.178082188600456E-2</v>
      </c>
      <c r="R135" s="80"/>
    </row>
    <row r="136" spans="1:18" x14ac:dyDescent="0.3">
      <c r="A136" s="85" t="s">
        <v>344</v>
      </c>
      <c r="B136" s="85">
        <v>1030000007</v>
      </c>
      <c r="C136" s="94" t="s">
        <v>764</v>
      </c>
      <c r="D136" s="77" t="s">
        <v>765</v>
      </c>
      <c r="E136" s="78">
        <v>45807</v>
      </c>
      <c r="F136" s="78">
        <v>45899</v>
      </c>
      <c r="G136" s="77" t="s">
        <v>10</v>
      </c>
      <c r="H136" s="77">
        <v>3</v>
      </c>
      <c r="I136" s="81">
        <v>7.5</v>
      </c>
      <c r="J136" s="106">
        <v>100000</v>
      </c>
      <c r="K136" s="89">
        <f t="shared" si="13"/>
        <v>20.547945205479451</v>
      </c>
      <c r="L136" s="89">
        <f t="shared" si="14"/>
        <v>0</v>
      </c>
      <c r="M136" s="88" t="str">
        <f t="shared" si="15"/>
        <v/>
      </c>
      <c r="N136" s="89">
        <f t="shared" si="12"/>
        <v>101500</v>
      </c>
      <c r="O136" s="89">
        <f t="shared" si="16"/>
        <v>1500</v>
      </c>
      <c r="P136" s="90">
        <f>VLOOKUP(B136,[23]Sheet2!$E$4:$F$1055,2,FALSE)</f>
        <v>1500.15</v>
      </c>
      <c r="Q136" s="80">
        <f t="shared" si="17"/>
        <v>-0.15000000000009095</v>
      </c>
      <c r="R136" s="80"/>
    </row>
    <row r="137" spans="1:18" x14ac:dyDescent="0.3">
      <c r="A137" s="85" t="s">
        <v>344</v>
      </c>
      <c r="B137" s="85">
        <v>1030000008</v>
      </c>
      <c r="C137" s="97" t="s">
        <v>813</v>
      </c>
      <c r="D137" s="97" t="s">
        <v>814</v>
      </c>
      <c r="E137" s="78">
        <v>45854</v>
      </c>
      <c r="F137" s="78">
        <v>45885</v>
      </c>
      <c r="G137" s="77" t="s">
        <v>10</v>
      </c>
      <c r="H137" s="77">
        <v>1</v>
      </c>
      <c r="I137" s="81">
        <v>7</v>
      </c>
      <c r="J137" s="106">
        <v>100517.81</v>
      </c>
      <c r="K137" s="89">
        <f t="shared" si="13"/>
        <v>19.277388219178082</v>
      </c>
      <c r="L137" s="89">
        <f t="shared" si="14"/>
        <v>0</v>
      </c>
      <c r="M137" s="88" t="str">
        <f t="shared" si="15"/>
        <v/>
      </c>
      <c r="N137" s="89">
        <f t="shared" si="12"/>
        <v>101019.02209369863</v>
      </c>
      <c r="O137" s="89">
        <f t="shared" si="16"/>
        <v>501.21209369863209</v>
      </c>
      <c r="P137" s="90">
        <f>VLOOKUP(B137,[23]Sheet2!$E$4:$F$1055,2,FALSE)</f>
        <v>501.34</v>
      </c>
      <c r="Q137" s="80">
        <f t="shared" si="17"/>
        <v>-0.1279063013678865</v>
      </c>
      <c r="R137" s="80"/>
    </row>
    <row r="138" spans="1:18" x14ac:dyDescent="0.3">
      <c r="A138" s="85" t="s">
        <v>344</v>
      </c>
      <c r="B138" s="85">
        <v>1030000009</v>
      </c>
      <c r="C138" s="97" t="s">
        <v>813</v>
      </c>
      <c r="D138" s="97" t="s">
        <v>814</v>
      </c>
      <c r="E138" s="78">
        <v>45868</v>
      </c>
      <c r="F138" s="78">
        <v>45899</v>
      </c>
      <c r="G138" s="77" t="s">
        <v>10</v>
      </c>
      <c r="H138" s="77">
        <v>1</v>
      </c>
      <c r="I138" s="81">
        <v>7</v>
      </c>
      <c r="J138" s="106">
        <v>100000</v>
      </c>
      <c r="K138" s="89">
        <f t="shared" si="13"/>
        <v>19.178082191780824</v>
      </c>
      <c r="L138" s="89">
        <f t="shared" si="14"/>
        <v>0</v>
      </c>
      <c r="M138" s="88" t="str">
        <f t="shared" si="15"/>
        <v/>
      </c>
      <c r="N138" s="89">
        <f t="shared" si="12"/>
        <v>100230.13698630137</v>
      </c>
      <c r="O138" s="89">
        <f t="shared" si="16"/>
        <v>230.13698630136787</v>
      </c>
      <c r="P138" s="90">
        <f>VLOOKUP(B138,[23]Sheet2!$E$4:$F$1055,2,FALSE)</f>
        <v>230.16</v>
      </c>
      <c r="Q138" s="80">
        <f t="shared" si="17"/>
        <v>-2.3013698632126989E-2</v>
      </c>
      <c r="R138" s="80"/>
    </row>
    <row r="139" spans="1:18" x14ac:dyDescent="0.3">
      <c r="A139" s="85" t="s">
        <v>279</v>
      </c>
      <c r="B139" s="85">
        <v>1240000004</v>
      </c>
      <c r="C139" s="97" t="s">
        <v>86</v>
      </c>
      <c r="D139" s="97" t="s">
        <v>166</v>
      </c>
      <c r="E139" s="78">
        <v>45715</v>
      </c>
      <c r="F139" s="78">
        <v>46080</v>
      </c>
      <c r="G139" s="77" t="s">
        <v>10</v>
      </c>
      <c r="H139" s="77">
        <v>12</v>
      </c>
      <c r="I139" s="81">
        <v>8.75</v>
      </c>
      <c r="J139" s="106">
        <v>300000</v>
      </c>
      <c r="K139" s="89">
        <f t="shared" si="13"/>
        <v>71.917808219178085</v>
      </c>
      <c r="L139" s="89">
        <f t="shared" si="14"/>
        <v>0</v>
      </c>
      <c r="M139" s="88" t="str">
        <f t="shared" si="15"/>
        <v/>
      </c>
      <c r="N139" s="89">
        <f t="shared" si="12"/>
        <v>311866.43835616438</v>
      </c>
      <c r="O139" s="89">
        <f t="shared" si="16"/>
        <v>11866.438356164377</v>
      </c>
      <c r="P139" s="90">
        <f>VLOOKUP(B139,[23]Sheet2!$E$4:$F$1055,2,FALSE)</f>
        <v>11868.199999999999</v>
      </c>
      <c r="Q139" s="80">
        <f t="shared" si="17"/>
        <v>-1.7616438356217259</v>
      </c>
      <c r="R139" s="80"/>
    </row>
    <row r="140" spans="1:18" x14ac:dyDescent="0.3">
      <c r="A140" s="85" t="s">
        <v>279</v>
      </c>
      <c r="B140" s="85">
        <v>1240000006</v>
      </c>
      <c r="C140" s="97" t="s">
        <v>107</v>
      </c>
      <c r="D140" s="97" t="s">
        <v>193</v>
      </c>
      <c r="E140" s="78">
        <v>45488</v>
      </c>
      <c r="F140" s="78">
        <v>46218</v>
      </c>
      <c r="G140" s="77" t="s">
        <v>10</v>
      </c>
      <c r="H140" s="77">
        <v>24</v>
      </c>
      <c r="I140" s="81">
        <v>11</v>
      </c>
      <c r="J140" s="106">
        <v>1000000</v>
      </c>
      <c r="K140" s="89">
        <f t="shared" si="13"/>
        <v>301.36986301369865</v>
      </c>
      <c r="L140" s="89">
        <f t="shared" si="14"/>
        <v>0</v>
      </c>
      <c r="M140" s="88" t="str">
        <f t="shared" si="15"/>
        <v/>
      </c>
      <c r="N140" s="89">
        <f t="shared" si="12"/>
        <v>1118136.98630137</v>
      </c>
      <c r="O140" s="89">
        <f t="shared" si="16"/>
        <v>118136.98630136997</v>
      </c>
      <c r="P140" s="90">
        <f>VLOOKUP(B140,[23]Sheet2!$E$4:$F$1055,2,FALSE)</f>
        <v>118137.04</v>
      </c>
      <c r="Q140" s="80">
        <f t="shared" si="17"/>
        <v>-5.3698630028520711E-2</v>
      </c>
      <c r="R140" s="80"/>
    </row>
    <row r="141" spans="1:18" x14ac:dyDescent="0.3">
      <c r="A141" s="85" t="s">
        <v>279</v>
      </c>
      <c r="B141" s="85">
        <v>1240000007</v>
      </c>
      <c r="C141" s="86">
        <v>197324600373</v>
      </c>
      <c r="D141" s="85" t="s">
        <v>322</v>
      </c>
      <c r="E141" s="91">
        <v>45607</v>
      </c>
      <c r="F141" s="91">
        <v>45972</v>
      </c>
      <c r="G141" s="85" t="s">
        <v>10</v>
      </c>
      <c r="H141" s="85">
        <v>12</v>
      </c>
      <c r="I141" s="81">
        <v>10</v>
      </c>
      <c r="J141" s="105">
        <v>1500000</v>
      </c>
      <c r="K141" s="89">
        <f t="shared" si="13"/>
        <v>410.95890410958901</v>
      </c>
      <c r="L141" s="89">
        <f t="shared" si="14"/>
        <v>0</v>
      </c>
      <c r="M141" s="88" t="str">
        <f t="shared" si="15"/>
        <v/>
      </c>
      <c r="N141" s="89">
        <f t="shared" si="12"/>
        <v>1612191.7808219178</v>
      </c>
      <c r="O141" s="89">
        <f t="shared" si="16"/>
        <v>112191.78082191781</v>
      </c>
      <c r="P141" s="90">
        <f>VLOOKUP(B141,[23]Sheet2!$E$4:$F$1055,2,FALSE)</f>
        <v>112192.08</v>
      </c>
      <c r="Q141" s="80">
        <f t="shared" si="17"/>
        <v>-0.29917808219033759</v>
      </c>
      <c r="R141" s="80"/>
    </row>
    <row r="142" spans="1:18" x14ac:dyDescent="0.3">
      <c r="A142" s="85" t="s">
        <v>279</v>
      </c>
      <c r="B142" s="85">
        <v>1240000013</v>
      </c>
      <c r="C142" s="97" t="s">
        <v>766</v>
      </c>
      <c r="D142" s="97" t="s">
        <v>767</v>
      </c>
      <c r="E142" s="78">
        <v>45807</v>
      </c>
      <c r="F142" s="78">
        <v>46172</v>
      </c>
      <c r="G142" s="77" t="s">
        <v>10</v>
      </c>
      <c r="H142" s="77">
        <v>12</v>
      </c>
      <c r="I142" s="81">
        <v>8.75</v>
      </c>
      <c r="J142" s="106">
        <v>400000</v>
      </c>
      <c r="K142" s="89">
        <f t="shared" si="13"/>
        <v>95.890410958904113</v>
      </c>
      <c r="L142" s="89">
        <f t="shared" si="14"/>
        <v>0</v>
      </c>
      <c r="M142" s="88" t="str">
        <f t="shared" si="15"/>
        <v/>
      </c>
      <c r="N142" s="89">
        <f t="shared" si="12"/>
        <v>407000</v>
      </c>
      <c r="O142" s="89">
        <f t="shared" si="16"/>
        <v>7000</v>
      </c>
      <c r="P142" s="90">
        <f>VLOOKUP(B142,[23]Sheet2!$E$4:$F$1055,2,FALSE)</f>
        <v>6999.97</v>
      </c>
      <c r="Q142" s="80">
        <f t="shared" si="17"/>
        <v>2.9999999999745341E-2</v>
      </c>
      <c r="R142" s="80"/>
    </row>
    <row r="143" spans="1:18" x14ac:dyDescent="0.3">
      <c r="A143" s="85" t="s">
        <v>279</v>
      </c>
      <c r="B143" s="85">
        <v>1240000015</v>
      </c>
      <c r="C143" s="86" t="s">
        <v>766</v>
      </c>
      <c r="D143" s="77" t="s">
        <v>767</v>
      </c>
      <c r="E143" s="78">
        <v>45849</v>
      </c>
      <c r="F143" s="78">
        <v>45941</v>
      </c>
      <c r="G143" s="77" t="s">
        <v>10</v>
      </c>
      <c r="H143" s="77">
        <v>3</v>
      </c>
      <c r="I143" s="81">
        <v>7.5</v>
      </c>
      <c r="J143" s="106">
        <v>450000</v>
      </c>
      <c r="K143" s="89">
        <f t="shared" si="13"/>
        <v>92.465753424657535</v>
      </c>
      <c r="L143" s="89">
        <f t="shared" si="14"/>
        <v>0</v>
      </c>
      <c r="M143" s="88" t="str">
        <f t="shared" si="15"/>
        <v/>
      </c>
      <c r="N143" s="89">
        <f t="shared" si="12"/>
        <v>452866.43835616438</v>
      </c>
      <c r="O143" s="89">
        <f t="shared" si="16"/>
        <v>2866.4383561643772</v>
      </c>
      <c r="P143" s="90">
        <f>VLOOKUP(B143,[23]Sheet2!$E$4:$F$1055,2,FALSE)</f>
        <v>2866.57</v>
      </c>
      <c r="Q143" s="80">
        <f t="shared" si="17"/>
        <v>-0.13164383562298099</v>
      </c>
      <c r="R143" s="80"/>
    </row>
    <row r="144" spans="1:18" x14ac:dyDescent="0.3">
      <c r="A144" s="85" t="s">
        <v>279</v>
      </c>
      <c r="B144" s="85">
        <v>1240000016</v>
      </c>
      <c r="C144" s="97" t="s">
        <v>883</v>
      </c>
      <c r="D144" s="97" t="s">
        <v>884</v>
      </c>
      <c r="E144" s="78">
        <v>45849</v>
      </c>
      <c r="F144" s="78">
        <v>46214</v>
      </c>
      <c r="G144" s="77" t="s">
        <v>10</v>
      </c>
      <c r="H144" s="77">
        <v>12</v>
      </c>
      <c r="I144" s="81">
        <v>8.5</v>
      </c>
      <c r="J144" s="106">
        <v>200000</v>
      </c>
      <c r="K144" s="89">
        <f t="shared" si="13"/>
        <v>46.575342465753423</v>
      </c>
      <c r="L144" s="89">
        <f t="shared" si="14"/>
        <v>0</v>
      </c>
      <c r="M144" s="88" t="str">
        <f t="shared" si="15"/>
        <v/>
      </c>
      <c r="N144" s="89">
        <f t="shared" si="12"/>
        <v>201443.83561643836</v>
      </c>
      <c r="O144" s="89">
        <f t="shared" si="16"/>
        <v>1443.8356164383586</v>
      </c>
      <c r="P144" s="90">
        <f>VLOOKUP(B144,[23]Sheet2!$E$4:$F$1055,2,FALSE)</f>
        <v>1443.98</v>
      </c>
      <c r="Q144" s="80">
        <f t="shared" si="17"/>
        <v>-0.14438356164146171</v>
      </c>
      <c r="R144" s="80"/>
    </row>
    <row r="145" spans="1:18" x14ac:dyDescent="0.3">
      <c r="A145" s="85" t="s">
        <v>279</v>
      </c>
      <c r="B145" s="85">
        <v>1240000017</v>
      </c>
      <c r="C145" s="97" t="s">
        <v>966</v>
      </c>
      <c r="D145" s="97" t="s">
        <v>967</v>
      </c>
      <c r="E145" s="78">
        <v>45870</v>
      </c>
      <c r="F145" s="78">
        <v>45962</v>
      </c>
      <c r="G145" s="77" t="s">
        <v>10</v>
      </c>
      <c r="H145" s="77">
        <v>3</v>
      </c>
      <c r="I145" s="81">
        <v>7.5</v>
      </c>
      <c r="J145" s="106">
        <v>180000</v>
      </c>
      <c r="K145" s="89">
        <f t="shared" si="13"/>
        <v>36.986301369863014</v>
      </c>
      <c r="L145" s="89">
        <f t="shared" si="14"/>
        <v>0</v>
      </c>
      <c r="M145" s="88" t="str">
        <f t="shared" si="15"/>
        <v/>
      </c>
      <c r="N145" s="89">
        <f t="shared" si="12"/>
        <v>180369.86301369863</v>
      </c>
      <c r="O145" s="89">
        <f t="shared" si="16"/>
        <v>369.86301369863213</v>
      </c>
      <c r="P145" s="90">
        <f>VLOOKUP(B145,[23]Sheet2!$E$4:$F$1055,2,FALSE)</f>
        <v>369.9</v>
      </c>
      <c r="Q145" s="80">
        <f t="shared" si="17"/>
        <v>-3.6986301367846863E-2</v>
      </c>
      <c r="R145" s="80"/>
    </row>
    <row r="146" spans="1:18" x14ac:dyDescent="0.3">
      <c r="A146" s="85" t="s">
        <v>279</v>
      </c>
      <c r="B146" s="85">
        <v>1240000018</v>
      </c>
      <c r="C146" s="97" t="s">
        <v>766</v>
      </c>
      <c r="D146" s="97" t="s">
        <v>767</v>
      </c>
      <c r="E146" s="78">
        <v>45875</v>
      </c>
      <c r="F146" s="78">
        <v>45906</v>
      </c>
      <c r="G146" s="77" t="s">
        <v>10</v>
      </c>
      <c r="H146" s="77">
        <v>1</v>
      </c>
      <c r="I146" s="81">
        <v>7</v>
      </c>
      <c r="J146" s="106">
        <v>950000</v>
      </c>
      <c r="K146" s="89">
        <f t="shared" si="13"/>
        <v>182.1917808219178</v>
      </c>
      <c r="L146" s="89">
        <f t="shared" si="14"/>
        <v>0</v>
      </c>
      <c r="M146" s="88" t="str">
        <f t="shared" si="15"/>
        <v/>
      </c>
      <c r="N146" s="89">
        <f t="shared" si="12"/>
        <v>950910.95890410955</v>
      </c>
      <c r="O146" s="89">
        <f t="shared" si="16"/>
        <v>910.95890410954598</v>
      </c>
      <c r="P146" s="90">
        <f>VLOOKUP(B146,[23]Sheet2!$E$4:$F$1055,2,FALSE)</f>
        <v>910.95</v>
      </c>
      <c r="Q146" s="80">
        <f t="shared" si="17"/>
        <v>8.9041095459378994E-3</v>
      </c>
      <c r="R146" s="80"/>
    </row>
    <row r="147" spans="1:18" x14ac:dyDescent="0.3">
      <c r="A147" s="85" t="s">
        <v>280</v>
      </c>
      <c r="B147" s="85">
        <v>1250000001</v>
      </c>
      <c r="C147" s="97" t="s">
        <v>17</v>
      </c>
      <c r="D147" s="97" t="s">
        <v>123</v>
      </c>
      <c r="E147" s="78">
        <v>45712</v>
      </c>
      <c r="F147" s="78">
        <v>45893</v>
      </c>
      <c r="G147" s="77" t="s">
        <v>10</v>
      </c>
      <c r="H147" s="77">
        <v>6</v>
      </c>
      <c r="I147" s="81">
        <v>8.5</v>
      </c>
      <c r="J147" s="106">
        <v>3000000</v>
      </c>
      <c r="K147" s="89">
        <f t="shared" si="13"/>
        <v>698.63013698630141</v>
      </c>
      <c r="L147" s="89">
        <f t="shared" si="14"/>
        <v>0</v>
      </c>
      <c r="M147" s="88" t="str">
        <f t="shared" si="15"/>
        <v/>
      </c>
      <c r="N147" s="89">
        <f t="shared" si="12"/>
        <v>3117369.8630136987</v>
      </c>
      <c r="O147" s="89">
        <f t="shared" si="16"/>
        <v>117369.86301369872</v>
      </c>
      <c r="P147" s="90">
        <f>VLOOKUP(B147,[23]Sheet2!$E$4:$F$1055,2,FALSE)</f>
        <v>117370.2</v>
      </c>
      <c r="Q147" s="80">
        <f t="shared" si="17"/>
        <v>-0.33698630127764773</v>
      </c>
      <c r="R147" s="80"/>
    </row>
    <row r="148" spans="1:18" x14ac:dyDescent="0.3">
      <c r="A148" s="85" t="s">
        <v>280</v>
      </c>
      <c r="B148" s="85">
        <v>1250000005</v>
      </c>
      <c r="C148" s="97">
        <v>198904710087</v>
      </c>
      <c r="D148" s="97" t="s">
        <v>169</v>
      </c>
      <c r="E148" s="78">
        <v>45820</v>
      </c>
      <c r="F148" s="78">
        <v>45912</v>
      </c>
      <c r="G148" s="77" t="s">
        <v>10</v>
      </c>
      <c r="H148" s="77">
        <v>3</v>
      </c>
      <c r="I148" s="81">
        <v>7.5</v>
      </c>
      <c r="J148" s="106">
        <v>388137.36</v>
      </c>
      <c r="K148" s="89">
        <f t="shared" si="13"/>
        <v>79.75425205479452</v>
      </c>
      <c r="L148" s="89">
        <f t="shared" si="14"/>
        <v>0</v>
      </c>
      <c r="M148" s="88" t="str">
        <f t="shared" si="15"/>
        <v/>
      </c>
      <c r="N148" s="89">
        <f t="shared" si="12"/>
        <v>392922.61512328766</v>
      </c>
      <c r="O148" s="89">
        <f t="shared" si="16"/>
        <v>4785.2551232876722</v>
      </c>
      <c r="P148" s="90">
        <f>VLOOKUP(B148,[23]Sheet2!$E$4:$F$1055,2,FALSE)</f>
        <v>4785.09</v>
      </c>
      <c r="Q148" s="80">
        <f t="shared" si="17"/>
        <v>0.16512328767203144</v>
      </c>
      <c r="R148" s="80"/>
    </row>
    <row r="149" spans="1:18" x14ac:dyDescent="0.3">
      <c r="A149" s="85" t="s">
        <v>280</v>
      </c>
      <c r="B149" s="85">
        <v>1250000008</v>
      </c>
      <c r="C149" s="97" t="s">
        <v>307</v>
      </c>
      <c r="D149" s="97" t="s">
        <v>308</v>
      </c>
      <c r="E149" s="78">
        <v>45588</v>
      </c>
      <c r="F149" s="78">
        <v>45953</v>
      </c>
      <c r="G149" s="77" t="s">
        <v>10</v>
      </c>
      <c r="H149" s="77">
        <v>12</v>
      </c>
      <c r="I149" s="81">
        <v>10</v>
      </c>
      <c r="J149" s="106">
        <v>500000</v>
      </c>
      <c r="K149" s="89">
        <f t="shared" si="13"/>
        <v>136.98630136986301</v>
      </c>
      <c r="L149" s="89">
        <f t="shared" si="14"/>
        <v>0</v>
      </c>
      <c r="M149" s="88" t="str">
        <f t="shared" si="15"/>
        <v/>
      </c>
      <c r="N149" s="89">
        <f t="shared" si="12"/>
        <v>540000</v>
      </c>
      <c r="O149" s="89">
        <f t="shared" si="16"/>
        <v>40000</v>
      </c>
      <c r="P149" s="90">
        <f>VLOOKUP(B149,[23]Sheet2!$E$4:$F$1055,2,FALSE)</f>
        <v>40001.08</v>
      </c>
      <c r="Q149" s="80">
        <f t="shared" si="17"/>
        <v>-1.0800000000017462</v>
      </c>
      <c r="R149" s="80"/>
    </row>
    <row r="150" spans="1:18" x14ac:dyDescent="0.3">
      <c r="A150" s="85" t="s">
        <v>280</v>
      </c>
      <c r="B150" s="85">
        <v>1250000011</v>
      </c>
      <c r="C150" s="97" t="s">
        <v>17</v>
      </c>
      <c r="D150" s="97" t="s">
        <v>123</v>
      </c>
      <c r="E150" s="78">
        <v>45624</v>
      </c>
      <c r="F150" s="78">
        <v>45989</v>
      </c>
      <c r="G150" s="77" t="s">
        <v>10</v>
      </c>
      <c r="H150" s="77">
        <v>12</v>
      </c>
      <c r="I150" s="81">
        <v>10</v>
      </c>
      <c r="J150" s="106">
        <v>2000000</v>
      </c>
      <c r="K150" s="89">
        <f t="shared" si="13"/>
        <v>547.94520547945206</v>
      </c>
      <c r="L150" s="89">
        <f t="shared" si="14"/>
        <v>0</v>
      </c>
      <c r="M150" s="88" t="str">
        <f t="shared" si="15"/>
        <v/>
      </c>
      <c r="N150" s="89">
        <f t="shared" si="12"/>
        <v>2140273.9726027399</v>
      </c>
      <c r="O150" s="89">
        <f t="shared" si="16"/>
        <v>140273.97260273993</v>
      </c>
      <c r="P150" s="90">
        <f>VLOOKUP(B150,[23]Sheet2!$E$4:$F$1055,2,FALSE)</f>
        <v>140275.20000000001</v>
      </c>
      <c r="Q150" s="80">
        <f t="shared" si="17"/>
        <v>-1.2273972600814886</v>
      </c>
      <c r="R150" s="80"/>
    </row>
    <row r="151" spans="1:18" x14ac:dyDescent="0.3">
      <c r="A151" s="85" t="s">
        <v>280</v>
      </c>
      <c r="B151" s="85">
        <v>1250000012</v>
      </c>
      <c r="C151" s="97">
        <v>200321012580</v>
      </c>
      <c r="D151" s="97" t="s">
        <v>347</v>
      </c>
      <c r="E151" s="78">
        <v>45629</v>
      </c>
      <c r="F151" s="78">
        <v>45994</v>
      </c>
      <c r="G151" s="77" t="s">
        <v>10</v>
      </c>
      <c r="H151" s="77">
        <v>12</v>
      </c>
      <c r="I151" s="81">
        <v>10</v>
      </c>
      <c r="J151" s="106">
        <v>400000</v>
      </c>
      <c r="K151" s="89">
        <f t="shared" si="13"/>
        <v>109.58904109589041</v>
      </c>
      <c r="L151" s="89">
        <f t="shared" si="14"/>
        <v>0</v>
      </c>
      <c r="M151" s="88" t="str">
        <f t="shared" si="15"/>
        <v/>
      </c>
      <c r="N151" s="89">
        <f t="shared" si="12"/>
        <v>427506.84931506851</v>
      </c>
      <c r="O151" s="89">
        <f t="shared" si="16"/>
        <v>27506.84931506851</v>
      </c>
      <c r="P151" s="90">
        <f>VLOOKUP(B151,[23]Sheet2!$E$4:$F$1055,2,FALSE)</f>
        <v>27507.09</v>
      </c>
      <c r="Q151" s="80">
        <f t="shared" si="17"/>
        <v>-0.24068493149025016</v>
      </c>
      <c r="R151" s="80"/>
    </row>
    <row r="152" spans="1:18" x14ac:dyDescent="0.3">
      <c r="A152" s="85" t="s">
        <v>280</v>
      </c>
      <c r="B152" s="85">
        <v>1250000013</v>
      </c>
      <c r="C152" s="97">
        <v>195428902293</v>
      </c>
      <c r="D152" s="97" t="s">
        <v>348</v>
      </c>
      <c r="E152" s="78">
        <v>45630</v>
      </c>
      <c r="F152" s="78">
        <v>45995</v>
      </c>
      <c r="G152" s="77" t="s">
        <v>10</v>
      </c>
      <c r="H152" s="77">
        <v>12</v>
      </c>
      <c r="I152" s="81">
        <v>10</v>
      </c>
      <c r="J152" s="106">
        <v>2000000</v>
      </c>
      <c r="K152" s="89">
        <f t="shared" si="13"/>
        <v>547.94520547945206</v>
      </c>
      <c r="L152" s="89">
        <f t="shared" si="14"/>
        <v>0</v>
      </c>
      <c r="M152" s="88" t="str">
        <f t="shared" si="15"/>
        <v/>
      </c>
      <c r="N152" s="89">
        <f t="shared" si="12"/>
        <v>2136986.3013698631</v>
      </c>
      <c r="O152" s="89">
        <f t="shared" si="16"/>
        <v>136986.3013698631</v>
      </c>
      <c r="P152" s="90">
        <f>VLOOKUP(B152,[23]Sheet2!$E$4:$F$1055,2,FALSE)</f>
        <v>136987.5</v>
      </c>
      <c r="Q152" s="80">
        <f t="shared" si="17"/>
        <v>-1.1986301369033754</v>
      </c>
      <c r="R152" s="80"/>
    </row>
    <row r="153" spans="1:18" x14ac:dyDescent="0.3">
      <c r="A153" s="85" t="s">
        <v>280</v>
      </c>
      <c r="B153" s="85">
        <v>1250000018</v>
      </c>
      <c r="C153" s="97" t="s">
        <v>17</v>
      </c>
      <c r="D153" s="97" t="s">
        <v>123</v>
      </c>
      <c r="E153" s="78">
        <v>45694</v>
      </c>
      <c r="F153" s="78">
        <v>46059</v>
      </c>
      <c r="G153" s="77" t="s">
        <v>10</v>
      </c>
      <c r="H153" s="77">
        <v>12</v>
      </c>
      <c r="I153" s="81">
        <v>9.25</v>
      </c>
      <c r="J153" s="106">
        <v>3000000</v>
      </c>
      <c r="K153" s="89">
        <f t="shared" si="13"/>
        <v>760.27397260273972</v>
      </c>
      <c r="L153" s="89">
        <f t="shared" si="14"/>
        <v>0</v>
      </c>
      <c r="M153" s="88" t="str">
        <f t="shared" si="15"/>
        <v/>
      </c>
      <c r="N153" s="89">
        <f t="shared" si="12"/>
        <v>3141410.9589041094</v>
      </c>
      <c r="O153" s="89">
        <f t="shared" si="16"/>
        <v>141410.95890410943</v>
      </c>
      <c r="P153" s="90">
        <f>VLOOKUP(B153,[23]Sheet2!$E$4:$F$1055,2,FALSE)</f>
        <v>141410.22</v>
      </c>
      <c r="Q153" s="80">
        <f t="shared" si="17"/>
        <v>0.7389041094284039</v>
      </c>
      <c r="R153" s="80"/>
    </row>
    <row r="154" spans="1:18" x14ac:dyDescent="0.3">
      <c r="A154" s="85" t="s">
        <v>280</v>
      </c>
      <c r="B154" s="85">
        <v>1250000019</v>
      </c>
      <c r="C154" s="97">
        <v>200321012580</v>
      </c>
      <c r="D154" s="97" t="s">
        <v>347</v>
      </c>
      <c r="E154" s="78">
        <v>45719</v>
      </c>
      <c r="F154" s="78">
        <v>46084</v>
      </c>
      <c r="G154" s="77" t="s">
        <v>10</v>
      </c>
      <c r="H154" s="77">
        <v>12</v>
      </c>
      <c r="I154" s="81">
        <v>9.15</v>
      </c>
      <c r="J154" s="106">
        <v>250000</v>
      </c>
      <c r="K154" s="89">
        <f t="shared" si="13"/>
        <v>62.671232876712331</v>
      </c>
      <c r="L154" s="89">
        <f t="shared" si="14"/>
        <v>0</v>
      </c>
      <c r="M154" s="88" t="str">
        <f t="shared" si="15"/>
        <v/>
      </c>
      <c r="N154" s="89">
        <f t="shared" si="12"/>
        <v>260090.0684931507</v>
      </c>
      <c r="O154" s="89">
        <f t="shared" si="16"/>
        <v>10090.068493150698</v>
      </c>
      <c r="P154" s="90">
        <f>VLOOKUP(B154,[23]Sheet2!$E$4:$F$1055,2,FALSE)</f>
        <v>10089.870000000001</v>
      </c>
      <c r="Q154" s="80">
        <f t="shared" si="17"/>
        <v>0.19849315069768636</v>
      </c>
      <c r="R154" s="80"/>
    </row>
    <row r="155" spans="1:18" x14ac:dyDescent="0.3">
      <c r="A155" s="85" t="s">
        <v>280</v>
      </c>
      <c r="B155" s="85">
        <v>1250000022</v>
      </c>
      <c r="C155" s="97" t="s">
        <v>307</v>
      </c>
      <c r="D155" s="97" t="s">
        <v>308</v>
      </c>
      <c r="E155" s="78">
        <v>45782</v>
      </c>
      <c r="F155" s="78">
        <v>46147</v>
      </c>
      <c r="G155" s="77" t="s">
        <v>10</v>
      </c>
      <c r="H155" s="77">
        <v>12</v>
      </c>
      <c r="I155" s="81">
        <v>9.15</v>
      </c>
      <c r="J155" s="106">
        <v>1000000</v>
      </c>
      <c r="K155" s="89">
        <f t="shared" si="13"/>
        <v>250.68493150684932</v>
      </c>
      <c r="L155" s="89">
        <f t="shared" si="14"/>
        <v>0</v>
      </c>
      <c r="M155" s="88" t="str">
        <f t="shared" si="15"/>
        <v/>
      </c>
      <c r="N155" s="89">
        <f t="shared" si="12"/>
        <v>1024567.1232876712</v>
      </c>
      <c r="O155" s="89">
        <f t="shared" si="16"/>
        <v>24567.123287671246</v>
      </c>
      <c r="P155" s="90">
        <f>VLOOKUP(B155,[23]Sheet2!$E$4:$F$1055,2,FALSE)</f>
        <v>24566.639999999999</v>
      </c>
      <c r="Q155" s="80">
        <f t="shared" si="17"/>
        <v>0.48328767124621663</v>
      </c>
      <c r="R155" s="80"/>
    </row>
    <row r="156" spans="1:18" x14ac:dyDescent="0.3">
      <c r="A156" s="85" t="s">
        <v>280</v>
      </c>
      <c r="B156" s="85">
        <v>1250000024</v>
      </c>
      <c r="C156" s="97">
        <v>200321012580</v>
      </c>
      <c r="D156" s="97" t="s">
        <v>347</v>
      </c>
      <c r="E156" s="78">
        <v>45869</v>
      </c>
      <c r="F156" s="78">
        <v>45900</v>
      </c>
      <c r="G156" s="77" t="s">
        <v>10</v>
      </c>
      <c r="H156" s="77">
        <v>1</v>
      </c>
      <c r="I156" s="81">
        <v>7</v>
      </c>
      <c r="J156" s="106">
        <v>500000</v>
      </c>
      <c r="K156" s="89">
        <f t="shared" si="13"/>
        <v>95.890410958904113</v>
      </c>
      <c r="L156" s="89">
        <f t="shared" si="14"/>
        <v>0</v>
      </c>
      <c r="M156" s="88" t="str">
        <f t="shared" si="15"/>
        <v/>
      </c>
      <c r="N156" s="89">
        <f t="shared" si="12"/>
        <v>501054.79452054796</v>
      </c>
      <c r="O156" s="89">
        <f t="shared" si="16"/>
        <v>1054.7945205479627</v>
      </c>
      <c r="P156" s="90">
        <f>VLOOKUP(B156,[23]Sheet2!$E$4:$F$1055,2,FALSE)</f>
        <v>1054.79</v>
      </c>
      <c r="Q156" s="80">
        <f t="shared" si="17"/>
        <v>4.520547962783894E-3</v>
      </c>
      <c r="R156" s="80"/>
    </row>
    <row r="157" spans="1:18" x14ac:dyDescent="0.3">
      <c r="A157" s="85" t="s">
        <v>245</v>
      </c>
      <c r="B157" s="85">
        <v>1260000005</v>
      </c>
      <c r="C157" s="97" t="s">
        <v>309</v>
      </c>
      <c r="D157" s="97" t="s">
        <v>255</v>
      </c>
      <c r="E157" s="78">
        <v>45579</v>
      </c>
      <c r="F157" s="78">
        <v>45944</v>
      </c>
      <c r="G157" s="77" t="s">
        <v>10</v>
      </c>
      <c r="H157" s="77">
        <v>12</v>
      </c>
      <c r="I157" s="81">
        <v>9.75</v>
      </c>
      <c r="J157" s="106">
        <v>500000</v>
      </c>
      <c r="K157" s="89">
        <f t="shared" si="13"/>
        <v>133.56164383561645</v>
      </c>
      <c r="L157" s="89">
        <f t="shared" si="14"/>
        <v>0</v>
      </c>
      <c r="M157" s="88" t="str">
        <f t="shared" si="15"/>
        <v/>
      </c>
      <c r="N157" s="89">
        <f t="shared" si="12"/>
        <v>540202.05479452061</v>
      </c>
      <c r="O157" s="89">
        <f t="shared" si="16"/>
        <v>40202.054794520605</v>
      </c>
      <c r="P157" s="90">
        <f>VLOOKUP(B157,[23]Sheet2!$E$4:$F$1055,2,FALSE)</f>
        <v>40201.56</v>
      </c>
      <c r="Q157" s="80">
        <f t="shared" si="17"/>
        <v>0.49479452060768381</v>
      </c>
      <c r="R157" s="80"/>
    </row>
    <row r="158" spans="1:18" x14ac:dyDescent="0.3">
      <c r="A158" s="85" t="s">
        <v>245</v>
      </c>
      <c r="B158" s="85">
        <v>1260000006</v>
      </c>
      <c r="C158" s="97" t="s">
        <v>248</v>
      </c>
      <c r="D158" s="97" t="s">
        <v>249</v>
      </c>
      <c r="E158" s="78">
        <v>45587</v>
      </c>
      <c r="F158" s="78">
        <v>45952</v>
      </c>
      <c r="G158" s="77" t="s">
        <v>10</v>
      </c>
      <c r="H158" s="77">
        <v>12</v>
      </c>
      <c r="I158" s="81">
        <v>9.75</v>
      </c>
      <c r="J158" s="106">
        <v>1000000</v>
      </c>
      <c r="K158" s="89">
        <f t="shared" si="13"/>
        <v>267.1232876712329</v>
      </c>
      <c r="L158" s="89">
        <f t="shared" si="14"/>
        <v>0</v>
      </c>
      <c r="M158" s="88" t="str">
        <f t="shared" si="15"/>
        <v/>
      </c>
      <c r="N158" s="89">
        <f t="shared" si="12"/>
        <v>1078267.1232876712</v>
      </c>
      <c r="O158" s="89">
        <f t="shared" si="16"/>
        <v>78267.123287671246</v>
      </c>
      <c r="P158" s="90">
        <f>VLOOKUP(B158,[23]Sheet2!$E$4:$F$1055,2,FALSE)</f>
        <v>78266.16</v>
      </c>
      <c r="Q158" s="80">
        <f t="shared" si="17"/>
        <v>0.9632876712421421</v>
      </c>
      <c r="R158" s="80"/>
    </row>
    <row r="159" spans="1:18" x14ac:dyDescent="0.3">
      <c r="A159" s="85" t="s">
        <v>245</v>
      </c>
      <c r="B159" s="85">
        <v>1260000007</v>
      </c>
      <c r="C159" s="97">
        <v>198918301200</v>
      </c>
      <c r="D159" s="97" t="s">
        <v>345</v>
      </c>
      <c r="E159" s="78">
        <v>45810</v>
      </c>
      <c r="F159" s="78">
        <v>45993</v>
      </c>
      <c r="G159" s="77" t="s">
        <v>10</v>
      </c>
      <c r="H159" s="77">
        <v>6</v>
      </c>
      <c r="I159" s="81">
        <v>8</v>
      </c>
      <c r="J159" s="106">
        <v>1750000</v>
      </c>
      <c r="K159" s="89">
        <f t="shared" si="13"/>
        <v>383.56164383561645</v>
      </c>
      <c r="L159" s="89">
        <f t="shared" si="14"/>
        <v>0</v>
      </c>
      <c r="M159" s="88" t="str">
        <f t="shared" si="15"/>
        <v/>
      </c>
      <c r="N159" s="89">
        <f t="shared" si="12"/>
        <v>1776849.3150684931</v>
      </c>
      <c r="O159" s="89">
        <f t="shared" si="16"/>
        <v>26849.315068493132</v>
      </c>
      <c r="P159" s="90">
        <f>VLOOKUP(B159,[23]Sheet2!$E$4:$F$1055,2,FALSE)</f>
        <v>26849.3</v>
      </c>
      <c r="Q159" s="80">
        <f t="shared" si="17"/>
        <v>1.5068493132275762E-2</v>
      </c>
      <c r="R159" s="80"/>
    </row>
    <row r="160" spans="1:18" x14ac:dyDescent="0.3">
      <c r="A160" s="85" t="s">
        <v>245</v>
      </c>
      <c r="B160" s="85">
        <v>1260000008</v>
      </c>
      <c r="C160" s="97">
        <v>195905302835</v>
      </c>
      <c r="D160" s="97" t="s">
        <v>397</v>
      </c>
      <c r="E160" s="78">
        <v>45839</v>
      </c>
      <c r="F160" s="78">
        <v>45931</v>
      </c>
      <c r="G160" s="77" t="s">
        <v>10</v>
      </c>
      <c r="H160" s="77">
        <v>3</v>
      </c>
      <c r="I160" s="81">
        <v>7.5</v>
      </c>
      <c r="J160" s="106">
        <v>103600.92</v>
      </c>
      <c r="K160" s="89">
        <f t="shared" si="13"/>
        <v>21.287860273972601</v>
      </c>
      <c r="L160" s="89">
        <f t="shared" si="14"/>
        <v>0</v>
      </c>
      <c r="M160" s="88" t="str">
        <f t="shared" si="15"/>
        <v/>
      </c>
      <c r="N160" s="89">
        <f t="shared" si="12"/>
        <v>104473.72227123288</v>
      </c>
      <c r="O160" s="89">
        <f t="shared" si="16"/>
        <v>872.80227123288205</v>
      </c>
      <c r="P160" s="90">
        <f>VLOOKUP(B160,[23]Sheet2!$E$4:$F$1055,2,FALSE)</f>
        <v>873.51</v>
      </c>
      <c r="Q160" s="80">
        <f t="shared" si="17"/>
        <v>-0.70772876711794197</v>
      </c>
      <c r="R160" s="80"/>
    </row>
    <row r="161" spans="1:18" x14ac:dyDescent="0.3">
      <c r="A161" s="85" t="s">
        <v>245</v>
      </c>
      <c r="B161" s="85">
        <v>1260000011</v>
      </c>
      <c r="C161" s="97">
        <v>198228700015</v>
      </c>
      <c r="D161" s="97" t="s">
        <v>649</v>
      </c>
      <c r="E161" s="78">
        <v>45786</v>
      </c>
      <c r="F161" s="78">
        <v>45970</v>
      </c>
      <c r="G161" s="77" t="s">
        <v>10</v>
      </c>
      <c r="H161" s="77">
        <v>6</v>
      </c>
      <c r="I161" s="81">
        <v>8.5</v>
      </c>
      <c r="J161" s="106">
        <v>1000000</v>
      </c>
      <c r="K161" s="89">
        <f t="shared" si="13"/>
        <v>232.87671232876713</v>
      </c>
      <c r="L161" s="89">
        <f t="shared" si="14"/>
        <v>0</v>
      </c>
      <c r="M161" s="88" t="str">
        <f t="shared" si="15"/>
        <v/>
      </c>
      <c r="N161" s="89">
        <f t="shared" si="12"/>
        <v>1021890.4109589041</v>
      </c>
      <c r="O161" s="89">
        <f t="shared" si="16"/>
        <v>21890.410958904075</v>
      </c>
      <c r="P161" s="90">
        <f>VLOOKUP(B161,[23]Sheet2!$E$4:$F$1055,2,FALSE)</f>
        <v>21890.720000000001</v>
      </c>
      <c r="Q161" s="80">
        <f t="shared" si="17"/>
        <v>-0.30904109592665918</v>
      </c>
      <c r="R161" s="80"/>
    </row>
    <row r="162" spans="1:18" x14ac:dyDescent="0.3">
      <c r="A162" s="85" t="s">
        <v>245</v>
      </c>
      <c r="B162" s="85">
        <v>1260000012</v>
      </c>
      <c r="C162" s="86" t="s">
        <v>815</v>
      </c>
      <c r="D162" s="85" t="s">
        <v>816</v>
      </c>
      <c r="E162" s="78">
        <v>45855</v>
      </c>
      <c r="F162" s="91">
        <v>45886</v>
      </c>
      <c r="G162" s="85" t="s">
        <v>10</v>
      </c>
      <c r="H162" s="85">
        <v>1</v>
      </c>
      <c r="I162" s="81">
        <v>7</v>
      </c>
      <c r="J162" s="104">
        <v>100517.81</v>
      </c>
      <c r="K162" s="89">
        <f t="shared" si="13"/>
        <v>19.277388219178082</v>
      </c>
      <c r="L162" s="89">
        <f t="shared" si="14"/>
        <v>0</v>
      </c>
      <c r="M162" s="88" t="str">
        <f t="shared" si="15"/>
        <v/>
      </c>
      <c r="N162" s="89">
        <f t="shared" si="12"/>
        <v>100999.74470547945</v>
      </c>
      <c r="O162" s="89">
        <f t="shared" si="16"/>
        <v>481.93470547944889</v>
      </c>
      <c r="P162" s="90">
        <f>VLOOKUP(B162,[23]Sheet2!$E$4:$F$1055,2,FALSE)</f>
        <v>482.06</v>
      </c>
      <c r="Q162" s="80">
        <f t="shared" si="17"/>
        <v>-0.12529452055110823</v>
      </c>
      <c r="R162" s="80"/>
    </row>
    <row r="163" spans="1:18" x14ac:dyDescent="0.3">
      <c r="A163" s="85" t="s">
        <v>245</v>
      </c>
      <c r="B163" s="85">
        <v>1260000013</v>
      </c>
      <c r="C163" s="86">
        <v>196775301550</v>
      </c>
      <c r="D163" s="85" t="s">
        <v>853</v>
      </c>
      <c r="E163" s="91">
        <v>45832</v>
      </c>
      <c r="F163" s="91">
        <v>46928</v>
      </c>
      <c r="G163" s="85" t="s">
        <v>104</v>
      </c>
      <c r="H163" s="85">
        <v>36</v>
      </c>
      <c r="I163" s="81">
        <v>10.25</v>
      </c>
      <c r="J163" s="105">
        <v>400000</v>
      </c>
      <c r="K163" s="89">
        <f t="shared" si="13"/>
        <v>112.32876712328768</v>
      </c>
      <c r="L163" s="89">
        <f t="shared" si="14"/>
        <v>24</v>
      </c>
      <c r="M163" s="88">
        <f t="shared" si="15"/>
        <v>45862</v>
      </c>
      <c r="N163" s="89">
        <f t="shared" si="12"/>
        <v>402021.91780821915</v>
      </c>
      <c r="O163" s="89">
        <f t="shared" si="16"/>
        <v>2021.9178082191502</v>
      </c>
      <c r="P163" s="90">
        <f>VLOOKUP(B163,[23]Sheet2!$E$4:$F$1055,2,FALSE)</f>
        <v>2021.98</v>
      </c>
      <c r="Q163" s="80">
        <f t="shared" si="17"/>
        <v>-6.2191780849843781E-2</v>
      </c>
      <c r="R163" s="80"/>
    </row>
    <row r="164" spans="1:18" x14ac:dyDescent="0.3">
      <c r="A164" s="85" t="s">
        <v>245</v>
      </c>
      <c r="B164" s="85">
        <v>1260000014</v>
      </c>
      <c r="C164" s="86" t="s">
        <v>904</v>
      </c>
      <c r="D164" s="85" t="s">
        <v>905</v>
      </c>
      <c r="E164" s="91">
        <v>45856</v>
      </c>
      <c r="F164" s="91">
        <v>45887</v>
      </c>
      <c r="G164" s="85" t="s">
        <v>10</v>
      </c>
      <c r="H164" s="85">
        <v>1</v>
      </c>
      <c r="I164" s="81">
        <v>7.25</v>
      </c>
      <c r="J164" s="105">
        <v>2500000</v>
      </c>
      <c r="K164" s="89">
        <f t="shared" si="13"/>
        <v>496.57534246575341</v>
      </c>
      <c r="L164" s="89">
        <f t="shared" si="14"/>
        <v>0</v>
      </c>
      <c r="M164" s="88" t="str">
        <f t="shared" si="15"/>
        <v/>
      </c>
      <c r="N164" s="89">
        <f t="shared" si="12"/>
        <v>2511917.8082191781</v>
      </c>
      <c r="O164" s="89">
        <f t="shared" si="16"/>
        <v>11917.808219178114</v>
      </c>
      <c r="P164" s="90">
        <f>VLOOKUP(B164,[23]Sheet2!$E$4:$F$1055,2,FALSE)</f>
        <v>11917.92</v>
      </c>
      <c r="Q164" s="80">
        <f t="shared" si="17"/>
        <v>-0.11178082188598637</v>
      </c>
      <c r="R164" s="80"/>
    </row>
    <row r="165" spans="1:18" x14ac:dyDescent="0.3">
      <c r="A165" s="85" t="s">
        <v>281</v>
      </c>
      <c r="B165" s="85">
        <v>1270000008</v>
      </c>
      <c r="C165" s="97" t="s">
        <v>204</v>
      </c>
      <c r="D165" s="97" t="s">
        <v>212</v>
      </c>
      <c r="E165" s="99">
        <v>45834</v>
      </c>
      <c r="F165" s="99">
        <v>46199</v>
      </c>
      <c r="G165" s="77" t="s">
        <v>10</v>
      </c>
      <c r="H165" s="77">
        <v>12</v>
      </c>
      <c r="I165" s="81">
        <v>8.5</v>
      </c>
      <c r="J165" s="106">
        <v>400000</v>
      </c>
      <c r="K165" s="89">
        <f t="shared" si="13"/>
        <v>93.150684931506845</v>
      </c>
      <c r="L165" s="89">
        <f t="shared" si="14"/>
        <v>0</v>
      </c>
      <c r="M165" s="88" t="str">
        <f t="shared" si="15"/>
        <v/>
      </c>
      <c r="N165" s="89">
        <f t="shared" si="12"/>
        <v>404284.9315068493</v>
      </c>
      <c r="O165" s="89">
        <f t="shared" si="16"/>
        <v>4284.9315068493015</v>
      </c>
      <c r="P165" s="90">
        <f>VLOOKUP(B165,[23]Sheet2!$E$4:$F$1055,2,FALSE)</f>
        <v>4285.25</v>
      </c>
      <c r="Q165" s="80">
        <f t="shared" si="17"/>
        <v>-0.31849315069848672</v>
      </c>
      <c r="R165" s="80"/>
    </row>
    <row r="166" spans="1:18" x14ac:dyDescent="0.3">
      <c r="A166" s="85" t="s">
        <v>281</v>
      </c>
      <c r="B166" s="85">
        <v>1270000011</v>
      </c>
      <c r="C166" s="97" t="s">
        <v>100</v>
      </c>
      <c r="D166" s="97" t="s">
        <v>379</v>
      </c>
      <c r="E166" s="78">
        <v>45866</v>
      </c>
      <c r="F166" s="78">
        <v>45897</v>
      </c>
      <c r="G166" s="77" t="s">
        <v>10</v>
      </c>
      <c r="H166" s="77">
        <v>1</v>
      </c>
      <c r="I166" s="81">
        <v>7</v>
      </c>
      <c r="J166" s="106">
        <v>500000</v>
      </c>
      <c r="K166" s="89">
        <f t="shared" si="13"/>
        <v>95.890410958904113</v>
      </c>
      <c r="L166" s="89">
        <f t="shared" si="14"/>
        <v>0</v>
      </c>
      <c r="M166" s="88" t="str">
        <f t="shared" si="15"/>
        <v/>
      </c>
      <c r="N166" s="89">
        <f t="shared" si="12"/>
        <v>501342.46575342468</v>
      </c>
      <c r="O166" s="89">
        <f t="shared" si="16"/>
        <v>1342.4657534246799</v>
      </c>
      <c r="P166" s="90">
        <f>VLOOKUP(B166,[23]Sheet2!$E$4:$F$1055,2,FALSE)</f>
        <v>1342.3500000000001</v>
      </c>
      <c r="Q166" s="80">
        <f t="shared" si="17"/>
        <v>0.11575342467972405</v>
      </c>
      <c r="R166" s="80"/>
    </row>
    <row r="167" spans="1:18" x14ac:dyDescent="0.3">
      <c r="A167" s="85" t="s">
        <v>281</v>
      </c>
      <c r="B167" s="85">
        <v>1270000015</v>
      </c>
      <c r="C167" s="97" t="s">
        <v>572</v>
      </c>
      <c r="D167" s="97" t="s">
        <v>573</v>
      </c>
      <c r="E167" s="78">
        <v>45867</v>
      </c>
      <c r="F167" s="78">
        <v>45898</v>
      </c>
      <c r="G167" s="77" t="s">
        <v>10</v>
      </c>
      <c r="H167" s="77">
        <v>1</v>
      </c>
      <c r="I167" s="81">
        <v>7</v>
      </c>
      <c r="J167" s="106">
        <v>350000</v>
      </c>
      <c r="K167" s="89">
        <f t="shared" si="13"/>
        <v>67.123287671232887</v>
      </c>
      <c r="L167" s="89">
        <f t="shared" si="14"/>
        <v>0</v>
      </c>
      <c r="M167" s="88" t="str">
        <f t="shared" si="15"/>
        <v/>
      </c>
      <c r="N167" s="89">
        <f t="shared" si="12"/>
        <v>350872.60273972602</v>
      </c>
      <c r="O167" s="89">
        <f t="shared" si="16"/>
        <v>872.60273972601863</v>
      </c>
      <c r="P167" s="90">
        <f>VLOOKUP(B167,[23]Sheet2!$E$4:$F$1055,2,FALSE)</f>
        <v>872.32999999999993</v>
      </c>
      <c r="Q167" s="80">
        <f t="shared" si="17"/>
        <v>0.272739726018699</v>
      </c>
      <c r="R167" s="80"/>
    </row>
    <row r="168" spans="1:18" x14ac:dyDescent="0.3">
      <c r="A168" s="85" t="s">
        <v>281</v>
      </c>
      <c r="B168" s="85">
        <v>1270000016</v>
      </c>
      <c r="C168" s="97" t="s">
        <v>590</v>
      </c>
      <c r="D168" s="97" t="s">
        <v>592</v>
      </c>
      <c r="E168" s="78">
        <v>45854</v>
      </c>
      <c r="F168" s="78">
        <v>45885</v>
      </c>
      <c r="G168" s="77" t="s">
        <v>10</v>
      </c>
      <c r="H168" s="77">
        <v>1</v>
      </c>
      <c r="I168" s="81">
        <v>7</v>
      </c>
      <c r="J168" s="106">
        <v>300000</v>
      </c>
      <c r="K168" s="89">
        <f t="shared" si="13"/>
        <v>57.534246575342479</v>
      </c>
      <c r="L168" s="89">
        <f t="shared" si="14"/>
        <v>0</v>
      </c>
      <c r="M168" s="88" t="str">
        <f t="shared" si="15"/>
        <v/>
      </c>
      <c r="N168" s="89">
        <f t="shared" si="12"/>
        <v>301495.89041095891</v>
      </c>
      <c r="O168" s="89">
        <f t="shared" si="16"/>
        <v>1495.8904109589057</v>
      </c>
      <c r="P168" s="90">
        <f>VLOOKUP(B168,[23]Sheet2!$E$4:$F$1055,2,FALSE)</f>
        <v>1495.3899999999999</v>
      </c>
      <c r="Q168" s="80">
        <f t="shared" si="17"/>
        <v>0.50041095890583165</v>
      </c>
      <c r="R168" s="80"/>
    </row>
    <row r="169" spans="1:18" x14ac:dyDescent="0.3">
      <c r="A169" s="85" t="s">
        <v>281</v>
      </c>
      <c r="B169" s="85">
        <v>1270000017</v>
      </c>
      <c r="C169" s="86" t="s">
        <v>591</v>
      </c>
      <c r="D169" s="77" t="s">
        <v>593</v>
      </c>
      <c r="E169" s="99">
        <v>45763</v>
      </c>
      <c r="F169" s="78">
        <v>45946</v>
      </c>
      <c r="G169" s="77" t="s">
        <v>10</v>
      </c>
      <c r="H169" s="77">
        <v>6</v>
      </c>
      <c r="I169" s="81">
        <v>8.6</v>
      </c>
      <c r="J169" s="106">
        <v>3000000</v>
      </c>
      <c r="K169" s="89">
        <f t="shared" si="13"/>
        <v>706.84931506849307</v>
      </c>
      <c r="L169" s="89">
        <f t="shared" si="14"/>
        <v>0</v>
      </c>
      <c r="M169" s="88" t="str">
        <f t="shared" si="15"/>
        <v/>
      </c>
      <c r="N169" s="89">
        <f t="shared" si="12"/>
        <v>3082701.3698630137</v>
      </c>
      <c r="O169" s="89">
        <f t="shared" si="16"/>
        <v>82701.369863013737</v>
      </c>
      <c r="P169" s="90">
        <f>VLOOKUP(B169,[23]Sheet2!$E$4:$F$1055,2,FALSE)</f>
        <v>82701.45</v>
      </c>
      <c r="Q169" s="80">
        <f t="shared" si="17"/>
        <v>-8.013698626018595E-2</v>
      </c>
      <c r="R169" s="80"/>
    </row>
    <row r="170" spans="1:18" x14ac:dyDescent="0.3">
      <c r="A170" s="85" t="s">
        <v>281</v>
      </c>
      <c r="B170" s="85">
        <v>1270000018</v>
      </c>
      <c r="C170" s="97" t="s">
        <v>100</v>
      </c>
      <c r="D170" s="97" t="s">
        <v>379</v>
      </c>
      <c r="E170" s="78">
        <v>45876</v>
      </c>
      <c r="F170" s="78">
        <v>45907</v>
      </c>
      <c r="G170" s="77" t="s">
        <v>10</v>
      </c>
      <c r="H170" s="77">
        <v>1</v>
      </c>
      <c r="I170" s="81">
        <v>7</v>
      </c>
      <c r="J170" s="106">
        <v>4000000</v>
      </c>
      <c r="K170" s="89">
        <f t="shared" si="13"/>
        <v>767.1232876712329</v>
      </c>
      <c r="L170" s="89">
        <f t="shared" si="14"/>
        <v>0</v>
      </c>
      <c r="M170" s="88" t="str">
        <f t="shared" si="15"/>
        <v/>
      </c>
      <c r="N170" s="89">
        <f t="shared" si="12"/>
        <v>4003068.493150685</v>
      </c>
      <c r="O170" s="89">
        <f t="shared" si="16"/>
        <v>3068.4931506849825</v>
      </c>
      <c r="P170" s="90">
        <f>VLOOKUP(B170,[23]Sheet2!$E$4:$F$1055,2,FALSE)</f>
        <v>3068.28</v>
      </c>
      <c r="Q170" s="80">
        <f t="shared" si="17"/>
        <v>0.21315068498233813</v>
      </c>
      <c r="R170" s="80"/>
    </row>
    <row r="171" spans="1:18" x14ac:dyDescent="0.3">
      <c r="A171" s="85" t="s">
        <v>281</v>
      </c>
      <c r="B171" s="85">
        <v>1270000019</v>
      </c>
      <c r="C171" s="97" t="s">
        <v>768</v>
      </c>
      <c r="D171" s="97" t="s">
        <v>769</v>
      </c>
      <c r="E171" s="78">
        <v>45864</v>
      </c>
      <c r="F171" s="78">
        <v>45895</v>
      </c>
      <c r="G171" s="77" t="s">
        <v>10</v>
      </c>
      <c r="H171" s="77">
        <v>1</v>
      </c>
      <c r="I171" s="81">
        <v>7</v>
      </c>
      <c r="J171" s="106">
        <v>1900000</v>
      </c>
      <c r="K171" s="89">
        <f t="shared" si="13"/>
        <v>364.38356164383561</v>
      </c>
      <c r="L171" s="89">
        <f t="shared" si="14"/>
        <v>0</v>
      </c>
      <c r="M171" s="88" t="str">
        <f t="shared" si="15"/>
        <v/>
      </c>
      <c r="N171" s="89">
        <f t="shared" si="12"/>
        <v>1905830.1369863013</v>
      </c>
      <c r="O171" s="89">
        <f t="shared" si="16"/>
        <v>5830.1369863012806</v>
      </c>
      <c r="P171" s="90">
        <f>VLOOKUP(B171,[23]Sheet2!$E$4:$F$1055,2,FALSE)</f>
        <v>5830.11</v>
      </c>
      <c r="Q171" s="80">
        <f t="shared" si="17"/>
        <v>2.6986301280885527E-2</v>
      </c>
      <c r="R171" s="80"/>
    </row>
    <row r="172" spans="1:18" x14ac:dyDescent="0.3">
      <c r="A172" s="85" t="s">
        <v>281</v>
      </c>
      <c r="B172" s="85">
        <v>1270000020</v>
      </c>
      <c r="C172" s="97" t="s">
        <v>100</v>
      </c>
      <c r="D172" s="97" t="s">
        <v>379</v>
      </c>
      <c r="E172" s="78">
        <v>45850</v>
      </c>
      <c r="F172" s="78">
        <v>45881</v>
      </c>
      <c r="G172" s="77" t="s">
        <v>10</v>
      </c>
      <c r="H172" s="77">
        <v>1</v>
      </c>
      <c r="I172" s="81">
        <v>7</v>
      </c>
      <c r="J172" s="106">
        <v>200000</v>
      </c>
      <c r="K172" s="89">
        <f t="shared" si="13"/>
        <v>38.356164383561648</v>
      </c>
      <c r="L172" s="89">
        <f t="shared" si="14"/>
        <v>0</v>
      </c>
      <c r="M172" s="88" t="str">
        <f t="shared" si="15"/>
        <v/>
      </c>
      <c r="N172" s="89">
        <f t="shared" si="12"/>
        <v>201150.68493150684</v>
      </c>
      <c r="O172" s="89">
        <f t="shared" si="16"/>
        <v>1150.6849315068393</v>
      </c>
      <c r="P172" s="90">
        <f>VLOOKUP(B172,[23]Sheet2!$E$4:$F$1055,2,FALSE)</f>
        <v>1150.9199999999998</v>
      </c>
      <c r="Q172" s="80">
        <f t="shared" si="17"/>
        <v>-0.23506849316049738</v>
      </c>
      <c r="R172" s="80"/>
    </row>
    <row r="173" spans="1:18" x14ac:dyDescent="0.3">
      <c r="A173" s="85" t="s">
        <v>281</v>
      </c>
      <c r="B173" s="85">
        <v>1270000021</v>
      </c>
      <c r="C173" s="97" t="s">
        <v>864</v>
      </c>
      <c r="D173" s="97" t="s">
        <v>865</v>
      </c>
      <c r="E173" s="78">
        <v>45873</v>
      </c>
      <c r="F173" s="78">
        <v>45904</v>
      </c>
      <c r="G173" s="77" t="s">
        <v>10</v>
      </c>
      <c r="H173" s="77">
        <v>1</v>
      </c>
      <c r="I173" s="81">
        <v>7</v>
      </c>
      <c r="J173" s="106">
        <v>500000</v>
      </c>
      <c r="K173" s="89">
        <f t="shared" si="13"/>
        <v>95.890410958904113</v>
      </c>
      <c r="L173" s="89">
        <f t="shared" si="14"/>
        <v>0</v>
      </c>
      <c r="M173" s="88" t="str">
        <f t="shared" si="15"/>
        <v/>
      </c>
      <c r="N173" s="89">
        <f t="shared" si="12"/>
        <v>500671.23287671234</v>
      </c>
      <c r="O173" s="89">
        <f t="shared" si="16"/>
        <v>671.23287671233993</v>
      </c>
      <c r="P173" s="90">
        <f>VLOOKUP(B173,[23]Sheet2!$E$4:$F$1055,2,FALSE)</f>
        <v>671.38</v>
      </c>
      <c r="Q173" s="80">
        <f t="shared" si="17"/>
        <v>-0.14712328766006522</v>
      </c>
      <c r="R173" s="80"/>
    </row>
    <row r="174" spans="1:18" x14ac:dyDescent="0.3">
      <c r="A174" s="85" t="s">
        <v>282</v>
      </c>
      <c r="B174" s="85">
        <v>1280000005</v>
      </c>
      <c r="C174" s="97" t="s">
        <v>30</v>
      </c>
      <c r="D174" s="97" t="s">
        <v>174</v>
      </c>
      <c r="E174" s="78">
        <v>45853</v>
      </c>
      <c r="F174" s="78">
        <v>45884</v>
      </c>
      <c r="G174" s="77" t="s">
        <v>10</v>
      </c>
      <c r="H174" s="77">
        <v>1</v>
      </c>
      <c r="I174" s="81">
        <v>7.25</v>
      </c>
      <c r="J174" s="106">
        <v>1376084.59</v>
      </c>
      <c r="K174" s="89">
        <f t="shared" si="13"/>
        <v>273.33187061643838</v>
      </c>
      <c r="L174" s="89">
        <f t="shared" si="14"/>
        <v>0</v>
      </c>
      <c r="M174" s="88" t="str">
        <f t="shared" si="15"/>
        <v/>
      </c>
      <c r="N174" s="89">
        <f t="shared" si="12"/>
        <v>1383464.550506644</v>
      </c>
      <c r="O174" s="89">
        <f t="shared" si="16"/>
        <v>7379.9605066438671</v>
      </c>
      <c r="P174" s="90">
        <f>VLOOKUP(B174,[23]Sheet2!$E$4:$F$1055,2,FALSE)</f>
        <v>7378.21</v>
      </c>
      <c r="Q174" s="80">
        <f t="shared" si="17"/>
        <v>1.7505066438670838</v>
      </c>
      <c r="R174" s="80"/>
    </row>
    <row r="175" spans="1:18" x14ac:dyDescent="0.3">
      <c r="A175" s="85" t="s">
        <v>282</v>
      </c>
      <c r="B175" s="85">
        <v>1280000010</v>
      </c>
      <c r="C175" s="97" t="s">
        <v>428</v>
      </c>
      <c r="D175" s="97" t="s">
        <v>429</v>
      </c>
      <c r="E175" s="78">
        <v>45682</v>
      </c>
      <c r="F175" s="78">
        <v>46047</v>
      </c>
      <c r="G175" s="77" t="s">
        <v>10</v>
      </c>
      <c r="H175" s="77">
        <v>12</v>
      </c>
      <c r="I175" s="81">
        <v>9.5</v>
      </c>
      <c r="J175" s="106">
        <v>500000</v>
      </c>
      <c r="K175" s="89">
        <f t="shared" si="13"/>
        <v>130.13698630136986</v>
      </c>
      <c r="L175" s="89">
        <f t="shared" si="14"/>
        <v>0</v>
      </c>
      <c r="M175" s="88" t="str">
        <f t="shared" si="15"/>
        <v/>
      </c>
      <c r="N175" s="89">
        <f t="shared" si="12"/>
        <v>525767.12328767125</v>
      </c>
      <c r="O175" s="89">
        <f t="shared" si="16"/>
        <v>25767.123287671246</v>
      </c>
      <c r="P175" s="90">
        <f>VLOOKUP(B175,[23]Sheet2!$E$4:$F$1055,2,FALSE)</f>
        <v>25767.72</v>
      </c>
      <c r="Q175" s="80">
        <f t="shared" si="17"/>
        <v>-0.5967123287555296</v>
      </c>
      <c r="R175" s="80"/>
    </row>
    <row r="176" spans="1:18" x14ac:dyDescent="0.3">
      <c r="A176" s="85" t="s">
        <v>282</v>
      </c>
      <c r="B176" s="85">
        <v>1280000012</v>
      </c>
      <c r="C176" s="86" t="s">
        <v>631</v>
      </c>
      <c r="D176" s="85" t="s">
        <v>632</v>
      </c>
      <c r="E176" s="91">
        <v>45776</v>
      </c>
      <c r="F176" s="91">
        <v>45959</v>
      </c>
      <c r="G176" s="85" t="s">
        <v>10</v>
      </c>
      <c r="H176" s="85">
        <v>6</v>
      </c>
      <c r="I176" s="81">
        <v>8.65</v>
      </c>
      <c r="J176" s="104">
        <v>4000000</v>
      </c>
      <c r="K176" s="89">
        <f t="shared" si="13"/>
        <v>947.94520547945217</v>
      </c>
      <c r="L176" s="89">
        <f t="shared" si="14"/>
        <v>0</v>
      </c>
      <c r="M176" s="88" t="str">
        <f t="shared" si="15"/>
        <v/>
      </c>
      <c r="N176" s="89">
        <f t="shared" si="12"/>
        <v>4098586.3013698631</v>
      </c>
      <c r="O176" s="89">
        <f t="shared" si="16"/>
        <v>98586.301369863097</v>
      </c>
      <c r="P176" s="90">
        <f>VLOOKUP(B176,[23]Sheet2!$E$4:$F$1055,2,FALSE)</f>
        <v>98586.8</v>
      </c>
      <c r="Q176" s="80">
        <f t="shared" si="17"/>
        <v>-0.49863013690628577</v>
      </c>
      <c r="R176" s="80"/>
    </row>
    <row r="177" spans="1:18" x14ac:dyDescent="0.3">
      <c r="A177" s="85" t="s">
        <v>282</v>
      </c>
      <c r="B177" s="85">
        <v>1280000015</v>
      </c>
      <c r="C177" s="86" t="s">
        <v>968</v>
      </c>
      <c r="D177" s="77" t="s">
        <v>969</v>
      </c>
      <c r="E177" s="78">
        <v>45867</v>
      </c>
      <c r="F177" s="78">
        <v>45959</v>
      </c>
      <c r="G177" s="77" t="s">
        <v>10</v>
      </c>
      <c r="H177" s="77">
        <v>3</v>
      </c>
      <c r="I177" s="81">
        <v>7.5</v>
      </c>
      <c r="J177" s="106">
        <v>100000</v>
      </c>
      <c r="K177" s="89">
        <f t="shared" si="13"/>
        <v>20.547945205479451</v>
      </c>
      <c r="L177" s="89">
        <f t="shared" si="14"/>
        <v>0</v>
      </c>
      <c r="M177" s="88" t="str">
        <f t="shared" si="15"/>
        <v/>
      </c>
      <c r="N177" s="89">
        <f t="shared" si="12"/>
        <v>100267.12328767123</v>
      </c>
      <c r="O177" s="89">
        <f t="shared" si="16"/>
        <v>267.12328767123108</v>
      </c>
      <c r="P177" s="90">
        <f>VLOOKUP(B177,[23]Sheet2!$E$4:$F$1055,2,FALSE)</f>
        <v>267.14999999999998</v>
      </c>
      <c r="Q177" s="80">
        <f t="shared" si="17"/>
        <v>-2.6712328768894622E-2</v>
      </c>
      <c r="R177" s="80"/>
    </row>
    <row r="178" spans="1:18" x14ac:dyDescent="0.3">
      <c r="A178" s="85" t="s">
        <v>246</v>
      </c>
      <c r="B178" s="85">
        <v>1000000005</v>
      </c>
      <c r="C178" s="97" t="s">
        <v>817</v>
      </c>
      <c r="D178" s="97" t="s">
        <v>220</v>
      </c>
      <c r="E178" s="78">
        <v>45864</v>
      </c>
      <c r="F178" s="78">
        <v>46594</v>
      </c>
      <c r="G178" s="77" t="s">
        <v>10</v>
      </c>
      <c r="H178" s="77">
        <v>24</v>
      </c>
      <c r="I178" s="81">
        <v>10.4</v>
      </c>
      <c r="J178" s="106">
        <v>50000000</v>
      </c>
      <c r="K178" s="89">
        <f t="shared" si="13"/>
        <v>14246.575342465754</v>
      </c>
      <c r="L178" s="89">
        <f t="shared" si="14"/>
        <v>0</v>
      </c>
      <c r="M178" s="88" t="str">
        <f t="shared" si="15"/>
        <v/>
      </c>
      <c r="N178" s="89">
        <f t="shared" si="12"/>
        <v>50227945.205479451</v>
      </c>
      <c r="O178" s="89">
        <f t="shared" si="16"/>
        <v>227945.20547945052</v>
      </c>
      <c r="P178" s="90">
        <f>VLOOKUP(B178,[23]Sheet2!$E$4:$F$1055,2,FALSE)</f>
        <v>227945.23</v>
      </c>
      <c r="Q178" s="80">
        <f t="shared" si="17"/>
        <v>-2.4520549486624077E-2</v>
      </c>
      <c r="R178" s="80"/>
    </row>
    <row r="179" spans="1:18" x14ac:dyDescent="0.3">
      <c r="A179" s="85" t="s">
        <v>246</v>
      </c>
      <c r="B179" s="85">
        <v>1000000008</v>
      </c>
      <c r="C179" s="97" t="s">
        <v>11</v>
      </c>
      <c r="D179" s="97" t="s">
        <v>116</v>
      </c>
      <c r="E179" s="78">
        <v>45859</v>
      </c>
      <c r="F179" s="78">
        <v>45951</v>
      </c>
      <c r="G179" s="77" t="s">
        <v>10</v>
      </c>
      <c r="H179" s="77">
        <v>3</v>
      </c>
      <c r="I179" s="81">
        <v>7.5</v>
      </c>
      <c r="J179" s="106">
        <v>2500000</v>
      </c>
      <c r="K179" s="89">
        <f t="shared" si="13"/>
        <v>513.69863013698625</v>
      </c>
      <c r="L179" s="89">
        <f t="shared" si="14"/>
        <v>0</v>
      </c>
      <c r="M179" s="88" t="str">
        <f t="shared" si="15"/>
        <v/>
      </c>
      <c r="N179" s="89">
        <f t="shared" si="12"/>
        <v>2510787.6712328768</v>
      </c>
      <c r="O179" s="89">
        <f t="shared" si="16"/>
        <v>10787.671232876834</v>
      </c>
      <c r="P179" s="90">
        <f>VLOOKUP(B179,[23]Sheet2!$E$4:$F$1055,2,FALSE)</f>
        <v>10787.640000000001</v>
      </c>
      <c r="Q179" s="80">
        <f t="shared" si="17"/>
        <v>3.1232876832291367E-2</v>
      </c>
      <c r="R179" s="80"/>
    </row>
    <row r="180" spans="1:18" x14ac:dyDescent="0.3">
      <c r="A180" s="85" t="s">
        <v>246</v>
      </c>
      <c r="B180" s="85">
        <v>1000000009</v>
      </c>
      <c r="C180" s="97" t="s">
        <v>12</v>
      </c>
      <c r="D180" s="97" t="s">
        <v>117</v>
      </c>
      <c r="E180" s="78">
        <v>45862</v>
      </c>
      <c r="F180" s="78">
        <v>46227</v>
      </c>
      <c r="G180" s="77" t="s">
        <v>10</v>
      </c>
      <c r="H180" s="77">
        <v>12</v>
      </c>
      <c r="I180" s="81">
        <v>9</v>
      </c>
      <c r="J180" s="106">
        <v>1227055.3600000001</v>
      </c>
      <c r="K180" s="89">
        <f t="shared" si="13"/>
        <v>302.56159561643835</v>
      </c>
      <c r="L180" s="89">
        <f t="shared" si="14"/>
        <v>0</v>
      </c>
      <c r="M180" s="88" t="str">
        <f t="shared" si="15"/>
        <v/>
      </c>
      <c r="N180" s="89">
        <f t="shared" si="12"/>
        <v>1232501.4687210959</v>
      </c>
      <c r="O180" s="89">
        <f t="shared" si="16"/>
        <v>5446.1087210958358</v>
      </c>
      <c r="P180" s="90">
        <f>VLOOKUP(B180,[23]Sheet2!$E$4:$F$1055,2,FALSE)</f>
        <v>5447.51</v>
      </c>
      <c r="Q180" s="80">
        <f t="shared" si="17"/>
        <v>-1.4012789041644282</v>
      </c>
      <c r="R180" s="80"/>
    </row>
    <row r="181" spans="1:18" x14ac:dyDescent="0.3">
      <c r="A181" s="85" t="s">
        <v>246</v>
      </c>
      <c r="B181" s="85">
        <v>1000000010</v>
      </c>
      <c r="C181" s="97" t="s">
        <v>817</v>
      </c>
      <c r="D181" s="97" t="s">
        <v>220</v>
      </c>
      <c r="E181" s="78">
        <v>45866</v>
      </c>
      <c r="F181" s="78">
        <v>46596</v>
      </c>
      <c r="G181" s="77" t="s">
        <v>10</v>
      </c>
      <c r="H181" s="77">
        <v>24</v>
      </c>
      <c r="I181" s="81">
        <v>10.4</v>
      </c>
      <c r="J181" s="106">
        <v>150000000</v>
      </c>
      <c r="K181" s="89">
        <f t="shared" si="13"/>
        <v>42739.726027397264</v>
      </c>
      <c r="L181" s="89">
        <f t="shared" si="14"/>
        <v>0</v>
      </c>
      <c r="M181" s="88" t="str">
        <f t="shared" si="15"/>
        <v/>
      </c>
      <c r="N181" s="89">
        <f t="shared" si="12"/>
        <v>150598356.16438356</v>
      </c>
      <c r="O181" s="89">
        <f t="shared" si="16"/>
        <v>598356.16438356042</v>
      </c>
      <c r="P181" s="90">
        <f>VLOOKUP(B181,[23]Sheet2!$E$4:$F$1055,2,FALSE)</f>
        <v>598356.06999999995</v>
      </c>
      <c r="Q181" s="80">
        <f t="shared" si="17"/>
        <v>9.4383560470305383E-2</v>
      </c>
      <c r="R181" s="80"/>
    </row>
    <row r="182" spans="1:18" x14ac:dyDescent="0.3">
      <c r="A182" s="85" t="s">
        <v>246</v>
      </c>
      <c r="B182" s="85">
        <v>1000000018</v>
      </c>
      <c r="C182" s="86">
        <v>195068101384</v>
      </c>
      <c r="D182" s="77" t="s">
        <v>137</v>
      </c>
      <c r="E182" s="78">
        <v>45758</v>
      </c>
      <c r="F182" s="78">
        <v>46123</v>
      </c>
      <c r="G182" s="77" t="s">
        <v>10</v>
      </c>
      <c r="H182" s="77">
        <v>12</v>
      </c>
      <c r="I182" s="81">
        <v>9.15</v>
      </c>
      <c r="J182" s="106">
        <v>1172078.7</v>
      </c>
      <c r="K182" s="89">
        <f t="shared" si="13"/>
        <v>293.82246863013694</v>
      </c>
      <c r="L182" s="89">
        <f t="shared" si="14"/>
        <v>0</v>
      </c>
      <c r="M182" s="88" t="str">
        <f t="shared" si="15"/>
        <v/>
      </c>
      <c r="N182" s="89">
        <f t="shared" si="12"/>
        <v>1207925.0411728767</v>
      </c>
      <c r="O182" s="89">
        <f t="shared" si="16"/>
        <v>35846.341172876768</v>
      </c>
      <c r="P182" s="90">
        <f>VLOOKUP(B182,[23]Sheet2!$E$4:$F$1055,2,FALSE)</f>
        <v>35844.370000000003</v>
      </c>
      <c r="Q182" s="80">
        <f t="shared" si="17"/>
        <v>1.9711728767651948</v>
      </c>
      <c r="R182" s="80"/>
    </row>
    <row r="183" spans="1:18" x14ac:dyDescent="0.3">
      <c r="A183" s="85" t="s">
        <v>246</v>
      </c>
      <c r="B183" s="85">
        <v>1000000021</v>
      </c>
      <c r="C183" s="86" t="s">
        <v>817</v>
      </c>
      <c r="D183" s="77" t="s">
        <v>220</v>
      </c>
      <c r="E183" s="78">
        <v>45744</v>
      </c>
      <c r="F183" s="78">
        <v>46474</v>
      </c>
      <c r="G183" s="77" t="s">
        <v>10</v>
      </c>
      <c r="H183" s="77">
        <v>24</v>
      </c>
      <c r="I183" s="81">
        <v>10.75</v>
      </c>
      <c r="J183" s="106">
        <v>200000000</v>
      </c>
      <c r="K183" s="89">
        <f t="shared" si="13"/>
        <v>58904.109589041094</v>
      </c>
      <c r="L183" s="89">
        <f t="shared" si="14"/>
        <v>0</v>
      </c>
      <c r="M183" s="88" t="str">
        <f t="shared" si="15"/>
        <v/>
      </c>
      <c r="N183" s="89">
        <f t="shared" si="12"/>
        <v>208010958.9041096</v>
      </c>
      <c r="O183" s="89">
        <f t="shared" si="16"/>
        <v>8010958.9041095972</v>
      </c>
      <c r="P183" s="90">
        <f>VLOOKUP(B183,[23]Sheet2!$E$4:$F$1055,2,FALSE)</f>
        <v>8010960.21</v>
      </c>
      <c r="Q183" s="80">
        <f t="shared" si="17"/>
        <v>-1.3058904027566314</v>
      </c>
      <c r="R183" s="80"/>
    </row>
    <row r="184" spans="1:18" x14ac:dyDescent="0.3">
      <c r="A184" s="85" t="s">
        <v>246</v>
      </c>
      <c r="B184" s="85">
        <v>1000000022</v>
      </c>
      <c r="C184" s="93" t="s">
        <v>817</v>
      </c>
      <c r="D184" s="77" t="s">
        <v>220</v>
      </c>
      <c r="E184" s="78">
        <v>45744</v>
      </c>
      <c r="F184" s="78">
        <v>46474</v>
      </c>
      <c r="G184" s="77" t="s">
        <v>10</v>
      </c>
      <c r="H184" s="77">
        <v>24</v>
      </c>
      <c r="I184" s="81">
        <v>10.75</v>
      </c>
      <c r="J184" s="106">
        <v>50000000</v>
      </c>
      <c r="K184" s="89">
        <f t="shared" si="13"/>
        <v>14726.027397260274</v>
      </c>
      <c r="L184" s="89">
        <f t="shared" si="14"/>
        <v>0</v>
      </c>
      <c r="M184" s="88" t="str">
        <f t="shared" si="15"/>
        <v/>
      </c>
      <c r="N184" s="89">
        <f t="shared" si="12"/>
        <v>52002739.726027399</v>
      </c>
      <c r="O184" s="89">
        <f t="shared" si="16"/>
        <v>2002739.7260273993</v>
      </c>
      <c r="P184" s="90">
        <f>VLOOKUP(B184,[23]Sheet2!$E$4:$F$1055,2,FALSE)</f>
        <v>2002739.48</v>
      </c>
      <c r="Q184" s="80">
        <f t="shared" si="17"/>
        <v>0.24602739932015538</v>
      </c>
      <c r="R184" s="80"/>
    </row>
    <row r="185" spans="1:18" x14ac:dyDescent="0.3">
      <c r="A185" s="85" t="s">
        <v>246</v>
      </c>
      <c r="B185" s="85">
        <v>1000000023</v>
      </c>
      <c r="C185" s="97" t="s">
        <v>26</v>
      </c>
      <c r="D185" s="97" t="s">
        <v>177</v>
      </c>
      <c r="E185" s="78">
        <v>45764</v>
      </c>
      <c r="F185" s="78">
        <v>45947</v>
      </c>
      <c r="G185" s="77" t="s">
        <v>10</v>
      </c>
      <c r="H185" s="77">
        <v>6</v>
      </c>
      <c r="I185" s="81">
        <v>8.25</v>
      </c>
      <c r="J185" s="106">
        <v>2000000</v>
      </c>
      <c r="K185" s="89">
        <f t="shared" si="13"/>
        <v>452.05479452054794</v>
      </c>
      <c r="L185" s="89">
        <f t="shared" si="14"/>
        <v>0</v>
      </c>
      <c r="M185" s="88" t="str">
        <f t="shared" si="15"/>
        <v/>
      </c>
      <c r="N185" s="89">
        <f t="shared" si="12"/>
        <v>2052438.3561643835</v>
      </c>
      <c r="O185" s="89">
        <f t="shared" si="16"/>
        <v>52438.356164383469</v>
      </c>
      <c r="P185" s="90">
        <f>VLOOKUP(B185,[23]Sheet2!$E$4:$F$1055,2,FALSE)</f>
        <v>52438.8</v>
      </c>
      <c r="Q185" s="80">
        <f t="shared" si="17"/>
        <v>-0.44383561653376091</v>
      </c>
      <c r="R185" s="80"/>
    </row>
    <row r="186" spans="1:18" x14ac:dyDescent="0.3">
      <c r="A186" s="85" t="s">
        <v>246</v>
      </c>
      <c r="B186" s="85">
        <v>1000000024</v>
      </c>
      <c r="C186" s="97">
        <v>195068101384</v>
      </c>
      <c r="D186" s="97" t="s">
        <v>137</v>
      </c>
      <c r="E186" s="78">
        <v>45777</v>
      </c>
      <c r="F186" s="78">
        <v>46142</v>
      </c>
      <c r="G186" s="77" t="s">
        <v>10</v>
      </c>
      <c r="H186" s="77">
        <v>12</v>
      </c>
      <c r="I186" s="81">
        <v>9.25</v>
      </c>
      <c r="J186" s="106">
        <v>8287500</v>
      </c>
      <c r="K186" s="89">
        <f t="shared" si="13"/>
        <v>2100.2568493150684</v>
      </c>
      <c r="L186" s="89">
        <f t="shared" si="14"/>
        <v>0</v>
      </c>
      <c r="M186" s="88" t="str">
        <f t="shared" si="15"/>
        <v/>
      </c>
      <c r="N186" s="89">
        <f t="shared" si="12"/>
        <v>8503826.4554794524</v>
      </c>
      <c r="O186" s="89">
        <f t="shared" si="16"/>
        <v>216326.45547945239</v>
      </c>
      <c r="P186" s="90">
        <f>VLOOKUP(B186,[23]Sheet2!$E$4:$F$1055,2,FALSE)</f>
        <v>216325.23</v>
      </c>
      <c r="Q186" s="80">
        <f t="shared" si="17"/>
        <v>1.2254794523760211</v>
      </c>
      <c r="R186" s="80"/>
    </row>
    <row r="187" spans="1:18" x14ac:dyDescent="0.3">
      <c r="A187" s="85" t="s">
        <v>246</v>
      </c>
      <c r="B187" s="85">
        <v>1000000025</v>
      </c>
      <c r="C187" s="97" t="s">
        <v>818</v>
      </c>
      <c r="D187" s="97" t="s">
        <v>208</v>
      </c>
      <c r="E187" s="78">
        <v>45798</v>
      </c>
      <c r="F187" s="78">
        <v>46163</v>
      </c>
      <c r="G187" s="77" t="s">
        <v>10</v>
      </c>
      <c r="H187" s="77">
        <v>12</v>
      </c>
      <c r="I187" s="81">
        <v>9.25</v>
      </c>
      <c r="J187" s="106">
        <v>100000000</v>
      </c>
      <c r="K187" s="89">
        <f t="shared" si="13"/>
        <v>25342.465753424658</v>
      </c>
      <c r="L187" s="89">
        <f t="shared" si="14"/>
        <v>0</v>
      </c>
      <c r="M187" s="88" t="str">
        <f t="shared" si="15"/>
        <v/>
      </c>
      <c r="N187" s="89">
        <f t="shared" si="12"/>
        <v>102078082.19178082</v>
      </c>
      <c r="O187" s="89">
        <f t="shared" si="16"/>
        <v>2078082.1917808205</v>
      </c>
      <c r="P187" s="90">
        <f>VLOOKUP(B187,[23]Sheet2!$E$4:$F$1055,2,FALSE)</f>
        <v>2078081.34</v>
      </c>
      <c r="Q187" s="80">
        <f t="shared" si="17"/>
        <v>0.85178082040511072</v>
      </c>
      <c r="R187" s="80"/>
    </row>
    <row r="188" spans="1:18" x14ac:dyDescent="0.3">
      <c r="A188" s="85" t="s">
        <v>246</v>
      </c>
      <c r="B188" s="85">
        <v>1000000026</v>
      </c>
      <c r="C188" s="97" t="s">
        <v>818</v>
      </c>
      <c r="D188" s="97" t="s">
        <v>208</v>
      </c>
      <c r="E188" s="78">
        <v>45798</v>
      </c>
      <c r="F188" s="78">
        <v>46163</v>
      </c>
      <c r="G188" s="77" t="s">
        <v>10</v>
      </c>
      <c r="H188" s="77">
        <v>12</v>
      </c>
      <c r="I188" s="81">
        <v>9.25</v>
      </c>
      <c r="J188" s="106">
        <v>100000000</v>
      </c>
      <c r="K188" s="89">
        <f t="shared" si="13"/>
        <v>25342.465753424658</v>
      </c>
      <c r="L188" s="89">
        <f t="shared" si="14"/>
        <v>0</v>
      </c>
      <c r="M188" s="88" t="str">
        <f t="shared" si="15"/>
        <v/>
      </c>
      <c r="N188" s="89">
        <f t="shared" si="12"/>
        <v>102078082.19178082</v>
      </c>
      <c r="O188" s="89">
        <f t="shared" si="16"/>
        <v>2078082.1917808205</v>
      </c>
      <c r="P188" s="90">
        <f>VLOOKUP(B188,[23]Sheet2!$E$4:$F$1055,2,FALSE)</f>
        <v>2078081.34</v>
      </c>
      <c r="Q188" s="80">
        <f t="shared" si="17"/>
        <v>0.85178082040511072</v>
      </c>
      <c r="R188" s="80"/>
    </row>
    <row r="189" spans="1:18" x14ac:dyDescent="0.3">
      <c r="A189" s="85" t="s">
        <v>246</v>
      </c>
      <c r="B189" s="85">
        <v>1000000027</v>
      </c>
      <c r="C189" s="97" t="s">
        <v>818</v>
      </c>
      <c r="D189" s="97" t="s">
        <v>208</v>
      </c>
      <c r="E189" s="78">
        <v>45798</v>
      </c>
      <c r="F189" s="78">
        <v>46163</v>
      </c>
      <c r="G189" s="77" t="s">
        <v>10</v>
      </c>
      <c r="H189" s="77">
        <v>12</v>
      </c>
      <c r="I189" s="81">
        <v>9.25</v>
      </c>
      <c r="J189" s="106">
        <v>100000000</v>
      </c>
      <c r="K189" s="89">
        <f t="shared" si="13"/>
        <v>25342.465753424658</v>
      </c>
      <c r="L189" s="89">
        <f t="shared" si="14"/>
        <v>0</v>
      </c>
      <c r="M189" s="88" t="str">
        <f t="shared" si="15"/>
        <v/>
      </c>
      <c r="N189" s="89">
        <f t="shared" si="12"/>
        <v>102078082.19178082</v>
      </c>
      <c r="O189" s="89">
        <f t="shared" si="16"/>
        <v>2078082.1917808205</v>
      </c>
      <c r="P189" s="90">
        <f>VLOOKUP(B189,[23]Sheet2!$E$4:$F$1055,2,FALSE)</f>
        <v>2078081.34</v>
      </c>
      <c r="Q189" s="80">
        <f t="shared" si="17"/>
        <v>0.85178082040511072</v>
      </c>
      <c r="R189" s="80"/>
    </row>
    <row r="190" spans="1:18" x14ac:dyDescent="0.3">
      <c r="A190" s="85" t="s">
        <v>246</v>
      </c>
      <c r="B190" s="85">
        <v>1000000028</v>
      </c>
      <c r="C190" s="97" t="s">
        <v>818</v>
      </c>
      <c r="D190" s="97" t="s">
        <v>208</v>
      </c>
      <c r="E190" s="78">
        <v>45798</v>
      </c>
      <c r="F190" s="78">
        <v>46163</v>
      </c>
      <c r="G190" s="77" t="s">
        <v>10</v>
      </c>
      <c r="H190" s="77">
        <v>12</v>
      </c>
      <c r="I190" s="81">
        <v>9.25</v>
      </c>
      <c r="J190" s="106">
        <v>100000000</v>
      </c>
      <c r="K190" s="89">
        <f t="shared" si="13"/>
        <v>25342.465753424658</v>
      </c>
      <c r="L190" s="89">
        <f t="shared" si="14"/>
        <v>0</v>
      </c>
      <c r="M190" s="88" t="str">
        <f t="shared" si="15"/>
        <v/>
      </c>
      <c r="N190" s="89">
        <f t="shared" si="12"/>
        <v>102078082.19178082</v>
      </c>
      <c r="O190" s="89">
        <f t="shared" si="16"/>
        <v>2078082.1917808205</v>
      </c>
      <c r="P190" s="90">
        <f>VLOOKUP(B190,[23]Sheet2!$E$4:$F$1055,2,FALSE)</f>
        <v>2078081.34</v>
      </c>
      <c r="Q190" s="80">
        <f t="shared" si="17"/>
        <v>0.85178082040511072</v>
      </c>
      <c r="R190" s="80"/>
    </row>
    <row r="191" spans="1:18" x14ac:dyDescent="0.3">
      <c r="A191" s="85" t="s">
        <v>246</v>
      </c>
      <c r="B191" s="85">
        <v>1000000029</v>
      </c>
      <c r="C191" s="97" t="s">
        <v>817</v>
      </c>
      <c r="D191" s="97" t="s">
        <v>220</v>
      </c>
      <c r="E191" s="78">
        <v>45617</v>
      </c>
      <c r="F191" s="78">
        <v>45982</v>
      </c>
      <c r="G191" s="77" t="s">
        <v>10</v>
      </c>
      <c r="H191" s="77">
        <v>12</v>
      </c>
      <c r="I191" s="81">
        <v>10.25</v>
      </c>
      <c r="J191" s="106">
        <v>200000000</v>
      </c>
      <c r="K191" s="89">
        <f t="shared" si="13"/>
        <v>56164.383561643837</v>
      </c>
      <c r="L191" s="89">
        <f t="shared" si="14"/>
        <v>0</v>
      </c>
      <c r="M191" s="88" t="str">
        <f t="shared" si="15"/>
        <v/>
      </c>
      <c r="N191" s="89">
        <f t="shared" si="12"/>
        <v>214771232.87671232</v>
      </c>
      <c r="O191" s="89">
        <f t="shared" si="16"/>
        <v>14771232.876712322</v>
      </c>
      <c r="P191" s="90">
        <f>VLOOKUP(B191,[23]Sheet2!$E$4:$F$1055,2,FALSE)</f>
        <v>14771231.84</v>
      </c>
      <c r="Q191" s="80">
        <f t="shared" si="17"/>
        <v>1.036712322384119</v>
      </c>
      <c r="R191" s="80"/>
    </row>
    <row r="192" spans="1:18" x14ac:dyDescent="0.3">
      <c r="A192" s="85" t="s">
        <v>246</v>
      </c>
      <c r="B192" s="85">
        <v>1000000030</v>
      </c>
      <c r="C192" s="97" t="s">
        <v>819</v>
      </c>
      <c r="D192" s="97" t="s">
        <v>718</v>
      </c>
      <c r="E192" s="78">
        <v>45798</v>
      </c>
      <c r="F192" s="78">
        <v>46163</v>
      </c>
      <c r="G192" s="77" t="s">
        <v>10</v>
      </c>
      <c r="H192" s="77">
        <v>12</v>
      </c>
      <c r="I192" s="81">
        <v>9.25</v>
      </c>
      <c r="J192" s="106">
        <v>50000000</v>
      </c>
      <c r="K192" s="89">
        <f t="shared" si="13"/>
        <v>12671.232876712329</v>
      </c>
      <c r="L192" s="89">
        <f t="shared" si="14"/>
        <v>0</v>
      </c>
      <c r="M192" s="88" t="str">
        <f t="shared" si="15"/>
        <v/>
      </c>
      <c r="N192" s="89">
        <f t="shared" si="12"/>
        <v>51039041.09589041</v>
      </c>
      <c r="O192" s="89">
        <f t="shared" si="16"/>
        <v>1039041.0958904102</v>
      </c>
      <c r="P192" s="90">
        <f>VLOOKUP(B192,[23]Sheet2!$E$4:$F$1055,2,FALSE)</f>
        <v>1039040.26</v>
      </c>
      <c r="Q192" s="80">
        <f t="shared" si="17"/>
        <v>0.83589041023515165</v>
      </c>
      <c r="R192" s="80"/>
    </row>
    <row r="193" spans="1:18" x14ac:dyDescent="0.3">
      <c r="A193" s="85" t="s">
        <v>246</v>
      </c>
      <c r="B193" s="85">
        <v>1000000031</v>
      </c>
      <c r="C193" s="86" t="s">
        <v>820</v>
      </c>
      <c r="D193" s="85" t="s">
        <v>209</v>
      </c>
      <c r="E193" s="91">
        <v>45798</v>
      </c>
      <c r="F193" s="91">
        <v>46163</v>
      </c>
      <c r="G193" s="85" t="s">
        <v>10</v>
      </c>
      <c r="H193" s="85">
        <v>12</v>
      </c>
      <c r="I193" s="81">
        <v>9.25</v>
      </c>
      <c r="J193" s="105">
        <v>75000000</v>
      </c>
      <c r="K193" s="89">
        <f t="shared" si="13"/>
        <v>19006.849315068492</v>
      </c>
      <c r="L193" s="89">
        <f t="shared" si="14"/>
        <v>0</v>
      </c>
      <c r="M193" s="88" t="str">
        <f t="shared" si="15"/>
        <v/>
      </c>
      <c r="N193" s="89">
        <f t="shared" si="12"/>
        <v>76558561.643835619</v>
      </c>
      <c r="O193" s="89">
        <f t="shared" si="16"/>
        <v>1558561.6438356191</v>
      </c>
      <c r="P193" s="90">
        <f>VLOOKUP(B193,[23]Sheet2!$E$4:$F$1055,2,FALSE)</f>
        <v>1558560.8</v>
      </c>
      <c r="Q193" s="80">
        <f t="shared" si="17"/>
        <v>0.84383561904542148</v>
      </c>
      <c r="R193" s="80"/>
    </row>
    <row r="194" spans="1:18" x14ac:dyDescent="0.3">
      <c r="A194" s="85" t="s">
        <v>246</v>
      </c>
      <c r="B194" s="85">
        <v>1000000032</v>
      </c>
      <c r="C194" s="97" t="s">
        <v>101</v>
      </c>
      <c r="D194" s="97" t="s">
        <v>187</v>
      </c>
      <c r="E194" s="78">
        <v>45807</v>
      </c>
      <c r="F194" s="78">
        <v>45991</v>
      </c>
      <c r="G194" s="77" t="s">
        <v>10</v>
      </c>
      <c r="H194" s="77">
        <v>6</v>
      </c>
      <c r="I194" s="81">
        <v>8.25</v>
      </c>
      <c r="J194" s="106">
        <v>1087159.58</v>
      </c>
      <c r="K194" s="89">
        <f t="shared" si="13"/>
        <v>245.72785027397262</v>
      </c>
      <c r="L194" s="89">
        <f t="shared" si="14"/>
        <v>0</v>
      </c>
      <c r="M194" s="88" t="str">
        <f t="shared" si="15"/>
        <v/>
      </c>
      <c r="N194" s="89">
        <f t="shared" si="12"/>
        <v>1105097.7130700001</v>
      </c>
      <c r="O194" s="89">
        <f t="shared" si="16"/>
        <v>17938.133069999982</v>
      </c>
      <c r="P194" s="90">
        <f>VLOOKUP(B194,[23]Sheet2!$E$4:$F$1055,2,FALSE)</f>
        <v>17937.440000000002</v>
      </c>
      <c r="Q194" s="80">
        <f t="shared" si="17"/>
        <v>0.69306999997934327</v>
      </c>
      <c r="R194" s="80"/>
    </row>
    <row r="195" spans="1:18" x14ac:dyDescent="0.3">
      <c r="A195" s="85" t="s">
        <v>246</v>
      </c>
      <c r="B195" s="85">
        <v>1000000033</v>
      </c>
      <c r="C195" s="97" t="s">
        <v>817</v>
      </c>
      <c r="D195" s="97" t="s">
        <v>220</v>
      </c>
      <c r="E195" s="99">
        <v>45807</v>
      </c>
      <c r="F195" s="99">
        <v>46537</v>
      </c>
      <c r="G195" s="77" t="s">
        <v>10</v>
      </c>
      <c r="H195" s="77">
        <v>24</v>
      </c>
      <c r="I195" s="81">
        <v>10.5</v>
      </c>
      <c r="J195" s="106">
        <v>200000000</v>
      </c>
      <c r="K195" s="89">
        <f t="shared" si="13"/>
        <v>57534.246575342462</v>
      </c>
      <c r="L195" s="89">
        <f t="shared" si="14"/>
        <v>0</v>
      </c>
      <c r="M195" s="88" t="str">
        <f t="shared" si="15"/>
        <v/>
      </c>
      <c r="N195" s="89">
        <f t="shared" si="12"/>
        <v>204200000</v>
      </c>
      <c r="O195" s="89">
        <f t="shared" si="16"/>
        <v>4200000</v>
      </c>
      <c r="P195" s="90">
        <f>VLOOKUP(B195,[23]Sheet2!$E$4:$F$1055,2,FALSE)</f>
        <v>4199998.95</v>
      </c>
      <c r="Q195" s="80">
        <f t="shared" si="17"/>
        <v>1.0499999998137355</v>
      </c>
      <c r="R195" s="80"/>
    </row>
    <row r="196" spans="1:18" x14ac:dyDescent="0.3">
      <c r="A196" s="85" t="s">
        <v>246</v>
      </c>
      <c r="B196" s="85">
        <v>1000000034</v>
      </c>
      <c r="C196" s="97" t="s">
        <v>817</v>
      </c>
      <c r="D196" s="97" t="s">
        <v>220</v>
      </c>
      <c r="E196" s="78">
        <v>45807</v>
      </c>
      <c r="F196" s="78">
        <v>46537</v>
      </c>
      <c r="G196" s="77" t="s">
        <v>10</v>
      </c>
      <c r="H196" s="77">
        <v>24</v>
      </c>
      <c r="I196" s="81">
        <v>10.5</v>
      </c>
      <c r="J196" s="106">
        <v>200000000</v>
      </c>
      <c r="K196" s="89">
        <f t="shared" si="13"/>
        <v>57534.246575342462</v>
      </c>
      <c r="L196" s="89">
        <f t="shared" si="14"/>
        <v>0</v>
      </c>
      <c r="M196" s="88" t="str">
        <f t="shared" si="15"/>
        <v/>
      </c>
      <c r="N196" s="89">
        <f t="shared" si="12"/>
        <v>204200000</v>
      </c>
      <c r="O196" s="89">
        <f t="shared" si="16"/>
        <v>4200000</v>
      </c>
      <c r="P196" s="90">
        <f>VLOOKUP(B196,[23]Sheet2!$E$4:$F$1055,2,FALSE)</f>
        <v>4199998.95</v>
      </c>
      <c r="Q196" s="80">
        <f t="shared" si="17"/>
        <v>1.0499999998137355</v>
      </c>
      <c r="R196" s="80"/>
    </row>
    <row r="197" spans="1:18" x14ac:dyDescent="0.3">
      <c r="A197" s="85" t="s">
        <v>246</v>
      </c>
      <c r="B197" s="85">
        <v>1000000035</v>
      </c>
      <c r="C197" s="97" t="s">
        <v>817</v>
      </c>
      <c r="D197" s="97" t="s">
        <v>220</v>
      </c>
      <c r="E197" s="78">
        <v>45807</v>
      </c>
      <c r="F197" s="78">
        <v>46537</v>
      </c>
      <c r="G197" s="77" t="s">
        <v>10</v>
      </c>
      <c r="H197" s="77">
        <v>24</v>
      </c>
      <c r="I197" s="81">
        <v>10.5</v>
      </c>
      <c r="J197" s="106">
        <v>100000000</v>
      </c>
      <c r="K197" s="89">
        <f t="shared" si="13"/>
        <v>28767.123287671231</v>
      </c>
      <c r="L197" s="89">
        <f t="shared" si="14"/>
        <v>0</v>
      </c>
      <c r="M197" s="88" t="str">
        <f t="shared" si="15"/>
        <v/>
      </c>
      <c r="N197" s="89">
        <f t="shared" ref="N197:N260" si="18">IF(G197="Maturity",(IF((N$1-$E197+1)&gt;0,((N$1-$E197+1)*$K197)+$J197)),(IF((N$1-$M197+1)&gt;0,((N$1-$M197+1)*$K197)+$J197)))</f>
        <v>102100000</v>
      </c>
      <c r="O197" s="89">
        <f t="shared" si="16"/>
        <v>2100000</v>
      </c>
      <c r="P197" s="90">
        <f>VLOOKUP(B197,[23]Sheet2!$E$4:$F$1055,2,FALSE)</f>
        <v>2099999.11</v>
      </c>
      <c r="Q197" s="80">
        <f t="shared" si="17"/>
        <v>0.89000000013038516</v>
      </c>
      <c r="R197" s="80"/>
    </row>
    <row r="198" spans="1:18" x14ac:dyDescent="0.3">
      <c r="A198" s="85" t="s">
        <v>246</v>
      </c>
      <c r="B198" s="85">
        <v>1000000036</v>
      </c>
      <c r="C198" s="97" t="s">
        <v>203</v>
      </c>
      <c r="D198" s="97" t="s">
        <v>211</v>
      </c>
      <c r="E198" s="78">
        <v>45832</v>
      </c>
      <c r="F198" s="78">
        <v>45924</v>
      </c>
      <c r="G198" s="77" t="s">
        <v>10</v>
      </c>
      <c r="H198" s="77">
        <v>3</v>
      </c>
      <c r="I198" s="81">
        <v>7.5</v>
      </c>
      <c r="J198" s="106">
        <v>1623232.69</v>
      </c>
      <c r="K198" s="89">
        <f t="shared" ref="K198:K261" si="19">J198*I198%/365</f>
        <v>333.54096369863009</v>
      </c>
      <c r="L198" s="89">
        <f t="shared" ref="L198:L261" si="20">IF(G198="Monthly",DAY(E198),)</f>
        <v>0</v>
      </c>
      <c r="M198" s="88" t="str">
        <f t="shared" ref="M198:M261" si="21">IF(AND(G198="Monthly",L198&lt;=DAY($N$1)),DATE(YEAR($N$1),MONTH($N$1),L198),IF(AND(G198="Monthly",L198&gt;DAY($N$1)),DATE(YEAR($N$1),MONTH($N$1)-1,L198),""))</f>
        <v/>
      </c>
      <c r="N198" s="89">
        <f t="shared" si="18"/>
        <v>1639242.6562575342</v>
      </c>
      <c r="O198" s="89">
        <f t="shared" ref="O198:O261" si="22">N198-J198</f>
        <v>16009.966257534223</v>
      </c>
      <c r="P198" s="90">
        <f>VLOOKUP(B198,[23]Sheet2!$E$4:$F$1055,2,FALSE)</f>
        <v>16010.31</v>
      </c>
      <c r="Q198" s="80">
        <f t="shared" ref="Q198:Q261" si="23">O198-P198</f>
        <v>-0.34374246577681333</v>
      </c>
      <c r="R198" s="80"/>
    </row>
    <row r="199" spans="1:18" x14ac:dyDescent="0.3">
      <c r="A199" s="85" t="s">
        <v>246</v>
      </c>
      <c r="B199" s="85">
        <v>1000000037</v>
      </c>
      <c r="C199" s="97" t="s">
        <v>203</v>
      </c>
      <c r="D199" s="97" t="s">
        <v>211</v>
      </c>
      <c r="E199" s="78">
        <v>45862</v>
      </c>
      <c r="F199" s="78">
        <v>45954</v>
      </c>
      <c r="G199" s="77" t="s">
        <v>10</v>
      </c>
      <c r="H199" s="77">
        <v>3</v>
      </c>
      <c r="I199" s="81">
        <v>7.5</v>
      </c>
      <c r="J199" s="106">
        <v>542484.06999999995</v>
      </c>
      <c r="K199" s="89">
        <f t="shared" si="19"/>
        <v>111.46932945205479</v>
      </c>
      <c r="L199" s="89">
        <f t="shared" si="20"/>
        <v>0</v>
      </c>
      <c r="M199" s="88" t="str">
        <f t="shared" si="21"/>
        <v/>
      </c>
      <c r="N199" s="89">
        <f t="shared" si="18"/>
        <v>544490.51793013688</v>
      </c>
      <c r="O199" s="89">
        <f t="shared" si="22"/>
        <v>2006.4479301369283</v>
      </c>
      <c r="P199" s="90">
        <f>VLOOKUP(B199,[23]Sheet2!$E$4:$F$1055,2,FALSE)</f>
        <v>2005.96</v>
      </c>
      <c r="Q199" s="80">
        <f t="shared" si="23"/>
        <v>0.48793013692829845</v>
      </c>
      <c r="R199" s="80"/>
    </row>
    <row r="200" spans="1:18" x14ac:dyDescent="0.3">
      <c r="A200" s="85" t="s">
        <v>246</v>
      </c>
      <c r="B200" s="85">
        <v>1000000038</v>
      </c>
      <c r="C200" s="97" t="s">
        <v>110</v>
      </c>
      <c r="D200" s="97" t="s">
        <v>196</v>
      </c>
      <c r="E200" s="78">
        <v>45857</v>
      </c>
      <c r="F200" s="78">
        <v>46587</v>
      </c>
      <c r="G200" s="77" t="s">
        <v>10</v>
      </c>
      <c r="H200" s="77">
        <v>24</v>
      </c>
      <c r="I200" s="81">
        <v>10.5</v>
      </c>
      <c r="J200" s="106">
        <v>5450000</v>
      </c>
      <c r="K200" s="89">
        <f t="shared" si="19"/>
        <v>1567.8082191780823</v>
      </c>
      <c r="L200" s="89">
        <f t="shared" si="20"/>
        <v>0</v>
      </c>
      <c r="M200" s="88" t="str">
        <f t="shared" si="21"/>
        <v/>
      </c>
      <c r="N200" s="89">
        <f t="shared" si="18"/>
        <v>5486059.5890410962</v>
      </c>
      <c r="O200" s="89">
        <f t="shared" si="22"/>
        <v>36059.589041096158</v>
      </c>
      <c r="P200" s="90">
        <f>VLOOKUP(B200,[23]Sheet2!$E$4:$F$1055,2,FALSE)</f>
        <v>36058.53</v>
      </c>
      <c r="Q200" s="80">
        <f t="shared" si="23"/>
        <v>1.0590410961594898</v>
      </c>
      <c r="R200" s="80"/>
    </row>
    <row r="201" spans="1:18" x14ac:dyDescent="0.3">
      <c r="A201" s="85" t="s">
        <v>246</v>
      </c>
      <c r="B201" s="85">
        <v>1000000039</v>
      </c>
      <c r="C201" s="86" t="s">
        <v>111</v>
      </c>
      <c r="D201" s="85" t="s">
        <v>198</v>
      </c>
      <c r="E201" s="91">
        <v>45857</v>
      </c>
      <c r="F201" s="91">
        <v>46587</v>
      </c>
      <c r="G201" s="85" t="s">
        <v>10</v>
      </c>
      <c r="H201" s="85">
        <v>24</v>
      </c>
      <c r="I201" s="81">
        <v>10.5</v>
      </c>
      <c r="J201" s="105">
        <v>5450000</v>
      </c>
      <c r="K201" s="89">
        <f t="shared" si="19"/>
        <v>1567.8082191780823</v>
      </c>
      <c r="L201" s="89">
        <f t="shared" si="20"/>
        <v>0</v>
      </c>
      <c r="M201" s="88" t="str">
        <f t="shared" si="21"/>
        <v/>
      </c>
      <c r="N201" s="89">
        <f t="shared" si="18"/>
        <v>5486059.5890410962</v>
      </c>
      <c r="O201" s="89">
        <f t="shared" si="22"/>
        <v>36059.589041096158</v>
      </c>
      <c r="P201" s="90">
        <f>VLOOKUP(B201,[23]Sheet2!$E$4:$F$1055,2,FALSE)</f>
        <v>36058.53</v>
      </c>
      <c r="Q201" s="80">
        <f t="shared" si="23"/>
        <v>1.0590410961594898</v>
      </c>
      <c r="R201" s="80"/>
    </row>
    <row r="202" spans="1:18" x14ac:dyDescent="0.3">
      <c r="A202" s="85" t="s">
        <v>246</v>
      </c>
      <c r="B202" s="85">
        <v>1000000041</v>
      </c>
      <c r="C202" s="86" t="s">
        <v>218</v>
      </c>
      <c r="D202" s="85" t="s">
        <v>551</v>
      </c>
      <c r="E202" s="99">
        <v>45531</v>
      </c>
      <c r="F202" s="99">
        <v>45896</v>
      </c>
      <c r="G202" s="85" t="s">
        <v>10</v>
      </c>
      <c r="H202" s="85">
        <v>12</v>
      </c>
      <c r="I202" s="81">
        <v>10</v>
      </c>
      <c r="J202" s="105">
        <v>1650000</v>
      </c>
      <c r="K202" s="89">
        <f t="shared" si="19"/>
        <v>452.05479452054794</v>
      </c>
      <c r="L202" s="89">
        <f t="shared" si="20"/>
        <v>0</v>
      </c>
      <c r="M202" s="88" t="str">
        <f t="shared" si="21"/>
        <v/>
      </c>
      <c r="N202" s="89">
        <f t="shared" si="18"/>
        <v>1807767.1232876712</v>
      </c>
      <c r="O202" s="89">
        <f t="shared" si="22"/>
        <v>157767.12328767125</v>
      </c>
      <c r="P202" s="90">
        <f>VLOOKUP(B202,[23]Sheet2!$E$4:$F$1055,2,FALSE)</f>
        <v>157765.45000000001</v>
      </c>
      <c r="Q202" s="80">
        <f t="shared" si="23"/>
        <v>1.673287671233993</v>
      </c>
      <c r="R202" s="80"/>
    </row>
    <row r="203" spans="1:18" x14ac:dyDescent="0.3">
      <c r="A203" s="85" t="s">
        <v>246</v>
      </c>
      <c r="B203" s="85">
        <v>1000000042</v>
      </c>
      <c r="C203" s="86" t="s">
        <v>817</v>
      </c>
      <c r="D203" s="85" t="s">
        <v>220</v>
      </c>
      <c r="E203" s="99">
        <v>45537</v>
      </c>
      <c r="F203" s="99">
        <v>45902</v>
      </c>
      <c r="G203" s="85" t="s">
        <v>10</v>
      </c>
      <c r="H203" s="85">
        <v>12</v>
      </c>
      <c r="I203" s="81">
        <v>10</v>
      </c>
      <c r="J203" s="105">
        <v>100000000</v>
      </c>
      <c r="K203" s="89">
        <f t="shared" si="19"/>
        <v>27397.260273972603</v>
      </c>
      <c r="L203" s="89">
        <f t="shared" si="20"/>
        <v>0</v>
      </c>
      <c r="M203" s="88" t="str">
        <f t="shared" si="21"/>
        <v/>
      </c>
      <c r="N203" s="89">
        <f t="shared" si="18"/>
        <v>109397260.2739726</v>
      </c>
      <c r="O203" s="89">
        <f t="shared" si="22"/>
        <v>9397260.2739726007</v>
      </c>
      <c r="P203" s="90">
        <f>VLOOKUP(B203,[23]Sheet2!$E$4:$F$1055,2,FALSE)</f>
        <v>9397260.1799999997</v>
      </c>
      <c r="Q203" s="80">
        <f t="shared" si="23"/>
        <v>9.3972600996494293E-2</v>
      </c>
      <c r="R203" s="80"/>
    </row>
    <row r="204" spans="1:18" x14ac:dyDescent="0.3">
      <c r="A204" s="85" t="s">
        <v>246</v>
      </c>
      <c r="B204" s="85">
        <v>1000000043</v>
      </c>
      <c r="C204" s="86" t="s">
        <v>222</v>
      </c>
      <c r="D204" s="85" t="s">
        <v>221</v>
      </c>
      <c r="E204" s="99">
        <v>45537</v>
      </c>
      <c r="F204" s="99">
        <v>45902</v>
      </c>
      <c r="G204" s="85" t="s">
        <v>104</v>
      </c>
      <c r="H204" s="85">
        <v>12</v>
      </c>
      <c r="I204" s="81">
        <v>9.5</v>
      </c>
      <c r="J204" s="107">
        <v>2500000</v>
      </c>
      <c r="K204" s="89">
        <f t="shared" si="19"/>
        <v>650.68493150684935</v>
      </c>
      <c r="L204" s="89">
        <f t="shared" si="20"/>
        <v>2</v>
      </c>
      <c r="M204" s="88">
        <f t="shared" si="21"/>
        <v>45871</v>
      </c>
      <c r="N204" s="89">
        <f t="shared" si="18"/>
        <v>2505856.1643835618</v>
      </c>
      <c r="O204" s="89">
        <f t="shared" si="22"/>
        <v>5856.1643835618161</v>
      </c>
      <c r="P204" s="90">
        <f>VLOOKUP(B204,[23]Sheet2!$E$4:$F$1055,2,FALSE)</f>
        <v>5854.48</v>
      </c>
      <c r="Q204" s="80">
        <f t="shared" si="23"/>
        <v>1.6843835618165031</v>
      </c>
      <c r="R204" s="80"/>
    </row>
    <row r="205" spans="1:18" x14ac:dyDescent="0.3">
      <c r="A205" s="85" t="s">
        <v>246</v>
      </c>
      <c r="B205" s="85">
        <v>1000000044</v>
      </c>
      <c r="C205" s="93" t="s">
        <v>111</v>
      </c>
      <c r="D205" s="77" t="s">
        <v>198</v>
      </c>
      <c r="E205" s="78">
        <v>45545</v>
      </c>
      <c r="F205" s="78">
        <v>45910</v>
      </c>
      <c r="G205" s="77" t="s">
        <v>10</v>
      </c>
      <c r="H205" s="77">
        <v>12</v>
      </c>
      <c r="I205" s="81">
        <v>10</v>
      </c>
      <c r="J205" s="106">
        <v>5000000</v>
      </c>
      <c r="K205" s="89">
        <f t="shared" si="19"/>
        <v>1369.8630136986301</v>
      </c>
      <c r="L205" s="89">
        <f t="shared" si="20"/>
        <v>0</v>
      </c>
      <c r="M205" s="88" t="str">
        <f t="shared" si="21"/>
        <v/>
      </c>
      <c r="N205" s="89">
        <f t="shared" si="18"/>
        <v>5458904.1095890412</v>
      </c>
      <c r="O205" s="89">
        <f t="shared" si="22"/>
        <v>458904.10958904121</v>
      </c>
      <c r="P205" s="90">
        <f>VLOOKUP(B205,[23]Sheet2!$E$4:$F$1055,2,FALSE)</f>
        <v>458903.1</v>
      </c>
      <c r="Q205" s="80">
        <f t="shared" si="23"/>
        <v>1.0095890412339941</v>
      </c>
      <c r="R205" s="80"/>
    </row>
    <row r="206" spans="1:18" x14ac:dyDescent="0.3">
      <c r="A206" s="85" t="s">
        <v>246</v>
      </c>
      <c r="B206" s="85">
        <v>1000000048</v>
      </c>
      <c r="C206" s="97" t="s">
        <v>250</v>
      </c>
      <c r="D206" s="97" t="s">
        <v>251</v>
      </c>
      <c r="E206" s="91">
        <v>45849</v>
      </c>
      <c r="F206" s="78">
        <v>46033</v>
      </c>
      <c r="G206" s="77" t="s">
        <v>10</v>
      </c>
      <c r="H206" s="77">
        <v>6</v>
      </c>
      <c r="I206" s="81">
        <v>8.4</v>
      </c>
      <c r="J206" s="106">
        <v>1218660.49</v>
      </c>
      <c r="K206" s="89">
        <f t="shared" si="19"/>
        <v>280.45885249315069</v>
      </c>
      <c r="L206" s="89">
        <f t="shared" si="20"/>
        <v>0</v>
      </c>
      <c r="M206" s="88" t="str">
        <f t="shared" si="21"/>
        <v/>
      </c>
      <c r="N206" s="89">
        <f t="shared" si="18"/>
        <v>1227354.7144272877</v>
      </c>
      <c r="O206" s="89">
        <f t="shared" si="22"/>
        <v>8694.2244272876997</v>
      </c>
      <c r="P206" s="90">
        <f>VLOOKUP(B206,[23]Sheet2!$E$4:$F$1055,2,FALSE)</f>
        <v>8693.52</v>
      </c>
      <c r="Q206" s="80">
        <f t="shared" si="23"/>
        <v>0.70442728769921814</v>
      </c>
      <c r="R206" s="80"/>
    </row>
    <row r="207" spans="1:18" x14ac:dyDescent="0.3">
      <c r="A207" s="85" t="s">
        <v>246</v>
      </c>
      <c r="B207" s="85">
        <v>1000000049</v>
      </c>
      <c r="C207" s="97" t="s">
        <v>250</v>
      </c>
      <c r="D207" s="97" t="s">
        <v>251</v>
      </c>
      <c r="E207" s="78">
        <v>45873</v>
      </c>
      <c r="F207" s="78">
        <v>45965</v>
      </c>
      <c r="G207" s="77" t="s">
        <v>10</v>
      </c>
      <c r="H207" s="77">
        <v>3</v>
      </c>
      <c r="I207" s="81">
        <v>7.5</v>
      </c>
      <c r="J207" s="106">
        <v>1448491.77</v>
      </c>
      <c r="K207" s="89">
        <f t="shared" si="19"/>
        <v>297.63529520547945</v>
      </c>
      <c r="L207" s="89">
        <f t="shared" si="20"/>
        <v>0</v>
      </c>
      <c r="M207" s="88" t="str">
        <f t="shared" si="21"/>
        <v/>
      </c>
      <c r="N207" s="89">
        <f t="shared" si="18"/>
        <v>1450575.2170664384</v>
      </c>
      <c r="O207" s="89">
        <f t="shared" si="22"/>
        <v>2083.4470664383844</v>
      </c>
      <c r="P207" s="90">
        <f>VLOOKUP(B207,[23]Sheet2!$E$4:$F$1055,2,FALSE)</f>
        <v>2084.0100000000002</v>
      </c>
      <c r="Q207" s="80">
        <f t="shared" si="23"/>
        <v>-0.56293356161586416</v>
      </c>
      <c r="R207" s="80"/>
    </row>
    <row r="208" spans="1:18" x14ac:dyDescent="0.3">
      <c r="A208" s="85" t="s">
        <v>246</v>
      </c>
      <c r="B208" s="85">
        <v>1000000050</v>
      </c>
      <c r="C208" s="97" t="s">
        <v>330</v>
      </c>
      <c r="D208" s="97" t="s">
        <v>332</v>
      </c>
      <c r="E208" s="78">
        <v>45622</v>
      </c>
      <c r="F208" s="78">
        <v>45987</v>
      </c>
      <c r="G208" s="77" t="s">
        <v>10</v>
      </c>
      <c r="H208" s="77">
        <v>12</v>
      </c>
      <c r="I208" s="81">
        <v>10.25</v>
      </c>
      <c r="J208" s="106">
        <v>15000000</v>
      </c>
      <c r="K208" s="89">
        <f t="shared" si="19"/>
        <v>4212.3287671232874</v>
      </c>
      <c r="L208" s="89">
        <f t="shared" si="20"/>
        <v>0</v>
      </c>
      <c r="M208" s="88" t="str">
        <f t="shared" si="21"/>
        <v/>
      </c>
      <c r="N208" s="89">
        <f t="shared" si="18"/>
        <v>16086780.821917808</v>
      </c>
      <c r="O208" s="89">
        <f t="shared" si="22"/>
        <v>1086780.8219178077</v>
      </c>
      <c r="P208" s="90">
        <f>VLOOKUP(B208,[23]Sheet2!$E$4:$F$1055,2,FALSE)</f>
        <v>1086781.1399999999</v>
      </c>
      <c r="Q208" s="80">
        <f t="shared" si="23"/>
        <v>-0.31808219221420586</v>
      </c>
      <c r="R208" s="80"/>
    </row>
    <row r="209" spans="1:18" x14ac:dyDescent="0.3">
      <c r="A209" s="85" t="s">
        <v>246</v>
      </c>
      <c r="B209" s="85">
        <v>1000000051</v>
      </c>
      <c r="C209" s="97" t="s">
        <v>331</v>
      </c>
      <c r="D209" s="97" t="s">
        <v>333</v>
      </c>
      <c r="E209" s="78">
        <v>45622</v>
      </c>
      <c r="F209" s="78">
        <v>45987</v>
      </c>
      <c r="G209" s="77" t="s">
        <v>10</v>
      </c>
      <c r="H209" s="77">
        <v>12</v>
      </c>
      <c r="I209" s="81">
        <v>10.25</v>
      </c>
      <c r="J209" s="106">
        <v>5000000</v>
      </c>
      <c r="K209" s="89">
        <f t="shared" si="19"/>
        <v>1404.1095890410957</v>
      </c>
      <c r="L209" s="89">
        <f t="shared" si="20"/>
        <v>0</v>
      </c>
      <c r="M209" s="88" t="str">
        <f t="shared" si="21"/>
        <v/>
      </c>
      <c r="N209" s="89">
        <f t="shared" si="18"/>
        <v>5362260.2739726026</v>
      </c>
      <c r="O209" s="89">
        <f t="shared" si="22"/>
        <v>362260.27397260256</v>
      </c>
      <c r="P209" s="90">
        <f>VLOOKUP(B209,[23]Sheet2!$E$4:$F$1055,2,FALSE)</f>
        <v>362260.38</v>
      </c>
      <c r="Q209" s="80">
        <f t="shared" si="23"/>
        <v>-0.10602739744354039</v>
      </c>
      <c r="R209" s="80"/>
    </row>
    <row r="210" spans="1:18" x14ac:dyDescent="0.3">
      <c r="A210" s="85" t="s">
        <v>246</v>
      </c>
      <c r="B210" s="85">
        <v>1000000052</v>
      </c>
      <c r="C210" s="97" t="s">
        <v>334</v>
      </c>
      <c r="D210" s="97" t="s">
        <v>413</v>
      </c>
      <c r="E210" s="78">
        <v>45623</v>
      </c>
      <c r="F210" s="78">
        <v>45988</v>
      </c>
      <c r="G210" s="77" t="s">
        <v>10</v>
      </c>
      <c r="H210" s="77">
        <v>12</v>
      </c>
      <c r="I210" s="81">
        <v>10.25</v>
      </c>
      <c r="J210" s="106">
        <v>5000000</v>
      </c>
      <c r="K210" s="89">
        <f t="shared" si="19"/>
        <v>1404.1095890410957</v>
      </c>
      <c r="L210" s="89">
        <f t="shared" si="20"/>
        <v>0</v>
      </c>
      <c r="M210" s="88" t="str">
        <f t="shared" si="21"/>
        <v/>
      </c>
      <c r="N210" s="89">
        <f t="shared" si="18"/>
        <v>5360856.1643835614</v>
      </c>
      <c r="O210" s="89">
        <f t="shared" si="22"/>
        <v>360856.16438356135</v>
      </c>
      <c r="P210" s="90">
        <f>VLOOKUP(B210,[23]Sheet2!$E$4:$F$1055,2,FALSE)</f>
        <v>360856.27</v>
      </c>
      <c r="Q210" s="80">
        <f t="shared" si="23"/>
        <v>-0.10561643866822124</v>
      </c>
      <c r="R210" s="80"/>
    </row>
    <row r="211" spans="1:18" x14ac:dyDescent="0.3">
      <c r="A211" s="85" t="s">
        <v>246</v>
      </c>
      <c r="B211" s="85">
        <v>1000000053</v>
      </c>
      <c r="C211" s="97">
        <v>198254100376</v>
      </c>
      <c r="D211" s="97" t="s">
        <v>335</v>
      </c>
      <c r="E211" s="78">
        <v>45806</v>
      </c>
      <c r="F211" s="78">
        <v>45990</v>
      </c>
      <c r="G211" s="77" t="s">
        <v>10</v>
      </c>
      <c r="H211" s="77">
        <v>6</v>
      </c>
      <c r="I211" s="81">
        <v>8.5</v>
      </c>
      <c r="J211" s="106">
        <v>4188438.36</v>
      </c>
      <c r="K211" s="89">
        <f t="shared" si="19"/>
        <v>975.38975506849329</v>
      </c>
      <c r="L211" s="89">
        <f t="shared" si="20"/>
        <v>0</v>
      </c>
      <c r="M211" s="88" t="str">
        <f t="shared" si="21"/>
        <v/>
      </c>
      <c r="N211" s="89">
        <f t="shared" si="18"/>
        <v>4260617.2018750682</v>
      </c>
      <c r="O211" s="89">
        <f t="shared" si="22"/>
        <v>72178.841875068378</v>
      </c>
      <c r="P211" s="90">
        <f>VLOOKUP(B211,[23]Sheet2!$E$4:$F$1055,2,FALSE)</f>
        <v>72179.600000000006</v>
      </c>
      <c r="Q211" s="80">
        <f t="shared" si="23"/>
        <v>-0.75812493162811734</v>
      </c>
      <c r="R211" s="80"/>
    </row>
    <row r="212" spans="1:18" x14ac:dyDescent="0.3">
      <c r="A212" s="85" t="s">
        <v>246</v>
      </c>
      <c r="B212" s="85">
        <v>1000000054</v>
      </c>
      <c r="C212" s="97">
        <v>196113102709</v>
      </c>
      <c r="D212" s="97" t="s">
        <v>535</v>
      </c>
      <c r="E212" s="78">
        <v>45625</v>
      </c>
      <c r="F212" s="78">
        <v>45990</v>
      </c>
      <c r="G212" s="77" t="s">
        <v>10</v>
      </c>
      <c r="H212" s="77">
        <v>12</v>
      </c>
      <c r="I212" s="81">
        <v>10.25</v>
      </c>
      <c r="J212" s="106">
        <v>100000000</v>
      </c>
      <c r="K212" s="89">
        <f t="shared" si="19"/>
        <v>28082.191780821919</v>
      </c>
      <c r="L212" s="89">
        <f t="shared" si="20"/>
        <v>0</v>
      </c>
      <c r="M212" s="88" t="str">
        <f t="shared" si="21"/>
        <v/>
      </c>
      <c r="N212" s="89">
        <f t="shared" si="18"/>
        <v>107160958.90410958</v>
      </c>
      <c r="O212" s="89">
        <f t="shared" si="22"/>
        <v>7160958.9041095823</v>
      </c>
      <c r="P212" s="90">
        <f>VLOOKUP(B212,[23]Sheet2!$E$4:$F$1055,2,FALSE)</f>
        <v>7160958.4500000002</v>
      </c>
      <c r="Q212" s="80">
        <f t="shared" si="23"/>
        <v>0.45410958211869001</v>
      </c>
      <c r="R212" s="80"/>
    </row>
    <row r="213" spans="1:18" x14ac:dyDescent="0.3">
      <c r="A213" s="85" t="s">
        <v>246</v>
      </c>
      <c r="B213" s="85">
        <v>1000000055</v>
      </c>
      <c r="C213" s="86">
        <v>198254100376</v>
      </c>
      <c r="D213" s="85" t="s">
        <v>335</v>
      </c>
      <c r="E213" s="78">
        <v>45807</v>
      </c>
      <c r="F213" s="99">
        <v>45991</v>
      </c>
      <c r="G213" s="85" t="s">
        <v>10</v>
      </c>
      <c r="H213" s="85">
        <v>6</v>
      </c>
      <c r="I213" s="81">
        <v>8.5</v>
      </c>
      <c r="J213" s="107">
        <v>1047109.59</v>
      </c>
      <c r="K213" s="89">
        <f t="shared" si="19"/>
        <v>243.84743876712332</v>
      </c>
      <c r="L213" s="89">
        <f t="shared" si="20"/>
        <v>0</v>
      </c>
      <c r="M213" s="88" t="str">
        <f t="shared" si="21"/>
        <v/>
      </c>
      <c r="N213" s="89">
        <f t="shared" si="18"/>
        <v>1064910.45303</v>
      </c>
      <c r="O213" s="89">
        <f t="shared" si="22"/>
        <v>17800.863030000008</v>
      </c>
      <c r="P213" s="90">
        <f>VLOOKUP(B213,[23]Sheet2!$E$4:$F$1055,2,FALSE)</f>
        <v>17800.329999999998</v>
      </c>
      <c r="Q213" s="80">
        <f t="shared" si="23"/>
        <v>0.5330300000096031</v>
      </c>
      <c r="R213" s="80"/>
    </row>
    <row r="214" spans="1:18" x14ac:dyDescent="0.3">
      <c r="A214" s="85" t="s">
        <v>246</v>
      </c>
      <c r="B214" s="85">
        <v>1000000056</v>
      </c>
      <c r="C214" s="86" t="s">
        <v>356</v>
      </c>
      <c r="D214" s="77" t="s">
        <v>357</v>
      </c>
      <c r="E214" s="78">
        <v>45637</v>
      </c>
      <c r="F214" s="78">
        <v>46002</v>
      </c>
      <c r="G214" s="77" t="s">
        <v>104</v>
      </c>
      <c r="H214" s="77">
        <v>12</v>
      </c>
      <c r="I214" s="81">
        <v>9.5</v>
      </c>
      <c r="J214" s="106">
        <v>5000000</v>
      </c>
      <c r="K214" s="89">
        <f t="shared" si="19"/>
        <v>1301.3698630136987</v>
      </c>
      <c r="L214" s="89">
        <f t="shared" si="20"/>
        <v>11</v>
      </c>
      <c r="M214" s="88">
        <f t="shared" si="21"/>
        <v>45849</v>
      </c>
      <c r="N214" s="89">
        <f t="shared" si="18"/>
        <v>5040342.4657534249</v>
      </c>
      <c r="O214" s="89">
        <f t="shared" si="22"/>
        <v>40342.465753424913</v>
      </c>
      <c r="P214" s="90">
        <f>VLOOKUP(B214,[23]Sheet2!$E$4:$F$1055,2,FALSE)</f>
        <v>40342.47</v>
      </c>
      <c r="Q214" s="80">
        <f t="shared" si="23"/>
        <v>-4.2465750884730369E-3</v>
      </c>
      <c r="R214" s="80"/>
    </row>
    <row r="215" spans="1:18" x14ac:dyDescent="0.3">
      <c r="A215" s="85" t="s">
        <v>246</v>
      </c>
      <c r="B215" s="85">
        <v>1000000057</v>
      </c>
      <c r="C215" s="97" t="s">
        <v>356</v>
      </c>
      <c r="D215" s="97" t="s">
        <v>357</v>
      </c>
      <c r="E215" s="78">
        <v>45637</v>
      </c>
      <c r="F215" s="78">
        <v>46002</v>
      </c>
      <c r="G215" s="77" t="s">
        <v>104</v>
      </c>
      <c r="H215" s="77">
        <v>12</v>
      </c>
      <c r="I215" s="81">
        <v>9.5</v>
      </c>
      <c r="J215" s="106">
        <v>5000000</v>
      </c>
      <c r="K215" s="89">
        <f t="shared" si="19"/>
        <v>1301.3698630136987</v>
      </c>
      <c r="L215" s="89">
        <f t="shared" si="20"/>
        <v>11</v>
      </c>
      <c r="M215" s="88">
        <f t="shared" si="21"/>
        <v>45849</v>
      </c>
      <c r="N215" s="89">
        <f t="shared" si="18"/>
        <v>5040342.4657534249</v>
      </c>
      <c r="O215" s="89">
        <f t="shared" si="22"/>
        <v>40342.465753424913</v>
      </c>
      <c r="P215" s="90">
        <f>VLOOKUP(B215,[23]Sheet2!$E$4:$F$1055,2,FALSE)</f>
        <v>40342.47</v>
      </c>
      <c r="Q215" s="80">
        <f t="shared" si="23"/>
        <v>-4.2465750884730369E-3</v>
      </c>
      <c r="R215" s="80"/>
    </row>
    <row r="216" spans="1:18" x14ac:dyDescent="0.3">
      <c r="A216" s="85" t="s">
        <v>246</v>
      </c>
      <c r="B216" s="85">
        <v>1000000058</v>
      </c>
      <c r="C216" s="97" t="s">
        <v>356</v>
      </c>
      <c r="D216" s="97" t="s">
        <v>357</v>
      </c>
      <c r="E216" s="78">
        <v>45637</v>
      </c>
      <c r="F216" s="78">
        <v>46002</v>
      </c>
      <c r="G216" s="77" t="s">
        <v>104</v>
      </c>
      <c r="H216" s="77">
        <v>12</v>
      </c>
      <c r="I216" s="81">
        <v>9.5</v>
      </c>
      <c r="J216" s="106">
        <v>5000000</v>
      </c>
      <c r="K216" s="89">
        <f t="shared" si="19"/>
        <v>1301.3698630136987</v>
      </c>
      <c r="L216" s="89">
        <f t="shared" si="20"/>
        <v>11</v>
      </c>
      <c r="M216" s="88">
        <f t="shared" si="21"/>
        <v>45849</v>
      </c>
      <c r="N216" s="89">
        <f t="shared" si="18"/>
        <v>5040342.4657534249</v>
      </c>
      <c r="O216" s="89">
        <f t="shared" si="22"/>
        <v>40342.465753424913</v>
      </c>
      <c r="P216" s="90">
        <f>VLOOKUP(B216,[23]Sheet2!$E$4:$F$1055,2,FALSE)</f>
        <v>40342.47</v>
      </c>
      <c r="Q216" s="80">
        <f t="shared" si="23"/>
        <v>-4.2465750884730369E-3</v>
      </c>
      <c r="R216" s="80"/>
    </row>
    <row r="217" spans="1:18" x14ac:dyDescent="0.3">
      <c r="A217" s="85" t="s">
        <v>246</v>
      </c>
      <c r="B217" s="85">
        <v>1000000059</v>
      </c>
      <c r="C217" s="97" t="s">
        <v>358</v>
      </c>
      <c r="D217" s="97" t="s">
        <v>359</v>
      </c>
      <c r="E217" s="78">
        <v>45637</v>
      </c>
      <c r="F217" s="78">
        <v>46002</v>
      </c>
      <c r="G217" s="77" t="s">
        <v>104</v>
      </c>
      <c r="H217" s="77">
        <v>12</v>
      </c>
      <c r="I217" s="81">
        <v>9.75</v>
      </c>
      <c r="J217" s="106">
        <v>5000000</v>
      </c>
      <c r="K217" s="89">
        <f t="shared" si="19"/>
        <v>1335.6164383561643</v>
      </c>
      <c r="L217" s="89">
        <f t="shared" si="20"/>
        <v>11</v>
      </c>
      <c r="M217" s="88">
        <f t="shared" si="21"/>
        <v>45849</v>
      </c>
      <c r="N217" s="89">
        <f t="shared" si="18"/>
        <v>5041404.1095890412</v>
      </c>
      <c r="O217" s="89">
        <f t="shared" si="22"/>
        <v>41404.109589041211</v>
      </c>
      <c r="P217" s="90">
        <f>VLOOKUP(B217,[23]Sheet2!$E$4:$F$1055,2,FALSE)</f>
        <v>41404.980000000003</v>
      </c>
      <c r="Q217" s="80">
        <f t="shared" si="23"/>
        <v>-0.87041095879249042</v>
      </c>
      <c r="R217" s="80"/>
    </row>
    <row r="218" spans="1:18" x14ac:dyDescent="0.3">
      <c r="A218" s="85" t="s">
        <v>246</v>
      </c>
      <c r="B218" s="85">
        <v>1000000060</v>
      </c>
      <c r="C218" s="97" t="s">
        <v>358</v>
      </c>
      <c r="D218" s="97" t="s">
        <v>359</v>
      </c>
      <c r="E218" s="78">
        <v>45637</v>
      </c>
      <c r="F218" s="78">
        <v>46002</v>
      </c>
      <c r="G218" s="77" t="s">
        <v>104</v>
      </c>
      <c r="H218" s="77">
        <v>12</v>
      </c>
      <c r="I218" s="81">
        <v>9.75</v>
      </c>
      <c r="J218" s="106">
        <v>5000000</v>
      </c>
      <c r="K218" s="89">
        <f t="shared" si="19"/>
        <v>1335.6164383561643</v>
      </c>
      <c r="L218" s="89">
        <f t="shared" si="20"/>
        <v>11</v>
      </c>
      <c r="M218" s="88">
        <f t="shared" si="21"/>
        <v>45849</v>
      </c>
      <c r="N218" s="89">
        <f t="shared" si="18"/>
        <v>5041404.1095890412</v>
      </c>
      <c r="O218" s="89">
        <f t="shared" si="22"/>
        <v>41404.109589041211</v>
      </c>
      <c r="P218" s="90">
        <f>VLOOKUP(B218,[23]Sheet2!$E$4:$F$1055,2,FALSE)</f>
        <v>41404.980000000003</v>
      </c>
      <c r="Q218" s="80">
        <f t="shared" si="23"/>
        <v>-0.87041095879249042</v>
      </c>
      <c r="R218" s="80"/>
    </row>
    <row r="219" spans="1:18" x14ac:dyDescent="0.3">
      <c r="A219" s="85" t="s">
        <v>246</v>
      </c>
      <c r="B219" s="85">
        <v>1000000061</v>
      </c>
      <c r="C219" s="86" t="s">
        <v>358</v>
      </c>
      <c r="D219" s="85" t="s">
        <v>359</v>
      </c>
      <c r="E219" s="78">
        <v>45637</v>
      </c>
      <c r="F219" s="99">
        <v>46002</v>
      </c>
      <c r="G219" s="85" t="s">
        <v>104</v>
      </c>
      <c r="H219" s="85">
        <v>12</v>
      </c>
      <c r="I219" s="81">
        <v>9.75</v>
      </c>
      <c r="J219" s="107">
        <v>5000000</v>
      </c>
      <c r="K219" s="89">
        <f t="shared" si="19"/>
        <v>1335.6164383561643</v>
      </c>
      <c r="L219" s="89">
        <f t="shared" si="20"/>
        <v>11</v>
      </c>
      <c r="M219" s="88">
        <f t="shared" si="21"/>
        <v>45849</v>
      </c>
      <c r="N219" s="89">
        <f t="shared" si="18"/>
        <v>5041404.1095890412</v>
      </c>
      <c r="O219" s="89">
        <f t="shared" si="22"/>
        <v>41404.109589041211</v>
      </c>
      <c r="P219" s="90">
        <f>VLOOKUP(B219,[23]Sheet2!$E$4:$F$1055,2,FALSE)</f>
        <v>41404.980000000003</v>
      </c>
      <c r="Q219" s="80">
        <f t="shared" si="23"/>
        <v>-0.87041095879249042</v>
      </c>
      <c r="R219" s="80"/>
    </row>
    <row r="220" spans="1:18" x14ac:dyDescent="0.3">
      <c r="A220" s="96" t="s">
        <v>246</v>
      </c>
      <c r="B220" s="96">
        <v>1000000062</v>
      </c>
      <c r="C220" s="96" t="s">
        <v>358</v>
      </c>
      <c r="D220" s="96" t="s">
        <v>359</v>
      </c>
      <c r="E220" s="78">
        <v>45637</v>
      </c>
      <c r="F220" s="78">
        <v>46002</v>
      </c>
      <c r="G220" s="77" t="s">
        <v>104</v>
      </c>
      <c r="H220" s="77">
        <v>12</v>
      </c>
      <c r="I220" s="81">
        <v>9.75</v>
      </c>
      <c r="J220" s="106">
        <v>5000000</v>
      </c>
      <c r="K220" s="89">
        <f t="shared" si="19"/>
        <v>1335.6164383561643</v>
      </c>
      <c r="L220" s="89">
        <f t="shared" si="20"/>
        <v>11</v>
      </c>
      <c r="M220" s="88">
        <f t="shared" si="21"/>
        <v>45849</v>
      </c>
      <c r="N220" s="89">
        <f t="shared" si="18"/>
        <v>5041404.1095890412</v>
      </c>
      <c r="O220" s="89">
        <f t="shared" si="22"/>
        <v>41404.109589041211</v>
      </c>
      <c r="P220" s="90">
        <f>VLOOKUP(B220,[23]Sheet2!$E$4:$F$1055,2,FALSE)</f>
        <v>41404.980000000003</v>
      </c>
      <c r="Q220" s="80">
        <f t="shared" si="23"/>
        <v>-0.87041095879249042</v>
      </c>
      <c r="R220" s="80"/>
    </row>
    <row r="221" spans="1:18" x14ac:dyDescent="0.3">
      <c r="A221" s="85" t="s">
        <v>246</v>
      </c>
      <c r="B221" s="85">
        <v>1000000063</v>
      </c>
      <c r="C221" s="97">
        <v>198678102920</v>
      </c>
      <c r="D221" s="97" t="s">
        <v>367</v>
      </c>
      <c r="E221" s="78">
        <v>45644</v>
      </c>
      <c r="F221" s="78">
        <v>46009</v>
      </c>
      <c r="G221" s="77" t="s">
        <v>10</v>
      </c>
      <c r="H221" s="77">
        <v>12</v>
      </c>
      <c r="I221" s="81">
        <v>10</v>
      </c>
      <c r="J221" s="106">
        <v>1000000</v>
      </c>
      <c r="K221" s="89">
        <f t="shared" si="19"/>
        <v>273.97260273972603</v>
      </c>
      <c r="L221" s="89">
        <f t="shared" si="20"/>
        <v>0</v>
      </c>
      <c r="M221" s="88" t="str">
        <f t="shared" si="21"/>
        <v/>
      </c>
      <c r="N221" s="89">
        <f t="shared" si="18"/>
        <v>1064657.5342465753</v>
      </c>
      <c r="O221" s="89">
        <f t="shared" si="22"/>
        <v>64657.53424657532</v>
      </c>
      <c r="P221" s="90">
        <f>VLOOKUP(B221,[23]Sheet2!$E$4:$F$1055,2,FALSE)</f>
        <v>64656.92</v>
      </c>
      <c r="Q221" s="80">
        <f t="shared" si="23"/>
        <v>0.61424657532188576</v>
      </c>
      <c r="R221" s="80"/>
    </row>
    <row r="222" spans="1:18" x14ac:dyDescent="0.3">
      <c r="A222" s="85" t="s">
        <v>246</v>
      </c>
      <c r="B222" s="85">
        <v>1000000064</v>
      </c>
      <c r="C222" s="97" t="s">
        <v>818</v>
      </c>
      <c r="D222" s="97" t="s">
        <v>208</v>
      </c>
      <c r="E222" s="78">
        <v>45646</v>
      </c>
      <c r="F222" s="78">
        <v>46011</v>
      </c>
      <c r="G222" s="77" t="s">
        <v>10</v>
      </c>
      <c r="H222" s="77">
        <v>12</v>
      </c>
      <c r="I222" s="81">
        <v>9.75</v>
      </c>
      <c r="J222" s="106">
        <v>100000000</v>
      </c>
      <c r="K222" s="89">
        <f t="shared" si="19"/>
        <v>26712.328767123287</v>
      </c>
      <c r="L222" s="89">
        <f t="shared" si="20"/>
        <v>0</v>
      </c>
      <c r="M222" s="88" t="str">
        <f t="shared" si="21"/>
        <v/>
      </c>
      <c r="N222" s="89">
        <f t="shared" si="18"/>
        <v>106250684.93150684</v>
      </c>
      <c r="O222" s="89">
        <f t="shared" si="22"/>
        <v>6250684.9315068424</v>
      </c>
      <c r="P222" s="90">
        <f>VLOOKUP(B222,[23]Sheet2!$E$4:$F$1055,2,FALSE)</f>
        <v>6250685.2199999997</v>
      </c>
      <c r="Q222" s="80">
        <f t="shared" si="23"/>
        <v>-0.28849315736442804</v>
      </c>
      <c r="R222" s="80"/>
    </row>
    <row r="223" spans="1:18" x14ac:dyDescent="0.3">
      <c r="A223" s="85" t="s">
        <v>246</v>
      </c>
      <c r="B223" s="96">
        <v>1000000065</v>
      </c>
      <c r="C223" s="97" t="s">
        <v>820</v>
      </c>
      <c r="D223" s="97" t="s">
        <v>209</v>
      </c>
      <c r="E223" s="78">
        <v>45646</v>
      </c>
      <c r="F223" s="78">
        <v>46376</v>
      </c>
      <c r="G223" s="77" t="s">
        <v>10</v>
      </c>
      <c r="H223" s="77">
        <v>24</v>
      </c>
      <c r="I223" s="81">
        <v>11.25</v>
      </c>
      <c r="J223" s="106">
        <v>200000000</v>
      </c>
      <c r="K223" s="89">
        <f t="shared" si="19"/>
        <v>61643.835616438359</v>
      </c>
      <c r="L223" s="89">
        <f t="shared" si="20"/>
        <v>0</v>
      </c>
      <c r="M223" s="88" t="str">
        <f t="shared" si="21"/>
        <v/>
      </c>
      <c r="N223" s="89">
        <f t="shared" si="18"/>
        <v>214424657.53424656</v>
      </c>
      <c r="O223" s="89">
        <f t="shared" si="22"/>
        <v>14424657.534246564</v>
      </c>
      <c r="P223" s="90">
        <f>VLOOKUP(B223,[23]Sheet2!$E$4:$F$1055,2,FALSE)</f>
        <v>14424658.560000001</v>
      </c>
      <c r="Q223" s="80">
        <f t="shared" si="23"/>
        <v>-1.0257534366101027</v>
      </c>
      <c r="R223" s="80"/>
    </row>
    <row r="224" spans="1:18" x14ac:dyDescent="0.3">
      <c r="A224" s="85" t="s">
        <v>246</v>
      </c>
      <c r="B224" s="85">
        <v>1000000066</v>
      </c>
      <c r="C224" s="97" t="s">
        <v>820</v>
      </c>
      <c r="D224" s="77" t="s">
        <v>209</v>
      </c>
      <c r="E224" s="78">
        <v>45646</v>
      </c>
      <c r="F224" s="78">
        <v>46376</v>
      </c>
      <c r="G224" s="77" t="s">
        <v>10</v>
      </c>
      <c r="H224" s="77">
        <v>24</v>
      </c>
      <c r="I224" s="81">
        <v>11.25</v>
      </c>
      <c r="J224" s="106">
        <v>200000000</v>
      </c>
      <c r="K224" s="89">
        <f t="shared" si="19"/>
        <v>61643.835616438359</v>
      </c>
      <c r="L224" s="89">
        <f t="shared" si="20"/>
        <v>0</v>
      </c>
      <c r="M224" s="88" t="str">
        <f t="shared" si="21"/>
        <v/>
      </c>
      <c r="N224" s="89">
        <f t="shared" si="18"/>
        <v>214424657.53424656</v>
      </c>
      <c r="O224" s="89">
        <f t="shared" si="22"/>
        <v>14424657.534246564</v>
      </c>
      <c r="P224" s="90">
        <f>VLOOKUP(B224,[23]Sheet2!$E$4:$F$1055,2,FALSE)</f>
        <v>14424658.560000001</v>
      </c>
      <c r="Q224" s="80">
        <f t="shared" si="23"/>
        <v>-1.0257534366101027</v>
      </c>
      <c r="R224" s="80"/>
    </row>
    <row r="225" spans="1:18" x14ac:dyDescent="0.3">
      <c r="A225" s="85" t="s">
        <v>246</v>
      </c>
      <c r="B225" s="85">
        <v>1000000067</v>
      </c>
      <c r="C225" s="97" t="s">
        <v>820</v>
      </c>
      <c r="D225" s="97" t="s">
        <v>209</v>
      </c>
      <c r="E225" s="78">
        <v>45646</v>
      </c>
      <c r="F225" s="78">
        <v>46376</v>
      </c>
      <c r="G225" s="77" t="s">
        <v>10</v>
      </c>
      <c r="H225" s="77">
        <v>24</v>
      </c>
      <c r="I225" s="81">
        <v>11.25</v>
      </c>
      <c r="J225" s="106">
        <v>200000000</v>
      </c>
      <c r="K225" s="89">
        <f t="shared" si="19"/>
        <v>61643.835616438359</v>
      </c>
      <c r="L225" s="89">
        <f t="shared" si="20"/>
        <v>0</v>
      </c>
      <c r="M225" s="88" t="str">
        <f t="shared" si="21"/>
        <v/>
      </c>
      <c r="N225" s="89">
        <f t="shared" si="18"/>
        <v>214424657.53424656</v>
      </c>
      <c r="O225" s="89">
        <f t="shared" si="22"/>
        <v>14424657.534246564</v>
      </c>
      <c r="P225" s="90">
        <f>VLOOKUP(B225,[23]Sheet2!$E$4:$F$1055,2,FALSE)</f>
        <v>14424658.560000001</v>
      </c>
      <c r="Q225" s="80">
        <f t="shared" si="23"/>
        <v>-1.0257534366101027</v>
      </c>
      <c r="R225" s="80"/>
    </row>
    <row r="226" spans="1:18" x14ac:dyDescent="0.3">
      <c r="A226" s="85" t="s">
        <v>246</v>
      </c>
      <c r="B226" s="85">
        <v>1000000068</v>
      </c>
      <c r="C226" s="97" t="s">
        <v>820</v>
      </c>
      <c r="D226" s="97" t="s">
        <v>209</v>
      </c>
      <c r="E226" s="78">
        <v>45646</v>
      </c>
      <c r="F226" s="78">
        <v>46376</v>
      </c>
      <c r="G226" s="77" t="s">
        <v>10</v>
      </c>
      <c r="H226" s="77">
        <v>24</v>
      </c>
      <c r="I226" s="81">
        <v>11.25</v>
      </c>
      <c r="J226" s="106">
        <v>150000000</v>
      </c>
      <c r="K226" s="89">
        <f t="shared" si="19"/>
        <v>46232.876712328769</v>
      </c>
      <c r="L226" s="89">
        <f t="shared" si="20"/>
        <v>0</v>
      </c>
      <c r="M226" s="88" t="str">
        <f t="shared" si="21"/>
        <v/>
      </c>
      <c r="N226" s="89">
        <f t="shared" si="18"/>
        <v>160818493.15068492</v>
      </c>
      <c r="O226" s="89">
        <f t="shared" si="22"/>
        <v>10818493.150684923</v>
      </c>
      <c r="P226" s="90">
        <f>VLOOKUP(B226,[23]Sheet2!$E$4:$F$1055,2,FALSE)</f>
        <v>10818493.92</v>
      </c>
      <c r="Q226" s="80">
        <f t="shared" si="23"/>
        <v>-0.7693150769919157</v>
      </c>
      <c r="R226" s="80"/>
    </row>
    <row r="227" spans="1:18" x14ac:dyDescent="0.3">
      <c r="A227" s="85" t="s">
        <v>246</v>
      </c>
      <c r="B227" s="85">
        <v>1000000069</v>
      </c>
      <c r="C227" s="97" t="s">
        <v>374</v>
      </c>
      <c r="D227" s="97" t="s">
        <v>558</v>
      </c>
      <c r="E227" s="78">
        <v>45649</v>
      </c>
      <c r="F227" s="78">
        <v>46014</v>
      </c>
      <c r="G227" s="77" t="s">
        <v>10</v>
      </c>
      <c r="H227" s="77">
        <v>12</v>
      </c>
      <c r="I227" s="81">
        <v>10</v>
      </c>
      <c r="J227" s="106">
        <v>2500000</v>
      </c>
      <c r="K227" s="89">
        <f t="shared" si="19"/>
        <v>684.93150684931504</v>
      </c>
      <c r="L227" s="89">
        <f t="shared" si="20"/>
        <v>0</v>
      </c>
      <c r="M227" s="88" t="str">
        <f t="shared" si="21"/>
        <v/>
      </c>
      <c r="N227" s="89">
        <f t="shared" si="18"/>
        <v>2658219.1780821919</v>
      </c>
      <c r="O227" s="89">
        <f t="shared" si="22"/>
        <v>158219.17808219185</v>
      </c>
      <c r="P227" s="90">
        <f>VLOOKUP(B227,[23]Sheet2!$E$4:$F$1055,2,FALSE)</f>
        <v>158218.82999999999</v>
      </c>
      <c r="Q227" s="80">
        <f t="shared" si="23"/>
        <v>0.34808219186379574</v>
      </c>
      <c r="R227" s="80"/>
    </row>
    <row r="228" spans="1:18" x14ac:dyDescent="0.3">
      <c r="A228" s="85" t="s">
        <v>246</v>
      </c>
      <c r="B228" s="85">
        <v>1000000070</v>
      </c>
      <c r="C228" s="97" t="s">
        <v>375</v>
      </c>
      <c r="D228" s="97" t="s">
        <v>434</v>
      </c>
      <c r="E228" s="78">
        <v>45835</v>
      </c>
      <c r="F228" s="78">
        <v>46018</v>
      </c>
      <c r="G228" s="77" t="s">
        <v>10</v>
      </c>
      <c r="H228" s="77">
        <v>6</v>
      </c>
      <c r="I228" s="81">
        <v>8.25</v>
      </c>
      <c r="J228" s="106">
        <v>10403890.41</v>
      </c>
      <c r="K228" s="89">
        <f t="shared" si="19"/>
        <v>2351.5642707534248</v>
      </c>
      <c r="L228" s="89">
        <f t="shared" si="20"/>
        <v>0</v>
      </c>
      <c r="M228" s="88" t="str">
        <f t="shared" si="21"/>
        <v/>
      </c>
      <c r="N228" s="89">
        <f t="shared" si="18"/>
        <v>10509710.802183904</v>
      </c>
      <c r="O228" s="89">
        <f t="shared" si="22"/>
        <v>105820.3921839036</v>
      </c>
      <c r="P228" s="90">
        <f>VLOOKUP(B228,[23]Sheet2!$E$4:$F$1055,2,FALSE)</f>
        <v>105819.58</v>
      </c>
      <c r="Q228" s="80">
        <f t="shared" si="23"/>
        <v>0.81218390360299964</v>
      </c>
      <c r="R228" s="80"/>
    </row>
    <row r="229" spans="1:18" x14ac:dyDescent="0.3">
      <c r="A229" s="85" t="s">
        <v>246</v>
      </c>
      <c r="B229" s="85">
        <v>1000000071</v>
      </c>
      <c r="C229" s="97" t="s">
        <v>820</v>
      </c>
      <c r="D229" s="97" t="s">
        <v>209</v>
      </c>
      <c r="E229" s="78">
        <v>45653</v>
      </c>
      <c r="F229" s="78">
        <v>46383</v>
      </c>
      <c r="G229" s="77" t="s">
        <v>10</v>
      </c>
      <c r="H229" s="77">
        <v>24</v>
      </c>
      <c r="I229" s="81">
        <v>11.25</v>
      </c>
      <c r="J229" s="106">
        <v>200000000</v>
      </c>
      <c r="K229" s="89">
        <f t="shared" si="19"/>
        <v>61643.835616438359</v>
      </c>
      <c r="L229" s="89">
        <f t="shared" si="20"/>
        <v>0</v>
      </c>
      <c r="M229" s="88" t="str">
        <f t="shared" si="21"/>
        <v/>
      </c>
      <c r="N229" s="89">
        <f t="shared" si="18"/>
        <v>213993150.68493152</v>
      </c>
      <c r="O229" s="89">
        <f t="shared" si="22"/>
        <v>13993150.684931517</v>
      </c>
      <c r="P229" s="90">
        <f>VLOOKUP(B229,[23]Sheet2!$E$4:$F$1055,2,FALSE)</f>
        <v>13993151.68</v>
      </c>
      <c r="Q229" s="80">
        <f t="shared" si="23"/>
        <v>-0.99506848305463791</v>
      </c>
      <c r="R229" s="80"/>
    </row>
    <row r="230" spans="1:18" x14ac:dyDescent="0.3">
      <c r="A230" s="85" t="s">
        <v>246</v>
      </c>
      <c r="B230" s="85">
        <v>1000000072</v>
      </c>
      <c r="C230" s="86" t="s">
        <v>820</v>
      </c>
      <c r="D230" s="100" t="s">
        <v>209</v>
      </c>
      <c r="E230" s="91">
        <v>45653</v>
      </c>
      <c r="F230" s="91">
        <v>46018</v>
      </c>
      <c r="G230" s="85" t="s">
        <v>10</v>
      </c>
      <c r="H230" s="85">
        <v>12</v>
      </c>
      <c r="I230" s="81">
        <v>9.75</v>
      </c>
      <c r="J230" s="105">
        <v>200000000</v>
      </c>
      <c r="K230" s="89">
        <f t="shared" si="19"/>
        <v>53424.657534246573</v>
      </c>
      <c r="L230" s="89">
        <f t="shared" si="20"/>
        <v>0</v>
      </c>
      <c r="M230" s="88" t="str">
        <f t="shared" si="21"/>
        <v/>
      </c>
      <c r="N230" s="89">
        <f t="shared" si="18"/>
        <v>212127397.26027396</v>
      </c>
      <c r="O230" s="89">
        <f t="shared" si="22"/>
        <v>12127397.260273963</v>
      </c>
      <c r="P230" s="90">
        <f>VLOOKUP(B230,[23]Sheet2!$E$4:$F$1055,2,FALSE)</f>
        <v>12127397.82</v>
      </c>
      <c r="Q230" s="80">
        <f t="shared" si="23"/>
        <v>-0.5597260370850563</v>
      </c>
      <c r="R230" s="80"/>
    </row>
    <row r="231" spans="1:18" x14ac:dyDescent="0.3">
      <c r="A231" s="85" t="s">
        <v>246</v>
      </c>
      <c r="B231" s="85">
        <v>1000000073</v>
      </c>
      <c r="C231" s="86" t="s">
        <v>384</v>
      </c>
      <c r="D231" s="101" t="s">
        <v>719</v>
      </c>
      <c r="E231" s="91">
        <v>45658</v>
      </c>
      <c r="F231" s="91">
        <v>46023</v>
      </c>
      <c r="G231" s="85" t="s">
        <v>10</v>
      </c>
      <c r="H231" s="85">
        <v>12</v>
      </c>
      <c r="I231" s="81">
        <v>10</v>
      </c>
      <c r="J231" s="105">
        <v>7500000</v>
      </c>
      <c r="K231" s="89">
        <f t="shared" si="19"/>
        <v>2054.794520547945</v>
      </c>
      <c r="L231" s="89">
        <f t="shared" si="20"/>
        <v>0</v>
      </c>
      <c r="M231" s="88" t="str">
        <f t="shared" si="21"/>
        <v/>
      </c>
      <c r="N231" s="89">
        <f t="shared" si="18"/>
        <v>7956164.3835616438</v>
      </c>
      <c r="O231" s="89">
        <f t="shared" si="22"/>
        <v>456164.38356164377</v>
      </c>
      <c r="P231" s="90">
        <f>VLOOKUP(B231,[23]Sheet2!$E$4:$F$1055,2,FALSE)</f>
        <v>456163.38</v>
      </c>
      <c r="Q231" s="80">
        <f t="shared" si="23"/>
        <v>1.0035616437671706</v>
      </c>
      <c r="R231" s="80"/>
    </row>
    <row r="232" spans="1:18" x14ac:dyDescent="0.3">
      <c r="A232" s="85" t="s">
        <v>246</v>
      </c>
      <c r="B232" s="85">
        <v>1000000074</v>
      </c>
      <c r="C232" s="97" t="s">
        <v>820</v>
      </c>
      <c r="D232" s="97" t="s">
        <v>209</v>
      </c>
      <c r="E232" s="78">
        <v>45658</v>
      </c>
      <c r="F232" s="78">
        <v>46023</v>
      </c>
      <c r="G232" s="77" t="s">
        <v>10</v>
      </c>
      <c r="H232" s="77">
        <v>12</v>
      </c>
      <c r="I232" s="81">
        <v>9.75</v>
      </c>
      <c r="J232" s="106">
        <v>200000000</v>
      </c>
      <c r="K232" s="89">
        <f t="shared" si="19"/>
        <v>53424.657534246573</v>
      </c>
      <c r="L232" s="89">
        <f t="shared" si="20"/>
        <v>0</v>
      </c>
      <c r="M232" s="88" t="str">
        <f t="shared" si="21"/>
        <v/>
      </c>
      <c r="N232" s="89">
        <f t="shared" si="18"/>
        <v>211860273.97260273</v>
      </c>
      <c r="O232" s="89">
        <f t="shared" si="22"/>
        <v>11860273.972602725</v>
      </c>
      <c r="P232" s="90">
        <f>VLOOKUP(B232,[23]Sheet2!$E$4:$F$1055,2,FALSE)</f>
        <v>11860274.52</v>
      </c>
      <c r="Q232" s="80">
        <f t="shared" si="23"/>
        <v>-0.54739727452397346</v>
      </c>
      <c r="R232" s="80"/>
    </row>
    <row r="233" spans="1:18" x14ac:dyDescent="0.3">
      <c r="A233" s="96" t="s">
        <v>246</v>
      </c>
      <c r="B233" s="96">
        <v>1000000075</v>
      </c>
      <c r="C233" s="96" t="s">
        <v>820</v>
      </c>
      <c r="D233" s="96" t="s">
        <v>209</v>
      </c>
      <c r="E233" s="78">
        <v>45658</v>
      </c>
      <c r="F233" s="78">
        <v>46023</v>
      </c>
      <c r="G233" s="77" t="s">
        <v>10</v>
      </c>
      <c r="H233" s="77">
        <v>12</v>
      </c>
      <c r="I233" s="81">
        <v>9.75</v>
      </c>
      <c r="J233" s="106">
        <v>200000000</v>
      </c>
      <c r="K233" s="89">
        <f t="shared" si="19"/>
        <v>53424.657534246573</v>
      </c>
      <c r="L233" s="89">
        <f t="shared" si="20"/>
        <v>0</v>
      </c>
      <c r="M233" s="88" t="str">
        <f t="shared" si="21"/>
        <v/>
      </c>
      <c r="N233" s="89">
        <f t="shared" si="18"/>
        <v>211860273.97260273</v>
      </c>
      <c r="O233" s="89">
        <f t="shared" si="22"/>
        <v>11860273.972602725</v>
      </c>
      <c r="P233" s="90">
        <f>VLOOKUP(B233,[23]Sheet2!$E$4:$F$1055,2,FALSE)</f>
        <v>11860274.52</v>
      </c>
      <c r="Q233" s="80">
        <f t="shared" si="23"/>
        <v>-0.54739727452397346</v>
      </c>
      <c r="R233" s="80"/>
    </row>
    <row r="234" spans="1:18" x14ac:dyDescent="0.3">
      <c r="A234" s="96" t="s">
        <v>246</v>
      </c>
      <c r="B234" s="96">
        <v>1000000076</v>
      </c>
      <c r="C234" s="96" t="s">
        <v>820</v>
      </c>
      <c r="D234" s="96" t="s">
        <v>209</v>
      </c>
      <c r="E234" s="78">
        <v>45659</v>
      </c>
      <c r="F234" s="78">
        <v>46024</v>
      </c>
      <c r="G234" s="77" t="s">
        <v>10</v>
      </c>
      <c r="H234" s="77">
        <v>12</v>
      </c>
      <c r="I234" s="81">
        <v>9.75</v>
      </c>
      <c r="J234" s="106">
        <v>200000000</v>
      </c>
      <c r="K234" s="89">
        <f t="shared" si="19"/>
        <v>53424.657534246573</v>
      </c>
      <c r="L234" s="89">
        <f t="shared" si="20"/>
        <v>0</v>
      </c>
      <c r="M234" s="88" t="str">
        <f t="shared" si="21"/>
        <v/>
      </c>
      <c r="N234" s="89">
        <f t="shared" si="18"/>
        <v>211806849.31506848</v>
      </c>
      <c r="O234" s="89">
        <f t="shared" si="22"/>
        <v>11806849.315068483</v>
      </c>
      <c r="P234" s="90">
        <f>VLOOKUP(B234,[23]Sheet2!$E$4:$F$1055,2,FALSE)</f>
        <v>11806849.859999999</v>
      </c>
      <c r="Q234" s="80">
        <f t="shared" si="23"/>
        <v>-0.54493151605129242</v>
      </c>
      <c r="R234" s="80"/>
    </row>
    <row r="235" spans="1:18" x14ac:dyDescent="0.3">
      <c r="A235" s="96" t="s">
        <v>246</v>
      </c>
      <c r="B235" s="96">
        <v>1000000077</v>
      </c>
      <c r="C235" s="96" t="s">
        <v>820</v>
      </c>
      <c r="D235" s="96" t="s">
        <v>209</v>
      </c>
      <c r="E235" s="78">
        <v>45659</v>
      </c>
      <c r="F235" s="78">
        <v>46024</v>
      </c>
      <c r="G235" s="77" t="s">
        <v>10</v>
      </c>
      <c r="H235" s="77">
        <v>12</v>
      </c>
      <c r="I235" s="81">
        <v>9.75</v>
      </c>
      <c r="J235" s="106">
        <v>200000000</v>
      </c>
      <c r="K235" s="89">
        <f t="shared" si="19"/>
        <v>53424.657534246573</v>
      </c>
      <c r="L235" s="89">
        <f t="shared" si="20"/>
        <v>0</v>
      </c>
      <c r="M235" s="88" t="str">
        <f t="shared" si="21"/>
        <v/>
      </c>
      <c r="N235" s="89">
        <f t="shared" si="18"/>
        <v>211806849.31506848</v>
      </c>
      <c r="O235" s="89">
        <f t="shared" si="22"/>
        <v>11806849.315068483</v>
      </c>
      <c r="P235" s="90">
        <f>VLOOKUP(B235,[23]Sheet2!$E$4:$F$1055,2,FALSE)</f>
        <v>11806849.859999999</v>
      </c>
      <c r="Q235" s="80">
        <f t="shared" si="23"/>
        <v>-0.54493151605129242</v>
      </c>
      <c r="R235" s="80"/>
    </row>
    <row r="236" spans="1:18" x14ac:dyDescent="0.3">
      <c r="A236" s="96" t="s">
        <v>246</v>
      </c>
      <c r="B236" s="96">
        <v>1000000078</v>
      </c>
      <c r="C236" s="96" t="s">
        <v>820</v>
      </c>
      <c r="D236" s="96" t="s">
        <v>209</v>
      </c>
      <c r="E236" s="78">
        <v>45659</v>
      </c>
      <c r="F236" s="78">
        <v>46389</v>
      </c>
      <c r="G236" s="77" t="s">
        <v>10</v>
      </c>
      <c r="H236" s="77">
        <v>24</v>
      </c>
      <c r="I236" s="81">
        <v>11.25</v>
      </c>
      <c r="J236" s="106">
        <v>50000000</v>
      </c>
      <c r="K236" s="89">
        <f t="shared" si="19"/>
        <v>15410.95890410959</v>
      </c>
      <c r="L236" s="89">
        <f t="shared" si="20"/>
        <v>0</v>
      </c>
      <c r="M236" s="88" t="str">
        <f t="shared" si="21"/>
        <v/>
      </c>
      <c r="N236" s="89">
        <f t="shared" si="18"/>
        <v>53405821.91780822</v>
      </c>
      <c r="O236" s="89">
        <f t="shared" si="22"/>
        <v>3405821.9178082198</v>
      </c>
      <c r="P236" s="90">
        <f>VLOOKUP(B236,[23]Sheet2!$E$4:$F$1055,2,FALSE)</f>
        <v>3405822.16</v>
      </c>
      <c r="Q236" s="80">
        <f t="shared" si="23"/>
        <v>-0.24219178035855293</v>
      </c>
      <c r="R236" s="80"/>
    </row>
    <row r="237" spans="1:18" x14ac:dyDescent="0.3">
      <c r="A237" s="85" t="s">
        <v>246</v>
      </c>
      <c r="B237" s="85">
        <v>1000000079</v>
      </c>
      <c r="C237" s="97" t="s">
        <v>817</v>
      </c>
      <c r="D237" s="97" t="s">
        <v>220</v>
      </c>
      <c r="E237" s="78">
        <v>45660</v>
      </c>
      <c r="F237" s="78">
        <v>46390</v>
      </c>
      <c r="G237" s="77" t="s">
        <v>10</v>
      </c>
      <c r="H237" s="77">
        <v>24</v>
      </c>
      <c r="I237" s="81">
        <v>11.25</v>
      </c>
      <c r="J237" s="106">
        <v>200000000</v>
      </c>
      <c r="K237" s="89">
        <f t="shared" si="19"/>
        <v>61643.835616438359</v>
      </c>
      <c r="L237" s="89">
        <f t="shared" si="20"/>
        <v>0</v>
      </c>
      <c r="M237" s="88" t="str">
        <f t="shared" si="21"/>
        <v/>
      </c>
      <c r="N237" s="89">
        <f t="shared" si="18"/>
        <v>213561643.83561644</v>
      </c>
      <c r="O237" s="89">
        <f t="shared" si="22"/>
        <v>13561643.83561644</v>
      </c>
      <c r="P237" s="90">
        <f>VLOOKUP(B237,[23]Sheet2!$E$4:$F$1055,2,FALSE)</f>
        <v>13561644.800000001</v>
      </c>
      <c r="Q237" s="80">
        <f t="shared" si="23"/>
        <v>-0.9643835611641407</v>
      </c>
      <c r="R237" s="80"/>
    </row>
    <row r="238" spans="1:18" x14ac:dyDescent="0.3">
      <c r="A238" s="85" t="s">
        <v>246</v>
      </c>
      <c r="B238" s="85">
        <v>1000000080</v>
      </c>
      <c r="C238" s="97" t="s">
        <v>334</v>
      </c>
      <c r="D238" s="97" t="s">
        <v>413</v>
      </c>
      <c r="E238" s="78">
        <v>45660</v>
      </c>
      <c r="F238" s="78">
        <v>46390</v>
      </c>
      <c r="G238" s="77" t="s">
        <v>10</v>
      </c>
      <c r="H238" s="77">
        <v>24</v>
      </c>
      <c r="I238" s="81">
        <v>11</v>
      </c>
      <c r="J238" s="106">
        <v>5000000</v>
      </c>
      <c r="K238" s="89">
        <f t="shared" si="19"/>
        <v>1506.8493150684931</v>
      </c>
      <c r="L238" s="89">
        <f t="shared" si="20"/>
        <v>0</v>
      </c>
      <c r="M238" s="88" t="str">
        <f t="shared" si="21"/>
        <v/>
      </c>
      <c r="N238" s="89">
        <f t="shared" si="18"/>
        <v>5331506.8493150687</v>
      </c>
      <c r="O238" s="89">
        <f t="shared" si="22"/>
        <v>331506.84931506868</v>
      </c>
      <c r="P238" s="90">
        <f>VLOOKUP(B238,[23]Sheet2!$E$4:$F$1055,2,FALSE)</f>
        <v>331507</v>
      </c>
      <c r="Q238" s="80">
        <f t="shared" si="23"/>
        <v>-0.15068493131548166</v>
      </c>
      <c r="R238" s="80"/>
    </row>
    <row r="239" spans="1:18" x14ac:dyDescent="0.3">
      <c r="A239" s="85" t="s">
        <v>246</v>
      </c>
      <c r="B239" s="85">
        <v>1000000081</v>
      </c>
      <c r="C239" s="97" t="s">
        <v>331</v>
      </c>
      <c r="D239" s="97" t="s">
        <v>333</v>
      </c>
      <c r="E239" s="78">
        <v>45660</v>
      </c>
      <c r="F239" s="78">
        <v>46390</v>
      </c>
      <c r="G239" s="77" t="s">
        <v>10</v>
      </c>
      <c r="H239" s="77">
        <v>24</v>
      </c>
      <c r="I239" s="81">
        <v>11</v>
      </c>
      <c r="J239" s="106">
        <v>5000000</v>
      </c>
      <c r="K239" s="89">
        <f t="shared" si="19"/>
        <v>1506.8493150684931</v>
      </c>
      <c r="L239" s="89">
        <f t="shared" si="20"/>
        <v>0</v>
      </c>
      <c r="M239" s="88" t="str">
        <f t="shared" si="21"/>
        <v/>
      </c>
      <c r="N239" s="89">
        <f t="shared" si="18"/>
        <v>5331506.8493150687</v>
      </c>
      <c r="O239" s="89">
        <f t="shared" si="22"/>
        <v>331506.84931506868</v>
      </c>
      <c r="P239" s="90">
        <f>VLOOKUP(B239,[23]Sheet2!$E$4:$F$1055,2,FALSE)</f>
        <v>331507</v>
      </c>
      <c r="Q239" s="80">
        <f t="shared" si="23"/>
        <v>-0.15068493131548166</v>
      </c>
      <c r="R239" s="80"/>
    </row>
    <row r="240" spans="1:18" x14ac:dyDescent="0.3">
      <c r="A240" s="85" t="s">
        <v>246</v>
      </c>
      <c r="B240" s="85">
        <v>1000000082</v>
      </c>
      <c r="C240" s="86" t="s">
        <v>821</v>
      </c>
      <c r="D240" s="85" t="s">
        <v>414</v>
      </c>
      <c r="E240" s="78">
        <v>45660</v>
      </c>
      <c r="F240" s="78">
        <v>46390</v>
      </c>
      <c r="G240" s="85" t="s">
        <v>10</v>
      </c>
      <c r="H240" s="85">
        <v>24</v>
      </c>
      <c r="I240" s="81">
        <v>11</v>
      </c>
      <c r="J240" s="105">
        <v>50000000</v>
      </c>
      <c r="K240" s="89">
        <f t="shared" si="19"/>
        <v>15068.493150684932</v>
      </c>
      <c r="L240" s="89">
        <f t="shared" si="20"/>
        <v>0</v>
      </c>
      <c r="M240" s="88" t="str">
        <f t="shared" si="21"/>
        <v/>
      </c>
      <c r="N240" s="89">
        <f t="shared" si="18"/>
        <v>53315068.493150681</v>
      </c>
      <c r="O240" s="89">
        <f t="shared" si="22"/>
        <v>3315068.4931506813</v>
      </c>
      <c r="P240" s="90">
        <f>VLOOKUP(B240,[23]Sheet2!$E$4:$F$1055,2,FALSE)</f>
        <v>3315067.8</v>
      </c>
      <c r="Q240" s="80">
        <f t="shared" si="23"/>
        <v>0.69315068144351244</v>
      </c>
      <c r="R240" s="80"/>
    </row>
    <row r="241" spans="1:18" x14ac:dyDescent="0.3">
      <c r="A241" s="85" t="s">
        <v>246</v>
      </c>
      <c r="B241" s="85">
        <v>1000000083</v>
      </c>
      <c r="C241" s="86" t="s">
        <v>817</v>
      </c>
      <c r="D241" s="85" t="s">
        <v>220</v>
      </c>
      <c r="E241" s="99">
        <v>45660</v>
      </c>
      <c r="F241" s="99">
        <v>46390</v>
      </c>
      <c r="G241" s="85" t="s">
        <v>10</v>
      </c>
      <c r="H241" s="85">
        <v>24</v>
      </c>
      <c r="I241" s="81">
        <v>11.25</v>
      </c>
      <c r="J241" s="107">
        <v>200000000</v>
      </c>
      <c r="K241" s="89">
        <f t="shared" si="19"/>
        <v>61643.835616438359</v>
      </c>
      <c r="L241" s="89">
        <f t="shared" si="20"/>
        <v>0</v>
      </c>
      <c r="M241" s="88" t="str">
        <f t="shared" si="21"/>
        <v/>
      </c>
      <c r="N241" s="89">
        <f t="shared" si="18"/>
        <v>213561643.83561644</v>
      </c>
      <c r="O241" s="89">
        <f t="shared" si="22"/>
        <v>13561643.83561644</v>
      </c>
      <c r="P241" s="90">
        <f>VLOOKUP(B241,[23]Sheet2!$E$4:$F$1055,2,FALSE)</f>
        <v>13561644.800000001</v>
      </c>
      <c r="Q241" s="80">
        <f t="shared" si="23"/>
        <v>-0.9643835611641407</v>
      </c>
      <c r="R241" s="80"/>
    </row>
    <row r="242" spans="1:18" x14ac:dyDescent="0.3">
      <c r="A242" s="85" t="s">
        <v>246</v>
      </c>
      <c r="B242" s="85">
        <v>1000000084</v>
      </c>
      <c r="C242" s="86" t="s">
        <v>817</v>
      </c>
      <c r="D242" s="77" t="s">
        <v>220</v>
      </c>
      <c r="E242" s="78">
        <v>45660</v>
      </c>
      <c r="F242" s="78">
        <v>46390</v>
      </c>
      <c r="G242" s="77" t="s">
        <v>10</v>
      </c>
      <c r="H242" s="77">
        <v>24</v>
      </c>
      <c r="I242" s="81">
        <v>11.25</v>
      </c>
      <c r="J242" s="106">
        <v>200000000</v>
      </c>
      <c r="K242" s="89">
        <f t="shared" si="19"/>
        <v>61643.835616438359</v>
      </c>
      <c r="L242" s="89">
        <f t="shared" si="20"/>
        <v>0</v>
      </c>
      <c r="M242" s="88" t="str">
        <f t="shared" si="21"/>
        <v/>
      </c>
      <c r="N242" s="89">
        <f t="shared" si="18"/>
        <v>213561643.83561644</v>
      </c>
      <c r="O242" s="89">
        <f t="shared" si="22"/>
        <v>13561643.83561644</v>
      </c>
      <c r="P242" s="90">
        <f>VLOOKUP(B242,[23]Sheet2!$E$4:$F$1055,2,FALSE)</f>
        <v>13561644.800000001</v>
      </c>
      <c r="Q242" s="80">
        <f t="shared" si="23"/>
        <v>-0.9643835611641407</v>
      </c>
      <c r="R242" s="80"/>
    </row>
    <row r="243" spans="1:18" x14ac:dyDescent="0.3">
      <c r="A243" s="85" t="s">
        <v>246</v>
      </c>
      <c r="B243" s="85">
        <v>1000000085</v>
      </c>
      <c r="C243" s="93" t="s">
        <v>817</v>
      </c>
      <c r="D243" s="77" t="s">
        <v>220</v>
      </c>
      <c r="E243" s="78">
        <v>45660</v>
      </c>
      <c r="F243" s="78">
        <v>46390</v>
      </c>
      <c r="G243" s="77" t="s">
        <v>10</v>
      </c>
      <c r="H243" s="77">
        <v>24</v>
      </c>
      <c r="I243" s="81">
        <v>11.25</v>
      </c>
      <c r="J243" s="106">
        <v>200000000</v>
      </c>
      <c r="K243" s="89">
        <f t="shared" si="19"/>
        <v>61643.835616438359</v>
      </c>
      <c r="L243" s="89">
        <f t="shared" si="20"/>
        <v>0</v>
      </c>
      <c r="M243" s="88" t="str">
        <f t="shared" si="21"/>
        <v/>
      </c>
      <c r="N243" s="89">
        <f t="shared" si="18"/>
        <v>213561643.83561644</v>
      </c>
      <c r="O243" s="89">
        <f t="shared" si="22"/>
        <v>13561643.83561644</v>
      </c>
      <c r="P243" s="90">
        <f>VLOOKUP(B243,[23]Sheet2!$E$4:$F$1055,2,FALSE)</f>
        <v>13561644.800000001</v>
      </c>
      <c r="Q243" s="80">
        <f t="shared" si="23"/>
        <v>-0.9643835611641407</v>
      </c>
      <c r="R243" s="80"/>
    </row>
    <row r="244" spans="1:18" x14ac:dyDescent="0.3">
      <c r="A244" s="85" t="s">
        <v>246</v>
      </c>
      <c r="B244" s="85">
        <v>1000000086</v>
      </c>
      <c r="C244" s="94" t="s">
        <v>817</v>
      </c>
      <c r="D244" s="77" t="s">
        <v>220</v>
      </c>
      <c r="E244" s="78">
        <v>45660</v>
      </c>
      <c r="F244" s="78">
        <v>46390</v>
      </c>
      <c r="G244" s="77" t="s">
        <v>10</v>
      </c>
      <c r="H244" s="77">
        <v>24</v>
      </c>
      <c r="I244" s="81">
        <v>11.25</v>
      </c>
      <c r="J244" s="106">
        <v>200000000</v>
      </c>
      <c r="K244" s="89">
        <f t="shared" si="19"/>
        <v>61643.835616438359</v>
      </c>
      <c r="L244" s="89">
        <f t="shared" si="20"/>
        <v>0</v>
      </c>
      <c r="M244" s="88" t="str">
        <f t="shared" si="21"/>
        <v/>
      </c>
      <c r="N244" s="89">
        <f t="shared" si="18"/>
        <v>213561643.83561644</v>
      </c>
      <c r="O244" s="89">
        <f t="shared" si="22"/>
        <v>13561643.83561644</v>
      </c>
      <c r="P244" s="90">
        <f>VLOOKUP(B244,[23]Sheet2!$E$4:$F$1055,2,FALSE)</f>
        <v>13561644.800000001</v>
      </c>
      <c r="Q244" s="80">
        <f t="shared" si="23"/>
        <v>-0.9643835611641407</v>
      </c>
      <c r="R244" s="80"/>
    </row>
    <row r="245" spans="1:18" x14ac:dyDescent="0.3">
      <c r="A245" s="85" t="s">
        <v>246</v>
      </c>
      <c r="B245" s="96">
        <v>1000000087</v>
      </c>
      <c r="C245" s="97" t="s">
        <v>418</v>
      </c>
      <c r="D245" s="97" t="s">
        <v>419</v>
      </c>
      <c r="E245" s="99">
        <v>45665</v>
      </c>
      <c r="F245" s="99">
        <v>46030</v>
      </c>
      <c r="G245" s="85" t="s">
        <v>10</v>
      </c>
      <c r="H245" s="85">
        <v>12</v>
      </c>
      <c r="I245" s="81">
        <v>9.75</v>
      </c>
      <c r="J245" s="105">
        <v>1000000</v>
      </c>
      <c r="K245" s="89">
        <f t="shared" si="19"/>
        <v>267.1232876712329</v>
      </c>
      <c r="L245" s="89">
        <f t="shared" si="20"/>
        <v>0</v>
      </c>
      <c r="M245" s="88" t="str">
        <f t="shared" si="21"/>
        <v/>
      </c>
      <c r="N245" s="89">
        <f t="shared" si="18"/>
        <v>1057431.506849315</v>
      </c>
      <c r="O245" s="89">
        <f t="shared" si="22"/>
        <v>57431.506849315017</v>
      </c>
      <c r="P245" s="90">
        <f>VLOOKUP(B245,[23]Sheet2!$E$4:$F$1055,2,FALSE)</f>
        <v>57430.8</v>
      </c>
      <c r="Q245" s="80">
        <f t="shared" si="23"/>
        <v>0.70684931501455139</v>
      </c>
      <c r="R245" s="80"/>
    </row>
    <row r="246" spans="1:18" x14ac:dyDescent="0.3">
      <c r="A246" s="85" t="s">
        <v>246</v>
      </c>
      <c r="B246" s="96">
        <v>1000000088</v>
      </c>
      <c r="C246" s="97" t="s">
        <v>418</v>
      </c>
      <c r="D246" s="97" t="s">
        <v>419</v>
      </c>
      <c r="E246" s="99">
        <v>45666</v>
      </c>
      <c r="F246" s="99">
        <v>46031</v>
      </c>
      <c r="G246" s="85" t="s">
        <v>10</v>
      </c>
      <c r="H246" s="85">
        <v>12</v>
      </c>
      <c r="I246" s="81">
        <v>9.75</v>
      </c>
      <c r="J246" s="105">
        <v>1000000</v>
      </c>
      <c r="K246" s="89">
        <f t="shared" si="19"/>
        <v>267.1232876712329</v>
      </c>
      <c r="L246" s="89">
        <f t="shared" si="20"/>
        <v>0</v>
      </c>
      <c r="M246" s="88" t="str">
        <f t="shared" si="21"/>
        <v/>
      </c>
      <c r="N246" s="89">
        <f t="shared" si="18"/>
        <v>1057164.3835616438</v>
      </c>
      <c r="O246" s="89">
        <f t="shared" si="22"/>
        <v>57164.383561643772</v>
      </c>
      <c r="P246" s="90">
        <f>VLOOKUP(B246,[23]Sheet2!$E$4:$F$1055,2,FALSE)</f>
        <v>57163.68</v>
      </c>
      <c r="Q246" s="80">
        <f t="shared" si="23"/>
        <v>0.70356164377153618</v>
      </c>
      <c r="R246" s="80"/>
    </row>
    <row r="247" spans="1:18" x14ac:dyDescent="0.3">
      <c r="A247" s="85" t="s">
        <v>246</v>
      </c>
      <c r="B247" s="85">
        <v>1000000089</v>
      </c>
      <c r="C247" s="97" t="s">
        <v>821</v>
      </c>
      <c r="D247" s="77" t="s">
        <v>414</v>
      </c>
      <c r="E247" s="78">
        <v>45673</v>
      </c>
      <c r="F247" s="78">
        <v>46403</v>
      </c>
      <c r="G247" s="77" t="s">
        <v>10</v>
      </c>
      <c r="H247" s="77">
        <v>24</v>
      </c>
      <c r="I247" s="81">
        <v>11</v>
      </c>
      <c r="J247" s="106">
        <v>30000000</v>
      </c>
      <c r="K247" s="89">
        <f t="shared" si="19"/>
        <v>9041.0958904109593</v>
      </c>
      <c r="L247" s="89">
        <f t="shared" si="20"/>
        <v>0</v>
      </c>
      <c r="M247" s="88" t="str">
        <f t="shared" si="21"/>
        <v/>
      </c>
      <c r="N247" s="89">
        <f t="shared" si="18"/>
        <v>31871506.84931507</v>
      </c>
      <c r="O247" s="89">
        <f t="shared" si="22"/>
        <v>1871506.8493150696</v>
      </c>
      <c r="P247" s="90">
        <f>VLOOKUP(B247,[23]Sheet2!$E$4:$F$1055,2,FALSE)</f>
        <v>1871507.7</v>
      </c>
      <c r="Q247" s="80">
        <f t="shared" si="23"/>
        <v>-0.85068493033759296</v>
      </c>
      <c r="R247" s="80"/>
    </row>
    <row r="248" spans="1:18" x14ac:dyDescent="0.3">
      <c r="A248" s="85" t="s">
        <v>246</v>
      </c>
      <c r="B248" s="85">
        <v>1000000090</v>
      </c>
      <c r="C248" s="97">
        <v>200483102212</v>
      </c>
      <c r="D248" s="97" t="s">
        <v>424</v>
      </c>
      <c r="E248" s="78">
        <v>45674</v>
      </c>
      <c r="F248" s="78">
        <v>46039</v>
      </c>
      <c r="G248" s="77" t="s">
        <v>10</v>
      </c>
      <c r="H248" s="77">
        <v>12</v>
      </c>
      <c r="I248" s="81">
        <v>9.5</v>
      </c>
      <c r="J248" s="106">
        <v>1500000</v>
      </c>
      <c r="K248" s="89">
        <f t="shared" si="19"/>
        <v>390.41095890410958</v>
      </c>
      <c r="L248" s="89">
        <f t="shared" si="20"/>
        <v>0</v>
      </c>
      <c r="M248" s="88" t="str">
        <f t="shared" si="21"/>
        <v/>
      </c>
      <c r="N248" s="89">
        <f t="shared" si="18"/>
        <v>1580424.6575342466</v>
      </c>
      <c r="O248" s="89">
        <f t="shared" si="22"/>
        <v>80424.657534246566</v>
      </c>
      <c r="P248" s="90">
        <f>VLOOKUP(B248,[23]Sheet2!$E$4:$F$1055,2,FALSE)</f>
        <v>80424.460000000006</v>
      </c>
      <c r="Q248" s="80">
        <f t="shared" si="23"/>
        <v>0.19753424655937124</v>
      </c>
      <c r="R248" s="80"/>
    </row>
    <row r="249" spans="1:18" x14ac:dyDescent="0.3">
      <c r="A249" s="85" t="s">
        <v>246</v>
      </c>
      <c r="B249" s="85">
        <v>1000000091</v>
      </c>
      <c r="C249" s="97" t="s">
        <v>375</v>
      </c>
      <c r="D249" s="97" t="s">
        <v>434</v>
      </c>
      <c r="E249" s="78">
        <v>45867</v>
      </c>
      <c r="F249" s="78">
        <v>46051</v>
      </c>
      <c r="G249" s="77" t="s">
        <v>10</v>
      </c>
      <c r="H249" s="77">
        <v>6</v>
      </c>
      <c r="I249" s="81">
        <v>8.25</v>
      </c>
      <c r="J249" s="106">
        <v>31907126.5</v>
      </c>
      <c r="K249" s="89">
        <f t="shared" si="19"/>
        <v>7211.8847568493156</v>
      </c>
      <c r="L249" s="89">
        <f t="shared" si="20"/>
        <v>0</v>
      </c>
      <c r="M249" s="88" t="str">
        <f t="shared" si="21"/>
        <v/>
      </c>
      <c r="N249" s="89">
        <f t="shared" si="18"/>
        <v>32000881.001839042</v>
      </c>
      <c r="O249" s="89">
        <f t="shared" si="22"/>
        <v>93754.50183904171</v>
      </c>
      <c r="P249" s="90">
        <f>VLOOKUP(B249,[23]Sheet2!$E$4:$F$1055,2,FALSE)</f>
        <v>93754.69</v>
      </c>
      <c r="Q249" s="80">
        <f t="shared" si="23"/>
        <v>-0.1881609582924284</v>
      </c>
      <c r="R249" s="80"/>
    </row>
    <row r="250" spans="1:18" x14ac:dyDescent="0.3">
      <c r="A250" s="85" t="s">
        <v>246</v>
      </c>
      <c r="B250" s="85">
        <v>1000000092</v>
      </c>
      <c r="C250" s="97" t="s">
        <v>375</v>
      </c>
      <c r="D250" s="97" t="s">
        <v>434</v>
      </c>
      <c r="E250" s="78">
        <v>45869</v>
      </c>
      <c r="F250" s="78">
        <v>46053</v>
      </c>
      <c r="G250" s="77" t="s">
        <v>10</v>
      </c>
      <c r="H250" s="77">
        <v>6</v>
      </c>
      <c r="I250" s="81">
        <v>8.25</v>
      </c>
      <c r="J250" s="106">
        <v>10401671.23</v>
      </c>
      <c r="K250" s="89">
        <f t="shared" si="19"/>
        <v>2351.0626752739727</v>
      </c>
      <c r="L250" s="89">
        <f t="shared" si="20"/>
        <v>0</v>
      </c>
      <c r="M250" s="88" t="str">
        <f t="shared" si="21"/>
        <v/>
      </c>
      <c r="N250" s="89">
        <f t="shared" si="18"/>
        <v>10427532.919428013</v>
      </c>
      <c r="O250" s="89">
        <f t="shared" si="22"/>
        <v>25861.689428012818</v>
      </c>
      <c r="P250" s="90">
        <f>VLOOKUP(B250,[23]Sheet2!$E$4:$F$1055,2,FALSE)</f>
        <v>25861.040000000001</v>
      </c>
      <c r="Q250" s="80">
        <f t="shared" si="23"/>
        <v>0.64942801281722495</v>
      </c>
      <c r="R250" s="80"/>
    </row>
    <row r="251" spans="1:18" x14ac:dyDescent="0.3">
      <c r="A251" s="85" t="s">
        <v>246</v>
      </c>
      <c r="B251" s="85">
        <v>1000000093</v>
      </c>
      <c r="C251" s="97" t="s">
        <v>330</v>
      </c>
      <c r="D251" s="97" t="s">
        <v>332</v>
      </c>
      <c r="E251" s="78">
        <v>45694</v>
      </c>
      <c r="F251" s="78">
        <v>46059</v>
      </c>
      <c r="G251" s="77" t="s">
        <v>10</v>
      </c>
      <c r="H251" s="77">
        <v>12</v>
      </c>
      <c r="I251" s="81">
        <v>9</v>
      </c>
      <c r="J251" s="106">
        <v>50000000</v>
      </c>
      <c r="K251" s="89">
        <f t="shared" si="19"/>
        <v>12328.767123287671</v>
      </c>
      <c r="L251" s="89">
        <f t="shared" si="20"/>
        <v>0</v>
      </c>
      <c r="M251" s="88" t="str">
        <f t="shared" si="21"/>
        <v/>
      </c>
      <c r="N251" s="89">
        <f t="shared" si="18"/>
        <v>52293150.684931509</v>
      </c>
      <c r="O251" s="89">
        <f t="shared" si="22"/>
        <v>2293150.6849315092</v>
      </c>
      <c r="P251" s="90">
        <f>VLOOKUP(B251,[23]Sheet2!$E$4:$F$1055,2,FALSE)</f>
        <v>2293151.2200000002</v>
      </c>
      <c r="Q251" s="80">
        <f t="shared" si="23"/>
        <v>-0.5350684910081327</v>
      </c>
      <c r="R251" s="80"/>
    </row>
    <row r="252" spans="1:18" x14ac:dyDescent="0.3">
      <c r="A252" s="85" t="s">
        <v>246</v>
      </c>
      <c r="B252" s="85">
        <v>1000000094</v>
      </c>
      <c r="C252" s="97">
        <v>198678102920</v>
      </c>
      <c r="D252" s="97" t="s">
        <v>367</v>
      </c>
      <c r="E252" s="78">
        <v>45716</v>
      </c>
      <c r="F252" s="78">
        <v>45897</v>
      </c>
      <c r="G252" s="77" t="s">
        <v>10</v>
      </c>
      <c r="H252" s="77">
        <v>6</v>
      </c>
      <c r="I252" s="81">
        <v>8.5</v>
      </c>
      <c r="J252" s="106">
        <v>1000000</v>
      </c>
      <c r="K252" s="89">
        <f t="shared" si="19"/>
        <v>232.87671232876713</v>
      </c>
      <c r="L252" s="89">
        <f t="shared" si="20"/>
        <v>0</v>
      </c>
      <c r="M252" s="88" t="str">
        <f t="shared" si="21"/>
        <v/>
      </c>
      <c r="N252" s="89">
        <f t="shared" si="18"/>
        <v>1038191.7808219178</v>
      </c>
      <c r="O252" s="89">
        <f t="shared" si="22"/>
        <v>38191.780821917811</v>
      </c>
      <c r="P252" s="90">
        <f>VLOOKUP(B252,[23]Sheet2!$E$4:$F$1055,2,FALSE)</f>
        <v>38192.32</v>
      </c>
      <c r="Q252" s="80">
        <f t="shared" si="23"/>
        <v>-0.53917808218830032</v>
      </c>
      <c r="R252" s="80"/>
    </row>
    <row r="253" spans="1:18" x14ac:dyDescent="0.3">
      <c r="A253" s="85" t="s">
        <v>246</v>
      </c>
      <c r="B253" s="85">
        <v>1000000095</v>
      </c>
      <c r="C253" s="97" t="s">
        <v>527</v>
      </c>
      <c r="D253" s="97" t="s">
        <v>530</v>
      </c>
      <c r="E253" s="78">
        <v>45812</v>
      </c>
      <c r="F253" s="78">
        <v>45904</v>
      </c>
      <c r="G253" s="77" t="s">
        <v>10</v>
      </c>
      <c r="H253" s="77">
        <v>3</v>
      </c>
      <c r="I253" s="81">
        <v>7.9</v>
      </c>
      <c r="J253" s="106">
        <v>8700000</v>
      </c>
      <c r="K253" s="89">
        <f t="shared" si="19"/>
        <v>1883.013698630137</v>
      </c>
      <c r="L253" s="89">
        <f t="shared" si="20"/>
        <v>0</v>
      </c>
      <c r="M253" s="88" t="str">
        <f t="shared" si="21"/>
        <v/>
      </c>
      <c r="N253" s="89">
        <f t="shared" si="18"/>
        <v>8828044.9315068498</v>
      </c>
      <c r="O253" s="89">
        <f t="shared" si="22"/>
        <v>128044.93150684983</v>
      </c>
      <c r="P253" s="90">
        <f>VLOOKUP(B253,[23]Sheet2!$E$4:$F$1055,2,FALSE)</f>
        <v>128044.23</v>
      </c>
      <c r="Q253" s="80">
        <f t="shared" si="23"/>
        <v>0.70150684982945677</v>
      </c>
      <c r="R253" s="80"/>
    </row>
    <row r="254" spans="1:18" x14ac:dyDescent="0.3">
      <c r="A254" s="85" t="s">
        <v>246</v>
      </c>
      <c r="B254" s="85">
        <v>1000000097</v>
      </c>
      <c r="C254" s="97" t="s">
        <v>218</v>
      </c>
      <c r="D254" s="97" t="s">
        <v>551</v>
      </c>
      <c r="E254" s="78">
        <v>45734</v>
      </c>
      <c r="F254" s="78">
        <v>46464</v>
      </c>
      <c r="G254" s="77" t="s">
        <v>10</v>
      </c>
      <c r="H254" s="77">
        <v>24</v>
      </c>
      <c r="I254" s="81">
        <v>10.75</v>
      </c>
      <c r="J254" s="106">
        <v>6000000</v>
      </c>
      <c r="K254" s="89">
        <f t="shared" si="19"/>
        <v>1767.1232876712329</v>
      </c>
      <c r="L254" s="89">
        <f t="shared" si="20"/>
        <v>0</v>
      </c>
      <c r="M254" s="88" t="str">
        <f t="shared" si="21"/>
        <v/>
      </c>
      <c r="N254" s="89">
        <f t="shared" si="18"/>
        <v>6258000</v>
      </c>
      <c r="O254" s="89">
        <f t="shared" si="22"/>
        <v>258000</v>
      </c>
      <c r="P254" s="90">
        <f>VLOOKUP(B254,[23]Sheet2!$E$4:$F$1055,2,FALSE)</f>
        <v>257999.52</v>
      </c>
      <c r="Q254" s="80">
        <f t="shared" si="23"/>
        <v>0.48000000001047738</v>
      </c>
      <c r="R254" s="80"/>
    </row>
    <row r="255" spans="1:18" x14ac:dyDescent="0.3">
      <c r="A255" s="85" t="s">
        <v>246</v>
      </c>
      <c r="B255" s="85">
        <v>1000000098</v>
      </c>
      <c r="C255" s="97" t="s">
        <v>552</v>
      </c>
      <c r="D255" s="97" t="s">
        <v>553</v>
      </c>
      <c r="E255" s="78">
        <v>45827</v>
      </c>
      <c r="F255" s="78">
        <v>45919</v>
      </c>
      <c r="G255" s="77" t="s">
        <v>10</v>
      </c>
      <c r="H255" s="77">
        <v>3</v>
      </c>
      <c r="I255" s="81">
        <v>7.75</v>
      </c>
      <c r="J255" s="106">
        <v>406087.12</v>
      </c>
      <c r="K255" s="89">
        <f t="shared" si="19"/>
        <v>86.223977534246572</v>
      </c>
      <c r="L255" s="89">
        <f t="shared" si="20"/>
        <v>0</v>
      </c>
      <c r="M255" s="88" t="str">
        <f t="shared" si="21"/>
        <v/>
      </c>
      <c r="N255" s="89">
        <f t="shared" si="18"/>
        <v>410656.99080931506</v>
      </c>
      <c r="O255" s="89">
        <f t="shared" si="22"/>
        <v>4569.8708093150635</v>
      </c>
      <c r="P255" s="90">
        <f>VLOOKUP(B255,[23]Sheet2!$E$4:$F$1055,2,FALSE)</f>
        <v>4569.26</v>
      </c>
      <c r="Q255" s="80">
        <f t="shared" si="23"/>
        <v>0.61080931506330671</v>
      </c>
      <c r="R255" s="80"/>
    </row>
    <row r="256" spans="1:18" x14ac:dyDescent="0.3">
      <c r="A256" s="85" t="s">
        <v>246</v>
      </c>
      <c r="B256" s="85">
        <v>1000000099</v>
      </c>
      <c r="C256" s="97" t="s">
        <v>374</v>
      </c>
      <c r="D256" s="97" t="s">
        <v>558</v>
      </c>
      <c r="E256" s="78">
        <v>45737</v>
      </c>
      <c r="F256" s="78">
        <v>46102</v>
      </c>
      <c r="G256" s="77" t="s">
        <v>10</v>
      </c>
      <c r="H256" s="77">
        <v>12</v>
      </c>
      <c r="I256" s="81">
        <v>9</v>
      </c>
      <c r="J256" s="106">
        <v>1000000</v>
      </c>
      <c r="K256" s="89">
        <f t="shared" si="19"/>
        <v>246.57534246575344</v>
      </c>
      <c r="L256" s="89">
        <f t="shared" si="20"/>
        <v>0</v>
      </c>
      <c r="M256" s="88" t="str">
        <f t="shared" si="21"/>
        <v/>
      </c>
      <c r="N256" s="89">
        <f t="shared" si="18"/>
        <v>1035260.2739726028</v>
      </c>
      <c r="O256" s="89">
        <f t="shared" si="22"/>
        <v>35260.273972602794</v>
      </c>
      <c r="P256" s="90">
        <f>VLOOKUP(B256,[23]Sheet2!$E$4:$F$1055,2,FALSE)</f>
        <v>35260.94</v>
      </c>
      <c r="Q256" s="80">
        <f t="shared" si="23"/>
        <v>-0.66602739720838144</v>
      </c>
      <c r="R256" s="80"/>
    </row>
    <row r="257" spans="1:18" x14ac:dyDescent="0.3">
      <c r="A257" s="85" t="s">
        <v>246</v>
      </c>
      <c r="B257" s="85">
        <v>1000000100</v>
      </c>
      <c r="C257" s="97" t="s">
        <v>817</v>
      </c>
      <c r="D257" s="97" t="s">
        <v>220</v>
      </c>
      <c r="E257" s="78">
        <v>45749</v>
      </c>
      <c r="F257" s="78">
        <v>46479</v>
      </c>
      <c r="G257" s="77" t="s">
        <v>10</v>
      </c>
      <c r="H257" s="77">
        <v>24</v>
      </c>
      <c r="I257" s="81">
        <v>10.75</v>
      </c>
      <c r="J257" s="106">
        <v>200000000</v>
      </c>
      <c r="K257" s="89">
        <f t="shared" si="19"/>
        <v>58904.109589041094</v>
      </c>
      <c r="L257" s="89">
        <f t="shared" si="20"/>
        <v>0</v>
      </c>
      <c r="M257" s="88" t="str">
        <f t="shared" si="21"/>
        <v/>
      </c>
      <c r="N257" s="89">
        <f t="shared" si="18"/>
        <v>207716438.3561644</v>
      </c>
      <c r="O257" s="89">
        <f t="shared" si="22"/>
        <v>7716438.3561643958</v>
      </c>
      <c r="P257" s="90">
        <f>VLOOKUP(B257,[23]Sheet2!$E$4:$F$1055,2,FALSE)</f>
        <v>7716438.4100000001</v>
      </c>
      <c r="Q257" s="80">
        <f t="shared" si="23"/>
        <v>-5.3835604339838028E-2</v>
      </c>
      <c r="R257" s="80"/>
    </row>
    <row r="258" spans="1:18" x14ac:dyDescent="0.3">
      <c r="A258" s="85" t="s">
        <v>246</v>
      </c>
      <c r="B258" s="85">
        <v>1000000101</v>
      </c>
      <c r="C258" s="97" t="s">
        <v>817</v>
      </c>
      <c r="D258" s="97" t="s">
        <v>220</v>
      </c>
      <c r="E258" s="78">
        <v>45749</v>
      </c>
      <c r="F258" s="78">
        <v>46479</v>
      </c>
      <c r="G258" s="77" t="s">
        <v>10</v>
      </c>
      <c r="H258" s="77">
        <v>24</v>
      </c>
      <c r="I258" s="81">
        <v>10.75</v>
      </c>
      <c r="J258" s="106">
        <v>200000000</v>
      </c>
      <c r="K258" s="89">
        <f t="shared" si="19"/>
        <v>58904.109589041094</v>
      </c>
      <c r="L258" s="89">
        <f t="shared" si="20"/>
        <v>0</v>
      </c>
      <c r="M258" s="88" t="str">
        <f t="shared" si="21"/>
        <v/>
      </c>
      <c r="N258" s="89">
        <f t="shared" si="18"/>
        <v>207716438.3561644</v>
      </c>
      <c r="O258" s="89">
        <f t="shared" si="22"/>
        <v>7716438.3561643958</v>
      </c>
      <c r="P258" s="90">
        <f>VLOOKUP(B258,[23]Sheet2!$E$4:$F$1055,2,FALSE)</f>
        <v>7716438.4100000001</v>
      </c>
      <c r="Q258" s="80">
        <f t="shared" si="23"/>
        <v>-5.3835604339838028E-2</v>
      </c>
      <c r="R258" s="80"/>
    </row>
    <row r="259" spans="1:18" x14ac:dyDescent="0.3">
      <c r="A259" s="85" t="s">
        <v>246</v>
      </c>
      <c r="B259" s="85">
        <v>1000000102</v>
      </c>
      <c r="C259" s="97" t="s">
        <v>817</v>
      </c>
      <c r="D259" s="97" t="s">
        <v>220</v>
      </c>
      <c r="E259" s="78">
        <v>45749</v>
      </c>
      <c r="F259" s="78">
        <v>46479</v>
      </c>
      <c r="G259" s="77" t="s">
        <v>10</v>
      </c>
      <c r="H259" s="77">
        <v>24</v>
      </c>
      <c r="I259" s="81">
        <v>10.75</v>
      </c>
      <c r="J259" s="106">
        <v>200000000</v>
      </c>
      <c r="K259" s="89">
        <f t="shared" si="19"/>
        <v>58904.109589041094</v>
      </c>
      <c r="L259" s="89">
        <f t="shared" si="20"/>
        <v>0</v>
      </c>
      <c r="M259" s="88" t="str">
        <f t="shared" si="21"/>
        <v/>
      </c>
      <c r="N259" s="89">
        <f t="shared" si="18"/>
        <v>207716438.3561644</v>
      </c>
      <c r="O259" s="89">
        <f t="shared" si="22"/>
        <v>7716438.3561643958</v>
      </c>
      <c r="P259" s="90">
        <f>VLOOKUP(B259,[23]Sheet2!$E$4:$F$1055,2,FALSE)</f>
        <v>7716438.4100000001</v>
      </c>
      <c r="Q259" s="80">
        <f t="shared" si="23"/>
        <v>-5.3835604339838028E-2</v>
      </c>
      <c r="R259" s="80"/>
    </row>
    <row r="260" spans="1:18" x14ac:dyDescent="0.3">
      <c r="A260" s="85" t="s">
        <v>246</v>
      </c>
      <c r="B260" s="85">
        <v>1000000103</v>
      </c>
      <c r="C260" s="97" t="s">
        <v>817</v>
      </c>
      <c r="D260" s="97" t="s">
        <v>220</v>
      </c>
      <c r="E260" s="78">
        <v>45749</v>
      </c>
      <c r="F260" s="78">
        <v>46479</v>
      </c>
      <c r="G260" s="77" t="s">
        <v>10</v>
      </c>
      <c r="H260" s="77">
        <v>24</v>
      </c>
      <c r="I260" s="81">
        <v>10.75</v>
      </c>
      <c r="J260" s="106">
        <v>200000000</v>
      </c>
      <c r="K260" s="89">
        <f t="shared" si="19"/>
        <v>58904.109589041094</v>
      </c>
      <c r="L260" s="89">
        <f t="shared" si="20"/>
        <v>0</v>
      </c>
      <c r="M260" s="88" t="str">
        <f t="shared" si="21"/>
        <v/>
      </c>
      <c r="N260" s="89">
        <f t="shared" si="18"/>
        <v>207716438.3561644</v>
      </c>
      <c r="O260" s="89">
        <f t="shared" si="22"/>
        <v>7716438.3561643958</v>
      </c>
      <c r="P260" s="90">
        <f>VLOOKUP(B260,[23]Sheet2!$E$4:$F$1055,2,FALSE)</f>
        <v>7716438.4100000001</v>
      </c>
      <c r="Q260" s="80">
        <f t="shared" si="23"/>
        <v>-5.3835604339838028E-2</v>
      </c>
      <c r="R260" s="80"/>
    </row>
    <row r="261" spans="1:18" x14ac:dyDescent="0.3">
      <c r="A261" s="85" t="s">
        <v>246</v>
      </c>
      <c r="B261" s="85">
        <v>1000000104</v>
      </c>
      <c r="C261" s="97" t="s">
        <v>817</v>
      </c>
      <c r="D261" s="97" t="s">
        <v>220</v>
      </c>
      <c r="E261" s="78">
        <v>45749</v>
      </c>
      <c r="F261" s="78">
        <v>46479</v>
      </c>
      <c r="G261" s="77" t="s">
        <v>10</v>
      </c>
      <c r="H261" s="77">
        <v>24</v>
      </c>
      <c r="I261" s="81">
        <v>10.75</v>
      </c>
      <c r="J261" s="106">
        <v>200000000</v>
      </c>
      <c r="K261" s="89">
        <f t="shared" si="19"/>
        <v>58904.109589041094</v>
      </c>
      <c r="L261" s="89">
        <f t="shared" si="20"/>
        <v>0</v>
      </c>
      <c r="M261" s="88" t="str">
        <f t="shared" si="21"/>
        <v/>
      </c>
      <c r="N261" s="89">
        <f t="shared" ref="N261:N324" si="24">IF(G261="Maturity",(IF((N$1-$E261+1)&gt;0,((N$1-$E261+1)*$K261)+$J261)),(IF((N$1-$M261+1)&gt;0,((N$1-$M261+1)*$K261)+$J261)))</f>
        <v>207716438.3561644</v>
      </c>
      <c r="O261" s="89">
        <f t="shared" si="22"/>
        <v>7716438.3561643958</v>
      </c>
      <c r="P261" s="90">
        <f>VLOOKUP(B261,[23]Sheet2!$E$4:$F$1055,2,FALSE)</f>
        <v>7716438.4100000001</v>
      </c>
      <c r="Q261" s="80">
        <f t="shared" si="23"/>
        <v>-5.3835604339838028E-2</v>
      </c>
      <c r="R261" s="80"/>
    </row>
    <row r="262" spans="1:18" x14ac:dyDescent="0.3">
      <c r="A262" s="85" t="s">
        <v>246</v>
      </c>
      <c r="B262" s="85">
        <v>1000000105</v>
      </c>
      <c r="C262" s="97" t="s">
        <v>817</v>
      </c>
      <c r="D262" s="97" t="s">
        <v>220</v>
      </c>
      <c r="E262" s="78">
        <v>45756</v>
      </c>
      <c r="F262" s="78">
        <v>46486</v>
      </c>
      <c r="G262" s="77" t="s">
        <v>10</v>
      </c>
      <c r="H262" s="77">
        <v>24</v>
      </c>
      <c r="I262" s="81">
        <v>10.75</v>
      </c>
      <c r="J262" s="106">
        <v>200000000</v>
      </c>
      <c r="K262" s="89">
        <f t="shared" ref="K262:K325" si="25">J262*I262%/365</f>
        <v>58904.109589041094</v>
      </c>
      <c r="L262" s="89">
        <f t="shared" ref="L262:L325" si="26">IF(G262="Monthly",DAY(E262),)</f>
        <v>0</v>
      </c>
      <c r="M262" s="88" t="str">
        <f t="shared" ref="M262:M325" si="27">IF(AND(G262="Monthly",L262&lt;=DAY($N$1)),DATE(YEAR($N$1),MONTH($N$1),L262),IF(AND(G262="Monthly",L262&gt;DAY($N$1)),DATE(YEAR($N$1),MONTH($N$1)-1,L262),""))</f>
        <v/>
      </c>
      <c r="N262" s="89">
        <f t="shared" si="24"/>
        <v>207304109.58904108</v>
      </c>
      <c r="O262" s="89">
        <f t="shared" ref="O262:O325" si="28">N262-J262</f>
        <v>7304109.5890410841</v>
      </c>
      <c r="P262" s="90">
        <f>VLOOKUP(B262,[23]Sheet2!$E$4:$F$1055,2,FALSE)</f>
        <v>7304109.6399999997</v>
      </c>
      <c r="Q262" s="80">
        <f t="shared" ref="Q262:Q325" si="29">O262-P262</f>
        <v>-5.0958915613591671E-2</v>
      </c>
      <c r="R262" s="80"/>
    </row>
    <row r="263" spans="1:18" x14ac:dyDescent="0.3">
      <c r="A263" s="85" t="s">
        <v>246</v>
      </c>
      <c r="B263" s="85">
        <v>1000000106</v>
      </c>
      <c r="C263" s="97" t="s">
        <v>817</v>
      </c>
      <c r="D263" s="97" t="s">
        <v>220</v>
      </c>
      <c r="E263" s="78">
        <v>45756</v>
      </c>
      <c r="F263" s="78">
        <v>46486</v>
      </c>
      <c r="G263" s="77" t="s">
        <v>10</v>
      </c>
      <c r="H263" s="77">
        <v>24</v>
      </c>
      <c r="I263" s="81">
        <v>10.75</v>
      </c>
      <c r="J263" s="106">
        <v>200000000</v>
      </c>
      <c r="K263" s="89">
        <f t="shared" si="25"/>
        <v>58904.109589041094</v>
      </c>
      <c r="L263" s="89">
        <f t="shared" si="26"/>
        <v>0</v>
      </c>
      <c r="M263" s="88" t="str">
        <f t="shared" si="27"/>
        <v/>
      </c>
      <c r="N263" s="89">
        <f t="shared" si="24"/>
        <v>207304109.58904108</v>
      </c>
      <c r="O263" s="89">
        <f t="shared" si="28"/>
        <v>7304109.5890410841</v>
      </c>
      <c r="P263" s="90">
        <f>VLOOKUP(B263,[23]Sheet2!$E$4:$F$1055,2,FALSE)</f>
        <v>7304109.6399999997</v>
      </c>
      <c r="Q263" s="80">
        <f t="shared" si="29"/>
        <v>-5.0958915613591671E-2</v>
      </c>
      <c r="R263" s="80"/>
    </row>
    <row r="264" spans="1:18" x14ac:dyDescent="0.3">
      <c r="A264" s="85" t="s">
        <v>246</v>
      </c>
      <c r="B264" s="85">
        <v>1000000107</v>
      </c>
      <c r="C264" s="86" t="s">
        <v>817</v>
      </c>
      <c r="D264" s="85" t="s">
        <v>220</v>
      </c>
      <c r="E264" s="102">
        <v>45756</v>
      </c>
      <c r="F264" s="102">
        <v>46486</v>
      </c>
      <c r="G264" s="85" t="s">
        <v>10</v>
      </c>
      <c r="H264" s="85">
        <v>24</v>
      </c>
      <c r="I264" s="81">
        <v>10.75</v>
      </c>
      <c r="J264" s="105">
        <v>200000000</v>
      </c>
      <c r="K264" s="89">
        <f t="shared" si="25"/>
        <v>58904.109589041094</v>
      </c>
      <c r="L264" s="89">
        <f t="shared" si="26"/>
        <v>0</v>
      </c>
      <c r="M264" s="88" t="str">
        <f t="shared" si="27"/>
        <v/>
      </c>
      <c r="N264" s="89">
        <f t="shared" si="24"/>
        <v>207304109.58904108</v>
      </c>
      <c r="O264" s="89">
        <f t="shared" si="28"/>
        <v>7304109.5890410841</v>
      </c>
      <c r="P264" s="90">
        <f>VLOOKUP(B264,[23]Sheet2!$E$4:$F$1055,2,FALSE)</f>
        <v>7304109.6399999997</v>
      </c>
      <c r="Q264" s="80">
        <f t="shared" si="29"/>
        <v>-5.0958915613591671E-2</v>
      </c>
      <c r="R264" s="80"/>
    </row>
    <row r="265" spans="1:18" x14ac:dyDescent="0.3">
      <c r="A265" s="85" t="s">
        <v>246</v>
      </c>
      <c r="B265" s="85">
        <v>1000000108</v>
      </c>
      <c r="C265" s="93" t="s">
        <v>817</v>
      </c>
      <c r="D265" s="77" t="s">
        <v>220</v>
      </c>
      <c r="E265" s="78">
        <v>45756</v>
      </c>
      <c r="F265" s="78">
        <v>46486</v>
      </c>
      <c r="G265" s="77" t="s">
        <v>10</v>
      </c>
      <c r="H265" s="77">
        <v>24</v>
      </c>
      <c r="I265" s="81">
        <v>10.75</v>
      </c>
      <c r="J265" s="106">
        <v>200000000</v>
      </c>
      <c r="K265" s="89">
        <f t="shared" si="25"/>
        <v>58904.109589041094</v>
      </c>
      <c r="L265" s="89">
        <f t="shared" si="26"/>
        <v>0</v>
      </c>
      <c r="M265" s="88" t="str">
        <f t="shared" si="27"/>
        <v/>
      </c>
      <c r="N265" s="89">
        <f t="shared" si="24"/>
        <v>207304109.58904108</v>
      </c>
      <c r="O265" s="89">
        <f t="shared" si="28"/>
        <v>7304109.5890410841</v>
      </c>
      <c r="P265" s="90">
        <f>VLOOKUP(B265,[23]Sheet2!$E$4:$F$1055,2,FALSE)</f>
        <v>7304109.6399999997</v>
      </c>
      <c r="Q265" s="80">
        <f t="shared" si="29"/>
        <v>-5.0958915613591671E-2</v>
      </c>
      <c r="R265" s="80"/>
    </row>
    <row r="266" spans="1:18" x14ac:dyDescent="0.3">
      <c r="A266" s="85" t="s">
        <v>246</v>
      </c>
      <c r="B266" s="85">
        <v>1000000109</v>
      </c>
      <c r="C266" s="97" t="s">
        <v>817</v>
      </c>
      <c r="D266" s="97" t="s">
        <v>220</v>
      </c>
      <c r="E266" s="91">
        <v>45756</v>
      </c>
      <c r="F266" s="78">
        <v>46486</v>
      </c>
      <c r="G266" s="77" t="s">
        <v>10</v>
      </c>
      <c r="H266" s="77">
        <v>24</v>
      </c>
      <c r="I266" s="81">
        <v>10.75</v>
      </c>
      <c r="J266" s="106">
        <v>200000000</v>
      </c>
      <c r="K266" s="89">
        <f t="shared" si="25"/>
        <v>58904.109589041094</v>
      </c>
      <c r="L266" s="89">
        <f t="shared" si="26"/>
        <v>0</v>
      </c>
      <c r="M266" s="88" t="str">
        <f t="shared" si="27"/>
        <v/>
      </c>
      <c r="N266" s="89">
        <f t="shared" si="24"/>
        <v>207304109.58904108</v>
      </c>
      <c r="O266" s="89">
        <f t="shared" si="28"/>
        <v>7304109.5890410841</v>
      </c>
      <c r="P266" s="90">
        <f>VLOOKUP(B266,[23]Sheet2!$E$4:$F$1055,2,FALSE)</f>
        <v>7304109.6399999997</v>
      </c>
      <c r="Q266" s="80">
        <f t="shared" si="29"/>
        <v>-5.0958915613591671E-2</v>
      </c>
      <c r="R266" s="80"/>
    </row>
    <row r="267" spans="1:18" x14ac:dyDescent="0.3">
      <c r="A267" s="85" t="s">
        <v>246</v>
      </c>
      <c r="B267" s="85">
        <v>1000000110</v>
      </c>
      <c r="C267" s="97">
        <v>198017103556</v>
      </c>
      <c r="D267" s="97" t="s">
        <v>581</v>
      </c>
      <c r="E267" s="78">
        <v>45757</v>
      </c>
      <c r="F267" s="78">
        <v>45940</v>
      </c>
      <c r="G267" s="77" t="s">
        <v>10</v>
      </c>
      <c r="H267" s="77">
        <v>6</v>
      </c>
      <c r="I267" s="81">
        <v>8.5</v>
      </c>
      <c r="J267" s="106">
        <v>1000000</v>
      </c>
      <c r="K267" s="89">
        <f t="shared" si="25"/>
        <v>232.87671232876713</v>
      </c>
      <c r="L267" s="89">
        <f t="shared" si="26"/>
        <v>0</v>
      </c>
      <c r="M267" s="88" t="str">
        <f t="shared" si="27"/>
        <v/>
      </c>
      <c r="N267" s="89">
        <f t="shared" si="24"/>
        <v>1028643.8356164383</v>
      </c>
      <c r="O267" s="89">
        <f t="shared" si="28"/>
        <v>28643.8356164383</v>
      </c>
      <c r="P267" s="90">
        <f>VLOOKUP(B267,[23]Sheet2!$E$4:$F$1055,2,FALSE)</f>
        <v>28644.240000000002</v>
      </c>
      <c r="Q267" s="80">
        <f t="shared" si="29"/>
        <v>-0.40438356170125189</v>
      </c>
      <c r="R267" s="80"/>
    </row>
    <row r="268" spans="1:18" x14ac:dyDescent="0.3">
      <c r="A268" s="85" t="s">
        <v>246</v>
      </c>
      <c r="B268" s="85">
        <v>1000000111</v>
      </c>
      <c r="C268" s="86">
        <v>200483102212</v>
      </c>
      <c r="D268" s="85" t="s">
        <v>424</v>
      </c>
      <c r="E268" s="91">
        <v>45763</v>
      </c>
      <c r="F268" s="91">
        <v>46128</v>
      </c>
      <c r="G268" s="85" t="s">
        <v>10</v>
      </c>
      <c r="H268" s="85">
        <v>12</v>
      </c>
      <c r="I268" s="81">
        <v>9.25</v>
      </c>
      <c r="J268" s="105">
        <v>1500000</v>
      </c>
      <c r="K268" s="89">
        <f t="shared" si="25"/>
        <v>380.13698630136986</v>
      </c>
      <c r="L268" s="89">
        <f t="shared" si="26"/>
        <v>0</v>
      </c>
      <c r="M268" s="88" t="str">
        <f t="shared" si="27"/>
        <v/>
      </c>
      <c r="N268" s="89">
        <f t="shared" si="24"/>
        <v>1544476.0273972603</v>
      </c>
      <c r="O268" s="89">
        <f t="shared" si="28"/>
        <v>44476.027397260303</v>
      </c>
      <c r="P268" s="90">
        <f>VLOOKUP(B268,[23]Sheet2!$E$4:$F$1055,2,FALSE)</f>
        <v>44476.38</v>
      </c>
      <c r="Q268" s="80">
        <f t="shared" si="29"/>
        <v>-0.3526027396947029</v>
      </c>
      <c r="R268" s="80"/>
    </row>
    <row r="269" spans="1:18" x14ac:dyDescent="0.3">
      <c r="A269" s="85" t="s">
        <v>246</v>
      </c>
      <c r="B269" s="85">
        <v>1000000112</v>
      </c>
      <c r="C269" s="86" t="s">
        <v>615</v>
      </c>
      <c r="D269" s="85" t="s">
        <v>616</v>
      </c>
      <c r="E269" s="91">
        <v>45768</v>
      </c>
      <c r="F269" s="91">
        <v>46133</v>
      </c>
      <c r="G269" s="85" t="s">
        <v>10</v>
      </c>
      <c r="H269" s="85">
        <v>12</v>
      </c>
      <c r="I269" s="81">
        <v>9.25</v>
      </c>
      <c r="J269" s="105">
        <v>750000</v>
      </c>
      <c r="K269" s="89">
        <f t="shared" si="25"/>
        <v>190.06849315068493</v>
      </c>
      <c r="L269" s="89">
        <f t="shared" si="26"/>
        <v>0</v>
      </c>
      <c r="M269" s="88" t="str">
        <f t="shared" si="27"/>
        <v/>
      </c>
      <c r="N269" s="89">
        <f t="shared" si="24"/>
        <v>771287.67123287672</v>
      </c>
      <c r="O269" s="89">
        <f t="shared" si="28"/>
        <v>21287.671232876717</v>
      </c>
      <c r="P269" s="90">
        <f>VLOOKUP(B269,[23]Sheet2!$E$4:$F$1055,2,FALSE)</f>
        <v>21287.84</v>
      </c>
      <c r="Q269" s="80">
        <f t="shared" si="29"/>
        <v>-0.16876712328303256</v>
      </c>
      <c r="R269" s="80"/>
    </row>
    <row r="270" spans="1:18" x14ac:dyDescent="0.3">
      <c r="A270" s="85" t="s">
        <v>246</v>
      </c>
      <c r="B270" s="85">
        <v>1000000114</v>
      </c>
      <c r="C270" s="86" t="s">
        <v>625</v>
      </c>
      <c r="D270" s="77" t="s">
        <v>626</v>
      </c>
      <c r="E270" s="78">
        <v>45862</v>
      </c>
      <c r="F270" s="78">
        <v>46046</v>
      </c>
      <c r="G270" s="77" t="s">
        <v>10</v>
      </c>
      <c r="H270" s="77">
        <v>6</v>
      </c>
      <c r="I270" s="81">
        <v>8.25</v>
      </c>
      <c r="J270" s="106">
        <v>1733483.01</v>
      </c>
      <c r="K270" s="89">
        <f t="shared" si="25"/>
        <v>391.81465294520547</v>
      </c>
      <c r="L270" s="89">
        <f t="shared" si="26"/>
        <v>0</v>
      </c>
      <c r="M270" s="88" t="str">
        <f t="shared" si="27"/>
        <v/>
      </c>
      <c r="N270" s="89">
        <f t="shared" si="24"/>
        <v>1740535.6737530136</v>
      </c>
      <c r="O270" s="89">
        <f t="shared" si="28"/>
        <v>7052.6637530135922</v>
      </c>
      <c r="P270" s="90">
        <f>VLOOKUP(B270,[23]Sheet2!$E$4:$F$1055,2,FALSE)</f>
        <v>7053.0199999999995</v>
      </c>
      <c r="Q270" s="80">
        <f t="shared" si="29"/>
        <v>-0.35624698640731367</v>
      </c>
      <c r="R270" s="80"/>
    </row>
    <row r="271" spans="1:18" x14ac:dyDescent="0.3">
      <c r="A271" s="85" t="s">
        <v>246</v>
      </c>
      <c r="B271" s="85">
        <v>1000000115</v>
      </c>
      <c r="C271" s="86" t="s">
        <v>218</v>
      </c>
      <c r="D271" s="77" t="s">
        <v>551</v>
      </c>
      <c r="E271" s="78">
        <v>45775</v>
      </c>
      <c r="F271" s="78">
        <v>46505</v>
      </c>
      <c r="G271" s="77" t="s">
        <v>10</v>
      </c>
      <c r="H271" s="77">
        <v>24</v>
      </c>
      <c r="I271" s="81">
        <v>10.75</v>
      </c>
      <c r="J271" s="106">
        <v>1000000</v>
      </c>
      <c r="K271" s="89">
        <f t="shared" si="25"/>
        <v>294.52054794520546</v>
      </c>
      <c r="L271" s="89">
        <f t="shared" si="26"/>
        <v>0</v>
      </c>
      <c r="M271" s="88" t="str">
        <f t="shared" si="27"/>
        <v/>
      </c>
      <c r="N271" s="89">
        <f t="shared" si="24"/>
        <v>1030924.6575342466</v>
      </c>
      <c r="O271" s="89">
        <f t="shared" si="28"/>
        <v>30924.657534246566</v>
      </c>
      <c r="P271" s="90">
        <f>VLOOKUP(B271,[23]Sheet2!$E$4:$F$1055,2,FALSE)</f>
        <v>30924.6</v>
      </c>
      <c r="Q271" s="80">
        <f t="shared" si="29"/>
        <v>5.7534246567229275E-2</v>
      </c>
      <c r="R271" s="80"/>
    </row>
    <row r="272" spans="1:18" x14ac:dyDescent="0.3">
      <c r="A272" s="85" t="s">
        <v>246</v>
      </c>
      <c r="B272" s="85">
        <v>1000000117</v>
      </c>
      <c r="C272" s="97" t="s">
        <v>642</v>
      </c>
      <c r="D272" s="77" t="s">
        <v>643</v>
      </c>
      <c r="E272" s="78">
        <v>45784</v>
      </c>
      <c r="F272" s="78">
        <v>46149</v>
      </c>
      <c r="G272" s="77" t="s">
        <v>10</v>
      </c>
      <c r="H272" s="77">
        <v>12</v>
      </c>
      <c r="I272" s="81">
        <v>9</v>
      </c>
      <c r="J272" s="106">
        <v>850000</v>
      </c>
      <c r="K272" s="89">
        <f t="shared" si="25"/>
        <v>209.58904109589042</v>
      </c>
      <c r="L272" s="89">
        <f t="shared" si="26"/>
        <v>0</v>
      </c>
      <c r="M272" s="88" t="str">
        <f t="shared" si="27"/>
        <v/>
      </c>
      <c r="N272" s="89">
        <f t="shared" si="24"/>
        <v>870120.54794520547</v>
      </c>
      <c r="O272" s="89">
        <f t="shared" si="28"/>
        <v>20120.547945205471</v>
      </c>
      <c r="P272" s="90">
        <f>VLOOKUP(B272,[23]Sheet2!$E$4:$F$1055,2,FALSE)</f>
        <v>20120.64</v>
      </c>
      <c r="Q272" s="80">
        <f t="shared" si="29"/>
        <v>-9.2054794527939521E-2</v>
      </c>
      <c r="R272" s="80"/>
    </row>
    <row r="273" spans="1:18" x14ac:dyDescent="0.3">
      <c r="A273" s="96" t="s">
        <v>246</v>
      </c>
      <c r="B273" s="96">
        <v>1000000118</v>
      </c>
      <c r="C273" s="96">
        <v>196068010145</v>
      </c>
      <c r="D273" s="96" t="s">
        <v>646</v>
      </c>
      <c r="E273" s="78">
        <v>45785</v>
      </c>
      <c r="F273" s="78">
        <v>46150</v>
      </c>
      <c r="G273" s="77" t="s">
        <v>10</v>
      </c>
      <c r="H273" s="77">
        <v>12</v>
      </c>
      <c r="I273" s="81">
        <v>9.25</v>
      </c>
      <c r="J273" s="106">
        <v>1300000</v>
      </c>
      <c r="K273" s="89">
        <f t="shared" si="25"/>
        <v>329.45205479452056</v>
      </c>
      <c r="L273" s="89">
        <f t="shared" si="26"/>
        <v>0</v>
      </c>
      <c r="M273" s="88" t="str">
        <f t="shared" si="27"/>
        <v/>
      </c>
      <c r="N273" s="89">
        <f t="shared" si="24"/>
        <v>1331297.9452054794</v>
      </c>
      <c r="O273" s="89">
        <f t="shared" si="28"/>
        <v>31297.945205479395</v>
      </c>
      <c r="P273" s="90">
        <f>VLOOKUP(B273,[23]Sheet2!$E$4:$F$1055,2,FALSE)</f>
        <v>31297.75</v>
      </c>
      <c r="Q273" s="80">
        <f t="shared" si="29"/>
        <v>0.1952054793946445</v>
      </c>
      <c r="R273" s="80"/>
    </row>
    <row r="274" spans="1:18" x14ac:dyDescent="0.3">
      <c r="A274" s="85" t="s">
        <v>246</v>
      </c>
      <c r="B274" s="85">
        <v>1000000119</v>
      </c>
      <c r="C274" s="97">
        <v>195425400397</v>
      </c>
      <c r="D274" s="97" t="s">
        <v>720</v>
      </c>
      <c r="E274" s="78">
        <v>45791</v>
      </c>
      <c r="F274" s="78">
        <v>46521</v>
      </c>
      <c r="G274" s="77" t="s">
        <v>10</v>
      </c>
      <c r="H274" s="77">
        <v>24</v>
      </c>
      <c r="I274" s="81">
        <v>10.9</v>
      </c>
      <c r="J274" s="106">
        <v>2500000</v>
      </c>
      <c r="K274" s="89">
        <f t="shared" si="25"/>
        <v>746.57534246575347</v>
      </c>
      <c r="L274" s="89">
        <f t="shared" si="26"/>
        <v>0</v>
      </c>
      <c r="M274" s="88" t="str">
        <f t="shared" si="27"/>
        <v/>
      </c>
      <c r="N274" s="89">
        <f t="shared" si="24"/>
        <v>2566445.2054794519</v>
      </c>
      <c r="O274" s="89">
        <f t="shared" si="28"/>
        <v>66445.205479451921</v>
      </c>
      <c r="P274" s="90">
        <f>VLOOKUP(B274,[23]Sheet2!$E$4:$F$1055,2,FALSE)</f>
        <v>66445.62</v>
      </c>
      <c r="Q274" s="80">
        <f t="shared" si="29"/>
        <v>-0.41452054807450622</v>
      </c>
      <c r="R274" s="80"/>
    </row>
    <row r="275" spans="1:18" x14ac:dyDescent="0.3">
      <c r="A275" s="85" t="s">
        <v>246</v>
      </c>
      <c r="B275" s="85">
        <v>1000000120</v>
      </c>
      <c r="C275" s="97" t="s">
        <v>721</v>
      </c>
      <c r="D275" s="97" t="s">
        <v>722</v>
      </c>
      <c r="E275" s="78">
        <v>45791</v>
      </c>
      <c r="F275" s="78">
        <v>46521</v>
      </c>
      <c r="G275" s="77" t="s">
        <v>104</v>
      </c>
      <c r="H275" s="77">
        <v>24</v>
      </c>
      <c r="I275" s="81">
        <v>10.4</v>
      </c>
      <c r="J275" s="106">
        <v>1000000</v>
      </c>
      <c r="K275" s="89">
        <f t="shared" si="25"/>
        <v>284.9315068493151</v>
      </c>
      <c r="L275" s="89">
        <f t="shared" si="26"/>
        <v>14</v>
      </c>
      <c r="M275" s="88">
        <f t="shared" si="27"/>
        <v>45852</v>
      </c>
      <c r="N275" s="89">
        <f t="shared" si="24"/>
        <v>1007978.0821917808</v>
      </c>
      <c r="O275" s="89">
        <f t="shared" si="28"/>
        <v>7978.0821917807916</v>
      </c>
      <c r="P275" s="90">
        <f>VLOOKUP(B275,[23]Sheet2!$E$4:$F$1055,2,FALSE)</f>
        <v>7977.94</v>
      </c>
      <c r="Q275" s="80">
        <f t="shared" si="29"/>
        <v>0.14219178079201811</v>
      </c>
      <c r="R275" s="80"/>
    </row>
    <row r="276" spans="1:18" x14ac:dyDescent="0.3">
      <c r="A276" s="85" t="s">
        <v>246</v>
      </c>
      <c r="B276" s="85">
        <v>1000000121</v>
      </c>
      <c r="C276" s="97">
        <v>198229203143</v>
      </c>
      <c r="D276" s="97" t="s">
        <v>723</v>
      </c>
      <c r="E276" s="78">
        <v>45791</v>
      </c>
      <c r="F276" s="78">
        <v>45883</v>
      </c>
      <c r="G276" s="77" t="s">
        <v>10</v>
      </c>
      <c r="H276" s="77">
        <v>3</v>
      </c>
      <c r="I276" s="81">
        <v>7.75</v>
      </c>
      <c r="J276" s="106">
        <v>2600000</v>
      </c>
      <c r="K276" s="89">
        <f t="shared" si="25"/>
        <v>552.05479452054794</v>
      </c>
      <c r="L276" s="89">
        <f t="shared" si="26"/>
        <v>0</v>
      </c>
      <c r="M276" s="88" t="str">
        <f t="shared" si="27"/>
        <v/>
      </c>
      <c r="N276" s="89">
        <f t="shared" si="24"/>
        <v>2649132.8767123288</v>
      </c>
      <c r="O276" s="89">
        <f t="shared" si="28"/>
        <v>49132.876712328754</v>
      </c>
      <c r="P276" s="90">
        <f>VLOOKUP(B276,[23]Sheet2!$E$4:$F$1055,2,FALSE)</f>
        <v>49132.45</v>
      </c>
      <c r="Q276" s="80">
        <f t="shared" si="29"/>
        <v>0.42671232875727583</v>
      </c>
      <c r="R276" s="80"/>
    </row>
    <row r="277" spans="1:18" x14ac:dyDescent="0.3">
      <c r="A277" s="85" t="s">
        <v>246</v>
      </c>
      <c r="B277" s="85">
        <v>1000000122</v>
      </c>
      <c r="C277" s="86" t="s">
        <v>724</v>
      </c>
      <c r="D277" s="85" t="s">
        <v>725</v>
      </c>
      <c r="E277" s="78">
        <v>45792</v>
      </c>
      <c r="F277" s="99">
        <v>46157</v>
      </c>
      <c r="G277" s="85" t="s">
        <v>10</v>
      </c>
      <c r="H277" s="85">
        <v>12</v>
      </c>
      <c r="I277" s="81">
        <v>9.25</v>
      </c>
      <c r="J277" s="107">
        <v>250000</v>
      </c>
      <c r="K277" s="89">
        <f t="shared" si="25"/>
        <v>63.356164383561641</v>
      </c>
      <c r="L277" s="89">
        <f t="shared" si="26"/>
        <v>0</v>
      </c>
      <c r="M277" s="88" t="str">
        <f t="shared" si="27"/>
        <v/>
      </c>
      <c r="N277" s="89">
        <f t="shared" si="24"/>
        <v>255575.34246575343</v>
      </c>
      <c r="O277" s="89">
        <f t="shared" si="28"/>
        <v>5575.3424657534342</v>
      </c>
      <c r="P277" s="90">
        <f>VLOOKUP(B277,[23]Sheet2!$E$4:$F$1055,2,FALSE)</f>
        <v>5575.68</v>
      </c>
      <c r="Q277" s="80">
        <f t="shared" si="29"/>
        <v>-0.33753424656606512</v>
      </c>
      <c r="R277" s="80"/>
    </row>
    <row r="278" spans="1:18" x14ac:dyDescent="0.3">
      <c r="A278" s="85" t="s">
        <v>246</v>
      </c>
      <c r="B278" s="85">
        <v>1000000123</v>
      </c>
      <c r="C278" s="86" t="s">
        <v>726</v>
      </c>
      <c r="D278" s="77" t="s">
        <v>727</v>
      </c>
      <c r="E278" s="78">
        <v>45792</v>
      </c>
      <c r="F278" s="78">
        <v>46157</v>
      </c>
      <c r="G278" s="77" t="s">
        <v>10</v>
      </c>
      <c r="H278" s="77">
        <v>12</v>
      </c>
      <c r="I278" s="81">
        <v>9.25</v>
      </c>
      <c r="J278" s="106">
        <v>250000</v>
      </c>
      <c r="K278" s="89">
        <f t="shared" si="25"/>
        <v>63.356164383561641</v>
      </c>
      <c r="L278" s="89">
        <f t="shared" si="26"/>
        <v>0</v>
      </c>
      <c r="M278" s="88" t="str">
        <f t="shared" si="27"/>
        <v/>
      </c>
      <c r="N278" s="89">
        <f t="shared" si="24"/>
        <v>255575.34246575343</v>
      </c>
      <c r="O278" s="89">
        <f t="shared" si="28"/>
        <v>5575.3424657534342</v>
      </c>
      <c r="P278" s="90">
        <f>VLOOKUP(B278,[23]Sheet2!$E$4:$F$1055,2,FALSE)</f>
        <v>5575.68</v>
      </c>
      <c r="Q278" s="80">
        <f t="shared" si="29"/>
        <v>-0.33753424656606512</v>
      </c>
      <c r="R278" s="80"/>
    </row>
    <row r="279" spans="1:18" x14ac:dyDescent="0.3">
      <c r="A279" s="85" t="s">
        <v>246</v>
      </c>
      <c r="B279" s="85">
        <v>1000000124</v>
      </c>
      <c r="C279" s="93">
        <v>200280001601</v>
      </c>
      <c r="D279" s="77" t="s">
        <v>728</v>
      </c>
      <c r="E279" s="78">
        <v>45792</v>
      </c>
      <c r="F279" s="78">
        <v>46157</v>
      </c>
      <c r="G279" s="77" t="s">
        <v>10</v>
      </c>
      <c r="H279" s="77">
        <v>12</v>
      </c>
      <c r="I279" s="81">
        <v>9.25</v>
      </c>
      <c r="J279" s="106">
        <v>250000</v>
      </c>
      <c r="K279" s="89">
        <f t="shared" si="25"/>
        <v>63.356164383561641</v>
      </c>
      <c r="L279" s="89">
        <f t="shared" si="26"/>
        <v>0</v>
      </c>
      <c r="M279" s="88" t="str">
        <f t="shared" si="27"/>
        <v/>
      </c>
      <c r="N279" s="89">
        <f t="shared" si="24"/>
        <v>255575.34246575343</v>
      </c>
      <c r="O279" s="89">
        <f t="shared" si="28"/>
        <v>5575.3424657534342</v>
      </c>
      <c r="P279" s="90">
        <f>VLOOKUP(B279,[23]Sheet2!$E$4:$F$1055,2,FALSE)</f>
        <v>5575.68</v>
      </c>
      <c r="Q279" s="80">
        <f t="shared" si="29"/>
        <v>-0.33753424656606512</v>
      </c>
      <c r="R279" s="80"/>
    </row>
    <row r="280" spans="1:18" x14ac:dyDescent="0.3">
      <c r="A280" s="85" t="s">
        <v>246</v>
      </c>
      <c r="B280" s="85">
        <v>1000000125</v>
      </c>
      <c r="C280" s="97" t="s">
        <v>729</v>
      </c>
      <c r="D280" s="77" t="s">
        <v>730</v>
      </c>
      <c r="E280" s="78">
        <v>45793</v>
      </c>
      <c r="F280" s="78">
        <v>45977</v>
      </c>
      <c r="G280" s="77" t="s">
        <v>10</v>
      </c>
      <c r="H280" s="77">
        <v>6</v>
      </c>
      <c r="I280" s="81">
        <v>8.5</v>
      </c>
      <c r="J280" s="106">
        <v>1500000</v>
      </c>
      <c r="K280" s="89">
        <f t="shared" si="25"/>
        <v>349.3150684931507</v>
      </c>
      <c r="L280" s="89">
        <f t="shared" si="26"/>
        <v>0</v>
      </c>
      <c r="M280" s="88" t="str">
        <f t="shared" si="27"/>
        <v/>
      </c>
      <c r="N280" s="89">
        <f t="shared" si="24"/>
        <v>1530390.4109589041</v>
      </c>
      <c r="O280" s="89">
        <f t="shared" si="28"/>
        <v>30390.410958904075</v>
      </c>
      <c r="P280" s="90">
        <f>VLOOKUP(B280,[23]Sheet2!$E$4:$F$1055,2,FALSE)</f>
        <v>30390.84</v>
      </c>
      <c r="Q280" s="80">
        <f t="shared" si="29"/>
        <v>-0.42904109592564055</v>
      </c>
      <c r="R280" s="80"/>
    </row>
    <row r="281" spans="1:18" x14ac:dyDescent="0.3">
      <c r="A281" s="85" t="s">
        <v>246</v>
      </c>
      <c r="B281" s="85">
        <v>1000000126</v>
      </c>
      <c r="C281" s="97" t="s">
        <v>731</v>
      </c>
      <c r="D281" s="97" t="s">
        <v>732</v>
      </c>
      <c r="E281" s="78">
        <v>45794</v>
      </c>
      <c r="F281" s="78">
        <v>46524</v>
      </c>
      <c r="G281" s="77" t="s">
        <v>104</v>
      </c>
      <c r="H281" s="77">
        <v>24</v>
      </c>
      <c r="I281" s="81">
        <v>10.4</v>
      </c>
      <c r="J281" s="106">
        <v>1500000</v>
      </c>
      <c r="K281" s="89">
        <f t="shared" si="25"/>
        <v>427.39726027397262</v>
      </c>
      <c r="L281" s="89">
        <f t="shared" si="26"/>
        <v>17</v>
      </c>
      <c r="M281" s="88">
        <f t="shared" si="27"/>
        <v>45855</v>
      </c>
      <c r="N281" s="89">
        <f t="shared" si="24"/>
        <v>1510684.9315068494</v>
      </c>
      <c r="O281" s="89">
        <f t="shared" si="28"/>
        <v>10684.93150684936</v>
      </c>
      <c r="P281" s="90">
        <f>VLOOKUP(B281,[23]Sheet2!$E$4:$F$1055,2,FALSE)</f>
        <v>10685.16</v>
      </c>
      <c r="Q281" s="80">
        <f t="shared" si="29"/>
        <v>-0.22849315064013354</v>
      </c>
      <c r="R281" s="80"/>
    </row>
    <row r="282" spans="1:18" x14ac:dyDescent="0.3">
      <c r="A282" s="85" t="s">
        <v>246</v>
      </c>
      <c r="B282" s="85">
        <v>1000000127</v>
      </c>
      <c r="C282" s="97" t="s">
        <v>218</v>
      </c>
      <c r="D282" s="97" t="s">
        <v>551</v>
      </c>
      <c r="E282" s="78">
        <v>45805</v>
      </c>
      <c r="F282" s="78">
        <v>46535</v>
      </c>
      <c r="G282" s="77" t="s">
        <v>10</v>
      </c>
      <c r="H282" s="77">
        <v>24</v>
      </c>
      <c r="I282" s="81">
        <v>10.75</v>
      </c>
      <c r="J282" s="106">
        <v>5700000</v>
      </c>
      <c r="K282" s="89">
        <f t="shared" si="25"/>
        <v>1678.7671232876712</v>
      </c>
      <c r="L282" s="89">
        <f t="shared" si="26"/>
        <v>0</v>
      </c>
      <c r="M282" s="88" t="str">
        <f t="shared" si="27"/>
        <v/>
      </c>
      <c r="N282" s="89">
        <f t="shared" si="24"/>
        <v>5825907.5342465751</v>
      </c>
      <c r="O282" s="89">
        <f t="shared" si="28"/>
        <v>125907.53424657509</v>
      </c>
      <c r="P282" s="90">
        <f>VLOOKUP(B282,[23]Sheet2!$E$4:$F$1055,2,FALSE)</f>
        <v>125907.75</v>
      </c>
      <c r="Q282" s="80">
        <f t="shared" si="29"/>
        <v>-0.21575342491269112</v>
      </c>
      <c r="R282" s="80"/>
    </row>
    <row r="283" spans="1:18" x14ac:dyDescent="0.3">
      <c r="A283" s="85" t="s">
        <v>246</v>
      </c>
      <c r="B283" s="85">
        <v>1000000129</v>
      </c>
      <c r="C283" s="97" t="s">
        <v>731</v>
      </c>
      <c r="D283" s="97" t="s">
        <v>732</v>
      </c>
      <c r="E283" s="78">
        <v>45817</v>
      </c>
      <c r="F283" s="78">
        <v>46547</v>
      </c>
      <c r="G283" s="77" t="s">
        <v>104</v>
      </c>
      <c r="H283" s="77">
        <v>24</v>
      </c>
      <c r="I283" s="81">
        <v>10.25</v>
      </c>
      <c r="J283" s="106">
        <v>2000000</v>
      </c>
      <c r="K283" s="89">
        <f t="shared" si="25"/>
        <v>561.64383561643831</v>
      </c>
      <c r="L283" s="89">
        <f t="shared" si="26"/>
        <v>9</v>
      </c>
      <c r="M283" s="88">
        <f t="shared" si="27"/>
        <v>45878</v>
      </c>
      <c r="N283" s="89">
        <f t="shared" si="24"/>
        <v>2001123.2876712328</v>
      </c>
      <c r="O283" s="89">
        <f t="shared" si="28"/>
        <v>1123.2876712328289</v>
      </c>
      <c r="P283" s="90">
        <f>VLOOKUP(B283,[23]Sheet2!$E$4:$F$1055,2,FALSE)</f>
        <v>1123.04</v>
      </c>
      <c r="Q283" s="80">
        <f t="shared" si="29"/>
        <v>0.2476712328289068</v>
      </c>
      <c r="R283" s="80"/>
    </row>
    <row r="284" spans="1:18" x14ac:dyDescent="0.3">
      <c r="A284" s="85" t="s">
        <v>246</v>
      </c>
      <c r="B284" s="85">
        <v>1000000130</v>
      </c>
      <c r="C284" s="86" t="s">
        <v>234</v>
      </c>
      <c r="D284" s="85" t="s">
        <v>235</v>
      </c>
      <c r="E284" s="91">
        <v>45820</v>
      </c>
      <c r="F284" s="91">
        <v>45912</v>
      </c>
      <c r="G284" s="85" t="s">
        <v>10</v>
      </c>
      <c r="H284" s="85">
        <v>3</v>
      </c>
      <c r="I284" s="81">
        <v>7.75</v>
      </c>
      <c r="J284" s="104">
        <v>2000000</v>
      </c>
      <c r="K284" s="89">
        <f t="shared" si="25"/>
        <v>424.65753424657532</v>
      </c>
      <c r="L284" s="89">
        <f t="shared" si="26"/>
        <v>0</v>
      </c>
      <c r="M284" s="88" t="str">
        <f t="shared" si="27"/>
        <v/>
      </c>
      <c r="N284" s="89">
        <f t="shared" si="24"/>
        <v>2025479.4520547944</v>
      </c>
      <c r="O284" s="89">
        <f t="shared" si="28"/>
        <v>25479.452054794412</v>
      </c>
      <c r="P284" s="90">
        <f>VLOOKUP(B284,[23]Sheet2!$E$4:$F$1055,2,FALSE)</f>
        <v>25479.599999999999</v>
      </c>
      <c r="Q284" s="80">
        <f t="shared" si="29"/>
        <v>-0.14794520558643853</v>
      </c>
      <c r="R284" s="80"/>
    </row>
    <row r="285" spans="1:18" x14ac:dyDescent="0.3">
      <c r="A285" s="85" t="s">
        <v>246</v>
      </c>
      <c r="B285" s="85">
        <v>1000000131</v>
      </c>
      <c r="C285" s="86" t="s">
        <v>218</v>
      </c>
      <c r="D285" s="85" t="s">
        <v>551</v>
      </c>
      <c r="E285" s="78">
        <v>45846</v>
      </c>
      <c r="F285" s="78">
        <v>46576</v>
      </c>
      <c r="G285" s="85" t="s">
        <v>10</v>
      </c>
      <c r="H285" s="85">
        <v>24</v>
      </c>
      <c r="I285" s="81">
        <v>10.5</v>
      </c>
      <c r="J285" s="105">
        <v>1250000</v>
      </c>
      <c r="K285" s="89">
        <f t="shared" si="25"/>
        <v>359.58904109589042</v>
      </c>
      <c r="L285" s="89">
        <f t="shared" si="26"/>
        <v>0</v>
      </c>
      <c r="M285" s="88" t="str">
        <f t="shared" si="27"/>
        <v/>
      </c>
      <c r="N285" s="89">
        <f t="shared" si="24"/>
        <v>1262226.0273972603</v>
      </c>
      <c r="O285" s="89">
        <f t="shared" si="28"/>
        <v>12226.027397260303</v>
      </c>
      <c r="P285" s="90">
        <f>VLOOKUP(B285,[23]Sheet2!$E$4:$F$1055,2,FALSE)</f>
        <v>12226.06</v>
      </c>
      <c r="Q285" s="80">
        <f t="shared" si="29"/>
        <v>-3.2602739696812932E-2</v>
      </c>
      <c r="R285" s="80"/>
    </row>
    <row r="286" spans="1:18" x14ac:dyDescent="0.3">
      <c r="A286" s="85" t="s">
        <v>246</v>
      </c>
      <c r="B286" s="85">
        <v>1000000132</v>
      </c>
      <c r="C286" s="86">
        <v>196962502718</v>
      </c>
      <c r="D286" s="77" t="s">
        <v>906</v>
      </c>
      <c r="E286" s="78">
        <v>45855</v>
      </c>
      <c r="F286" s="78">
        <v>46220</v>
      </c>
      <c r="G286" s="77" t="s">
        <v>10</v>
      </c>
      <c r="H286" s="77">
        <v>12</v>
      </c>
      <c r="I286" s="81">
        <v>9</v>
      </c>
      <c r="J286" s="106">
        <v>250000</v>
      </c>
      <c r="K286" s="89">
        <f t="shared" si="25"/>
        <v>61.643835616438359</v>
      </c>
      <c r="L286" s="89">
        <f t="shared" si="26"/>
        <v>0</v>
      </c>
      <c r="M286" s="88" t="str">
        <f t="shared" si="27"/>
        <v/>
      </c>
      <c r="N286" s="89">
        <f t="shared" si="24"/>
        <v>251541.09589041097</v>
      </c>
      <c r="O286" s="89">
        <f t="shared" si="28"/>
        <v>1541.0958904109721</v>
      </c>
      <c r="P286" s="90">
        <f>VLOOKUP(B286,[23]Sheet2!$E$4:$F$1055,2,FALSE)</f>
        <v>1541</v>
      </c>
      <c r="Q286" s="80">
        <f t="shared" si="29"/>
        <v>9.5890410972060636E-2</v>
      </c>
      <c r="R286" s="80"/>
    </row>
    <row r="287" spans="1:18" x14ac:dyDescent="0.3">
      <c r="A287" s="85" t="s">
        <v>246</v>
      </c>
      <c r="B287" s="96">
        <v>1000000133</v>
      </c>
      <c r="C287" s="97">
        <v>197374301398</v>
      </c>
      <c r="D287" s="97" t="s">
        <v>907</v>
      </c>
      <c r="E287" s="78">
        <v>45856</v>
      </c>
      <c r="F287" s="78">
        <v>46040</v>
      </c>
      <c r="G287" s="77" t="s">
        <v>10</v>
      </c>
      <c r="H287" s="77">
        <v>6</v>
      </c>
      <c r="I287" s="81">
        <v>8.25</v>
      </c>
      <c r="J287" s="106">
        <v>500000</v>
      </c>
      <c r="K287" s="89">
        <f t="shared" si="25"/>
        <v>113.01369863013699</v>
      </c>
      <c r="L287" s="89">
        <f t="shared" si="26"/>
        <v>0</v>
      </c>
      <c r="M287" s="88" t="str">
        <f t="shared" si="27"/>
        <v/>
      </c>
      <c r="N287" s="89">
        <f t="shared" si="24"/>
        <v>502712.32876712328</v>
      </c>
      <c r="O287" s="89">
        <f t="shared" si="28"/>
        <v>2712.3287671232829</v>
      </c>
      <c r="P287" s="90">
        <f>VLOOKUP(B287,[23]Sheet2!$E$4:$F$1055,2,FALSE)</f>
        <v>2712.24</v>
      </c>
      <c r="Q287" s="80">
        <f t="shared" si="29"/>
        <v>8.876712328310532E-2</v>
      </c>
      <c r="R287" s="80"/>
    </row>
    <row r="288" spans="1:18" x14ac:dyDescent="0.3">
      <c r="A288" s="85" t="s">
        <v>246</v>
      </c>
      <c r="B288" s="85">
        <v>1000000134</v>
      </c>
      <c r="C288" s="93" t="s">
        <v>943</v>
      </c>
      <c r="D288" s="77" t="s">
        <v>944</v>
      </c>
      <c r="E288" s="78">
        <v>45861</v>
      </c>
      <c r="F288" s="78">
        <v>46591</v>
      </c>
      <c r="G288" s="77" t="s">
        <v>104</v>
      </c>
      <c r="H288" s="77">
        <v>24</v>
      </c>
      <c r="I288" s="81">
        <v>10</v>
      </c>
      <c r="J288" s="106">
        <v>5000000</v>
      </c>
      <c r="K288" s="89">
        <f t="shared" si="25"/>
        <v>1369.8630136986301</v>
      </c>
      <c r="L288" s="89">
        <f t="shared" si="26"/>
        <v>23</v>
      </c>
      <c r="M288" s="88">
        <f t="shared" si="27"/>
        <v>45861</v>
      </c>
      <c r="N288" s="89">
        <f t="shared" si="24"/>
        <v>5026027.3972602738</v>
      </c>
      <c r="O288" s="89">
        <f t="shared" si="28"/>
        <v>26027.397260273807</v>
      </c>
      <c r="P288" s="90">
        <f>VLOOKUP(B288,[23]Sheet2!$E$4:$F$1055,2,FALSE)</f>
        <v>24657.48</v>
      </c>
      <c r="Q288" s="80">
        <f t="shared" si="29"/>
        <v>1369.9172602738072</v>
      </c>
      <c r="R288" s="80"/>
    </row>
    <row r="289" spans="1:18" x14ac:dyDescent="0.3">
      <c r="A289" s="85" t="s">
        <v>246</v>
      </c>
      <c r="B289" s="85">
        <v>1000000135</v>
      </c>
      <c r="C289" s="97" t="s">
        <v>821</v>
      </c>
      <c r="D289" s="77" t="s">
        <v>414</v>
      </c>
      <c r="E289" s="78">
        <v>45861</v>
      </c>
      <c r="F289" s="78">
        <v>46591</v>
      </c>
      <c r="G289" s="77" t="s">
        <v>10</v>
      </c>
      <c r="H289" s="77">
        <v>24</v>
      </c>
      <c r="I289" s="81">
        <v>10.4</v>
      </c>
      <c r="J289" s="106">
        <v>75000000</v>
      </c>
      <c r="K289" s="89">
        <f t="shared" si="25"/>
        <v>21369.863013698632</v>
      </c>
      <c r="L289" s="89">
        <f t="shared" si="26"/>
        <v>0</v>
      </c>
      <c r="M289" s="88" t="str">
        <f t="shared" si="27"/>
        <v/>
      </c>
      <c r="N289" s="89">
        <f t="shared" si="24"/>
        <v>75406027.397260278</v>
      </c>
      <c r="O289" s="89">
        <f t="shared" si="28"/>
        <v>406027.39726027846</v>
      </c>
      <c r="P289" s="90">
        <f>VLOOKUP(B289,[23]Sheet2!$E$4:$F$1055,2,FALSE)</f>
        <v>406027.34</v>
      </c>
      <c r="Q289" s="80">
        <f t="shared" si="29"/>
        <v>5.7260278437752277E-2</v>
      </c>
      <c r="R289" s="80"/>
    </row>
    <row r="290" spans="1:18" x14ac:dyDescent="0.3">
      <c r="A290" s="85" t="s">
        <v>246</v>
      </c>
      <c r="B290" s="85">
        <v>1000000136</v>
      </c>
      <c r="C290" s="97" t="s">
        <v>80</v>
      </c>
      <c r="D290" s="97" t="s">
        <v>114</v>
      </c>
      <c r="E290" s="78">
        <v>45862</v>
      </c>
      <c r="F290" s="78">
        <v>45954</v>
      </c>
      <c r="G290" s="77" t="s">
        <v>10</v>
      </c>
      <c r="H290" s="77">
        <v>3</v>
      </c>
      <c r="I290" s="81">
        <v>7.5</v>
      </c>
      <c r="J290" s="106">
        <v>2000000</v>
      </c>
      <c r="K290" s="89">
        <f t="shared" si="25"/>
        <v>410.95890410958901</v>
      </c>
      <c r="L290" s="89">
        <f t="shared" si="26"/>
        <v>0</v>
      </c>
      <c r="M290" s="88" t="str">
        <f t="shared" si="27"/>
        <v/>
      </c>
      <c r="N290" s="89">
        <f t="shared" si="24"/>
        <v>2007397.2602739725</v>
      </c>
      <c r="O290" s="89">
        <f t="shared" si="28"/>
        <v>7397.2602739725262</v>
      </c>
      <c r="P290" s="90">
        <f>VLOOKUP(B290,[23]Sheet2!$E$4:$F$1055,2,FALSE)</f>
        <v>7397.28</v>
      </c>
      <c r="Q290" s="80">
        <f t="shared" si="29"/>
        <v>-1.9726027473552676E-2</v>
      </c>
      <c r="R290" s="80"/>
    </row>
    <row r="291" spans="1:18" x14ac:dyDescent="0.3">
      <c r="A291" s="85" t="s">
        <v>246</v>
      </c>
      <c r="B291" s="85">
        <v>1000000137</v>
      </c>
      <c r="C291" s="97" t="s">
        <v>374</v>
      </c>
      <c r="D291" s="97" t="s">
        <v>558</v>
      </c>
      <c r="E291" s="78">
        <v>45862</v>
      </c>
      <c r="F291" s="78">
        <v>45954</v>
      </c>
      <c r="G291" s="77" t="s">
        <v>10</v>
      </c>
      <c r="H291" s="77">
        <v>3</v>
      </c>
      <c r="I291" s="81">
        <v>7.75</v>
      </c>
      <c r="J291" s="106">
        <v>2000000</v>
      </c>
      <c r="K291" s="89">
        <f t="shared" si="25"/>
        <v>424.65753424657532</v>
      </c>
      <c r="L291" s="89">
        <f t="shared" si="26"/>
        <v>0</v>
      </c>
      <c r="M291" s="88" t="str">
        <f t="shared" si="27"/>
        <v/>
      </c>
      <c r="N291" s="89">
        <f t="shared" si="24"/>
        <v>2007643.8356164384</v>
      </c>
      <c r="O291" s="89">
        <f t="shared" si="28"/>
        <v>7643.8356164384168</v>
      </c>
      <c r="P291" s="90">
        <f>VLOOKUP(B291,[23]Sheet2!$E$4:$F$1055,2,FALSE)</f>
        <v>7643.88</v>
      </c>
      <c r="Q291" s="80">
        <f t="shared" si="29"/>
        <v>-4.4383561583344999E-2</v>
      </c>
      <c r="R291" s="80"/>
    </row>
    <row r="292" spans="1:18" x14ac:dyDescent="0.3">
      <c r="A292" s="85" t="s">
        <v>246</v>
      </c>
      <c r="B292" s="85">
        <v>1000000138</v>
      </c>
      <c r="C292" s="97" t="s">
        <v>374</v>
      </c>
      <c r="D292" s="97" t="s">
        <v>558</v>
      </c>
      <c r="E292" s="78">
        <v>45866</v>
      </c>
      <c r="F292" s="78">
        <v>45958</v>
      </c>
      <c r="G292" s="77" t="s">
        <v>10</v>
      </c>
      <c r="H292" s="77">
        <v>3</v>
      </c>
      <c r="I292" s="81">
        <v>7.75</v>
      </c>
      <c r="J292" s="106">
        <v>1500000</v>
      </c>
      <c r="K292" s="89">
        <f t="shared" si="25"/>
        <v>318.49315068493149</v>
      </c>
      <c r="L292" s="89">
        <f t="shared" si="26"/>
        <v>0</v>
      </c>
      <c r="M292" s="88" t="str">
        <f t="shared" si="27"/>
        <v/>
      </c>
      <c r="N292" s="89">
        <f t="shared" si="24"/>
        <v>1504458.9041095891</v>
      </c>
      <c r="O292" s="89">
        <f t="shared" si="28"/>
        <v>4458.904109589057</v>
      </c>
      <c r="P292" s="90">
        <f>VLOOKUP(B292,[23]Sheet2!$E$4:$F$1055,2,FALSE)</f>
        <v>4458.8599999999997</v>
      </c>
      <c r="Q292" s="80">
        <f t="shared" si="29"/>
        <v>4.4109589057370613E-2</v>
      </c>
      <c r="R292" s="80"/>
    </row>
    <row r="293" spans="1:18" x14ac:dyDescent="0.3">
      <c r="A293" s="85" t="s">
        <v>246</v>
      </c>
      <c r="B293" s="85">
        <v>1000000139</v>
      </c>
      <c r="C293" s="97">
        <v>196962502718</v>
      </c>
      <c r="D293" s="97" t="s">
        <v>906</v>
      </c>
      <c r="E293" s="78">
        <v>45866</v>
      </c>
      <c r="F293" s="78">
        <v>46050</v>
      </c>
      <c r="G293" s="77" t="s">
        <v>10</v>
      </c>
      <c r="H293" s="77">
        <v>6</v>
      </c>
      <c r="I293" s="81">
        <v>8</v>
      </c>
      <c r="J293" s="106">
        <v>100000</v>
      </c>
      <c r="K293" s="89">
        <f t="shared" si="25"/>
        <v>21.917808219178081</v>
      </c>
      <c r="L293" s="89">
        <f t="shared" si="26"/>
        <v>0</v>
      </c>
      <c r="M293" s="88" t="str">
        <f t="shared" si="27"/>
        <v/>
      </c>
      <c r="N293" s="89">
        <f t="shared" si="24"/>
        <v>100306.8493150685</v>
      </c>
      <c r="O293" s="89">
        <f t="shared" si="28"/>
        <v>306.84931506849534</v>
      </c>
      <c r="P293" s="90">
        <f>VLOOKUP(B293,[23]Sheet2!$E$4:$F$1055,2,FALSE)</f>
        <v>306.88</v>
      </c>
      <c r="Q293" s="80">
        <f t="shared" si="29"/>
        <v>-3.0684931504652013E-2</v>
      </c>
      <c r="R293" s="80"/>
    </row>
    <row r="294" spans="1:18" x14ac:dyDescent="0.3">
      <c r="A294" s="96" t="s">
        <v>246</v>
      </c>
      <c r="B294" s="96">
        <v>1000000140</v>
      </c>
      <c r="C294" s="96">
        <v>199314501049</v>
      </c>
      <c r="D294" s="96" t="s">
        <v>970</v>
      </c>
      <c r="E294" s="78">
        <v>45867</v>
      </c>
      <c r="F294" s="78">
        <v>45959</v>
      </c>
      <c r="G294" s="77" t="s">
        <v>10</v>
      </c>
      <c r="H294" s="77">
        <v>3</v>
      </c>
      <c r="I294" s="81">
        <v>7.75</v>
      </c>
      <c r="J294" s="106">
        <v>100000</v>
      </c>
      <c r="K294" s="89">
        <f t="shared" si="25"/>
        <v>21.232876712328768</v>
      </c>
      <c r="L294" s="89">
        <f t="shared" si="26"/>
        <v>0</v>
      </c>
      <c r="M294" s="88" t="str">
        <f t="shared" si="27"/>
        <v/>
      </c>
      <c r="N294" s="89">
        <f t="shared" si="24"/>
        <v>100276.02739726027</v>
      </c>
      <c r="O294" s="89">
        <f t="shared" si="28"/>
        <v>276.02739726027357</v>
      </c>
      <c r="P294" s="90">
        <f>VLOOKUP(B294,[23]Sheet2!$E$4:$F$1055,2,FALSE)</f>
        <v>275.99</v>
      </c>
      <c r="Q294" s="80">
        <f t="shared" si="29"/>
        <v>3.7397260273564825E-2</v>
      </c>
      <c r="R294" s="80"/>
    </row>
    <row r="295" spans="1:18" x14ac:dyDescent="0.3">
      <c r="A295" s="85" t="s">
        <v>246</v>
      </c>
      <c r="B295" s="85">
        <v>1000000141</v>
      </c>
      <c r="C295" s="97" t="s">
        <v>971</v>
      </c>
      <c r="D295" s="97" t="s">
        <v>972</v>
      </c>
      <c r="E295" s="78">
        <v>45868</v>
      </c>
      <c r="F295" s="78">
        <v>46233</v>
      </c>
      <c r="G295" s="77" t="s">
        <v>10</v>
      </c>
      <c r="H295" s="77">
        <v>12</v>
      </c>
      <c r="I295" s="81">
        <v>8.9</v>
      </c>
      <c r="J295" s="106">
        <v>500000</v>
      </c>
      <c r="K295" s="89">
        <f t="shared" si="25"/>
        <v>121.9178082191781</v>
      </c>
      <c r="L295" s="89">
        <f t="shared" si="26"/>
        <v>0</v>
      </c>
      <c r="M295" s="88" t="str">
        <f t="shared" si="27"/>
        <v/>
      </c>
      <c r="N295" s="89">
        <f t="shared" si="24"/>
        <v>501463.01369863015</v>
      </c>
      <c r="O295" s="89">
        <f t="shared" si="28"/>
        <v>1463.0136986301513</v>
      </c>
      <c r="P295" s="90">
        <f>VLOOKUP(B295,[23]Sheet2!$E$4:$F$1055,2,FALSE)</f>
        <v>1463.04</v>
      </c>
      <c r="Q295" s="80">
        <f t="shared" si="29"/>
        <v>-2.6301369848624745E-2</v>
      </c>
      <c r="R295" s="80"/>
    </row>
    <row r="296" spans="1:18" x14ac:dyDescent="0.3">
      <c r="A296" s="85" t="s">
        <v>246</v>
      </c>
      <c r="B296" s="85">
        <v>1000000142</v>
      </c>
      <c r="C296" s="97" t="s">
        <v>989</v>
      </c>
      <c r="D296" s="97" t="s">
        <v>990</v>
      </c>
      <c r="E296" s="78">
        <v>45873</v>
      </c>
      <c r="F296" s="78">
        <v>46603</v>
      </c>
      <c r="G296" s="77" t="s">
        <v>10</v>
      </c>
      <c r="H296" s="77">
        <v>24</v>
      </c>
      <c r="I296" s="81">
        <v>10.4</v>
      </c>
      <c r="J296" s="106">
        <v>100000000</v>
      </c>
      <c r="K296" s="89">
        <f t="shared" si="25"/>
        <v>28493.150684931508</v>
      </c>
      <c r="L296" s="89">
        <f t="shared" si="26"/>
        <v>0</v>
      </c>
      <c r="M296" s="88" t="str">
        <f t="shared" si="27"/>
        <v/>
      </c>
      <c r="N296" s="89">
        <f t="shared" si="24"/>
        <v>100199452.05479452</v>
      </c>
      <c r="O296" s="89">
        <f t="shared" si="28"/>
        <v>199452.05479452014</v>
      </c>
      <c r="P296" s="90">
        <f>VLOOKUP(B296,[23]Sheet2!$E$4:$F$1055,2,FALSE)</f>
        <v>199452.05</v>
      </c>
      <c r="Q296" s="80">
        <f t="shared" si="29"/>
        <v>4.794520151335746E-3</v>
      </c>
      <c r="R296" s="80"/>
    </row>
    <row r="297" spans="1:18" x14ac:dyDescent="0.3">
      <c r="A297" s="85" t="s">
        <v>246</v>
      </c>
      <c r="B297" s="85">
        <v>1000000143</v>
      </c>
      <c r="C297" s="97" t="s">
        <v>989</v>
      </c>
      <c r="D297" s="97" t="s">
        <v>990</v>
      </c>
      <c r="E297" s="78">
        <v>45873</v>
      </c>
      <c r="F297" s="78">
        <v>46603</v>
      </c>
      <c r="G297" s="77" t="s">
        <v>10</v>
      </c>
      <c r="H297" s="77">
        <v>24</v>
      </c>
      <c r="I297" s="81">
        <v>10.4</v>
      </c>
      <c r="J297" s="106">
        <v>100000000</v>
      </c>
      <c r="K297" s="89">
        <f t="shared" si="25"/>
        <v>28493.150684931508</v>
      </c>
      <c r="L297" s="89">
        <f t="shared" si="26"/>
        <v>0</v>
      </c>
      <c r="M297" s="88" t="str">
        <f t="shared" si="27"/>
        <v/>
      </c>
      <c r="N297" s="89">
        <f t="shared" si="24"/>
        <v>100199452.05479452</v>
      </c>
      <c r="O297" s="89">
        <f t="shared" si="28"/>
        <v>199452.05479452014</v>
      </c>
      <c r="P297" s="90">
        <f>VLOOKUP(B297,[23]Sheet2!$E$4:$F$1055,2,FALSE)</f>
        <v>199452.05</v>
      </c>
      <c r="Q297" s="80">
        <f t="shared" si="29"/>
        <v>4.794520151335746E-3</v>
      </c>
      <c r="R297" s="80"/>
    </row>
    <row r="298" spans="1:18" x14ac:dyDescent="0.3">
      <c r="A298" s="85" t="s">
        <v>246</v>
      </c>
      <c r="B298" s="85">
        <v>1000000144</v>
      </c>
      <c r="C298" s="97" t="s">
        <v>989</v>
      </c>
      <c r="D298" s="97" t="s">
        <v>990</v>
      </c>
      <c r="E298" s="78">
        <v>45873</v>
      </c>
      <c r="F298" s="78">
        <v>46603</v>
      </c>
      <c r="G298" s="77" t="s">
        <v>10</v>
      </c>
      <c r="H298" s="77">
        <v>24</v>
      </c>
      <c r="I298" s="81">
        <v>10.4</v>
      </c>
      <c r="J298" s="106">
        <v>100000000</v>
      </c>
      <c r="K298" s="89">
        <f t="shared" si="25"/>
        <v>28493.150684931508</v>
      </c>
      <c r="L298" s="89">
        <f t="shared" si="26"/>
        <v>0</v>
      </c>
      <c r="M298" s="88" t="str">
        <f t="shared" si="27"/>
        <v/>
      </c>
      <c r="N298" s="89">
        <f t="shared" si="24"/>
        <v>100199452.05479452</v>
      </c>
      <c r="O298" s="89">
        <f t="shared" si="28"/>
        <v>199452.05479452014</v>
      </c>
      <c r="P298" s="90">
        <f>VLOOKUP(B298,[23]Sheet2!$E$4:$F$1055,2,FALSE)</f>
        <v>199452.05</v>
      </c>
      <c r="Q298" s="80">
        <f t="shared" si="29"/>
        <v>4.794520151335746E-3</v>
      </c>
      <c r="R298" s="80"/>
    </row>
    <row r="299" spans="1:18" x14ac:dyDescent="0.3">
      <c r="A299" s="85" t="s">
        <v>246</v>
      </c>
      <c r="B299" s="96">
        <v>1000000145</v>
      </c>
      <c r="C299" s="97" t="s">
        <v>989</v>
      </c>
      <c r="D299" s="97" t="s">
        <v>990</v>
      </c>
      <c r="E299" s="78">
        <v>45873</v>
      </c>
      <c r="F299" s="78">
        <v>46603</v>
      </c>
      <c r="G299" s="77" t="s">
        <v>10</v>
      </c>
      <c r="H299" s="77">
        <v>24</v>
      </c>
      <c r="I299" s="81">
        <v>10.4</v>
      </c>
      <c r="J299" s="106">
        <v>100000000</v>
      </c>
      <c r="K299" s="89">
        <f t="shared" si="25"/>
        <v>28493.150684931508</v>
      </c>
      <c r="L299" s="89">
        <f t="shared" si="26"/>
        <v>0</v>
      </c>
      <c r="M299" s="88" t="str">
        <f t="shared" si="27"/>
        <v/>
      </c>
      <c r="N299" s="89">
        <f t="shared" si="24"/>
        <v>100199452.05479452</v>
      </c>
      <c r="O299" s="89">
        <f t="shared" si="28"/>
        <v>199452.05479452014</v>
      </c>
      <c r="P299" s="90">
        <f>VLOOKUP(B299,[23]Sheet2!$E$4:$F$1055,2,FALSE)</f>
        <v>199452.05</v>
      </c>
      <c r="Q299" s="80">
        <f t="shared" si="29"/>
        <v>4.794520151335746E-3</v>
      </c>
      <c r="R299" s="80"/>
    </row>
    <row r="300" spans="1:18" x14ac:dyDescent="0.3">
      <c r="A300" s="85" t="s">
        <v>246</v>
      </c>
      <c r="B300" s="85">
        <v>1000000146</v>
      </c>
      <c r="C300" s="93" t="s">
        <v>989</v>
      </c>
      <c r="D300" s="77" t="s">
        <v>990</v>
      </c>
      <c r="E300" s="78">
        <v>45873</v>
      </c>
      <c r="F300" s="78">
        <v>46603</v>
      </c>
      <c r="G300" s="77" t="s">
        <v>10</v>
      </c>
      <c r="H300" s="77">
        <v>24</v>
      </c>
      <c r="I300" s="81">
        <v>10.4</v>
      </c>
      <c r="J300" s="106">
        <v>100000000</v>
      </c>
      <c r="K300" s="89">
        <f t="shared" si="25"/>
        <v>28493.150684931508</v>
      </c>
      <c r="L300" s="89">
        <f t="shared" si="26"/>
        <v>0</v>
      </c>
      <c r="M300" s="88" t="str">
        <f t="shared" si="27"/>
        <v/>
      </c>
      <c r="N300" s="89">
        <f t="shared" si="24"/>
        <v>100199452.05479452</v>
      </c>
      <c r="O300" s="89">
        <f t="shared" si="28"/>
        <v>199452.05479452014</v>
      </c>
      <c r="P300" s="90">
        <f>VLOOKUP(B300,[23]Sheet2!$E$4:$F$1055,2,FALSE)</f>
        <v>199452.05</v>
      </c>
      <c r="Q300" s="80">
        <f t="shared" si="29"/>
        <v>4.794520151335746E-3</v>
      </c>
      <c r="R300" s="80"/>
    </row>
    <row r="301" spans="1:18" x14ac:dyDescent="0.3">
      <c r="A301" s="85" t="s">
        <v>246</v>
      </c>
      <c r="B301" s="85">
        <v>1000000147</v>
      </c>
      <c r="C301" s="97" t="s">
        <v>991</v>
      </c>
      <c r="D301" s="97" t="s">
        <v>992</v>
      </c>
      <c r="E301" s="78">
        <v>45873</v>
      </c>
      <c r="F301" s="78">
        <v>46603</v>
      </c>
      <c r="G301" s="77" t="s">
        <v>10</v>
      </c>
      <c r="H301" s="77">
        <v>24</v>
      </c>
      <c r="I301" s="81">
        <v>10.4</v>
      </c>
      <c r="J301" s="106">
        <v>100000000</v>
      </c>
      <c r="K301" s="89">
        <f t="shared" si="25"/>
        <v>28493.150684931508</v>
      </c>
      <c r="L301" s="89">
        <f t="shared" si="26"/>
        <v>0</v>
      </c>
      <c r="M301" s="88" t="str">
        <f t="shared" si="27"/>
        <v/>
      </c>
      <c r="N301" s="89">
        <f t="shared" si="24"/>
        <v>100199452.05479452</v>
      </c>
      <c r="O301" s="89">
        <f t="shared" si="28"/>
        <v>199452.05479452014</v>
      </c>
      <c r="P301" s="90">
        <f>VLOOKUP(B301,[23]Sheet2!$E$4:$F$1055,2,FALSE)</f>
        <v>199452.05</v>
      </c>
      <c r="Q301" s="80">
        <f t="shared" si="29"/>
        <v>4.794520151335746E-3</v>
      </c>
      <c r="R301" s="80"/>
    </row>
    <row r="302" spans="1:18" x14ac:dyDescent="0.3">
      <c r="A302" s="85" t="s">
        <v>246</v>
      </c>
      <c r="B302" s="85">
        <v>1000000148</v>
      </c>
      <c r="C302" s="97" t="s">
        <v>991</v>
      </c>
      <c r="D302" s="97" t="s">
        <v>992</v>
      </c>
      <c r="E302" s="99">
        <v>45873</v>
      </c>
      <c r="F302" s="99">
        <v>46603</v>
      </c>
      <c r="G302" s="77" t="s">
        <v>10</v>
      </c>
      <c r="H302" s="77">
        <v>24</v>
      </c>
      <c r="I302" s="81">
        <v>10.4</v>
      </c>
      <c r="J302" s="106">
        <v>100000000</v>
      </c>
      <c r="K302" s="89">
        <f t="shared" si="25"/>
        <v>28493.150684931508</v>
      </c>
      <c r="L302" s="89">
        <f t="shared" si="26"/>
        <v>0</v>
      </c>
      <c r="M302" s="88" t="str">
        <f t="shared" si="27"/>
        <v/>
      </c>
      <c r="N302" s="89">
        <f t="shared" si="24"/>
        <v>100199452.05479452</v>
      </c>
      <c r="O302" s="89">
        <f t="shared" si="28"/>
        <v>199452.05479452014</v>
      </c>
      <c r="P302" s="90">
        <f>VLOOKUP(B302,[23]Sheet2!$E$4:$F$1055,2,FALSE)</f>
        <v>199452.05</v>
      </c>
      <c r="Q302" s="80">
        <f t="shared" si="29"/>
        <v>4.794520151335746E-3</v>
      </c>
      <c r="R302" s="80"/>
    </row>
    <row r="303" spans="1:18" x14ac:dyDescent="0.3">
      <c r="A303" s="85" t="s">
        <v>246</v>
      </c>
      <c r="B303" s="85">
        <v>1000000149</v>
      </c>
      <c r="C303" s="97" t="s">
        <v>991</v>
      </c>
      <c r="D303" s="97" t="s">
        <v>992</v>
      </c>
      <c r="E303" s="78">
        <v>45873</v>
      </c>
      <c r="F303" s="78">
        <v>46603</v>
      </c>
      <c r="G303" s="77" t="s">
        <v>10</v>
      </c>
      <c r="H303" s="77">
        <v>24</v>
      </c>
      <c r="I303" s="81">
        <v>10.4</v>
      </c>
      <c r="J303" s="106">
        <v>100000000</v>
      </c>
      <c r="K303" s="89">
        <f t="shared" si="25"/>
        <v>28493.150684931508</v>
      </c>
      <c r="L303" s="89">
        <f t="shared" si="26"/>
        <v>0</v>
      </c>
      <c r="M303" s="88" t="str">
        <f t="shared" si="27"/>
        <v/>
      </c>
      <c r="N303" s="89">
        <f t="shared" si="24"/>
        <v>100199452.05479452</v>
      </c>
      <c r="O303" s="89">
        <f t="shared" si="28"/>
        <v>199452.05479452014</v>
      </c>
      <c r="P303" s="90">
        <f>VLOOKUP(B303,[23]Sheet2!$E$4:$F$1055,2,FALSE)</f>
        <v>199452.05</v>
      </c>
      <c r="Q303" s="80">
        <f t="shared" si="29"/>
        <v>4.794520151335746E-3</v>
      </c>
      <c r="R303" s="80"/>
    </row>
    <row r="304" spans="1:18" x14ac:dyDescent="0.3">
      <c r="A304" s="85" t="s">
        <v>246</v>
      </c>
      <c r="B304" s="85">
        <v>1000000150</v>
      </c>
      <c r="C304" s="97" t="s">
        <v>991</v>
      </c>
      <c r="D304" s="97" t="s">
        <v>992</v>
      </c>
      <c r="E304" s="78">
        <v>45873</v>
      </c>
      <c r="F304" s="78">
        <v>46603</v>
      </c>
      <c r="G304" s="77" t="s">
        <v>10</v>
      </c>
      <c r="H304" s="77">
        <v>24</v>
      </c>
      <c r="I304" s="81">
        <v>10.4</v>
      </c>
      <c r="J304" s="106">
        <v>100000000</v>
      </c>
      <c r="K304" s="89">
        <f t="shared" si="25"/>
        <v>28493.150684931508</v>
      </c>
      <c r="L304" s="89">
        <f t="shared" si="26"/>
        <v>0</v>
      </c>
      <c r="M304" s="88" t="str">
        <f t="shared" si="27"/>
        <v/>
      </c>
      <c r="N304" s="89">
        <f t="shared" si="24"/>
        <v>100199452.05479452</v>
      </c>
      <c r="O304" s="89">
        <f t="shared" si="28"/>
        <v>199452.05479452014</v>
      </c>
      <c r="P304" s="90">
        <f>VLOOKUP(B304,[23]Sheet2!$E$4:$F$1055,2,FALSE)</f>
        <v>199452.05</v>
      </c>
      <c r="Q304" s="80">
        <f t="shared" si="29"/>
        <v>4.794520151335746E-3</v>
      </c>
      <c r="R304" s="80"/>
    </row>
    <row r="305" spans="1:18" x14ac:dyDescent="0.3">
      <c r="A305" s="85" t="s">
        <v>246</v>
      </c>
      <c r="B305" s="85">
        <v>1000000151</v>
      </c>
      <c r="C305" s="93" t="s">
        <v>991</v>
      </c>
      <c r="D305" s="77" t="s">
        <v>992</v>
      </c>
      <c r="E305" s="78">
        <v>45873</v>
      </c>
      <c r="F305" s="78">
        <v>46603</v>
      </c>
      <c r="G305" s="77" t="s">
        <v>10</v>
      </c>
      <c r="H305" s="77">
        <v>24</v>
      </c>
      <c r="I305" s="81">
        <v>10.4</v>
      </c>
      <c r="J305" s="106">
        <v>100000000</v>
      </c>
      <c r="K305" s="89">
        <f t="shared" si="25"/>
        <v>28493.150684931508</v>
      </c>
      <c r="L305" s="89">
        <f t="shared" si="26"/>
        <v>0</v>
      </c>
      <c r="M305" s="88" t="str">
        <f t="shared" si="27"/>
        <v/>
      </c>
      <c r="N305" s="89">
        <f t="shared" si="24"/>
        <v>100199452.05479452</v>
      </c>
      <c r="O305" s="89">
        <f t="shared" si="28"/>
        <v>199452.05479452014</v>
      </c>
      <c r="P305" s="90">
        <f>VLOOKUP(B305,[23]Sheet2!$E$4:$F$1055,2,FALSE)</f>
        <v>199452.05</v>
      </c>
      <c r="Q305" s="80">
        <f t="shared" si="29"/>
        <v>4.794520151335746E-3</v>
      </c>
      <c r="R305" s="80"/>
    </row>
    <row r="306" spans="1:18" x14ac:dyDescent="0.3">
      <c r="A306" s="85" t="s">
        <v>246</v>
      </c>
      <c r="B306" s="85">
        <v>1000000152</v>
      </c>
      <c r="C306" s="97" t="s">
        <v>218</v>
      </c>
      <c r="D306" s="97" t="s">
        <v>551</v>
      </c>
      <c r="E306" s="78">
        <v>45875</v>
      </c>
      <c r="F306" s="78">
        <v>46605</v>
      </c>
      <c r="G306" s="77" t="s">
        <v>10</v>
      </c>
      <c r="H306" s="77">
        <v>24</v>
      </c>
      <c r="I306" s="81">
        <v>10.5</v>
      </c>
      <c r="J306" s="106">
        <v>15500000</v>
      </c>
      <c r="K306" s="89">
        <f t="shared" si="25"/>
        <v>4458.9041095890407</v>
      </c>
      <c r="L306" s="89">
        <f t="shared" si="26"/>
        <v>0</v>
      </c>
      <c r="M306" s="88" t="str">
        <f t="shared" si="27"/>
        <v/>
      </c>
      <c r="N306" s="89">
        <f t="shared" si="24"/>
        <v>15522294.520547945</v>
      </c>
      <c r="O306" s="89">
        <f t="shared" si="28"/>
        <v>22294.520547945052</v>
      </c>
      <c r="P306" s="90">
        <f>VLOOKUP(B306,[23]Sheet2!$E$4:$F$1055,2,FALSE)</f>
        <v>22294.5</v>
      </c>
      <c r="Q306" s="80">
        <f t="shared" si="29"/>
        <v>2.054794505238533E-2</v>
      </c>
      <c r="R306" s="80"/>
    </row>
    <row r="307" spans="1:18" x14ac:dyDescent="0.3">
      <c r="A307" s="85" t="s">
        <v>246</v>
      </c>
      <c r="B307" s="85">
        <v>1000000153</v>
      </c>
      <c r="C307" s="97" t="s">
        <v>375</v>
      </c>
      <c r="D307" s="97" t="s">
        <v>434</v>
      </c>
      <c r="E307" s="78">
        <v>45875</v>
      </c>
      <c r="F307" s="78">
        <v>46059</v>
      </c>
      <c r="G307" s="77" t="s">
        <v>10</v>
      </c>
      <c r="H307" s="77">
        <v>6</v>
      </c>
      <c r="I307" s="81">
        <v>8.25</v>
      </c>
      <c r="J307" s="106">
        <v>53120000</v>
      </c>
      <c r="K307" s="89">
        <f t="shared" si="25"/>
        <v>12006.575342465754</v>
      </c>
      <c r="L307" s="89">
        <f t="shared" si="26"/>
        <v>0</v>
      </c>
      <c r="M307" s="88" t="str">
        <f t="shared" si="27"/>
        <v/>
      </c>
      <c r="N307" s="89">
        <f t="shared" si="24"/>
        <v>53180032.87671233</v>
      </c>
      <c r="O307" s="89">
        <f t="shared" si="28"/>
        <v>60032.876712329686</v>
      </c>
      <c r="P307" s="90">
        <f>VLOOKUP(B307,[23]Sheet2!$E$4:$F$1055,2,FALSE)</f>
        <v>60032.9</v>
      </c>
      <c r="Q307" s="80">
        <f t="shared" si="29"/>
        <v>-2.3287670315767173E-2</v>
      </c>
      <c r="R307" s="80"/>
    </row>
    <row r="308" spans="1:18" x14ac:dyDescent="0.3">
      <c r="A308" s="85" t="s">
        <v>246</v>
      </c>
      <c r="B308" s="85">
        <v>1000000154</v>
      </c>
      <c r="C308" s="97" t="s">
        <v>635</v>
      </c>
      <c r="D308" s="97" t="s">
        <v>636</v>
      </c>
      <c r="E308" s="78">
        <v>45876</v>
      </c>
      <c r="F308" s="78">
        <v>45968</v>
      </c>
      <c r="G308" s="77" t="s">
        <v>10</v>
      </c>
      <c r="H308" s="77">
        <v>3</v>
      </c>
      <c r="I308" s="81">
        <v>7.8</v>
      </c>
      <c r="J308" s="106">
        <v>500000</v>
      </c>
      <c r="K308" s="89">
        <f t="shared" si="25"/>
        <v>106.84931506849315</v>
      </c>
      <c r="L308" s="89">
        <f t="shared" si="26"/>
        <v>0</v>
      </c>
      <c r="M308" s="88" t="str">
        <f t="shared" si="27"/>
        <v/>
      </c>
      <c r="N308" s="89">
        <f t="shared" si="24"/>
        <v>500427.39726027398</v>
      </c>
      <c r="O308" s="89">
        <f t="shared" si="28"/>
        <v>427.39726027398137</v>
      </c>
      <c r="P308" s="90">
        <f>VLOOKUP(B308,[23]Sheet2!$E$4:$F$1055,2,FALSE)</f>
        <v>427.4</v>
      </c>
      <c r="Q308" s="80">
        <f t="shared" si="29"/>
        <v>-2.7397260186035055E-3</v>
      </c>
      <c r="R308" s="80"/>
    </row>
    <row r="309" spans="1:18" x14ac:dyDescent="0.3">
      <c r="A309" s="85" t="s">
        <v>283</v>
      </c>
      <c r="B309" s="85">
        <v>1290000003</v>
      </c>
      <c r="C309" s="97" t="s">
        <v>236</v>
      </c>
      <c r="D309" s="97" t="s">
        <v>237</v>
      </c>
      <c r="E309" s="78">
        <v>45846</v>
      </c>
      <c r="F309" s="78">
        <v>45938</v>
      </c>
      <c r="G309" s="77" t="s">
        <v>10</v>
      </c>
      <c r="H309" s="77">
        <v>3</v>
      </c>
      <c r="I309" s="81">
        <v>7.9</v>
      </c>
      <c r="J309" s="106">
        <v>10000000</v>
      </c>
      <c r="K309" s="89">
        <f t="shared" si="25"/>
        <v>2164.3835616438355</v>
      </c>
      <c r="L309" s="89">
        <f t="shared" si="26"/>
        <v>0</v>
      </c>
      <c r="M309" s="88" t="str">
        <f t="shared" si="27"/>
        <v/>
      </c>
      <c r="N309" s="89">
        <f t="shared" si="24"/>
        <v>10073589.04109589</v>
      </c>
      <c r="O309" s="89">
        <f t="shared" si="28"/>
        <v>73589.041095890105</v>
      </c>
      <c r="P309" s="90">
        <f>VLOOKUP(B309,[23]Sheet2!$E$4:$F$1055,2,FALSE)</f>
        <v>73587.89</v>
      </c>
      <c r="Q309" s="80">
        <f t="shared" si="29"/>
        <v>1.1510958901053527</v>
      </c>
      <c r="R309" s="80"/>
    </row>
    <row r="310" spans="1:18" x14ac:dyDescent="0.3">
      <c r="A310" s="85" t="s">
        <v>283</v>
      </c>
      <c r="B310" s="85">
        <v>1290000005</v>
      </c>
      <c r="C310" s="97" t="s">
        <v>336</v>
      </c>
      <c r="D310" s="97" t="s">
        <v>337</v>
      </c>
      <c r="E310" s="78">
        <v>45806</v>
      </c>
      <c r="F310" s="78">
        <v>45990</v>
      </c>
      <c r="G310" s="77" t="s">
        <v>10</v>
      </c>
      <c r="H310" s="77">
        <v>6</v>
      </c>
      <c r="I310" s="81">
        <v>8.25</v>
      </c>
      <c r="J310" s="106">
        <v>104463.01</v>
      </c>
      <c r="K310" s="89">
        <f t="shared" si="25"/>
        <v>23.611502260273969</v>
      </c>
      <c r="L310" s="89">
        <f t="shared" si="26"/>
        <v>0</v>
      </c>
      <c r="M310" s="88" t="str">
        <f t="shared" si="27"/>
        <v/>
      </c>
      <c r="N310" s="89">
        <f t="shared" si="24"/>
        <v>106210.26116726027</v>
      </c>
      <c r="O310" s="89">
        <f t="shared" si="28"/>
        <v>1747.2511672602704</v>
      </c>
      <c r="P310" s="90">
        <f>VLOOKUP(B310,[23]Sheet2!$E$4:$F$1055,2,FALSE)</f>
        <v>1747.5900000000001</v>
      </c>
      <c r="Q310" s="80">
        <f t="shared" si="29"/>
        <v>-0.33883273972969619</v>
      </c>
      <c r="R310" s="80"/>
    </row>
    <row r="311" spans="1:18" x14ac:dyDescent="0.3">
      <c r="A311" s="85" t="s">
        <v>283</v>
      </c>
      <c r="B311" s="85">
        <v>1290000006</v>
      </c>
      <c r="C311" s="86" t="s">
        <v>336</v>
      </c>
      <c r="D311" s="77" t="s">
        <v>337</v>
      </c>
      <c r="E311" s="78">
        <v>45866</v>
      </c>
      <c r="F311" s="78">
        <v>45897</v>
      </c>
      <c r="G311" s="77" t="s">
        <v>10</v>
      </c>
      <c r="H311" s="77">
        <v>1</v>
      </c>
      <c r="I311" s="81">
        <v>7</v>
      </c>
      <c r="J311" s="106">
        <v>103479.24</v>
      </c>
      <c r="K311" s="89">
        <f t="shared" si="25"/>
        <v>19.845333698630139</v>
      </c>
      <c r="L311" s="89">
        <f t="shared" si="26"/>
        <v>0</v>
      </c>
      <c r="M311" s="88" t="str">
        <f t="shared" si="27"/>
        <v/>
      </c>
      <c r="N311" s="89">
        <f t="shared" si="24"/>
        <v>103757.07467178082</v>
      </c>
      <c r="O311" s="89">
        <f t="shared" si="28"/>
        <v>277.83467178081628</v>
      </c>
      <c r="P311" s="90">
        <f>VLOOKUP(B311,[23]Sheet2!$E$4:$F$1055,2,FALSE)</f>
        <v>277.81</v>
      </c>
      <c r="Q311" s="80">
        <f t="shared" si="29"/>
        <v>2.4671780816277078E-2</v>
      </c>
      <c r="R311" s="80"/>
    </row>
    <row r="312" spans="1:18" x14ac:dyDescent="0.3">
      <c r="A312" s="85" t="s">
        <v>283</v>
      </c>
      <c r="B312" s="85">
        <v>1290000008</v>
      </c>
      <c r="C312" s="86" t="s">
        <v>574</v>
      </c>
      <c r="D312" s="77" t="s">
        <v>575</v>
      </c>
      <c r="E312" s="78">
        <v>45868</v>
      </c>
      <c r="F312" s="78">
        <v>45899</v>
      </c>
      <c r="G312" s="77" t="s">
        <v>10</v>
      </c>
      <c r="H312" s="77">
        <v>1</v>
      </c>
      <c r="I312" s="81">
        <v>7</v>
      </c>
      <c r="J312" s="106">
        <v>102142.48</v>
      </c>
      <c r="K312" s="89">
        <f t="shared" si="25"/>
        <v>19.588968767123287</v>
      </c>
      <c r="L312" s="89">
        <f t="shared" si="26"/>
        <v>0</v>
      </c>
      <c r="M312" s="88" t="str">
        <f t="shared" si="27"/>
        <v/>
      </c>
      <c r="N312" s="89">
        <f t="shared" si="24"/>
        <v>102377.54762520548</v>
      </c>
      <c r="O312" s="89">
        <f t="shared" si="28"/>
        <v>235.06762520548364</v>
      </c>
      <c r="P312" s="90">
        <f>VLOOKUP(B312,[23]Sheet2!$E$4:$F$1055,2,FALSE)</f>
        <v>234.94000000000003</v>
      </c>
      <c r="Q312" s="80">
        <f t="shared" si="29"/>
        <v>0.12762520548361067</v>
      </c>
      <c r="R312" s="80"/>
    </row>
    <row r="313" spans="1:18" x14ac:dyDescent="0.3">
      <c r="A313" s="85" t="s">
        <v>283</v>
      </c>
      <c r="B313" s="85">
        <v>1290000009</v>
      </c>
      <c r="C313" s="86">
        <v>200412503067</v>
      </c>
      <c r="D313" s="77" t="s">
        <v>579</v>
      </c>
      <c r="E313" s="78">
        <v>45750</v>
      </c>
      <c r="F313" s="78">
        <v>46115</v>
      </c>
      <c r="G313" s="77" t="s">
        <v>10</v>
      </c>
      <c r="H313" s="77">
        <v>12</v>
      </c>
      <c r="I313" s="81">
        <v>9</v>
      </c>
      <c r="J313" s="106">
        <v>4600000</v>
      </c>
      <c r="K313" s="89">
        <f t="shared" si="25"/>
        <v>1134.2465753424658</v>
      </c>
      <c r="L313" s="89">
        <f t="shared" si="26"/>
        <v>0</v>
      </c>
      <c r="M313" s="88" t="str">
        <f t="shared" si="27"/>
        <v/>
      </c>
      <c r="N313" s="89">
        <f t="shared" si="24"/>
        <v>4747452.0547945201</v>
      </c>
      <c r="O313" s="89">
        <f t="shared" si="28"/>
        <v>147452.05479452014</v>
      </c>
      <c r="P313" s="90">
        <f>VLOOKUP(B313,[23]Sheet2!$E$4:$F$1055,2,FALSE)</f>
        <v>147452.5</v>
      </c>
      <c r="Q313" s="80">
        <f t="shared" si="29"/>
        <v>-0.44520547986030579</v>
      </c>
      <c r="R313" s="80"/>
    </row>
    <row r="314" spans="1:18" x14ac:dyDescent="0.3">
      <c r="A314" s="85" t="s">
        <v>283</v>
      </c>
      <c r="B314" s="85">
        <v>1290000010</v>
      </c>
      <c r="C314" s="86" t="s">
        <v>617</v>
      </c>
      <c r="D314" s="77" t="s">
        <v>619</v>
      </c>
      <c r="E314" s="78">
        <v>45769</v>
      </c>
      <c r="F314" s="78">
        <v>46499</v>
      </c>
      <c r="G314" s="77" t="s">
        <v>10</v>
      </c>
      <c r="H314" s="77">
        <v>24</v>
      </c>
      <c r="I314" s="81">
        <v>10.75</v>
      </c>
      <c r="J314" s="106">
        <v>600000</v>
      </c>
      <c r="K314" s="89">
        <f t="shared" si="25"/>
        <v>176.7123287671233</v>
      </c>
      <c r="L314" s="89">
        <f t="shared" si="26"/>
        <v>0</v>
      </c>
      <c r="M314" s="88" t="str">
        <f t="shared" si="27"/>
        <v/>
      </c>
      <c r="N314" s="89">
        <f t="shared" si="24"/>
        <v>619615.06849315064</v>
      </c>
      <c r="O314" s="89">
        <f t="shared" si="28"/>
        <v>19615.06849315064</v>
      </c>
      <c r="P314" s="90">
        <f>VLOOKUP(B314,[23]Sheet2!$E$4:$F$1055,2,FALSE)</f>
        <v>19614.810000000001</v>
      </c>
      <c r="Q314" s="80">
        <f t="shared" si="29"/>
        <v>0.25849315063896938</v>
      </c>
      <c r="R314" s="80"/>
    </row>
    <row r="315" spans="1:18" x14ac:dyDescent="0.3">
      <c r="A315" s="96" t="s">
        <v>283</v>
      </c>
      <c r="B315" s="96">
        <v>1290000011</v>
      </c>
      <c r="C315" s="96" t="s">
        <v>618</v>
      </c>
      <c r="D315" s="96" t="s">
        <v>620</v>
      </c>
      <c r="E315" s="78">
        <v>45769</v>
      </c>
      <c r="F315" s="78">
        <v>46499</v>
      </c>
      <c r="G315" s="77" t="s">
        <v>10</v>
      </c>
      <c r="H315" s="77">
        <v>24</v>
      </c>
      <c r="I315" s="81">
        <v>10.9</v>
      </c>
      <c r="J315" s="106">
        <v>10000000</v>
      </c>
      <c r="K315" s="89">
        <f t="shared" si="25"/>
        <v>2986.3013698630139</v>
      </c>
      <c r="L315" s="89">
        <f t="shared" si="26"/>
        <v>0</v>
      </c>
      <c r="M315" s="88" t="str">
        <f t="shared" si="27"/>
        <v/>
      </c>
      <c r="N315" s="89">
        <f t="shared" si="24"/>
        <v>10331479.452054795</v>
      </c>
      <c r="O315" s="89">
        <f t="shared" si="28"/>
        <v>331479.45205479488</v>
      </c>
      <c r="P315" s="90">
        <f>VLOOKUP(B315,[23]Sheet2!$E$4:$F$1055,2,FALSE)</f>
        <v>331479.3</v>
      </c>
      <c r="Q315" s="80">
        <f t="shared" si="29"/>
        <v>0.1520547948894091</v>
      </c>
      <c r="R315" s="80"/>
    </row>
    <row r="316" spans="1:18" x14ac:dyDescent="0.3">
      <c r="A316" s="85" t="s">
        <v>283</v>
      </c>
      <c r="B316" s="85">
        <v>1290000012</v>
      </c>
      <c r="C316" s="97" t="s">
        <v>238</v>
      </c>
      <c r="D316" s="97" t="s">
        <v>239</v>
      </c>
      <c r="E316" s="78">
        <v>45794</v>
      </c>
      <c r="F316" s="78">
        <v>45978</v>
      </c>
      <c r="G316" s="77" t="s">
        <v>10</v>
      </c>
      <c r="H316" s="77">
        <v>6</v>
      </c>
      <c r="I316" s="81">
        <v>8.5</v>
      </c>
      <c r="J316" s="106">
        <v>1000000</v>
      </c>
      <c r="K316" s="89">
        <f t="shared" si="25"/>
        <v>232.87671232876713</v>
      </c>
      <c r="L316" s="89">
        <f t="shared" si="26"/>
        <v>0</v>
      </c>
      <c r="M316" s="88" t="str">
        <f t="shared" si="27"/>
        <v/>
      </c>
      <c r="N316" s="89">
        <f t="shared" si="24"/>
        <v>1020027.3972602739</v>
      </c>
      <c r="O316" s="89">
        <f t="shared" si="28"/>
        <v>20027.397260273923</v>
      </c>
      <c r="P316" s="90">
        <f>VLOOKUP(B316,[23]Sheet2!$E$4:$F$1055,2,FALSE)</f>
        <v>20027.68</v>
      </c>
      <c r="Q316" s="80">
        <f t="shared" si="29"/>
        <v>-0.28273972607712494</v>
      </c>
      <c r="R316" s="80"/>
    </row>
    <row r="317" spans="1:18" x14ac:dyDescent="0.3">
      <c r="A317" s="85" t="s">
        <v>283</v>
      </c>
      <c r="B317" s="96">
        <v>1290000013</v>
      </c>
      <c r="C317" s="97" t="s">
        <v>336</v>
      </c>
      <c r="D317" s="97" t="s">
        <v>337</v>
      </c>
      <c r="E317" s="78">
        <v>45861</v>
      </c>
      <c r="F317" s="78">
        <v>45892</v>
      </c>
      <c r="G317" s="77" t="s">
        <v>10</v>
      </c>
      <c r="H317" s="77">
        <v>1</v>
      </c>
      <c r="I317" s="81">
        <v>7</v>
      </c>
      <c r="J317" s="106">
        <v>100575.34</v>
      </c>
      <c r="K317" s="89">
        <f t="shared" si="25"/>
        <v>19.288421369863016</v>
      </c>
      <c r="L317" s="89">
        <f t="shared" si="26"/>
        <v>0</v>
      </c>
      <c r="M317" s="88" t="str">
        <f t="shared" si="27"/>
        <v/>
      </c>
      <c r="N317" s="89">
        <f t="shared" si="24"/>
        <v>100941.8200060274</v>
      </c>
      <c r="O317" s="89">
        <f t="shared" si="28"/>
        <v>366.48000602739921</v>
      </c>
      <c r="P317" s="90">
        <f>VLOOKUP(B317,[23]Sheet2!$E$4:$F$1055,2,FALSE)</f>
        <v>366.57</v>
      </c>
      <c r="Q317" s="80">
        <f t="shared" si="29"/>
        <v>-8.9993972600780126E-2</v>
      </c>
      <c r="R317" s="80"/>
    </row>
    <row r="318" spans="1:18" x14ac:dyDescent="0.3">
      <c r="A318" s="85" t="s">
        <v>283</v>
      </c>
      <c r="B318" s="96">
        <v>1290000014</v>
      </c>
      <c r="C318" s="97">
        <v>196506510096</v>
      </c>
      <c r="D318" s="97" t="s">
        <v>908</v>
      </c>
      <c r="E318" s="78">
        <v>45839</v>
      </c>
      <c r="F318" s="78">
        <v>46204</v>
      </c>
      <c r="G318" s="77" t="s">
        <v>104</v>
      </c>
      <c r="H318" s="77">
        <v>12</v>
      </c>
      <c r="I318" s="81">
        <v>8.65</v>
      </c>
      <c r="J318" s="106">
        <v>400000</v>
      </c>
      <c r="K318" s="89">
        <f t="shared" si="25"/>
        <v>94.794520547945211</v>
      </c>
      <c r="L318" s="89">
        <f t="shared" si="26"/>
        <v>1</v>
      </c>
      <c r="M318" s="88">
        <f t="shared" si="27"/>
        <v>45870</v>
      </c>
      <c r="N318" s="89">
        <f t="shared" si="24"/>
        <v>400947.94520547945</v>
      </c>
      <c r="O318" s="89">
        <f t="shared" si="28"/>
        <v>947.94520547945285</v>
      </c>
      <c r="P318" s="90">
        <f>VLOOKUP(B318,[23]Sheet2!$E$4:$F$1055,2,FALSE)</f>
        <v>947.76</v>
      </c>
      <c r="Q318" s="80">
        <f t="shared" si="29"/>
        <v>0.18520547945286125</v>
      </c>
      <c r="R318" s="80"/>
    </row>
    <row r="319" spans="1:18" x14ac:dyDescent="0.3">
      <c r="A319" s="85" t="s">
        <v>284</v>
      </c>
      <c r="B319" s="85">
        <v>1300000003</v>
      </c>
      <c r="C319" s="97" t="s">
        <v>214</v>
      </c>
      <c r="D319" s="97" t="s">
        <v>215</v>
      </c>
      <c r="E319" s="78">
        <v>45863</v>
      </c>
      <c r="F319" s="78">
        <v>45955</v>
      </c>
      <c r="G319" s="77" t="s">
        <v>10</v>
      </c>
      <c r="H319" s="77">
        <v>3</v>
      </c>
      <c r="I319" s="81">
        <v>7.5</v>
      </c>
      <c r="J319" s="106">
        <v>500000</v>
      </c>
      <c r="K319" s="89">
        <f t="shared" si="25"/>
        <v>102.73972602739725</v>
      </c>
      <c r="L319" s="89">
        <f t="shared" si="26"/>
        <v>0</v>
      </c>
      <c r="M319" s="88" t="str">
        <f t="shared" si="27"/>
        <v/>
      </c>
      <c r="N319" s="89">
        <f t="shared" si="24"/>
        <v>501746.57534246577</v>
      </c>
      <c r="O319" s="89">
        <f t="shared" si="28"/>
        <v>1746.5753424657742</v>
      </c>
      <c r="P319" s="90">
        <f>VLOOKUP(B319,[23]Sheet2!$E$4:$F$1055,2,FALSE)</f>
        <v>1746.57</v>
      </c>
      <c r="Q319" s="80">
        <f t="shared" si="29"/>
        <v>5.3424657742198178E-3</v>
      </c>
      <c r="R319" s="80"/>
    </row>
    <row r="320" spans="1:18" x14ac:dyDescent="0.3">
      <c r="A320" s="85" t="s">
        <v>284</v>
      </c>
      <c r="B320" s="85">
        <v>1300000013</v>
      </c>
      <c r="C320" s="97" t="s">
        <v>909</v>
      </c>
      <c r="D320" s="97" t="s">
        <v>910</v>
      </c>
      <c r="E320" s="78">
        <v>45854</v>
      </c>
      <c r="F320" s="78">
        <v>45885</v>
      </c>
      <c r="G320" s="77" t="s">
        <v>10</v>
      </c>
      <c r="H320" s="77">
        <v>1</v>
      </c>
      <c r="I320" s="81">
        <v>7</v>
      </c>
      <c r="J320" s="106">
        <v>100000</v>
      </c>
      <c r="K320" s="89">
        <f t="shared" si="25"/>
        <v>19.178082191780824</v>
      </c>
      <c r="L320" s="89">
        <f t="shared" si="26"/>
        <v>0</v>
      </c>
      <c r="M320" s="88" t="str">
        <f t="shared" si="27"/>
        <v/>
      </c>
      <c r="N320" s="89">
        <f t="shared" si="24"/>
        <v>100498.63013698631</v>
      </c>
      <c r="O320" s="89">
        <f t="shared" si="28"/>
        <v>498.63013698630675</v>
      </c>
      <c r="P320" s="90">
        <f>VLOOKUP(B320,[23]Sheet2!$E$4:$F$1055,2,FALSE)</f>
        <v>498.68</v>
      </c>
      <c r="Q320" s="80">
        <f t="shared" si="29"/>
        <v>-4.9863013693254743E-2</v>
      </c>
      <c r="R320" s="80"/>
    </row>
    <row r="321" spans="1:18" x14ac:dyDescent="0.3">
      <c r="A321" s="85" t="s">
        <v>260</v>
      </c>
      <c r="B321" s="85">
        <v>1040000001</v>
      </c>
      <c r="C321" s="97" t="s">
        <v>13</v>
      </c>
      <c r="D321" s="97" t="s">
        <v>118</v>
      </c>
      <c r="E321" s="78">
        <v>45879</v>
      </c>
      <c r="F321" s="78">
        <v>46244</v>
      </c>
      <c r="G321" s="77" t="s">
        <v>10</v>
      </c>
      <c r="H321" s="77">
        <v>12</v>
      </c>
      <c r="I321" s="81">
        <v>8.5</v>
      </c>
      <c r="J321" s="106">
        <v>2000000</v>
      </c>
      <c r="K321" s="89">
        <f t="shared" si="25"/>
        <v>465.75342465753425</v>
      </c>
      <c r="L321" s="89">
        <f t="shared" si="26"/>
        <v>0</v>
      </c>
      <c r="M321" s="88" t="str">
        <f t="shared" si="27"/>
        <v/>
      </c>
      <c r="N321" s="89">
        <f>IF(G321="Maturity",(IF((N$1-$E321+1)&gt;0,((N$1-$E321+1)*$K321)+$J321)),(IF((N$1-$M321+1)&gt;0,((N$1-$M321+1)*$K321)+$J321)))+134525</f>
        <v>2134990.7534246575</v>
      </c>
      <c r="O321" s="89">
        <f t="shared" si="28"/>
        <v>134990.75342465751</v>
      </c>
      <c r="P321" s="90">
        <f>VLOOKUP(B321,[23]Sheet2!$E$4:$F$1055,2,FALSE)</f>
        <v>134992.04</v>
      </c>
      <c r="Q321" s="80">
        <f t="shared" si="29"/>
        <v>-1.2865753424994182</v>
      </c>
      <c r="R321" s="80"/>
    </row>
    <row r="322" spans="1:18" x14ac:dyDescent="0.3">
      <c r="A322" s="85" t="s">
        <v>260</v>
      </c>
      <c r="B322" s="85">
        <v>1040000007</v>
      </c>
      <c r="C322" s="97" t="s">
        <v>13</v>
      </c>
      <c r="D322" s="97" t="s">
        <v>118</v>
      </c>
      <c r="E322" s="78">
        <v>45879</v>
      </c>
      <c r="F322" s="78">
        <v>46244</v>
      </c>
      <c r="G322" s="77" t="s">
        <v>10</v>
      </c>
      <c r="H322" s="77">
        <v>12</v>
      </c>
      <c r="I322" s="81">
        <v>8.5</v>
      </c>
      <c r="J322" s="106">
        <v>2000000</v>
      </c>
      <c r="K322" s="89">
        <f t="shared" si="25"/>
        <v>465.75342465753425</v>
      </c>
      <c r="L322" s="89">
        <f t="shared" si="26"/>
        <v>0</v>
      </c>
      <c r="M322" s="88" t="str">
        <f t="shared" si="27"/>
        <v/>
      </c>
      <c r="N322" s="89">
        <f>IF(G322="Maturity",(IF((N$1-$E322+1)&gt;0,((N$1-$E322+1)*$K322)+$J322)),(IF((N$1-$M322+1)&gt;0,((N$1-$M322+1)*$K322)+$J322)))+134525</f>
        <v>2134990.7534246575</v>
      </c>
      <c r="O322" s="89">
        <f t="shared" si="28"/>
        <v>134990.75342465751</v>
      </c>
      <c r="P322" s="90">
        <f>VLOOKUP(B322,[23]Sheet2!$E$4:$F$1055,2,FALSE)</f>
        <v>134992.04</v>
      </c>
      <c r="Q322" s="80">
        <f t="shared" si="29"/>
        <v>-1.2865753424994182</v>
      </c>
      <c r="R322" s="80"/>
    </row>
    <row r="323" spans="1:18" x14ac:dyDescent="0.3">
      <c r="A323" s="85" t="s">
        <v>260</v>
      </c>
      <c r="B323" s="85">
        <v>1040000010</v>
      </c>
      <c r="C323" s="97" t="s">
        <v>509</v>
      </c>
      <c r="D323" s="97" t="s">
        <v>510</v>
      </c>
      <c r="E323" s="78">
        <v>45716</v>
      </c>
      <c r="F323" s="78">
        <v>46081</v>
      </c>
      <c r="G323" s="77" t="s">
        <v>10</v>
      </c>
      <c r="H323" s="77">
        <v>12</v>
      </c>
      <c r="I323" s="81">
        <v>8.75</v>
      </c>
      <c r="J323" s="106">
        <v>500000</v>
      </c>
      <c r="K323" s="89">
        <f t="shared" si="25"/>
        <v>119.86301369863014</v>
      </c>
      <c r="L323" s="89">
        <f t="shared" si="26"/>
        <v>0</v>
      </c>
      <c r="M323" s="88" t="str">
        <f t="shared" si="27"/>
        <v/>
      </c>
      <c r="N323" s="89">
        <f t="shared" si="24"/>
        <v>519657.53424657532</v>
      </c>
      <c r="O323" s="89">
        <f t="shared" si="28"/>
        <v>19657.53424657532</v>
      </c>
      <c r="P323" s="90">
        <f>VLOOKUP(B323,[23]Sheet2!$E$4:$F$1055,2,FALSE)</f>
        <v>19657.04</v>
      </c>
      <c r="Q323" s="80">
        <f t="shared" si="29"/>
        <v>0.49424657531926641</v>
      </c>
      <c r="R323" s="80"/>
    </row>
    <row r="324" spans="1:18" x14ac:dyDescent="0.3">
      <c r="A324" s="85" t="s">
        <v>260</v>
      </c>
      <c r="B324" s="85">
        <v>1040000011</v>
      </c>
      <c r="C324" s="97" t="s">
        <v>547</v>
      </c>
      <c r="D324" s="97" t="s">
        <v>548</v>
      </c>
      <c r="E324" s="78">
        <v>45733</v>
      </c>
      <c r="F324" s="78">
        <v>46463</v>
      </c>
      <c r="G324" s="77" t="s">
        <v>10</v>
      </c>
      <c r="H324" s="77">
        <v>24</v>
      </c>
      <c r="I324" s="81">
        <v>11</v>
      </c>
      <c r="J324" s="106">
        <v>1000000</v>
      </c>
      <c r="K324" s="89">
        <f t="shared" si="25"/>
        <v>301.36986301369865</v>
      </c>
      <c r="L324" s="89">
        <f t="shared" si="26"/>
        <v>0</v>
      </c>
      <c r="M324" s="88" t="str">
        <f t="shared" si="27"/>
        <v/>
      </c>
      <c r="N324" s="89">
        <f t="shared" si="24"/>
        <v>1044301.3698630137</v>
      </c>
      <c r="O324" s="89">
        <f t="shared" si="28"/>
        <v>44301.369863013737</v>
      </c>
      <c r="P324" s="90">
        <f>VLOOKUP(B324,[23]Sheet2!$E$4:$F$1055,2,FALSE)</f>
        <v>44301.39</v>
      </c>
      <c r="Q324" s="80">
        <f t="shared" si="29"/>
        <v>-2.0136986262514256E-2</v>
      </c>
      <c r="R324" s="80"/>
    </row>
    <row r="325" spans="1:18" x14ac:dyDescent="0.3">
      <c r="A325" s="85" t="s">
        <v>260</v>
      </c>
      <c r="B325" s="85">
        <v>1040000012</v>
      </c>
      <c r="C325" s="97" t="s">
        <v>547</v>
      </c>
      <c r="D325" s="97" t="s">
        <v>548</v>
      </c>
      <c r="E325" s="78">
        <v>45733</v>
      </c>
      <c r="F325" s="78">
        <v>46463</v>
      </c>
      <c r="G325" s="77" t="s">
        <v>10</v>
      </c>
      <c r="H325" s="77">
        <v>24</v>
      </c>
      <c r="I325" s="81">
        <v>11</v>
      </c>
      <c r="J325" s="106">
        <v>1000000</v>
      </c>
      <c r="K325" s="89">
        <f t="shared" si="25"/>
        <v>301.36986301369865</v>
      </c>
      <c r="L325" s="89">
        <f t="shared" si="26"/>
        <v>0</v>
      </c>
      <c r="M325" s="88" t="str">
        <f t="shared" si="27"/>
        <v/>
      </c>
      <c r="N325" s="89">
        <f t="shared" ref="N325:N388" si="30">IF(G325="Maturity",(IF((N$1-$E325+1)&gt;0,((N$1-$E325+1)*$K325)+$J325)),(IF((N$1-$M325+1)&gt;0,((N$1-$M325+1)*$K325)+$J325)))</f>
        <v>1044301.3698630137</v>
      </c>
      <c r="O325" s="89">
        <f t="shared" si="28"/>
        <v>44301.369863013737</v>
      </c>
      <c r="P325" s="90">
        <f>VLOOKUP(B325,[23]Sheet2!$E$4:$F$1055,2,FALSE)</f>
        <v>44301.39</v>
      </c>
      <c r="Q325" s="80">
        <f t="shared" si="29"/>
        <v>-2.0136986262514256E-2</v>
      </c>
      <c r="R325" s="80"/>
    </row>
    <row r="326" spans="1:18" x14ac:dyDescent="0.3">
      <c r="A326" s="85" t="s">
        <v>260</v>
      </c>
      <c r="B326" s="85">
        <v>1040000013</v>
      </c>
      <c r="C326" s="93" t="s">
        <v>607</v>
      </c>
      <c r="D326" s="77" t="s">
        <v>608</v>
      </c>
      <c r="E326" s="78">
        <v>45764</v>
      </c>
      <c r="F326" s="78">
        <v>46129</v>
      </c>
      <c r="G326" s="77" t="s">
        <v>10</v>
      </c>
      <c r="H326" s="77">
        <v>12</v>
      </c>
      <c r="I326" s="81">
        <v>9</v>
      </c>
      <c r="J326" s="106">
        <v>500000</v>
      </c>
      <c r="K326" s="89">
        <f t="shared" ref="K326:K389" si="31">J326*I326%/365</f>
        <v>123.28767123287672</v>
      </c>
      <c r="L326" s="89">
        <f t="shared" ref="L326:L389" si="32">IF(G326="Monthly",DAY(E326),)</f>
        <v>0</v>
      </c>
      <c r="M326" s="88" t="str">
        <f t="shared" ref="M326:M389" si="33">IF(AND(G326="Monthly",L326&lt;=DAY($N$1)),DATE(YEAR($N$1),MONTH($N$1),L326),IF(AND(G326="Monthly",L326&gt;DAY($N$1)),DATE(YEAR($N$1),MONTH($N$1)-1,L326),""))</f>
        <v/>
      </c>
      <c r="N326" s="89">
        <f t="shared" si="30"/>
        <v>514301.36986301368</v>
      </c>
      <c r="O326" s="89">
        <f t="shared" ref="O326:O389" si="34">N326-J326</f>
        <v>14301.369863013679</v>
      </c>
      <c r="P326" s="90">
        <f>VLOOKUP(B326,[23]Sheet2!$E$4:$F$1055,2,FALSE)</f>
        <v>14301.64</v>
      </c>
      <c r="Q326" s="80">
        <f t="shared" ref="Q326:Q389" si="35">O326-P326</f>
        <v>-0.27013698632072192</v>
      </c>
      <c r="R326" s="80"/>
    </row>
    <row r="327" spans="1:18" x14ac:dyDescent="0.3">
      <c r="A327" s="85" t="s">
        <v>260</v>
      </c>
      <c r="B327" s="85">
        <v>1040000014</v>
      </c>
      <c r="C327" s="97">
        <v>198361500554</v>
      </c>
      <c r="D327" s="97" t="s">
        <v>753</v>
      </c>
      <c r="E327" s="78">
        <v>45796</v>
      </c>
      <c r="F327" s="78">
        <v>45888</v>
      </c>
      <c r="G327" s="77" t="s">
        <v>10</v>
      </c>
      <c r="H327" s="77">
        <v>3</v>
      </c>
      <c r="I327" s="81">
        <v>7.5</v>
      </c>
      <c r="J327" s="106">
        <v>500000</v>
      </c>
      <c r="K327" s="89">
        <f t="shared" si="31"/>
        <v>102.73972602739725</v>
      </c>
      <c r="L327" s="89">
        <f t="shared" si="32"/>
        <v>0</v>
      </c>
      <c r="M327" s="88" t="str">
        <f t="shared" si="33"/>
        <v/>
      </c>
      <c r="N327" s="89">
        <f t="shared" si="30"/>
        <v>508630.1369863014</v>
      </c>
      <c r="O327" s="89">
        <f t="shared" si="34"/>
        <v>8630.136986301397</v>
      </c>
      <c r="P327" s="90">
        <f>VLOOKUP(B327,[23]Sheet2!$E$4:$F$1055,2,FALSE)</f>
        <v>8630.16</v>
      </c>
      <c r="Q327" s="80">
        <f t="shared" si="35"/>
        <v>-2.301369860288105E-2</v>
      </c>
      <c r="R327" s="80"/>
    </row>
    <row r="328" spans="1:18" x14ac:dyDescent="0.3">
      <c r="A328" s="85" t="s">
        <v>260</v>
      </c>
      <c r="B328" s="85">
        <v>1040000015</v>
      </c>
      <c r="C328" s="97" t="s">
        <v>866</v>
      </c>
      <c r="D328" s="97" t="s">
        <v>867</v>
      </c>
      <c r="E328" s="78">
        <v>45838</v>
      </c>
      <c r="F328" s="78">
        <v>45930</v>
      </c>
      <c r="G328" s="77" t="s">
        <v>10</v>
      </c>
      <c r="H328" s="77">
        <v>3</v>
      </c>
      <c r="I328" s="81">
        <v>7.5</v>
      </c>
      <c r="J328" s="106">
        <v>100000</v>
      </c>
      <c r="K328" s="89">
        <f t="shared" si="31"/>
        <v>20.547945205479451</v>
      </c>
      <c r="L328" s="89">
        <f t="shared" si="32"/>
        <v>0</v>
      </c>
      <c r="M328" s="88" t="str">
        <f t="shared" si="33"/>
        <v/>
      </c>
      <c r="N328" s="89">
        <f t="shared" si="30"/>
        <v>100863.01369863014</v>
      </c>
      <c r="O328" s="89">
        <f t="shared" si="34"/>
        <v>863.01369863013679</v>
      </c>
      <c r="P328" s="90">
        <f>VLOOKUP(B328,[23]Sheet2!$E$4:$F$1055,2,FALSE)</f>
        <v>863.1</v>
      </c>
      <c r="Q328" s="80">
        <f t="shared" si="35"/>
        <v>-8.6301369863235777E-2</v>
      </c>
      <c r="R328" s="80"/>
    </row>
    <row r="329" spans="1:18" x14ac:dyDescent="0.3">
      <c r="A329" s="85" t="s">
        <v>260</v>
      </c>
      <c r="B329" s="85">
        <v>1040000016</v>
      </c>
      <c r="C329" s="97" t="s">
        <v>945</v>
      </c>
      <c r="D329" s="97" t="s">
        <v>946</v>
      </c>
      <c r="E329" s="78">
        <v>45863</v>
      </c>
      <c r="F329" s="78">
        <v>46228</v>
      </c>
      <c r="G329" s="77" t="s">
        <v>10</v>
      </c>
      <c r="H329" s="77">
        <v>12</v>
      </c>
      <c r="I329" s="81">
        <v>8.5</v>
      </c>
      <c r="J329" s="106">
        <v>100000</v>
      </c>
      <c r="K329" s="89">
        <f t="shared" si="31"/>
        <v>23.287671232876711</v>
      </c>
      <c r="L329" s="89">
        <f t="shared" si="32"/>
        <v>0</v>
      </c>
      <c r="M329" s="88" t="str">
        <f t="shared" si="33"/>
        <v/>
      </c>
      <c r="N329" s="89">
        <f t="shared" si="30"/>
        <v>100395.89041095891</v>
      </c>
      <c r="O329" s="89">
        <f t="shared" si="34"/>
        <v>395.8904109589057</v>
      </c>
      <c r="P329" s="90">
        <f>VLOOKUP(B329,[23]Sheet2!$E$4:$F$1055,2,FALSE)</f>
        <v>395.93</v>
      </c>
      <c r="Q329" s="80">
        <f t="shared" si="35"/>
        <v>-3.9589041094302502E-2</v>
      </c>
      <c r="R329" s="80"/>
    </row>
    <row r="330" spans="1:18" x14ac:dyDescent="0.3">
      <c r="A330" s="85" t="s">
        <v>285</v>
      </c>
      <c r="B330" s="85">
        <v>1310000010</v>
      </c>
      <c r="C330" s="97" t="s">
        <v>398</v>
      </c>
      <c r="D330" s="97" t="s">
        <v>734</v>
      </c>
      <c r="E330" s="78">
        <v>45658</v>
      </c>
      <c r="F330" s="78">
        <v>46023</v>
      </c>
      <c r="G330" s="77" t="s">
        <v>10</v>
      </c>
      <c r="H330" s="77">
        <v>12</v>
      </c>
      <c r="I330" s="81">
        <v>10</v>
      </c>
      <c r="J330" s="106">
        <v>100000</v>
      </c>
      <c r="K330" s="89">
        <f t="shared" si="31"/>
        <v>27.397260273972602</v>
      </c>
      <c r="L330" s="89">
        <f t="shared" si="32"/>
        <v>0</v>
      </c>
      <c r="M330" s="88" t="str">
        <f t="shared" si="33"/>
        <v/>
      </c>
      <c r="N330" s="89">
        <f t="shared" si="30"/>
        <v>106082.19178082192</v>
      </c>
      <c r="O330" s="89">
        <f t="shared" si="34"/>
        <v>6082.191780821915</v>
      </c>
      <c r="P330" s="90">
        <f>VLOOKUP(B330,[23]Sheet2!$E$4:$F$1055,2,FALSE)</f>
        <v>6082.8</v>
      </c>
      <c r="Q330" s="80">
        <f t="shared" si="35"/>
        <v>-0.60821917808516446</v>
      </c>
      <c r="R330" s="80"/>
    </row>
    <row r="331" spans="1:18" x14ac:dyDescent="0.3">
      <c r="A331" s="85" t="s">
        <v>285</v>
      </c>
      <c r="B331" s="85">
        <v>1310000011</v>
      </c>
      <c r="C331" s="97" t="s">
        <v>399</v>
      </c>
      <c r="D331" s="97" t="s">
        <v>400</v>
      </c>
      <c r="E331" s="78">
        <v>45658</v>
      </c>
      <c r="F331" s="78">
        <v>46023</v>
      </c>
      <c r="G331" s="77" t="s">
        <v>10</v>
      </c>
      <c r="H331" s="77">
        <v>12</v>
      </c>
      <c r="I331" s="81">
        <v>10</v>
      </c>
      <c r="J331" s="106">
        <v>500000</v>
      </c>
      <c r="K331" s="89">
        <f t="shared" si="31"/>
        <v>136.98630136986301</v>
      </c>
      <c r="L331" s="89">
        <f t="shared" si="32"/>
        <v>0</v>
      </c>
      <c r="M331" s="88" t="str">
        <f t="shared" si="33"/>
        <v/>
      </c>
      <c r="N331" s="89">
        <f t="shared" si="30"/>
        <v>530410.95890410955</v>
      </c>
      <c r="O331" s="89">
        <f t="shared" si="34"/>
        <v>30410.958904109546</v>
      </c>
      <c r="P331" s="90">
        <f>VLOOKUP(B331,[23]Sheet2!$E$4:$F$1055,2,FALSE)</f>
        <v>30411.78</v>
      </c>
      <c r="Q331" s="80">
        <f t="shared" si="35"/>
        <v>-0.82109589045285247</v>
      </c>
      <c r="R331" s="80"/>
    </row>
    <row r="332" spans="1:18" x14ac:dyDescent="0.3">
      <c r="A332" s="85" t="s">
        <v>285</v>
      </c>
      <c r="B332" s="85">
        <v>1310000012</v>
      </c>
      <c r="C332" s="97" t="s">
        <v>401</v>
      </c>
      <c r="D332" s="97" t="s">
        <v>402</v>
      </c>
      <c r="E332" s="78">
        <v>45658</v>
      </c>
      <c r="F332" s="78">
        <v>46023</v>
      </c>
      <c r="G332" s="77" t="s">
        <v>10</v>
      </c>
      <c r="H332" s="77">
        <v>12</v>
      </c>
      <c r="I332" s="81">
        <v>10</v>
      </c>
      <c r="J332" s="106">
        <v>200000</v>
      </c>
      <c r="K332" s="89">
        <f t="shared" si="31"/>
        <v>54.794520547945204</v>
      </c>
      <c r="L332" s="89">
        <f t="shared" si="32"/>
        <v>0</v>
      </c>
      <c r="M332" s="88" t="str">
        <f t="shared" si="33"/>
        <v/>
      </c>
      <c r="N332" s="89">
        <f t="shared" si="30"/>
        <v>212164.38356164383</v>
      </c>
      <c r="O332" s="89">
        <f t="shared" si="34"/>
        <v>12164.38356164383</v>
      </c>
      <c r="P332" s="90">
        <f>VLOOKUP(B332,[23]Sheet2!$E$4:$F$1055,2,FALSE)</f>
        <v>12163.38</v>
      </c>
      <c r="Q332" s="80">
        <f t="shared" si="35"/>
        <v>1.0035616438308352</v>
      </c>
      <c r="R332" s="80"/>
    </row>
    <row r="333" spans="1:18" x14ac:dyDescent="0.3">
      <c r="A333" s="85" t="s">
        <v>285</v>
      </c>
      <c r="B333" s="85">
        <v>1310000013</v>
      </c>
      <c r="C333" s="97" t="s">
        <v>505</v>
      </c>
      <c r="D333" s="97" t="s">
        <v>506</v>
      </c>
      <c r="E333" s="78">
        <v>45865</v>
      </c>
      <c r="F333" s="78">
        <v>45896</v>
      </c>
      <c r="G333" s="77" t="s">
        <v>10</v>
      </c>
      <c r="H333" s="77">
        <v>1</v>
      </c>
      <c r="I333" s="81">
        <v>7</v>
      </c>
      <c r="J333" s="106">
        <v>102963.25</v>
      </c>
      <c r="K333" s="89">
        <f t="shared" si="31"/>
        <v>19.746376712328768</v>
      </c>
      <c r="L333" s="89">
        <f t="shared" si="32"/>
        <v>0</v>
      </c>
      <c r="M333" s="88" t="str">
        <f t="shared" si="33"/>
        <v/>
      </c>
      <c r="N333" s="89">
        <f t="shared" si="30"/>
        <v>103259.44565068494</v>
      </c>
      <c r="O333" s="89">
        <f t="shared" si="34"/>
        <v>296.1956506849383</v>
      </c>
      <c r="P333" s="90">
        <f>VLOOKUP(B333,[23]Sheet2!$E$4:$F$1055,2,FALSE)</f>
        <v>296.41000000000003</v>
      </c>
      <c r="Q333" s="80">
        <f t="shared" si="35"/>
        <v>-0.21434931506172461</v>
      </c>
      <c r="R333" s="80"/>
    </row>
    <row r="334" spans="1:18" x14ac:dyDescent="0.3">
      <c r="A334" s="85" t="s">
        <v>285</v>
      </c>
      <c r="B334" s="85">
        <v>1310000014</v>
      </c>
      <c r="C334" s="97" t="s">
        <v>517</v>
      </c>
      <c r="D334" s="97" t="s">
        <v>518</v>
      </c>
      <c r="E334" s="78">
        <v>45716</v>
      </c>
      <c r="F334" s="78">
        <v>46446</v>
      </c>
      <c r="G334" s="77" t="s">
        <v>104</v>
      </c>
      <c r="H334" s="77">
        <v>24</v>
      </c>
      <c r="I334" s="81">
        <v>10</v>
      </c>
      <c r="J334" s="106">
        <v>200000</v>
      </c>
      <c r="K334" s="89">
        <f t="shared" si="31"/>
        <v>54.794520547945204</v>
      </c>
      <c r="L334" s="89">
        <f t="shared" si="32"/>
        <v>28</v>
      </c>
      <c r="M334" s="88">
        <f t="shared" si="33"/>
        <v>45866</v>
      </c>
      <c r="N334" s="89">
        <f t="shared" si="30"/>
        <v>200767.12328767125</v>
      </c>
      <c r="O334" s="89">
        <f t="shared" si="34"/>
        <v>767.12328767124563</v>
      </c>
      <c r="P334" s="90">
        <f>VLOOKUP(B334,[23]Sheet2!$E$4:$F$1055,2,FALSE)</f>
        <v>766.37</v>
      </c>
      <c r="Q334" s="80">
        <f t="shared" si="35"/>
        <v>0.75328767124563001</v>
      </c>
      <c r="R334" s="80"/>
    </row>
    <row r="335" spans="1:18" x14ac:dyDescent="0.3">
      <c r="A335" s="85" t="s">
        <v>285</v>
      </c>
      <c r="B335" s="85">
        <v>1310000016</v>
      </c>
      <c r="C335" s="97" t="s">
        <v>74</v>
      </c>
      <c r="D335" s="97" t="s">
        <v>153</v>
      </c>
      <c r="E335" s="78">
        <v>45750</v>
      </c>
      <c r="F335" s="78">
        <v>46115</v>
      </c>
      <c r="G335" s="77" t="s">
        <v>10</v>
      </c>
      <c r="H335" s="77">
        <v>12</v>
      </c>
      <c r="I335" s="81">
        <v>9</v>
      </c>
      <c r="J335" s="106">
        <v>500000</v>
      </c>
      <c r="K335" s="89">
        <f t="shared" si="31"/>
        <v>123.28767123287672</v>
      </c>
      <c r="L335" s="89">
        <f t="shared" si="32"/>
        <v>0</v>
      </c>
      <c r="M335" s="88" t="str">
        <f t="shared" si="33"/>
        <v/>
      </c>
      <c r="N335" s="89">
        <f t="shared" si="30"/>
        <v>516027.39726027398</v>
      </c>
      <c r="O335" s="89">
        <f t="shared" si="34"/>
        <v>16027.397260273981</v>
      </c>
      <c r="P335" s="90">
        <f>VLOOKUP(B335,[23]Sheet2!$E$4:$F$1055,2,FALSE)</f>
        <v>16027.7</v>
      </c>
      <c r="Q335" s="80">
        <f t="shared" si="35"/>
        <v>-0.30273972601935384</v>
      </c>
      <c r="R335" s="80"/>
    </row>
    <row r="336" spans="1:18" x14ac:dyDescent="0.3">
      <c r="A336" s="85" t="s">
        <v>285</v>
      </c>
      <c r="B336" s="85">
        <v>1310000018</v>
      </c>
      <c r="C336" s="97" t="s">
        <v>735</v>
      </c>
      <c r="D336" s="97" t="s">
        <v>736</v>
      </c>
      <c r="E336" s="78">
        <v>45792</v>
      </c>
      <c r="F336" s="78">
        <v>46157</v>
      </c>
      <c r="G336" s="77" t="s">
        <v>10</v>
      </c>
      <c r="H336" s="77">
        <v>12</v>
      </c>
      <c r="I336" s="81">
        <v>9.15</v>
      </c>
      <c r="J336" s="106">
        <v>1000000</v>
      </c>
      <c r="K336" s="89">
        <f t="shared" si="31"/>
        <v>250.68493150684932</v>
      </c>
      <c r="L336" s="89">
        <f t="shared" si="32"/>
        <v>0</v>
      </c>
      <c r="M336" s="88" t="str">
        <f t="shared" si="33"/>
        <v/>
      </c>
      <c r="N336" s="89">
        <f t="shared" si="30"/>
        <v>1022060.2739726028</v>
      </c>
      <c r="O336" s="89">
        <f t="shared" si="34"/>
        <v>22060.273972602794</v>
      </c>
      <c r="P336" s="90">
        <f>VLOOKUP(B336,[23]Sheet2!$E$4:$F$1055,2,FALSE)</f>
        <v>22059.84</v>
      </c>
      <c r="Q336" s="80">
        <f t="shared" si="35"/>
        <v>0.43397260279380134</v>
      </c>
      <c r="R336" s="80"/>
    </row>
    <row r="337" spans="1:18" x14ac:dyDescent="0.3">
      <c r="A337" s="85" t="s">
        <v>285</v>
      </c>
      <c r="B337" s="85">
        <v>1310000019</v>
      </c>
      <c r="C337" s="97" t="s">
        <v>505</v>
      </c>
      <c r="D337" s="97" t="s">
        <v>506</v>
      </c>
      <c r="E337" s="78">
        <v>45824</v>
      </c>
      <c r="F337" s="78">
        <v>45916</v>
      </c>
      <c r="G337" s="77" t="s">
        <v>10</v>
      </c>
      <c r="H337" s="77">
        <v>3</v>
      </c>
      <c r="I337" s="81">
        <v>7.5</v>
      </c>
      <c r="J337" s="106">
        <v>100000</v>
      </c>
      <c r="K337" s="89">
        <f t="shared" si="31"/>
        <v>20.547945205479451</v>
      </c>
      <c r="L337" s="89">
        <f t="shared" si="32"/>
        <v>0</v>
      </c>
      <c r="M337" s="88" t="str">
        <f t="shared" si="33"/>
        <v/>
      </c>
      <c r="N337" s="89">
        <f t="shared" si="30"/>
        <v>101150.68493150685</v>
      </c>
      <c r="O337" s="89">
        <f t="shared" si="34"/>
        <v>1150.6849315068539</v>
      </c>
      <c r="P337" s="90">
        <f>VLOOKUP(B337,[23]Sheet2!$E$4:$F$1055,2,FALSE)</f>
        <v>1150.8</v>
      </c>
      <c r="Q337" s="80">
        <f t="shared" si="35"/>
        <v>-0.11506849314605461</v>
      </c>
      <c r="R337" s="80"/>
    </row>
    <row r="338" spans="1:18" x14ac:dyDescent="0.3">
      <c r="A338" s="85" t="s">
        <v>285</v>
      </c>
      <c r="B338" s="85">
        <v>1310000020</v>
      </c>
      <c r="C338" s="86">
        <v>197374903024</v>
      </c>
      <c r="D338" s="85" t="s">
        <v>733</v>
      </c>
      <c r="E338" s="87">
        <v>45826</v>
      </c>
      <c r="F338" s="87">
        <v>46191</v>
      </c>
      <c r="G338" s="85" t="s">
        <v>10</v>
      </c>
      <c r="H338" s="85">
        <v>12</v>
      </c>
      <c r="I338" s="81">
        <v>8.5</v>
      </c>
      <c r="J338" s="105">
        <v>207000</v>
      </c>
      <c r="K338" s="89">
        <f t="shared" si="31"/>
        <v>48.205479452054796</v>
      </c>
      <c r="L338" s="89">
        <f t="shared" si="32"/>
        <v>0</v>
      </c>
      <c r="M338" s="88" t="str">
        <f t="shared" si="33"/>
        <v/>
      </c>
      <c r="N338" s="89">
        <f t="shared" si="30"/>
        <v>209603.09589041097</v>
      </c>
      <c r="O338" s="89">
        <f t="shared" si="34"/>
        <v>2603.0958904109721</v>
      </c>
      <c r="P338" s="90">
        <f>VLOOKUP(B338,[23]Sheet2!$E$4:$F$1055,2,FALSE)</f>
        <v>2603.34</v>
      </c>
      <c r="Q338" s="80">
        <f t="shared" si="35"/>
        <v>-0.24410958902808488</v>
      </c>
      <c r="R338" s="80"/>
    </row>
    <row r="339" spans="1:18" x14ac:dyDescent="0.3">
      <c r="A339" s="85" t="s">
        <v>285</v>
      </c>
      <c r="B339" s="85">
        <v>1310000021</v>
      </c>
      <c r="C339" s="86" t="s">
        <v>973</v>
      </c>
      <c r="D339" s="85" t="s">
        <v>974</v>
      </c>
      <c r="E339" s="78">
        <v>45866</v>
      </c>
      <c r="F339" s="78">
        <v>45958</v>
      </c>
      <c r="G339" s="85" t="s">
        <v>10</v>
      </c>
      <c r="H339" s="85">
        <v>3</v>
      </c>
      <c r="I339" s="81">
        <v>7.75</v>
      </c>
      <c r="J339" s="105">
        <v>1000000</v>
      </c>
      <c r="K339" s="89">
        <f t="shared" si="31"/>
        <v>212.32876712328766</v>
      </c>
      <c r="L339" s="89">
        <f t="shared" si="32"/>
        <v>0</v>
      </c>
      <c r="M339" s="88" t="str">
        <f t="shared" si="33"/>
        <v/>
      </c>
      <c r="N339" s="89">
        <f t="shared" si="30"/>
        <v>1002972.6027397261</v>
      </c>
      <c r="O339" s="89">
        <f t="shared" si="34"/>
        <v>2972.6027397260768</v>
      </c>
      <c r="P339" s="90">
        <f>VLOOKUP(B339,[23]Sheet2!$E$4:$F$1055,2,FALSE)</f>
        <v>2972.62</v>
      </c>
      <c r="Q339" s="80">
        <f t="shared" si="35"/>
        <v>-1.7260273923056957E-2</v>
      </c>
      <c r="R339" s="80"/>
    </row>
    <row r="340" spans="1:18" x14ac:dyDescent="0.3">
      <c r="A340" s="85" t="s">
        <v>254</v>
      </c>
      <c r="B340" s="85">
        <v>1320000001</v>
      </c>
      <c r="C340" s="86" t="s">
        <v>14</v>
      </c>
      <c r="D340" s="85" t="s">
        <v>119</v>
      </c>
      <c r="E340" s="78">
        <v>45519</v>
      </c>
      <c r="F340" s="91">
        <v>45884</v>
      </c>
      <c r="G340" s="85" t="s">
        <v>10</v>
      </c>
      <c r="H340" s="85">
        <v>12</v>
      </c>
      <c r="I340" s="81">
        <v>9.75</v>
      </c>
      <c r="J340" s="105">
        <v>2500000</v>
      </c>
      <c r="K340" s="89">
        <f t="shared" si="31"/>
        <v>667.80821917808214</v>
      </c>
      <c r="L340" s="89">
        <f t="shared" si="32"/>
        <v>0</v>
      </c>
      <c r="M340" s="88" t="str">
        <f t="shared" si="33"/>
        <v/>
      </c>
      <c r="N340" s="89">
        <f t="shared" si="30"/>
        <v>2741078.7671232875</v>
      </c>
      <c r="O340" s="89">
        <f t="shared" si="34"/>
        <v>241078.76712328754</v>
      </c>
      <c r="P340" s="90">
        <f>VLOOKUP(B340,[23]Sheet2!$E$4:$F$1055,2,FALSE)</f>
        <v>241079.41</v>
      </c>
      <c r="Q340" s="80">
        <f t="shared" si="35"/>
        <v>-0.64287671245983802</v>
      </c>
      <c r="R340" s="80"/>
    </row>
    <row r="341" spans="1:18" x14ac:dyDescent="0.3">
      <c r="A341" s="85" t="s">
        <v>254</v>
      </c>
      <c r="B341" s="85">
        <v>1320000002</v>
      </c>
      <c r="C341" s="86">
        <v>196452203900</v>
      </c>
      <c r="D341" s="85" t="s">
        <v>120</v>
      </c>
      <c r="E341" s="91">
        <v>45617</v>
      </c>
      <c r="F341" s="91">
        <v>45982</v>
      </c>
      <c r="G341" s="85" t="s">
        <v>10</v>
      </c>
      <c r="H341" s="85">
        <v>12</v>
      </c>
      <c r="I341" s="81">
        <v>10.25</v>
      </c>
      <c r="J341" s="104">
        <v>9202766.1099999994</v>
      </c>
      <c r="K341" s="89">
        <f t="shared" si="31"/>
        <v>2584.3384281506846</v>
      </c>
      <c r="L341" s="89">
        <f t="shared" si="32"/>
        <v>0</v>
      </c>
      <c r="M341" s="88" t="str">
        <f t="shared" si="33"/>
        <v/>
      </c>
      <c r="N341" s="89">
        <f t="shared" si="30"/>
        <v>9882447.1166036297</v>
      </c>
      <c r="O341" s="89">
        <f t="shared" si="34"/>
        <v>679681.00660363026</v>
      </c>
      <c r="P341" s="90">
        <f>VLOOKUP(B341,[23]Sheet2!$E$4:$F$1055,2,FALSE)</f>
        <v>679681.57000000007</v>
      </c>
      <c r="Q341" s="80">
        <f t="shared" si="35"/>
        <v>-0.56339636980555952</v>
      </c>
      <c r="R341" s="80"/>
    </row>
    <row r="342" spans="1:18" x14ac:dyDescent="0.3">
      <c r="A342" s="85" t="s">
        <v>254</v>
      </c>
      <c r="B342" s="85">
        <v>1320000003</v>
      </c>
      <c r="C342" s="86" t="s">
        <v>16</v>
      </c>
      <c r="D342" s="85" t="s">
        <v>122</v>
      </c>
      <c r="E342" s="99">
        <v>45800</v>
      </c>
      <c r="F342" s="99">
        <v>45984</v>
      </c>
      <c r="G342" s="85" t="s">
        <v>10</v>
      </c>
      <c r="H342" s="85">
        <v>6</v>
      </c>
      <c r="I342" s="81">
        <v>8.25</v>
      </c>
      <c r="J342" s="105">
        <v>3589655.52</v>
      </c>
      <c r="K342" s="89">
        <f t="shared" si="31"/>
        <v>811.3604942465754</v>
      </c>
      <c r="L342" s="89">
        <f t="shared" si="32"/>
        <v>0</v>
      </c>
      <c r="M342" s="88" t="str">
        <f t="shared" si="33"/>
        <v/>
      </c>
      <c r="N342" s="89">
        <f t="shared" si="30"/>
        <v>3654564.3595397258</v>
      </c>
      <c r="O342" s="89">
        <f t="shared" si="34"/>
        <v>64908.839539725799</v>
      </c>
      <c r="P342" s="90">
        <f>VLOOKUP(B342,[23]Sheet2!$E$4:$F$1055,2,FALSE)</f>
        <v>64908.960000000006</v>
      </c>
      <c r="Q342" s="80">
        <f t="shared" si="35"/>
        <v>-0.12046027420728933</v>
      </c>
      <c r="R342" s="80"/>
    </row>
    <row r="343" spans="1:18" x14ac:dyDescent="0.3">
      <c r="A343" s="85" t="s">
        <v>254</v>
      </c>
      <c r="B343" s="85">
        <v>1320000005</v>
      </c>
      <c r="C343" s="86">
        <v>196452203900</v>
      </c>
      <c r="D343" s="85" t="s">
        <v>120</v>
      </c>
      <c r="E343" s="78">
        <v>45830</v>
      </c>
      <c r="F343" s="99">
        <v>46013</v>
      </c>
      <c r="G343" s="85" t="s">
        <v>10</v>
      </c>
      <c r="H343" s="85">
        <v>6</v>
      </c>
      <c r="I343" s="81">
        <v>8</v>
      </c>
      <c r="J343" s="107">
        <v>2387505.98</v>
      </c>
      <c r="K343" s="89">
        <f t="shared" si="31"/>
        <v>523.2889819178082</v>
      </c>
      <c r="L343" s="89">
        <f t="shared" si="32"/>
        <v>0</v>
      </c>
      <c r="M343" s="88" t="str">
        <f t="shared" si="33"/>
        <v/>
      </c>
      <c r="N343" s="89">
        <f t="shared" si="30"/>
        <v>2413670.4290958904</v>
      </c>
      <c r="O343" s="89">
        <f t="shared" si="34"/>
        <v>26164.449095890392</v>
      </c>
      <c r="P343" s="90">
        <f>VLOOKUP(B343,[23]Sheet2!$E$4:$F$1055,2,FALSE)</f>
        <v>26164.69</v>
      </c>
      <c r="Q343" s="80">
        <f t="shared" si="35"/>
        <v>-0.24090410960707231</v>
      </c>
      <c r="R343" s="80"/>
    </row>
    <row r="344" spans="1:18" x14ac:dyDescent="0.3">
      <c r="A344" s="85" t="s">
        <v>254</v>
      </c>
      <c r="B344" s="85">
        <v>1320000008</v>
      </c>
      <c r="C344" s="86" t="s">
        <v>71</v>
      </c>
      <c r="D344" s="85" t="s">
        <v>157</v>
      </c>
      <c r="E344" s="78">
        <v>45658</v>
      </c>
      <c r="F344" s="99">
        <v>46023</v>
      </c>
      <c r="G344" s="85" t="s">
        <v>10</v>
      </c>
      <c r="H344" s="85">
        <v>12</v>
      </c>
      <c r="I344" s="81">
        <v>9.75</v>
      </c>
      <c r="J344" s="107">
        <v>1126219.8600000001</v>
      </c>
      <c r="K344" s="89">
        <f t="shared" si="31"/>
        <v>300.83955164383565</v>
      </c>
      <c r="L344" s="89">
        <f t="shared" si="32"/>
        <v>0</v>
      </c>
      <c r="M344" s="88" t="str">
        <f t="shared" si="33"/>
        <v/>
      </c>
      <c r="N344" s="89">
        <f t="shared" si="30"/>
        <v>1193006.2404649316</v>
      </c>
      <c r="O344" s="89">
        <f t="shared" si="34"/>
        <v>66786.380464931484</v>
      </c>
      <c r="P344" s="90">
        <f>VLOOKUP(B344,[23]Sheet2!$E$4:$F$1055,2,FALSE)</f>
        <v>66785.12999999999</v>
      </c>
      <c r="Q344" s="80">
        <f t="shared" si="35"/>
        <v>1.2504649314942071</v>
      </c>
      <c r="R344" s="80"/>
    </row>
    <row r="345" spans="1:18" x14ac:dyDescent="0.3">
      <c r="A345" s="85" t="s">
        <v>254</v>
      </c>
      <c r="B345" s="85">
        <v>1320000010</v>
      </c>
      <c r="C345" s="86" t="s">
        <v>14</v>
      </c>
      <c r="D345" s="85" t="s">
        <v>119</v>
      </c>
      <c r="E345" s="78">
        <v>45697</v>
      </c>
      <c r="F345" s="99">
        <v>46062</v>
      </c>
      <c r="G345" s="85" t="s">
        <v>10</v>
      </c>
      <c r="H345" s="85">
        <v>12</v>
      </c>
      <c r="I345" s="81">
        <v>8.75</v>
      </c>
      <c r="J345" s="107">
        <v>750000</v>
      </c>
      <c r="K345" s="89">
        <f t="shared" si="31"/>
        <v>179.79452054794521</v>
      </c>
      <c r="L345" s="89">
        <f t="shared" si="32"/>
        <v>0</v>
      </c>
      <c r="M345" s="88" t="str">
        <f t="shared" si="33"/>
        <v/>
      </c>
      <c r="N345" s="89">
        <f t="shared" si="30"/>
        <v>782902.39726027392</v>
      </c>
      <c r="O345" s="89">
        <f t="shared" si="34"/>
        <v>32902.397260273923</v>
      </c>
      <c r="P345" s="90">
        <f>VLOOKUP(B345,[23]Sheet2!$E$4:$F$1055,2,FALSE)</f>
        <v>32903.269999999997</v>
      </c>
      <c r="Q345" s="80">
        <f t="shared" si="35"/>
        <v>-0.87273972607363248</v>
      </c>
      <c r="R345" s="80"/>
    </row>
    <row r="346" spans="1:18" x14ac:dyDescent="0.3">
      <c r="A346" s="85" t="s">
        <v>254</v>
      </c>
      <c r="B346" s="96">
        <v>1320000011</v>
      </c>
      <c r="C346" s="97" t="s">
        <v>14</v>
      </c>
      <c r="D346" s="97" t="s">
        <v>119</v>
      </c>
      <c r="E346" s="78">
        <v>45697</v>
      </c>
      <c r="F346" s="78">
        <v>46062</v>
      </c>
      <c r="G346" s="77" t="s">
        <v>10</v>
      </c>
      <c r="H346" s="77">
        <v>12</v>
      </c>
      <c r="I346" s="81">
        <v>8.75</v>
      </c>
      <c r="J346" s="106">
        <v>500000</v>
      </c>
      <c r="K346" s="89">
        <f t="shared" si="31"/>
        <v>119.86301369863014</v>
      </c>
      <c r="L346" s="89">
        <f t="shared" si="32"/>
        <v>0</v>
      </c>
      <c r="M346" s="88" t="str">
        <f t="shared" si="33"/>
        <v/>
      </c>
      <c r="N346" s="89">
        <f t="shared" si="30"/>
        <v>521934.9315068493</v>
      </c>
      <c r="O346" s="89">
        <f t="shared" si="34"/>
        <v>21934.931506849302</v>
      </c>
      <c r="P346" s="90">
        <f>VLOOKUP(B346,[23]Sheet2!$E$4:$F$1055,2,FALSE)</f>
        <v>21933.08</v>
      </c>
      <c r="Q346" s="80">
        <f t="shared" si="35"/>
        <v>1.8515068492997671</v>
      </c>
      <c r="R346" s="80"/>
    </row>
    <row r="347" spans="1:18" x14ac:dyDescent="0.3">
      <c r="A347" s="85" t="s">
        <v>254</v>
      </c>
      <c r="B347" s="85">
        <v>1320000012</v>
      </c>
      <c r="C347" s="97" t="s">
        <v>14</v>
      </c>
      <c r="D347" s="77" t="s">
        <v>119</v>
      </c>
      <c r="E347" s="78">
        <v>45697</v>
      </c>
      <c r="F347" s="78">
        <v>46062</v>
      </c>
      <c r="G347" s="77" t="s">
        <v>10</v>
      </c>
      <c r="H347" s="77">
        <v>12</v>
      </c>
      <c r="I347" s="81">
        <v>8.75</v>
      </c>
      <c r="J347" s="106">
        <v>750000</v>
      </c>
      <c r="K347" s="89">
        <f t="shared" si="31"/>
        <v>179.79452054794521</v>
      </c>
      <c r="L347" s="89">
        <f t="shared" si="32"/>
        <v>0</v>
      </c>
      <c r="M347" s="88" t="str">
        <f t="shared" si="33"/>
        <v/>
      </c>
      <c r="N347" s="89">
        <f t="shared" si="30"/>
        <v>782902.39726027392</v>
      </c>
      <c r="O347" s="89">
        <f t="shared" si="34"/>
        <v>32902.397260273923</v>
      </c>
      <c r="P347" s="90">
        <f>VLOOKUP(B347,[23]Sheet2!$E$4:$F$1055,2,FALSE)</f>
        <v>32903.269999999997</v>
      </c>
      <c r="Q347" s="80">
        <f t="shared" si="35"/>
        <v>-0.87273972607363248</v>
      </c>
      <c r="R347" s="80"/>
    </row>
    <row r="348" spans="1:18" x14ac:dyDescent="0.3">
      <c r="A348" s="85" t="s">
        <v>254</v>
      </c>
      <c r="B348" s="85">
        <v>1320000015</v>
      </c>
      <c r="C348" s="97">
        <v>196407201197</v>
      </c>
      <c r="D348" s="97" t="s">
        <v>256</v>
      </c>
      <c r="E348" s="78">
        <v>45579</v>
      </c>
      <c r="F348" s="78">
        <v>45944</v>
      </c>
      <c r="G348" s="77" t="s">
        <v>10</v>
      </c>
      <c r="H348" s="77">
        <v>12</v>
      </c>
      <c r="I348" s="81">
        <v>10.25</v>
      </c>
      <c r="J348" s="106">
        <v>1400000</v>
      </c>
      <c r="K348" s="89">
        <f t="shared" si="31"/>
        <v>393.15068493150687</v>
      </c>
      <c r="L348" s="89">
        <f t="shared" si="32"/>
        <v>0</v>
      </c>
      <c r="M348" s="88" t="str">
        <f t="shared" si="33"/>
        <v/>
      </c>
      <c r="N348" s="89">
        <f t="shared" si="30"/>
        <v>1518338.3561643835</v>
      </c>
      <c r="O348" s="89">
        <f t="shared" si="34"/>
        <v>118338.35616438347</v>
      </c>
      <c r="P348" s="90">
        <f>VLOOKUP(B348,[23]Sheet2!$E$4:$F$1055,2,FALSE)</f>
        <v>118338.15</v>
      </c>
      <c r="Q348" s="80">
        <f t="shared" si="35"/>
        <v>0.20616438347497024</v>
      </c>
      <c r="R348" s="80"/>
    </row>
    <row r="349" spans="1:18" x14ac:dyDescent="0.3">
      <c r="A349" s="85" t="s">
        <v>254</v>
      </c>
      <c r="B349" s="85">
        <v>1320000016</v>
      </c>
      <c r="C349" s="97" t="s">
        <v>317</v>
      </c>
      <c r="D349" s="97" t="s">
        <v>318</v>
      </c>
      <c r="E349" s="78">
        <v>45597</v>
      </c>
      <c r="F349" s="78">
        <v>45962</v>
      </c>
      <c r="G349" s="77" t="s">
        <v>10</v>
      </c>
      <c r="H349" s="77">
        <v>12</v>
      </c>
      <c r="I349" s="81">
        <v>10.25</v>
      </c>
      <c r="J349" s="106">
        <v>2500000</v>
      </c>
      <c r="K349" s="89">
        <f t="shared" si="31"/>
        <v>702.05479452054783</v>
      </c>
      <c r="L349" s="89">
        <f t="shared" si="32"/>
        <v>0</v>
      </c>
      <c r="M349" s="88" t="str">
        <f t="shared" si="33"/>
        <v/>
      </c>
      <c r="N349" s="89">
        <f t="shared" si="30"/>
        <v>2698681.506849315</v>
      </c>
      <c r="O349" s="89">
        <f t="shared" si="34"/>
        <v>198681.50684931502</v>
      </c>
      <c r="P349" s="90">
        <f>VLOOKUP(B349,[23]Sheet2!$E$4:$F$1055,2,FALSE)</f>
        <v>198680.15</v>
      </c>
      <c r="Q349" s="80">
        <f t="shared" si="35"/>
        <v>1.3568493150232825</v>
      </c>
      <c r="R349" s="80"/>
    </row>
    <row r="350" spans="1:18" x14ac:dyDescent="0.3">
      <c r="A350" s="85" t="s">
        <v>254</v>
      </c>
      <c r="B350" s="85">
        <v>1320000017</v>
      </c>
      <c r="C350" s="97">
        <v>197875202920</v>
      </c>
      <c r="D350" s="97" t="s">
        <v>368</v>
      </c>
      <c r="E350" s="78">
        <v>45826</v>
      </c>
      <c r="F350" s="78">
        <v>46009</v>
      </c>
      <c r="G350" s="77" t="s">
        <v>10</v>
      </c>
      <c r="H350" s="77">
        <v>6</v>
      </c>
      <c r="I350" s="81">
        <v>8</v>
      </c>
      <c r="J350" s="106">
        <v>1047369.86</v>
      </c>
      <c r="K350" s="89">
        <f t="shared" si="31"/>
        <v>229.56051726027397</v>
      </c>
      <c r="L350" s="89">
        <f t="shared" si="32"/>
        <v>0</v>
      </c>
      <c r="M350" s="88" t="str">
        <f t="shared" si="33"/>
        <v/>
      </c>
      <c r="N350" s="89">
        <f t="shared" si="30"/>
        <v>1059766.1279320547</v>
      </c>
      <c r="O350" s="89">
        <f t="shared" si="34"/>
        <v>12396.267932054703</v>
      </c>
      <c r="P350" s="90">
        <f>VLOOKUP(B350,[23]Sheet2!$E$4:$F$1055,2,FALSE)</f>
        <v>12395.52</v>
      </c>
      <c r="Q350" s="80">
        <f t="shared" si="35"/>
        <v>0.74793205470268731</v>
      </c>
      <c r="R350" s="80"/>
    </row>
    <row r="351" spans="1:18" x14ac:dyDescent="0.3">
      <c r="A351" s="85" t="s">
        <v>254</v>
      </c>
      <c r="B351" s="85">
        <v>1320000018</v>
      </c>
      <c r="C351" s="97">
        <v>200013100386</v>
      </c>
      <c r="D351" s="97" t="s">
        <v>403</v>
      </c>
      <c r="E351" s="78">
        <v>45658</v>
      </c>
      <c r="F351" s="78">
        <v>46023</v>
      </c>
      <c r="G351" s="77" t="s">
        <v>10</v>
      </c>
      <c r="H351" s="77">
        <v>12</v>
      </c>
      <c r="I351" s="81">
        <v>10</v>
      </c>
      <c r="J351" s="106">
        <v>2000000</v>
      </c>
      <c r="K351" s="89">
        <f t="shared" si="31"/>
        <v>547.94520547945206</v>
      </c>
      <c r="L351" s="89">
        <f t="shared" si="32"/>
        <v>0</v>
      </c>
      <c r="M351" s="88" t="str">
        <f t="shared" si="33"/>
        <v/>
      </c>
      <c r="N351" s="89">
        <f t="shared" si="30"/>
        <v>2121643.8356164382</v>
      </c>
      <c r="O351" s="89">
        <f t="shared" si="34"/>
        <v>121643.83561643818</v>
      </c>
      <c r="P351" s="90">
        <f>VLOOKUP(B351,[23]Sheet2!$E$4:$F$1055,2,FALSE)</f>
        <v>121644.9</v>
      </c>
      <c r="Q351" s="80">
        <f t="shared" si="35"/>
        <v>-1.0643835618102457</v>
      </c>
      <c r="R351" s="80"/>
    </row>
    <row r="352" spans="1:18" x14ac:dyDescent="0.3">
      <c r="A352" s="85" t="s">
        <v>254</v>
      </c>
      <c r="B352" s="85">
        <v>1320000019</v>
      </c>
      <c r="C352" s="97">
        <v>197875202920</v>
      </c>
      <c r="D352" s="97" t="s">
        <v>368</v>
      </c>
      <c r="E352" s="78">
        <v>45660</v>
      </c>
      <c r="F352" s="78">
        <v>46025</v>
      </c>
      <c r="G352" s="77" t="s">
        <v>10</v>
      </c>
      <c r="H352" s="77">
        <v>12</v>
      </c>
      <c r="I352" s="81">
        <v>9.5</v>
      </c>
      <c r="J352" s="106">
        <v>500000</v>
      </c>
      <c r="K352" s="89">
        <f t="shared" si="31"/>
        <v>130.13698630136986</v>
      </c>
      <c r="L352" s="89">
        <f t="shared" si="32"/>
        <v>0</v>
      </c>
      <c r="M352" s="88" t="str">
        <f t="shared" si="33"/>
        <v/>
      </c>
      <c r="N352" s="89">
        <f t="shared" si="30"/>
        <v>528630.1369863014</v>
      </c>
      <c r="O352" s="89">
        <f t="shared" si="34"/>
        <v>28630.136986301397</v>
      </c>
      <c r="P352" s="90">
        <f>VLOOKUP(B352,[23]Sheet2!$E$4:$F$1055,2,FALSE)</f>
        <v>28630.799999999999</v>
      </c>
      <c r="Q352" s="80">
        <f t="shared" si="35"/>
        <v>-0.66301369860229897</v>
      </c>
      <c r="R352" s="80"/>
    </row>
    <row r="353" spans="1:18" x14ac:dyDescent="0.3">
      <c r="A353" s="85" t="s">
        <v>254</v>
      </c>
      <c r="B353" s="85">
        <v>1320000020</v>
      </c>
      <c r="C353" s="97" t="s">
        <v>416</v>
      </c>
      <c r="D353" s="97" t="s">
        <v>417</v>
      </c>
      <c r="E353" s="78">
        <v>45845</v>
      </c>
      <c r="F353" s="78">
        <v>45937</v>
      </c>
      <c r="G353" s="77" t="s">
        <v>10</v>
      </c>
      <c r="H353" s="77">
        <v>3</v>
      </c>
      <c r="I353" s="81">
        <v>7.5</v>
      </c>
      <c r="J353" s="106">
        <v>1558672.37</v>
      </c>
      <c r="K353" s="89">
        <f t="shared" si="31"/>
        <v>320.27514452054794</v>
      </c>
      <c r="L353" s="89">
        <f t="shared" si="32"/>
        <v>0</v>
      </c>
      <c r="M353" s="88" t="str">
        <f t="shared" si="33"/>
        <v/>
      </c>
      <c r="N353" s="89">
        <f t="shared" si="30"/>
        <v>1569882.0000582193</v>
      </c>
      <c r="O353" s="89">
        <f t="shared" si="34"/>
        <v>11209.630058219191</v>
      </c>
      <c r="P353" s="90">
        <f>VLOOKUP(B353,[23]Sheet2!$E$4:$F$1055,2,FALSE)</f>
        <v>11210.109999999999</v>
      </c>
      <c r="Q353" s="80">
        <f t="shared" si="35"/>
        <v>-0.47994178080807615</v>
      </c>
      <c r="R353" s="80"/>
    </row>
    <row r="354" spans="1:18" x14ac:dyDescent="0.3">
      <c r="A354" s="85" t="s">
        <v>254</v>
      </c>
      <c r="B354" s="85">
        <v>1320000021</v>
      </c>
      <c r="C354" s="97" t="s">
        <v>490</v>
      </c>
      <c r="D354" s="97" t="s">
        <v>491</v>
      </c>
      <c r="E354" s="78">
        <v>45705</v>
      </c>
      <c r="F354" s="78">
        <v>45886</v>
      </c>
      <c r="G354" s="77" t="s">
        <v>10</v>
      </c>
      <c r="H354" s="77">
        <v>6</v>
      </c>
      <c r="I354" s="81">
        <v>8.5</v>
      </c>
      <c r="J354" s="106">
        <v>2700000</v>
      </c>
      <c r="K354" s="89">
        <f t="shared" si="31"/>
        <v>628.76712328767132</v>
      </c>
      <c r="L354" s="89">
        <f t="shared" si="32"/>
        <v>0</v>
      </c>
      <c r="M354" s="88" t="str">
        <f t="shared" si="33"/>
        <v/>
      </c>
      <c r="N354" s="89">
        <f t="shared" si="30"/>
        <v>2810034.2465753425</v>
      </c>
      <c r="O354" s="89">
        <f t="shared" si="34"/>
        <v>110034.24657534249</v>
      </c>
      <c r="P354" s="90">
        <f>VLOOKUP(B354,[23]Sheet2!$E$4:$F$1055,2,FALSE)</f>
        <v>110034.75</v>
      </c>
      <c r="Q354" s="80">
        <f t="shared" si="35"/>
        <v>-0.50342465750873089</v>
      </c>
      <c r="R354" s="80"/>
    </row>
    <row r="355" spans="1:18" x14ac:dyDescent="0.3">
      <c r="A355" s="85" t="s">
        <v>254</v>
      </c>
      <c r="B355" s="85">
        <v>1320000022</v>
      </c>
      <c r="C355" s="97" t="s">
        <v>541</v>
      </c>
      <c r="D355" s="97" t="s">
        <v>542</v>
      </c>
      <c r="E355" s="78">
        <v>45819</v>
      </c>
      <c r="F355" s="78">
        <v>45911</v>
      </c>
      <c r="G355" s="77" t="s">
        <v>104</v>
      </c>
      <c r="H355" s="77">
        <v>3</v>
      </c>
      <c r="I355" s="81">
        <v>7.25</v>
      </c>
      <c r="J355" s="106">
        <v>1000000</v>
      </c>
      <c r="K355" s="89">
        <f t="shared" si="31"/>
        <v>198.63013698630138</v>
      </c>
      <c r="L355" s="89">
        <f t="shared" si="32"/>
        <v>11</v>
      </c>
      <c r="M355" s="88">
        <f t="shared" si="33"/>
        <v>45849</v>
      </c>
      <c r="N355" s="89">
        <f t="shared" si="30"/>
        <v>1006157.5342465753</v>
      </c>
      <c r="O355" s="89">
        <f t="shared" si="34"/>
        <v>6157.5342465753201</v>
      </c>
      <c r="P355" s="90">
        <f>VLOOKUP(B355,[23]Sheet2!$E$4:$F$1055,2,FALSE)</f>
        <v>6157.59</v>
      </c>
      <c r="Q355" s="80">
        <f t="shared" si="35"/>
        <v>-5.5753424680005992E-2</v>
      </c>
      <c r="R355" s="80"/>
    </row>
    <row r="356" spans="1:18" x14ac:dyDescent="0.3">
      <c r="A356" s="85" t="s">
        <v>254</v>
      </c>
      <c r="B356" s="85">
        <v>1320000024</v>
      </c>
      <c r="C356" s="97">
        <v>200013100386</v>
      </c>
      <c r="D356" s="97" t="s">
        <v>403</v>
      </c>
      <c r="E356" s="78">
        <v>45763</v>
      </c>
      <c r="F356" s="78">
        <v>46128</v>
      </c>
      <c r="G356" s="77" t="s">
        <v>10</v>
      </c>
      <c r="H356" s="77">
        <v>12</v>
      </c>
      <c r="I356" s="81">
        <v>9</v>
      </c>
      <c r="J356" s="106">
        <v>2000000</v>
      </c>
      <c r="K356" s="89">
        <f t="shared" si="31"/>
        <v>493.15068493150687</v>
      </c>
      <c r="L356" s="89">
        <f t="shared" si="32"/>
        <v>0</v>
      </c>
      <c r="M356" s="88" t="str">
        <f t="shared" si="33"/>
        <v/>
      </c>
      <c r="N356" s="89">
        <f t="shared" si="30"/>
        <v>2057698.6301369863</v>
      </c>
      <c r="O356" s="89">
        <f t="shared" si="34"/>
        <v>57698.630136986263</v>
      </c>
      <c r="P356" s="90">
        <f>VLOOKUP(B356,[23]Sheet2!$E$4:$F$1055,2,FALSE)</f>
        <v>57698.55</v>
      </c>
      <c r="Q356" s="80">
        <f t="shared" si="35"/>
        <v>8.013698626018595E-2</v>
      </c>
      <c r="R356" s="80"/>
    </row>
    <row r="357" spans="1:18" x14ac:dyDescent="0.3">
      <c r="A357" s="96" t="s">
        <v>254</v>
      </c>
      <c r="B357" s="96">
        <v>1320000025</v>
      </c>
      <c r="C357" s="96" t="s">
        <v>770</v>
      </c>
      <c r="D357" s="96" t="s">
        <v>792</v>
      </c>
      <c r="E357" s="78">
        <v>45808</v>
      </c>
      <c r="F357" s="78">
        <v>45900</v>
      </c>
      <c r="G357" s="77" t="s">
        <v>10</v>
      </c>
      <c r="H357" s="77">
        <v>3</v>
      </c>
      <c r="I357" s="81">
        <v>7.75</v>
      </c>
      <c r="J357" s="106">
        <v>1000000</v>
      </c>
      <c r="K357" s="89">
        <f t="shared" si="31"/>
        <v>212.32876712328766</v>
      </c>
      <c r="L357" s="89">
        <f t="shared" si="32"/>
        <v>0</v>
      </c>
      <c r="M357" s="88" t="str">
        <f t="shared" si="33"/>
        <v/>
      </c>
      <c r="N357" s="89">
        <f t="shared" si="30"/>
        <v>1015287.6712328767</v>
      </c>
      <c r="O357" s="89">
        <f t="shared" si="34"/>
        <v>15287.671232876717</v>
      </c>
      <c r="P357" s="90">
        <f>VLOOKUP(B357,[23]Sheet2!$E$4:$F$1055,2,FALSE)</f>
        <v>15287.76</v>
      </c>
      <c r="Q357" s="80">
        <f t="shared" si="35"/>
        <v>-8.876712328310532E-2</v>
      </c>
      <c r="R357" s="80"/>
    </row>
    <row r="358" spans="1:18" x14ac:dyDescent="0.3">
      <c r="A358" s="96" t="s">
        <v>254</v>
      </c>
      <c r="B358" s="96">
        <v>1320000026</v>
      </c>
      <c r="C358" s="96" t="s">
        <v>793</v>
      </c>
      <c r="D358" s="96" t="s">
        <v>794</v>
      </c>
      <c r="E358" s="78">
        <v>45822</v>
      </c>
      <c r="F358" s="78">
        <v>45914</v>
      </c>
      <c r="G358" s="77" t="s">
        <v>10</v>
      </c>
      <c r="H358" s="77">
        <v>3</v>
      </c>
      <c r="I358" s="81">
        <v>7.5</v>
      </c>
      <c r="J358" s="106">
        <v>600000</v>
      </c>
      <c r="K358" s="89">
        <f t="shared" si="31"/>
        <v>123.28767123287672</v>
      </c>
      <c r="L358" s="89">
        <f t="shared" si="32"/>
        <v>0</v>
      </c>
      <c r="M358" s="88" t="str">
        <f t="shared" si="33"/>
        <v/>
      </c>
      <c r="N358" s="89">
        <f t="shared" si="30"/>
        <v>607150.68493150687</v>
      </c>
      <c r="O358" s="89">
        <f t="shared" si="34"/>
        <v>7150.6849315068685</v>
      </c>
      <c r="P358" s="90">
        <f>VLOOKUP(B358,[23]Sheet2!$E$4:$F$1055,2,FALSE)</f>
        <v>7150.82</v>
      </c>
      <c r="Q358" s="80">
        <f t="shared" si="35"/>
        <v>-0.13506849313125713</v>
      </c>
      <c r="R358" s="80"/>
    </row>
    <row r="359" spans="1:18" x14ac:dyDescent="0.3">
      <c r="A359" s="85" t="s">
        <v>254</v>
      </c>
      <c r="B359" s="85">
        <v>1320000027</v>
      </c>
      <c r="C359" s="97">
        <v>198304101259</v>
      </c>
      <c r="D359" s="97" t="s">
        <v>947</v>
      </c>
      <c r="E359" s="78">
        <v>45863</v>
      </c>
      <c r="F359" s="78">
        <v>45894</v>
      </c>
      <c r="G359" s="77" t="s">
        <v>10</v>
      </c>
      <c r="H359" s="77">
        <v>1</v>
      </c>
      <c r="I359" s="81">
        <v>7</v>
      </c>
      <c r="J359" s="106">
        <v>100000</v>
      </c>
      <c r="K359" s="89">
        <f t="shared" si="31"/>
        <v>19.178082191780824</v>
      </c>
      <c r="L359" s="89">
        <f t="shared" si="32"/>
        <v>0</v>
      </c>
      <c r="M359" s="88" t="str">
        <f t="shared" si="33"/>
        <v/>
      </c>
      <c r="N359" s="89">
        <f t="shared" si="30"/>
        <v>100326.02739726027</v>
      </c>
      <c r="O359" s="89">
        <f t="shared" si="34"/>
        <v>326.02739726027357</v>
      </c>
      <c r="P359" s="90">
        <f>VLOOKUP(B359,[23]Sheet2!$E$4:$F$1055,2,FALSE)</f>
        <v>326.06</v>
      </c>
      <c r="Q359" s="80">
        <f t="shared" si="35"/>
        <v>-3.2602739726428354E-2</v>
      </c>
      <c r="R359" s="80"/>
    </row>
    <row r="360" spans="1:18" x14ac:dyDescent="0.3">
      <c r="A360" s="85" t="s">
        <v>360</v>
      </c>
      <c r="B360" s="85">
        <v>1580000003</v>
      </c>
      <c r="C360" s="97" t="s">
        <v>361</v>
      </c>
      <c r="D360" s="97" t="s">
        <v>362</v>
      </c>
      <c r="E360" s="78">
        <v>45850</v>
      </c>
      <c r="F360" s="78">
        <v>45881</v>
      </c>
      <c r="G360" s="77" t="s">
        <v>10</v>
      </c>
      <c r="H360" s="77">
        <v>1</v>
      </c>
      <c r="I360" s="81">
        <v>7</v>
      </c>
      <c r="J360" s="106">
        <v>1040291.46</v>
      </c>
      <c r="K360" s="89">
        <f t="shared" si="31"/>
        <v>199.50795123287674</v>
      </c>
      <c r="L360" s="89">
        <f t="shared" si="32"/>
        <v>0</v>
      </c>
      <c r="M360" s="88" t="str">
        <f t="shared" si="33"/>
        <v/>
      </c>
      <c r="N360" s="89">
        <f t="shared" si="30"/>
        <v>1046276.6985369863</v>
      </c>
      <c r="O360" s="89">
        <f t="shared" si="34"/>
        <v>5985.2385369862895</v>
      </c>
      <c r="P360" s="90">
        <f>VLOOKUP(B360,[23]Sheet2!$E$4:$F$1055,2,FALSE)</f>
        <v>5985.4800000000005</v>
      </c>
      <c r="Q360" s="80">
        <f t="shared" si="35"/>
        <v>-0.24146301371092704</v>
      </c>
      <c r="R360" s="80"/>
    </row>
    <row r="361" spans="1:18" x14ac:dyDescent="0.3">
      <c r="A361" s="85" t="s">
        <v>360</v>
      </c>
      <c r="B361" s="85">
        <v>1580000004</v>
      </c>
      <c r="C361" s="86">
        <v>196767500720</v>
      </c>
      <c r="D361" s="85" t="s">
        <v>366</v>
      </c>
      <c r="E361" s="91">
        <v>45824</v>
      </c>
      <c r="F361" s="91">
        <v>46007</v>
      </c>
      <c r="G361" s="85" t="s">
        <v>10</v>
      </c>
      <c r="H361" s="85">
        <v>6</v>
      </c>
      <c r="I361" s="81">
        <v>8</v>
      </c>
      <c r="J361" s="105">
        <v>312116.71000000002</v>
      </c>
      <c r="K361" s="89">
        <f t="shared" si="31"/>
        <v>68.409141917808228</v>
      </c>
      <c r="L361" s="89">
        <f t="shared" si="32"/>
        <v>0</v>
      </c>
      <c r="M361" s="88" t="str">
        <f t="shared" si="33"/>
        <v/>
      </c>
      <c r="N361" s="89">
        <f t="shared" si="30"/>
        <v>315947.6219473973</v>
      </c>
      <c r="O361" s="89">
        <f t="shared" si="34"/>
        <v>3830.9119473972823</v>
      </c>
      <c r="P361" s="90">
        <f>VLOOKUP(B361,[23]Sheet2!$E$4:$F$1055,2,FALSE)</f>
        <v>3830.4900000000002</v>
      </c>
      <c r="Q361" s="80">
        <f t="shared" si="35"/>
        <v>0.42194739728211061</v>
      </c>
      <c r="R361" s="80"/>
    </row>
    <row r="362" spans="1:18" x14ac:dyDescent="0.3">
      <c r="A362" s="85" t="s">
        <v>360</v>
      </c>
      <c r="B362" s="85">
        <v>1580000005</v>
      </c>
      <c r="C362" s="93">
        <v>197875202920</v>
      </c>
      <c r="D362" s="77" t="s">
        <v>368</v>
      </c>
      <c r="E362" s="78">
        <v>45826</v>
      </c>
      <c r="F362" s="78">
        <v>46009</v>
      </c>
      <c r="G362" s="77" t="s">
        <v>10</v>
      </c>
      <c r="H362" s="77">
        <v>6</v>
      </c>
      <c r="I362" s="81">
        <v>8</v>
      </c>
      <c r="J362" s="106">
        <v>1047369.86</v>
      </c>
      <c r="K362" s="89">
        <f t="shared" si="31"/>
        <v>229.56051726027397</v>
      </c>
      <c r="L362" s="89">
        <f t="shared" si="32"/>
        <v>0</v>
      </c>
      <c r="M362" s="88" t="str">
        <f t="shared" si="33"/>
        <v/>
      </c>
      <c r="N362" s="89">
        <f t="shared" si="30"/>
        <v>1059766.1279320547</v>
      </c>
      <c r="O362" s="89">
        <f t="shared" si="34"/>
        <v>12396.267932054703</v>
      </c>
      <c r="P362" s="90">
        <f>VLOOKUP(B362,[23]Sheet2!$E$4:$F$1055,2,FALSE)</f>
        <v>12395.52</v>
      </c>
      <c r="Q362" s="80">
        <f t="shared" si="35"/>
        <v>0.74793205470268731</v>
      </c>
      <c r="R362" s="80"/>
    </row>
    <row r="363" spans="1:18" x14ac:dyDescent="0.3">
      <c r="A363" s="85" t="s">
        <v>360</v>
      </c>
      <c r="B363" s="85">
        <v>1580000006</v>
      </c>
      <c r="C363" s="93" t="s">
        <v>411</v>
      </c>
      <c r="D363" s="77" t="s">
        <v>412</v>
      </c>
      <c r="E363" s="78">
        <v>45839</v>
      </c>
      <c r="F363" s="78">
        <v>45931</v>
      </c>
      <c r="G363" s="77" t="s">
        <v>10</v>
      </c>
      <c r="H363" s="77">
        <v>3</v>
      </c>
      <c r="I363" s="81">
        <v>7.9</v>
      </c>
      <c r="J363" s="106">
        <v>5089753.43</v>
      </c>
      <c r="K363" s="89">
        <f t="shared" si="31"/>
        <v>1101.6178656712327</v>
      </c>
      <c r="L363" s="89">
        <f t="shared" si="32"/>
        <v>0</v>
      </c>
      <c r="M363" s="88" t="str">
        <f t="shared" si="33"/>
        <v/>
      </c>
      <c r="N363" s="89">
        <f t="shared" si="30"/>
        <v>5134919.7624925198</v>
      </c>
      <c r="O363" s="89">
        <f t="shared" si="34"/>
        <v>45166.332492520101</v>
      </c>
      <c r="P363" s="90">
        <f>VLOOKUP(B363,[23]Sheet2!$E$4:$F$1055,2,FALSE)</f>
        <v>45166.68</v>
      </c>
      <c r="Q363" s="80">
        <f t="shared" si="35"/>
        <v>-0.34750747989892261</v>
      </c>
      <c r="R363" s="80"/>
    </row>
    <row r="364" spans="1:18" x14ac:dyDescent="0.3">
      <c r="A364" s="85" t="s">
        <v>360</v>
      </c>
      <c r="B364" s="85">
        <v>1580000007</v>
      </c>
      <c r="C364" s="94" t="s">
        <v>411</v>
      </c>
      <c r="D364" s="77" t="s">
        <v>412</v>
      </c>
      <c r="E364" s="78">
        <v>45839</v>
      </c>
      <c r="F364" s="78">
        <v>45931</v>
      </c>
      <c r="G364" s="77" t="s">
        <v>10</v>
      </c>
      <c r="H364" s="77">
        <v>3</v>
      </c>
      <c r="I364" s="81">
        <v>7.9</v>
      </c>
      <c r="J364" s="106">
        <v>5089753.43</v>
      </c>
      <c r="K364" s="89">
        <f t="shared" si="31"/>
        <v>1101.6178656712327</v>
      </c>
      <c r="L364" s="89">
        <f t="shared" si="32"/>
        <v>0</v>
      </c>
      <c r="M364" s="88" t="str">
        <f t="shared" si="33"/>
        <v/>
      </c>
      <c r="N364" s="89">
        <f t="shared" si="30"/>
        <v>5134919.7624925198</v>
      </c>
      <c r="O364" s="89">
        <f t="shared" si="34"/>
        <v>45166.332492520101</v>
      </c>
      <c r="P364" s="90">
        <f>VLOOKUP(B364,[23]Sheet2!$E$4:$F$1055,2,FALSE)</f>
        <v>45166.68</v>
      </c>
      <c r="Q364" s="80">
        <f t="shared" si="35"/>
        <v>-0.34750747989892261</v>
      </c>
      <c r="R364" s="80"/>
    </row>
    <row r="365" spans="1:18" x14ac:dyDescent="0.3">
      <c r="A365" s="96" t="s">
        <v>360</v>
      </c>
      <c r="B365" s="96">
        <v>1580000008</v>
      </c>
      <c r="C365" s="96" t="s">
        <v>411</v>
      </c>
      <c r="D365" s="96" t="s">
        <v>412</v>
      </c>
      <c r="E365" s="78">
        <v>45839</v>
      </c>
      <c r="F365" s="78">
        <v>45931</v>
      </c>
      <c r="G365" s="77" t="s">
        <v>10</v>
      </c>
      <c r="H365" s="77">
        <v>3</v>
      </c>
      <c r="I365" s="81">
        <v>7.9</v>
      </c>
      <c r="J365" s="106">
        <v>5089753.43</v>
      </c>
      <c r="K365" s="89">
        <f t="shared" si="31"/>
        <v>1101.6178656712327</v>
      </c>
      <c r="L365" s="89">
        <f t="shared" si="32"/>
        <v>0</v>
      </c>
      <c r="M365" s="88" t="str">
        <f t="shared" si="33"/>
        <v/>
      </c>
      <c r="N365" s="89">
        <f t="shared" si="30"/>
        <v>5134919.7624925198</v>
      </c>
      <c r="O365" s="89">
        <f t="shared" si="34"/>
        <v>45166.332492520101</v>
      </c>
      <c r="P365" s="90">
        <f>VLOOKUP(B365,[23]Sheet2!$E$4:$F$1055,2,FALSE)</f>
        <v>45166.68</v>
      </c>
      <c r="Q365" s="80">
        <f t="shared" si="35"/>
        <v>-0.34750747989892261</v>
      </c>
      <c r="R365" s="80"/>
    </row>
    <row r="366" spans="1:18" x14ac:dyDescent="0.3">
      <c r="A366" s="96" t="s">
        <v>360</v>
      </c>
      <c r="B366" s="96">
        <v>1580000010</v>
      </c>
      <c r="C366" s="96" t="s">
        <v>420</v>
      </c>
      <c r="D366" s="96" t="s">
        <v>421</v>
      </c>
      <c r="E366" s="78">
        <v>45847</v>
      </c>
      <c r="F366" s="78">
        <v>45939</v>
      </c>
      <c r="G366" s="77" t="s">
        <v>10</v>
      </c>
      <c r="H366" s="77">
        <v>3</v>
      </c>
      <c r="I366" s="81">
        <v>7.5</v>
      </c>
      <c r="J366" s="106">
        <v>517722.54</v>
      </c>
      <c r="K366" s="89">
        <f t="shared" si="31"/>
        <v>106.38134383561643</v>
      </c>
      <c r="L366" s="89">
        <f t="shared" si="32"/>
        <v>0</v>
      </c>
      <c r="M366" s="88" t="str">
        <f t="shared" si="33"/>
        <v/>
      </c>
      <c r="N366" s="89">
        <f t="shared" si="30"/>
        <v>521233.12434657535</v>
      </c>
      <c r="O366" s="89">
        <f t="shared" si="34"/>
        <v>3510.5843465753715</v>
      </c>
      <c r="P366" s="90">
        <f>VLOOKUP(B366,[23]Sheet2!$E$4:$F$1055,2,FALSE)</f>
        <v>3510.15</v>
      </c>
      <c r="Q366" s="80">
        <f t="shared" si="35"/>
        <v>0.43434657537136445</v>
      </c>
      <c r="R366" s="80"/>
    </row>
    <row r="367" spans="1:18" x14ac:dyDescent="0.3">
      <c r="A367" s="85" t="s">
        <v>360</v>
      </c>
      <c r="B367" s="85">
        <v>1580000011</v>
      </c>
      <c r="C367" s="97" t="s">
        <v>411</v>
      </c>
      <c r="D367" s="97" t="s">
        <v>412</v>
      </c>
      <c r="E367" s="78">
        <v>45849</v>
      </c>
      <c r="F367" s="78">
        <v>45941</v>
      </c>
      <c r="G367" s="77" t="s">
        <v>10</v>
      </c>
      <c r="H367" s="77">
        <v>3</v>
      </c>
      <c r="I367" s="81">
        <v>7.9</v>
      </c>
      <c r="J367" s="106">
        <v>2074756.41</v>
      </c>
      <c r="K367" s="89">
        <f t="shared" si="31"/>
        <v>449.05686682191782</v>
      </c>
      <c r="L367" s="89">
        <f t="shared" si="32"/>
        <v>0</v>
      </c>
      <c r="M367" s="88" t="str">
        <f t="shared" si="33"/>
        <v/>
      </c>
      <c r="N367" s="89">
        <f t="shared" si="30"/>
        <v>2088677.1728714793</v>
      </c>
      <c r="O367" s="89">
        <f t="shared" si="34"/>
        <v>13920.762871479383</v>
      </c>
      <c r="P367" s="90">
        <f>VLOOKUP(B367,[23]Sheet2!$E$4:$F$1055,2,FALSE)</f>
        <v>13920.400000000001</v>
      </c>
      <c r="Q367" s="80">
        <f t="shared" si="35"/>
        <v>0.36287147938128328</v>
      </c>
      <c r="R367" s="80"/>
    </row>
    <row r="368" spans="1:18" x14ac:dyDescent="0.3">
      <c r="A368" s="85" t="s">
        <v>360</v>
      </c>
      <c r="B368" s="85">
        <v>1580000012</v>
      </c>
      <c r="C368" s="97" t="s">
        <v>411</v>
      </c>
      <c r="D368" s="97" t="s">
        <v>412</v>
      </c>
      <c r="E368" s="78">
        <v>45853</v>
      </c>
      <c r="F368" s="78">
        <v>45945</v>
      </c>
      <c r="G368" s="77" t="s">
        <v>10</v>
      </c>
      <c r="H368" s="77">
        <v>3</v>
      </c>
      <c r="I368" s="81">
        <v>7.9</v>
      </c>
      <c r="J368" s="106">
        <v>5186891.0199999996</v>
      </c>
      <c r="K368" s="89">
        <f t="shared" si="31"/>
        <v>1122.6421659726027</v>
      </c>
      <c r="L368" s="89">
        <f t="shared" si="32"/>
        <v>0</v>
      </c>
      <c r="M368" s="88" t="str">
        <f t="shared" si="33"/>
        <v/>
      </c>
      <c r="N368" s="89">
        <f t="shared" si="30"/>
        <v>5217202.35848126</v>
      </c>
      <c r="O368" s="89">
        <f t="shared" si="34"/>
        <v>30311.338481260464</v>
      </c>
      <c r="P368" s="90">
        <f>VLOOKUP(B368,[23]Sheet2!$E$4:$F$1055,2,FALSE)</f>
        <v>30311.5</v>
      </c>
      <c r="Q368" s="80">
        <f t="shared" si="35"/>
        <v>-0.16151873953640461</v>
      </c>
      <c r="R368" s="80"/>
    </row>
    <row r="369" spans="1:18" x14ac:dyDescent="0.3">
      <c r="A369" s="85" t="s">
        <v>360</v>
      </c>
      <c r="B369" s="85">
        <v>1580000013</v>
      </c>
      <c r="C369" s="86" t="s">
        <v>556</v>
      </c>
      <c r="D369" s="85" t="s">
        <v>557</v>
      </c>
      <c r="E369" s="78">
        <v>45736</v>
      </c>
      <c r="F369" s="99">
        <v>45920</v>
      </c>
      <c r="G369" s="85" t="s">
        <v>104</v>
      </c>
      <c r="H369" s="85">
        <v>6</v>
      </c>
      <c r="I369" s="81">
        <v>8</v>
      </c>
      <c r="J369" s="105">
        <v>5000000</v>
      </c>
      <c r="K369" s="89">
        <f t="shared" si="31"/>
        <v>1095.8904109589041</v>
      </c>
      <c r="L369" s="89">
        <f t="shared" si="32"/>
        <v>20</v>
      </c>
      <c r="M369" s="88">
        <f t="shared" si="33"/>
        <v>45858</v>
      </c>
      <c r="N369" s="89">
        <f t="shared" si="30"/>
        <v>5024109.5890410962</v>
      </c>
      <c r="O369" s="89">
        <f t="shared" si="34"/>
        <v>24109.589041096158</v>
      </c>
      <c r="P369" s="90">
        <f>VLOOKUP(B369,[23]Sheet2!$E$4:$F$1055,2,FALSE)</f>
        <v>24109.54</v>
      </c>
      <c r="Q369" s="80">
        <f t="shared" si="35"/>
        <v>4.9041096157452557E-2</v>
      </c>
      <c r="R369" s="80"/>
    </row>
    <row r="370" spans="1:18" x14ac:dyDescent="0.3">
      <c r="A370" s="85" t="s">
        <v>360</v>
      </c>
      <c r="B370" s="85">
        <v>1580000015</v>
      </c>
      <c r="C370" s="86">
        <v>197361600323</v>
      </c>
      <c r="D370" s="85" t="s">
        <v>606</v>
      </c>
      <c r="E370" s="91">
        <v>45854</v>
      </c>
      <c r="F370" s="99">
        <v>45946</v>
      </c>
      <c r="G370" s="85" t="s">
        <v>10</v>
      </c>
      <c r="H370" s="85">
        <v>3</v>
      </c>
      <c r="I370" s="81">
        <v>7.5</v>
      </c>
      <c r="J370" s="107">
        <v>101682.87</v>
      </c>
      <c r="K370" s="89">
        <f t="shared" si="31"/>
        <v>20.893740410958902</v>
      </c>
      <c r="L370" s="89">
        <f t="shared" si="32"/>
        <v>0</v>
      </c>
      <c r="M370" s="88" t="str">
        <f t="shared" si="33"/>
        <v/>
      </c>
      <c r="N370" s="89">
        <f t="shared" si="30"/>
        <v>102226.10725068493</v>
      </c>
      <c r="O370" s="89">
        <f t="shared" si="34"/>
        <v>543.23725068493513</v>
      </c>
      <c r="P370" s="90">
        <f>VLOOKUP(B370,[23]Sheet2!$E$4:$F$1055,2,FALSE)</f>
        <v>543.33000000000004</v>
      </c>
      <c r="Q370" s="80">
        <f t="shared" si="35"/>
        <v>-9.2749315064907023E-2</v>
      </c>
      <c r="R370" s="80"/>
    </row>
    <row r="371" spans="1:18" x14ac:dyDescent="0.3">
      <c r="A371" s="85" t="s">
        <v>360</v>
      </c>
      <c r="B371" s="85">
        <v>1580000017</v>
      </c>
      <c r="C371" s="86" t="s">
        <v>411</v>
      </c>
      <c r="D371" s="77" t="s">
        <v>412</v>
      </c>
      <c r="E371" s="78">
        <v>45854</v>
      </c>
      <c r="F371" s="78">
        <v>45946</v>
      </c>
      <c r="G371" s="77" t="s">
        <v>10</v>
      </c>
      <c r="H371" s="77">
        <v>3</v>
      </c>
      <c r="I371" s="81">
        <v>7.9</v>
      </c>
      <c r="J371" s="106">
        <v>5089753.43</v>
      </c>
      <c r="K371" s="89">
        <f t="shared" si="31"/>
        <v>1101.6178656712327</v>
      </c>
      <c r="L371" s="89">
        <f t="shared" si="32"/>
        <v>0</v>
      </c>
      <c r="M371" s="88" t="str">
        <f t="shared" si="33"/>
        <v/>
      </c>
      <c r="N371" s="89">
        <f t="shared" si="30"/>
        <v>5118395.4945074515</v>
      </c>
      <c r="O371" s="89">
        <f t="shared" si="34"/>
        <v>28642.06450745184</v>
      </c>
      <c r="P371" s="90">
        <f>VLOOKUP(B371,[23]Sheet2!$E$4:$F$1055,2,FALSE)</f>
        <v>28642.079999999998</v>
      </c>
      <c r="Q371" s="80">
        <f t="shared" si="35"/>
        <v>-1.5492548158363206E-2</v>
      </c>
      <c r="R371" s="80"/>
    </row>
    <row r="372" spans="1:18" x14ac:dyDescent="0.3">
      <c r="A372" s="85" t="s">
        <v>360</v>
      </c>
      <c r="B372" s="85">
        <v>1580000018</v>
      </c>
      <c r="C372" s="86" t="s">
        <v>411</v>
      </c>
      <c r="D372" s="77" t="s">
        <v>412</v>
      </c>
      <c r="E372" s="78">
        <v>45854</v>
      </c>
      <c r="F372" s="78">
        <v>45946</v>
      </c>
      <c r="G372" s="77" t="s">
        <v>10</v>
      </c>
      <c r="H372" s="77">
        <v>3</v>
      </c>
      <c r="I372" s="81">
        <v>7.9</v>
      </c>
      <c r="J372" s="106">
        <v>5089753.43</v>
      </c>
      <c r="K372" s="89">
        <f t="shared" si="31"/>
        <v>1101.6178656712327</v>
      </c>
      <c r="L372" s="89">
        <f t="shared" si="32"/>
        <v>0</v>
      </c>
      <c r="M372" s="88" t="str">
        <f t="shared" si="33"/>
        <v/>
      </c>
      <c r="N372" s="89">
        <f t="shared" si="30"/>
        <v>5118395.4945074515</v>
      </c>
      <c r="O372" s="89">
        <f t="shared" si="34"/>
        <v>28642.06450745184</v>
      </c>
      <c r="P372" s="90">
        <f>VLOOKUP(B372,[23]Sheet2!$E$4:$F$1055,2,FALSE)</f>
        <v>28642.079999999998</v>
      </c>
      <c r="Q372" s="80">
        <f t="shared" si="35"/>
        <v>-1.5492548158363206E-2</v>
      </c>
      <c r="R372" s="80"/>
    </row>
    <row r="373" spans="1:18" x14ac:dyDescent="0.3">
      <c r="A373" s="85" t="s">
        <v>360</v>
      </c>
      <c r="B373" s="85">
        <v>1580000019</v>
      </c>
      <c r="C373" s="97">
        <v>196758102900</v>
      </c>
      <c r="D373" s="97" t="s">
        <v>771</v>
      </c>
      <c r="E373" s="78">
        <v>45806</v>
      </c>
      <c r="F373" s="78">
        <v>46171</v>
      </c>
      <c r="G373" s="77" t="s">
        <v>10</v>
      </c>
      <c r="H373" s="77">
        <v>12</v>
      </c>
      <c r="I373" s="81">
        <v>9</v>
      </c>
      <c r="J373" s="106">
        <v>5700000</v>
      </c>
      <c r="K373" s="89">
        <f t="shared" si="31"/>
        <v>1405.4794520547946</v>
      </c>
      <c r="L373" s="89">
        <f t="shared" si="32"/>
        <v>0</v>
      </c>
      <c r="M373" s="88" t="str">
        <f t="shared" si="33"/>
        <v/>
      </c>
      <c r="N373" s="89">
        <f t="shared" si="30"/>
        <v>5804005.4794520549</v>
      </c>
      <c r="O373" s="89">
        <f t="shared" si="34"/>
        <v>104005.47945205495</v>
      </c>
      <c r="P373" s="90">
        <f>VLOOKUP(B373,[23]Sheet2!$E$4:$F$1055,2,FALSE)</f>
        <v>104005.52</v>
      </c>
      <c r="Q373" s="80">
        <f t="shared" si="35"/>
        <v>-4.0547945056459866E-2</v>
      </c>
      <c r="R373" s="80"/>
    </row>
    <row r="374" spans="1:18" x14ac:dyDescent="0.3">
      <c r="A374" s="85" t="s">
        <v>360</v>
      </c>
      <c r="B374" s="85">
        <v>1580000021</v>
      </c>
      <c r="C374" s="86">
        <v>196708600930</v>
      </c>
      <c r="D374" s="85" t="s">
        <v>795</v>
      </c>
      <c r="E374" s="91">
        <v>45851</v>
      </c>
      <c r="F374" s="91">
        <v>45882</v>
      </c>
      <c r="G374" s="85" t="s">
        <v>10</v>
      </c>
      <c r="H374" s="85">
        <v>1</v>
      </c>
      <c r="I374" s="81">
        <v>7</v>
      </c>
      <c r="J374" s="105">
        <v>2793903.81</v>
      </c>
      <c r="K374" s="89">
        <f t="shared" si="31"/>
        <v>535.81716904109601</v>
      </c>
      <c r="L374" s="89">
        <f t="shared" si="32"/>
        <v>0</v>
      </c>
      <c r="M374" s="88" t="str">
        <f t="shared" si="33"/>
        <v/>
      </c>
      <c r="N374" s="89">
        <f t="shared" si="30"/>
        <v>2809442.507902192</v>
      </c>
      <c r="O374" s="89">
        <f t="shared" si="34"/>
        <v>15538.697902191896</v>
      </c>
      <c r="P374" s="90">
        <f>VLOOKUP(B374,[23]Sheet2!$E$4:$F$1055,2,FALSE)</f>
        <v>15538.69</v>
      </c>
      <c r="Q374" s="80">
        <f t="shared" si="35"/>
        <v>7.9021918954822468E-3</v>
      </c>
      <c r="R374" s="80"/>
    </row>
    <row r="375" spans="1:18" x14ac:dyDescent="0.3">
      <c r="A375" s="85" t="s">
        <v>360</v>
      </c>
      <c r="B375" s="85">
        <v>1580000022</v>
      </c>
      <c r="C375" s="86" t="s">
        <v>822</v>
      </c>
      <c r="D375" s="85" t="s">
        <v>823</v>
      </c>
      <c r="E375" s="78">
        <v>45827</v>
      </c>
      <c r="F375" s="99">
        <v>45919</v>
      </c>
      <c r="G375" s="85" t="s">
        <v>10</v>
      </c>
      <c r="H375" s="85">
        <v>3</v>
      </c>
      <c r="I375" s="81">
        <v>7.65</v>
      </c>
      <c r="J375" s="107">
        <v>230000</v>
      </c>
      <c r="K375" s="89">
        <f t="shared" si="31"/>
        <v>48.205479452054796</v>
      </c>
      <c r="L375" s="89">
        <f t="shared" si="32"/>
        <v>0</v>
      </c>
      <c r="M375" s="88" t="str">
        <f t="shared" si="33"/>
        <v/>
      </c>
      <c r="N375" s="89">
        <f t="shared" si="30"/>
        <v>232554.89041095891</v>
      </c>
      <c r="O375" s="89">
        <f t="shared" si="34"/>
        <v>2554.8904109589057</v>
      </c>
      <c r="P375" s="90">
        <f>VLOOKUP(B375,[23]Sheet2!$E$4:$F$1055,2,FALSE)</f>
        <v>2555.13</v>
      </c>
      <c r="Q375" s="80">
        <f t="shared" si="35"/>
        <v>-0.23958904109440482</v>
      </c>
      <c r="R375" s="80"/>
    </row>
    <row r="376" spans="1:18" x14ac:dyDescent="0.3">
      <c r="A376" s="85" t="s">
        <v>360</v>
      </c>
      <c r="B376" s="85">
        <v>1580000023</v>
      </c>
      <c r="C376" s="97">
        <v>196407201197</v>
      </c>
      <c r="D376" s="77" t="s">
        <v>256</v>
      </c>
      <c r="E376" s="78">
        <v>45831</v>
      </c>
      <c r="F376" s="78">
        <v>45923</v>
      </c>
      <c r="G376" s="77" t="s">
        <v>10</v>
      </c>
      <c r="H376" s="77">
        <v>3</v>
      </c>
      <c r="I376" s="81">
        <v>7.9</v>
      </c>
      <c r="J376" s="106">
        <v>5000000</v>
      </c>
      <c r="K376" s="89">
        <f t="shared" si="31"/>
        <v>1082.1917808219177</v>
      </c>
      <c r="L376" s="89">
        <f t="shared" si="32"/>
        <v>0</v>
      </c>
      <c r="M376" s="88" t="str">
        <f t="shared" si="33"/>
        <v/>
      </c>
      <c r="N376" s="89">
        <f t="shared" si="30"/>
        <v>5053027.3972602738</v>
      </c>
      <c r="O376" s="89">
        <f t="shared" si="34"/>
        <v>53027.397260273807</v>
      </c>
      <c r="P376" s="90">
        <f>VLOOKUP(B376,[23]Sheet2!$E$4:$F$1055,2,FALSE)</f>
        <v>53027.31</v>
      </c>
      <c r="Q376" s="80">
        <f t="shared" si="35"/>
        <v>8.7260273809079081E-2</v>
      </c>
      <c r="R376" s="80"/>
    </row>
    <row r="377" spans="1:18" x14ac:dyDescent="0.3">
      <c r="A377" s="85" t="s">
        <v>360</v>
      </c>
      <c r="B377" s="85">
        <v>1580000024</v>
      </c>
      <c r="C377" s="93">
        <v>196407201197</v>
      </c>
      <c r="D377" s="77" t="s">
        <v>256</v>
      </c>
      <c r="E377" s="87">
        <v>45831</v>
      </c>
      <c r="F377" s="87">
        <v>45923</v>
      </c>
      <c r="G377" s="77" t="s">
        <v>10</v>
      </c>
      <c r="H377" s="77">
        <v>3</v>
      </c>
      <c r="I377" s="81">
        <v>7.9</v>
      </c>
      <c r="J377" s="106">
        <v>5000000</v>
      </c>
      <c r="K377" s="89">
        <f t="shared" si="31"/>
        <v>1082.1917808219177</v>
      </c>
      <c r="L377" s="89">
        <f t="shared" si="32"/>
        <v>0</v>
      </c>
      <c r="M377" s="88" t="str">
        <f t="shared" si="33"/>
        <v/>
      </c>
      <c r="N377" s="89">
        <f t="shared" si="30"/>
        <v>5053027.3972602738</v>
      </c>
      <c r="O377" s="89">
        <f t="shared" si="34"/>
        <v>53027.397260273807</v>
      </c>
      <c r="P377" s="90">
        <f>VLOOKUP(B377,[23]Sheet2!$E$4:$F$1055,2,FALSE)</f>
        <v>53027.31</v>
      </c>
      <c r="Q377" s="80">
        <f t="shared" si="35"/>
        <v>8.7260273809079081E-2</v>
      </c>
      <c r="R377" s="80"/>
    </row>
    <row r="378" spans="1:18" x14ac:dyDescent="0.3">
      <c r="A378" s="85" t="s">
        <v>360</v>
      </c>
      <c r="B378" s="85">
        <v>1580000025</v>
      </c>
      <c r="C378" s="97">
        <v>196407201197</v>
      </c>
      <c r="D378" s="97" t="s">
        <v>256</v>
      </c>
      <c r="E378" s="78">
        <v>45831</v>
      </c>
      <c r="F378" s="78">
        <v>45923</v>
      </c>
      <c r="G378" s="77" t="s">
        <v>10</v>
      </c>
      <c r="H378" s="77">
        <v>3</v>
      </c>
      <c r="I378" s="81">
        <v>7.9</v>
      </c>
      <c r="J378" s="106">
        <v>7000000</v>
      </c>
      <c r="K378" s="89">
        <f t="shared" si="31"/>
        <v>1515.0684931506848</v>
      </c>
      <c r="L378" s="89">
        <f t="shared" si="32"/>
        <v>0</v>
      </c>
      <c r="M378" s="88" t="str">
        <f t="shared" si="33"/>
        <v/>
      </c>
      <c r="N378" s="89">
        <f t="shared" si="30"/>
        <v>7074238.3561643837</v>
      </c>
      <c r="O378" s="89">
        <f t="shared" si="34"/>
        <v>74238.356164383702</v>
      </c>
      <c r="P378" s="90">
        <f>VLOOKUP(B378,[23]Sheet2!$E$4:$F$1055,2,FALSE)</f>
        <v>74238.429999999993</v>
      </c>
      <c r="Q378" s="80">
        <f t="shared" si="35"/>
        <v>-7.3835616291034967E-2</v>
      </c>
      <c r="R378" s="80"/>
    </row>
    <row r="379" spans="1:18" x14ac:dyDescent="0.3">
      <c r="A379" s="85" t="s">
        <v>360</v>
      </c>
      <c r="B379" s="85">
        <v>1580000026</v>
      </c>
      <c r="C379" s="97">
        <v>198207403326</v>
      </c>
      <c r="D379" s="97" t="s">
        <v>911</v>
      </c>
      <c r="E379" s="78">
        <v>45856</v>
      </c>
      <c r="F379" s="78">
        <v>45887</v>
      </c>
      <c r="G379" s="77" t="s">
        <v>10</v>
      </c>
      <c r="H379" s="77">
        <v>1</v>
      </c>
      <c r="I379" s="81">
        <v>7</v>
      </c>
      <c r="J379" s="106">
        <v>550000</v>
      </c>
      <c r="K379" s="89">
        <f t="shared" si="31"/>
        <v>105.47945205479454</v>
      </c>
      <c r="L379" s="89">
        <f t="shared" si="32"/>
        <v>0</v>
      </c>
      <c r="M379" s="88" t="str">
        <f t="shared" si="33"/>
        <v/>
      </c>
      <c r="N379" s="89">
        <f t="shared" si="30"/>
        <v>552531.50684931502</v>
      </c>
      <c r="O379" s="89">
        <f t="shared" si="34"/>
        <v>2531.5068493150175</v>
      </c>
      <c r="P379" s="90">
        <f>VLOOKUP(B379,[23]Sheet2!$E$4:$F$1055,2,FALSE)</f>
        <v>2531.52</v>
      </c>
      <c r="Q379" s="80">
        <f t="shared" si="35"/>
        <v>-1.3150684982520033E-2</v>
      </c>
      <c r="R379" s="80"/>
    </row>
    <row r="380" spans="1:18" x14ac:dyDescent="0.3">
      <c r="A380" s="85" t="s">
        <v>261</v>
      </c>
      <c r="B380" s="85">
        <v>1050000001</v>
      </c>
      <c r="C380" s="97">
        <v>197432802302</v>
      </c>
      <c r="D380" s="97" t="s">
        <v>131</v>
      </c>
      <c r="E380" s="78">
        <v>45835</v>
      </c>
      <c r="F380" s="78">
        <v>45927</v>
      </c>
      <c r="G380" s="77" t="s">
        <v>10</v>
      </c>
      <c r="H380" s="77">
        <v>3</v>
      </c>
      <c r="I380" s="81">
        <v>7.5</v>
      </c>
      <c r="J380" s="106">
        <v>532484.27</v>
      </c>
      <c r="K380" s="89">
        <f t="shared" si="31"/>
        <v>109.41457602739725</v>
      </c>
      <c r="L380" s="89">
        <f t="shared" si="32"/>
        <v>0</v>
      </c>
      <c r="M380" s="88" t="str">
        <f t="shared" si="33"/>
        <v/>
      </c>
      <c r="N380" s="89">
        <f t="shared" si="30"/>
        <v>537407.92592123291</v>
      </c>
      <c r="O380" s="89">
        <f t="shared" si="34"/>
        <v>4923.6559212328866</v>
      </c>
      <c r="P380" s="90">
        <f>VLOOKUP(B380,[23]Sheet2!$E$4:$F$1055,2,FALSE)</f>
        <v>4922.97</v>
      </c>
      <c r="Q380" s="80">
        <f t="shared" si="35"/>
        <v>0.68592123288635776</v>
      </c>
      <c r="R380" s="80"/>
    </row>
    <row r="381" spans="1:18" x14ac:dyDescent="0.3">
      <c r="A381" s="85" t="s">
        <v>261</v>
      </c>
      <c r="B381" s="85">
        <v>1050000008</v>
      </c>
      <c r="C381" s="97">
        <v>198811600498</v>
      </c>
      <c r="D381" s="97" t="s">
        <v>772</v>
      </c>
      <c r="E381" s="78">
        <v>45803</v>
      </c>
      <c r="F381" s="78">
        <v>45895</v>
      </c>
      <c r="G381" s="77" t="s">
        <v>10</v>
      </c>
      <c r="H381" s="77">
        <v>3</v>
      </c>
      <c r="I381" s="81">
        <v>7.8</v>
      </c>
      <c r="J381" s="106">
        <v>500000</v>
      </c>
      <c r="K381" s="89">
        <f t="shared" si="31"/>
        <v>106.84931506849315</v>
      </c>
      <c r="L381" s="89">
        <f t="shared" si="32"/>
        <v>0</v>
      </c>
      <c r="M381" s="88" t="str">
        <f t="shared" si="33"/>
        <v/>
      </c>
      <c r="N381" s="89">
        <f t="shared" si="30"/>
        <v>508227.39726027398</v>
      </c>
      <c r="O381" s="89">
        <f t="shared" si="34"/>
        <v>8227.3972602739814</v>
      </c>
      <c r="P381" s="90">
        <f>VLOOKUP(B381,[23]Sheet2!$E$4:$F$1055,2,FALSE)</f>
        <v>8227.4500000000007</v>
      </c>
      <c r="Q381" s="80">
        <f t="shared" si="35"/>
        <v>-5.2739726019353839E-2</v>
      </c>
      <c r="R381" s="80"/>
    </row>
    <row r="382" spans="1:18" x14ac:dyDescent="0.3">
      <c r="A382" s="85" t="s">
        <v>261</v>
      </c>
      <c r="B382" s="85">
        <v>1050000009</v>
      </c>
      <c r="C382" s="97">
        <v>200204901570</v>
      </c>
      <c r="D382" s="97" t="s">
        <v>824</v>
      </c>
      <c r="E382" s="78">
        <v>45855</v>
      </c>
      <c r="F382" s="78">
        <v>45886</v>
      </c>
      <c r="G382" s="77" t="s">
        <v>10</v>
      </c>
      <c r="H382" s="77">
        <v>1</v>
      </c>
      <c r="I382" s="81">
        <v>7</v>
      </c>
      <c r="J382" s="106">
        <v>1000000</v>
      </c>
      <c r="K382" s="89">
        <f t="shared" si="31"/>
        <v>191.78082191780823</v>
      </c>
      <c r="L382" s="89">
        <f t="shared" si="32"/>
        <v>0</v>
      </c>
      <c r="M382" s="88" t="str">
        <f t="shared" si="33"/>
        <v/>
      </c>
      <c r="N382" s="89">
        <f t="shared" si="30"/>
        <v>1004794.5205479452</v>
      </c>
      <c r="O382" s="89">
        <f t="shared" si="34"/>
        <v>4794.5205479451688</v>
      </c>
      <c r="P382" s="90">
        <f>VLOOKUP(B382,[23]Sheet2!$E$4:$F$1055,2,FALSE)</f>
        <v>4794.4799999999996</v>
      </c>
      <c r="Q382" s="80">
        <f t="shared" si="35"/>
        <v>4.0547945169237209E-2</v>
      </c>
      <c r="R382" s="80"/>
    </row>
    <row r="383" spans="1:18" x14ac:dyDescent="0.3">
      <c r="A383" s="85" t="s">
        <v>261</v>
      </c>
      <c r="B383" s="85">
        <v>1050000010</v>
      </c>
      <c r="C383" s="97">
        <v>200204901570</v>
      </c>
      <c r="D383" s="97" t="s">
        <v>824</v>
      </c>
      <c r="E383" s="78">
        <v>45869</v>
      </c>
      <c r="F383" s="78">
        <v>46234</v>
      </c>
      <c r="G383" s="77" t="s">
        <v>10</v>
      </c>
      <c r="H383" s="77">
        <v>12</v>
      </c>
      <c r="I383" s="81">
        <v>8.5</v>
      </c>
      <c r="J383" s="106">
        <v>200000</v>
      </c>
      <c r="K383" s="89">
        <f t="shared" si="31"/>
        <v>46.575342465753423</v>
      </c>
      <c r="L383" s="89">
        <f t="shared" si="32"/>
        <v>0</v>
      </c>
      <c r="M383" s="88" t="str">
        <f t="shared" si="33"/>
        <v/>
      </c>
      <c r="N383" s="89">
        <f t="shared" si="30"/>
        <v>200512.32876712328</v>
      </c>
      <c r="O383" s="89">
        <f t="shared" si="34"/>
        <v>512.32876712328289</v>
      </c>
      <c r="P383" s="90">
        <f>VLOOKUP(B383,[23]Sheet2!$E$4:$F$1055,2,FALSE)</f>
        <v>512.38</v>
      </c>
      <c r="Q383" s="80">
        <f t="shared" si="35"/>
        <v>-5.1232876717108411E-2</v>
      </c>
      <c r="R383" s="80"/>
    </row>
    <row r="384" spans="1:18" x14ac:dyDescent="0.3">
      <c r="A384" s="85" t="s">
        <v>286</v>
      </c>
      <c r="B384" s="85">
        <v>1330000008</v>
      </c>
      <c r="C384" s="86">
        <v>198113304324</v>
      </c>
      <c r="D384" s="85" t="s">
        <v>376</v>
      </c>
      <c r="E384" s="99">
        <v>45835</v>
      </c>
      <c r="F384" s="99">
        <v>46018</v>
      </c>
      <c r="G384" s="85" t="s">
        <v>10</v>
      </c>
      <c r="H384" s="85">
        <v>6</v>
      </c>
      <c r="I384" s="81">
        <v>8</v>
      </c>
      <c r="J384" s="79">
        <v>1307654.1100000001</v>
      </c>
      <c r="K384" s="89">
        <f t="shared" si="31"/>
        <v>286.60912000000008</v>
      </c>
      <c r="L384" s="89">
        <f t="shared" si="32"/>
        <v>0</v>
      </c>
      <c r="M384" s="88" t="str">
        <f t="shared" si="33"/>
        <v/>
      </c>
      <c r="N384" s="89">
        <f t="shared" si="30"/>
        <v>1320551.5204</v>
      </c>
      <c r="O384" s="89">
        <f t="shared" si="34"/>
        <v>12897.410399999935</v>
      </c>
      <c r="P384" s="90">
        <f>VLOOKUP(B384,[23]Sheet2!$E$4:$F$1055,2,FALSE)</f>
        <v>12897.300000000001</v>
      </c>
      <c r="Q384" s="80">
        <f t="shared" si="35"/>
        <v>0.11039999993408856</v>
      </c>
      <c r="R384" s="80"/>
    </row>
    <row r="385" spans="1:18" x14ac:dyDescent="0.3">
      <c r="A385" s="85" t="s">
        <v>286</v>
      </c>
      <c r="B385" s="85">
        <v>1330000011</v>
      </c>
      <c r="C385" s="97" t="s">
        <v>435</v>
      </c>
      <c r="D385" s="97" t="s">
        <v>436</v>
      </c>
      <c r="E385" s="78">
        <v>45867</v>
      </c>
      <c r="F385" s="78">
        <v>45959</v>
      </c>
      <c r="G385" s="77" t="s">
        <v>10</v>
      </c>
      <c r="H385" s="77">
        <v>3</v>
      </c>
      <c r="I385" s="81">
        <v>7.5</v>
      </c>
      <c r="J385" s="106">
        <v>2075828.72</v>
      </c>
      <c r="K385" s="89">
        <f t="shared" si="31"/>
        <v>426.54014794520543</v>
      </c>
      <c r="L385" s="89">
        <f t="shared" si="32"/>
        <v>0</v>
      </c>
      <c r="M385" s="88" t="str">
        <f t="shared" si="33"/>
        <v/>
      </c>
      <c r="N385" s="89">
        <f t="shared" si="30"/>
        <v>2081373.7419232877</v>
      </c>
      <c r="O385" s="89">
        <f t="shared" si="34"/>
        <v>5545.0219232877716</v>
      </c>
      <c r="P385" s="90">
        <f>VLOOKUP(B385,[23]Sheet2!$E$4:$F$1055,2,FALSE)</f>
        <v>5544.63</v>
      </c>
      <c r="Q385" s="80">
        <f t="shared" si="35"/>
        <v>0.39192328777153307</v>
      </c>
      <c r="R385" s="80"/>
    </row>
    <row r="386" spans="1:18" x14ac:dyDescent="0.3">
      <c r="A386" s="85" t="s">
        <v>286</v>
      </c>
      <c r="B386" s="85">
        <v>1330000012</v>
      </c>
      <c r="C386" s="97" t="s">
        <v>559</v>
      </c>
      <c r="D386" s="97" t="s">
        <v>560</v>
      </c>
      <c r="E386" s="78">
        <v>45829</v>
      </c>
      <c r="F386" s="78">
        <v>45921</v>
      </c>
      <c r="G386" s="77" t="s">
        <v>10</v>
      </c>
      <c r="H386" s="77">
        <v>3</v>
      </c>
      <c r="I386" s="81">
        <v>7.5</v>
      </c>
      <c r="J386" s="106">
        <v>203629.59</v>
      </c>
      <c r="K386" s="89">
        <f t="shared" si="31"/>
        <v>41.841696575342461</v>
      </c>
      <c r="L386" s="89">
        <f t="shared" si="32"/>
        <v>0</v>
      </c>
      <c r="M386" s="88" t="str">
        <f t="shared" si="33"/>
        <v/>
      </c>
      <c r="N386" s="89">
        <f t="shared" si="30"/>
        <v>205763.51652534245</v>
      </c>
      <c r="O386" s="89">
        <f t="shared" si="34"/>
        <v>2133.9265253424528</v>
      </c>
      <c r="P386" s="90">
        <f>VLOOKUP(B386,[23]Sheet2!$E$4:$F$1055,2,FALSE)</f>
        <v>2134.2400000000002</v>
      </c>
      <c r="Q386" s="80">
        <f t="shared" si="35"/>
        <v>-0.31347465754743098</v>
      </c>
      <c r="R386" s="80"/>
    </row>
    <row r="387" spans="1:18" x14ac:dyDescent="0.3">
      <c r="A387" s="85" t="s">
        <v>286</v>
      </c>
      <c r="B387" s="85">
        <v>1330000014</v>
      </c>
      <c r="C387" s="86">
        <v>198113304324</v>
      </c>
      <c r="D387" s="77" t="s">
        <v>376</v>
      </c>
      <c r="E387" s="78">
        <v>45871</v>
      </c>
      <c r="F387" s="78">
        <v>45963</v>
      </c>
      <c r="G387" s="77" t="s">
        <v>10</v>
      </c>
      <c r="H387" s="77">
        <v>3</v>
      </c>
      <c r="I387" s="81">
        <v>7.5</v>
      </c>
      <c r="J387" s="106">
        <v>630562.06000000006</v>
      </c>
      <c r="K387" s="89">
        <f t="shared" si="31"/>
        <v>129.56754657534248</v>
      </c>
      <c r="L387" s="89">
        <f t="shared" si="32"/>
        <v>0</v>
      </c>
      <c r="M387" s="88" t="str">
        <f t="shared" si="33"/>
        <v/>
      </c>
      <c r="N387" s="89">
        <f t="shared" si="30"/>
        <v>631728.16791917814</v>
      </c>
      <c r="O387" s="89">
        <f t="shared" si="34"/>
        <v>1166.1079191780882</v>
      </c>
      <c r="P387" s="90">
        <f>VLOOKUP(B387,[23]Sheet2!$E$4:$F$1055,2,FALSE)</f>
        <v>1165.8000000000002</v>
      </c>
      <c r="Q387" s="80">
        <f t="shared" si="35"/>
        <v>0.30791917808801372</v>
      </c>
      <c r="R387" s="80"/>
    </row>
    <row r="388" spans="1:18" x14ac:dyDescent="0.3">
      <c r="A388" s="85" t="s">
        <v>286</v>
      </c>
      <c r="B388" s="96">
        <v>1330000015</v>
      </c>
      <c r="C388" s="97">
        <v>199304903430</v>
      </c>
      <c r="D388" s="97" t="s">
        <v>825</v>
      </c>
      <c r="E388" s="78">
        <v>45824</v>
      </c>
      <c r="F388" s="78">
        <v>45916</v>
      </c>
      <c r="G388" s="77" t="s">
        <v>10</v>
      </c>
      <c r="H388" s="77">
        <v>3</v>
      </c>
      <c r="I388" s="81">
        <v>7.5</v>
      </c>
      <c r="J388" s="106">
        <v>500000</v>
      </c>
      <c r="K388" s="89">
        <f t="shared" si="31"/>
        <v>102.73972602739725</v>
      </c>
      <c r="L388" s="89">
        <f t="shared" si="32"/>
        <v>0</v>
      </c>
      <c r="M388" s="88" t="str">
        <f t="shared" si="33"/>
        <v/>
      </c>
      <c r="N388" s="89">
        <f t="shared" si="30"/>
        <v>505753.42465753423</v>
      </c>
      <c r="O388" s="89">
        <f t="shared" si="34"/>
        <v>5753.4246575342258</v>
      </c>
      <c r="P388" s="90">
        <f>VLOOKUP(B388,[23]Sheet2!$E$4:$F$1055,2,FALSE)</f>
        <v>5753.44</v>
      </c>
      <c r="Q388" s="80">
        <f t="shared" si="35"/>
        <v>-1.5342465773755976E-2</v>
      </c>
      <c r="R388" s="80"/>
    </row>
    <row r="389" spans="1:18" x14ac:dyDescent="0.3">
      <c r="A389" s="85" t="s">
        <v>286</v>
      </c>
      <c r="B389" s="85">
        <v>1330000016</v>
      </c>
      <c r="C389" s="97" t="s">
        <v>948</v>
      </c>
      <c r="D389" s="97" t="s">
        <v>949</v>
      </c>
      <c r="E389" s="78">
        <v>45864</v>
      </c>
      <c r="F389" s="78">
        <v>46229</v>
      </c>
      <c r="G389" s="77" t="s">
        <v>10</v>
      </c>
      <c r="H389" s="77">
        <v>12</v>
      </c>
      <c r="I389" s="81">
        <v>8.65</v>
      </c>
      <c r="J389" s="106">
        <v>1500000</v>
      </c>
      <c r="K389" s="89">
        <f t="shared" si="31"/>
        <v>355.47945205479454</v>
      </c>
      <c r="L389" s="89">
        <f t="shared" si="32"/>
        <v>0</v>
      </c>
      <c r="M389" s="88" t="str">
        <f t="shared" si="33"/>
        <v/>
      </c>
      <c r="N389" s="89">
        <f t="shared" ref="N389:N452" si="36">IF(G389="Maturity",(IF((N$1-$E389+1)&gt;0,((N$1-$E389+1)*$K389)+$J389)),(IF((N$1-$M389+1)&gt;0,((N$1-$M389+1)*$K389)+$J389)))</f>
        <v>1505687.6712328766</v>
      </c>
      <c r="O389" s="89">
        <f t="shared" si="34"/>
        <v>5687.6712328766007</v>
      </c>
      <c r="P389" s="90">
        <f>VLOOKUP(B389,[23]Sheet2!$E$4:$F$1055,2,FALSE)</f>
        <v>5687.68</v>
      </c>
      <c r="Q389" s="80">
        <f t="shared" si="35"/>
        <v>-8.7671233995934017E-3</v>
      </c>
      <c r="R389" s="80"/>
    </row>
    <row r="390" spans="1:18" x14ac:dyDescent="0.3">
      <c r="A390" s="85" t="s">
        <v>266</v>
      </c>
      <c r="B390" s="85">
        <v>1100000007</v>
      </c>
      <c r="C390" s="97">
        <v>200326200472</v>
      </c>
      <c r="D390" s="97" t="s">
        <v>912</v>
      </c>
      <c r="E390" s="78">
        <v>45852</v>
      </c>
      <c r="F390" s="78">
        <v>45883</v>
      </c>
      <c r="G390" s="77" t="s">
        <v>10</v>
      </c>
      <c r="H390" s="77">
        <v>1</v>
      </c>
      <c r="I390" s="81">
        <v>7</v>
      </c>
      <c r="J390" s="106">
        <v>100000</v>
      </c>
      <c r="K390" s="89">
        <f t="shared" ref="K390:K453" si="37">J390*I390%/365</f>
        <v>19.178082191780824</v>
      </c>
      <c r="L390" s="89">
        <f t="shared" ref="L390:L453" si="38">IF(G390="Monthly",DAY(E390),)</f>
        <v>0</v>
      </c>
      <c r="M390" s="88" t="str">
        <f t="shared" ref="M390:M453" si="39">IF(AND(G390="Monthly",L390&lt;=DAY($N$1)),DATE(YEAR($N$1),MONTH($N$1),L390),IF(AND(G390="Monthly",L390&gt;DAY($N$1)),DATE(YEAR($N$1),MONTH($N$1)-1,L390),""))</f>
        <v/>
      </c>
      <c r="N390" s="89">
        <f t="shared" si="36"/>
        <v>100536.98630136986</v>
      </c>
      <c r="O390" s="89">
        <f t="shared" ref="O390:O453" si="40">N390-J390</f>
        <v>536.98630136986321</v>
      </c>
      <c r="P390" s="90">
        <f>VLOOKUP(B390,[23]Sheet2!$E$4:$F$1055,2,FALSE)</f>
        <v>537.04</v>
      </c>
      <c r="Q390" s="80">
        <f t="shared" ref="Q390:Q453" si="41">O390-P390</f>
        <v>-5.369863013675058E-2</v>
      </c>
      <c r="R390" s="80"/>
    </row>
    <row r="391" spans="1:18" x14ac:dyDescent="0.3">
      <c r="A391" s="85" t="s">
        <v>262</v>
      </c>
      <c r="B391" s="85">
        <v>1060000011</v>
      </c>
      <c r="C391" s="86" t="s">
        <v>92</v>
      </c>
      <c r="D391" s="85" t="s">
        <v>178</v>
      </c>
      <c r="E391" s="78">
        <v>45766</v>
      </c>
      <c r="F391" s="78">
        <v>46131</v>
      </c>
      <c r="G391" s="85" t="s">
        <v>10</v>
      </c>
      <c r="H391" s="85">
        <v>12</v>
      </c>
      <c r="I391" s="81">
        <v>8.9</v>
      </c>
      <c r="J391" s="104">
        <v>1094500</v>
      </c>
      <c r="K391" s="89">
        <f t="shared" si="37"/>
        <v>266.87808219178083</v>
      </c>
      <c r="L391" s="89">
        <f t="shared" si="38"/>
        <v>0</v>
      </c>
      <c r="M391" s="88" t="str">
        <f t="shared" si="39"/>
        <v/>
      </c>
      <c r="N391" s="89">
        <f t="shared" si="36"/>
        <v>1124924.1013698629</v>
      </c>
      <c r="O391" s="89">
        <f t="shared" si="40"/>
        <v>30424.10136986291</v>
      </c>
      <c r="P391" s="90">
        <f>VLOOKUP(B391,[23]Sheet2!$E$4:$F$1055,2,FALSE)</f>
        <v>30423.87</v>
      </c>
      <c r="Q391" s="80">
        <f t="shared" si="41"/>
        <v>0.23136986291137873</v>
      </c>
      <c r="R391" s="80"/>
    </row>
    <row r="392" spans="1:18" x14ac:dyDescent="0.3">
      <c r="A392" s="85" t="s">
        <v>262</v>
      </c>
      <c r="B392" s="85">
        <v>1060000014</v>
      </c>
      <c r="C392" s="86" t="s">
        <v>342</v>
      </c>
      <c r="D392" s="85" t="s">
        <v>737</v>
      </c>
      <c r="E392" s="78">
        <v>45626</v>
      </c>
      <c r="F392" s="78">
        <v>45991</v>
      </c>
      <c r="G392" s="85" t="s">
        <v>104</v>
      </c>
      <c r="H392" s="85">
        <v>12</v>
      </c>
      <c r="I392" s="81">
        <v>10</v>
      </c>
      <c r="J392" s="104">
        <v>5500000</v>
      </c>
      <c r="K392" s="89">
        <f t="shared" si="37"/>
        <v>1506.8493150684931</v>
      </c>
      <c r="L392" s="89">
        <f t="shared" si="38"/>
        <v>30</v>
      </c>
      <c r="M392" s="88">
        <f t="shared" si="39"/>
        <v>45868</v>
      </c>
      <c r="N392" s="89">
        <f t="shared" si="36"/>
        <v>5518082.1917808224</v>
      </c>
      <c r="O392" s="89">
        <f t="shared" si="40"/>
        <v>18082.191780822352</v>
      </c>
      <c r="P392" s="90">
        <f>VLOOKUP(B392,[23]Sheet2!$E$4:$F$1055,2,FALSE)</f>
        <v>18157.7</v>
      </c>
      <c r="Q392" s="80">
        <f t="shared" si="41"/>
        <v>-75.508219177649153</v>
      </c>
      <c r="R392" s="80"/>
    </row>
    <row r="393" spans="1:18" x14ac:dyDescent="0.3">
      <c r="A393" s="85" t="s">
        <v>262</v>
      </c>
      <c r="B393" s="85">
        <v>1060000015</v>
      </c>
      <c r="C393" s="86" t="s">
        <v>365</v>
      </c>
      <c r="D393" s="85" t="s">
        <v>738</v>
      </c>
      <c r="E393" s="78">
        <v>45639</v>
      </c>
      <c r="F393" s="91">
        <v>46004</v>
      </c>
      <c r="G393" s="85" t="s">
        <v>10</v>
      </c>
      <c r="H393" s="85">
        <v>12</v>
      </c>
      <c r="I393" s="81">
        <v>10</v>
      </c>
      <c r="J393" s="105">
        <v>200000</v>
      </c>
      <c r="K393" s="89">
        <f t="shared" si="37"/>
        <v>54.794520547945204</v>
      </c>
      <c r="L393" s="89">
        <f t="shared" si="38"/>
        <v>0</v>
      </c>
      <c r="M393" s="88" t="str">
        <f t="shared" si="39"/>
        <v/>
      </c>
      <c r="N393" s="89">
        <f t="shared" si="36"/>
        <v>213205.4794520548</v>
      </c>
      <c r="O393" s="89">
        <f t="shared" si="40"/>
        <v>13205.479452054802</v>
      </c>
      <c r="P393" s="90">
        <f>VLOOKUP(B393,[23]Sheet2!$E$4:$F$1055,2,FALSE)</f>
        <v>13204.39</v>
      </c>
      <c r="Q393" s="80">
        <f t="shared" si="41"/>
        <v>1.0894520548026776</v>
      </c>
      <c r="R393" s="80"/>
    </row>
    <row r="394" spans="1:18" x14ac:dyDescent="0.3">
      <c r="A394" s="85" t="s">
        <v>262</v>
      </c>
      <c r="B394" s="85">
        <v>1060000016</v>
      </c>
      <c r="C394" s="97" t="s">
        <v>371</v>
      </c>
      <c r="D394" s="97" t="s">
        <v>372</v>
      </c>
      <c r="E394" s="99">
        <v>45645</v>
      </c>
      <c r="F394" s="99">
        <v>46375</v>
      </c>
      <c r="G394" s="77" t="s">
        <v>104</v>
      </c>
      <c r="H394" s="77">
        <v>24</v>
      </c>
      <c r="I394" s="81">
        <v>10.35</v>
      </c>
      <c r="J394" s="106">
        <v>2000000</v>
      </c>
      <c r="K394" s="89">
        <f t="shared" si="37"/>
        <v>567.1232876712329</v>
      </c>
      <c r="L394" s="89">
        <f t="shared" si="38"/>
        <v>19</v>
      </c>
      <c r="M394" s="88">
        <f t="shared" si="39"/>
        <v>45857</v>
      </c>
      <c r="N394" s="89">
        <f t="shared" si="36"/>
        <v>2013043.8356164384</v>
      </c>
      <c r="O394" s="89">
        <f t="shared" si="40"/>
        <v>13043.835616438417</v>
      </c>
      <c r="P394" s="90">
        <f>VLOOKUP(B394,[23]Sheet2!$E$4:$F$1055,2,FALSE)</f>
        <v>13043.07</v>
      </c>
      <c r="Q394" s="80">
        <f t="shared" si="41"/>
        <v>0.76561643841705518</v>
      </c>
      <c r="R394" s="80"/>
    </row>
    <row r="395" spans="1:18" x14ac:dyDescent="0.3">
      <c r="A395" s="85" t="s">
        <v>262</v>
      </c>
      <c r="B395" s="85">
        <v>1060000021</v>
      </c>
      <c r="C395" s="97">
        <v>197128002227</v>
      </c>
      <c r="D395" s="97" t="s">
        <v>501</v>
      </c>
      <c r="E395" s="78">
        <v>45802</v>
      </c>
      <c r="F395" s="78">
        <v>45894</v>
      </c>
      <c r="G395" s="77" t="s">
        <v>10</v>
      </c>
      <c r="H395" s="77">
        <v>3</v>
      </c>
      <c r="I395" s="81">
        <v>7.5</v>
      </c>
      <c r="J395" s="106">
        <v>1017775.61</v>
      </c>
      <c r="K395" s="89">
        <f t="shared" si="37"/>
        <v>209.13197465753422</v>
      </c>
      <c r="L395" s="89">
        <f t="shared" si="38"/>
        <v>0</v>
      </c>
      <c r="M395" s="88" t="str">
        <f t="shared" si="39"/>
        <v/>
      </c>
      <c r="N395" s="89">
        <f t="shared" si="36"/>
        <v>1034087.9040232877</v>
      </c>
      <c r="O395" s="89">
        <f t="shared" si="40"/>
        <v>16312.294023287715</v>
      </c>
      <c r="P395" s="90">
        <f>VLOOKUP(B395,[23]Sheet2!$E$4:$F$1055,2,FALSE)</f>
        <v>16312.34</v>
      </c>
      <c r="Q395" s="80">
        <f t="shared" si="41"/>
        <v>-4.5976712284755195E-2</v>
      </c>
      <c r="R395" s="80"/>
    </row>
    <row r="396" spans="1:18" x14ac:dyDescent="0.3">
      <c r="A396" s="85" t="s">
        <v>262</v>
      </c>
      <c r="B396" s="85">
        <v>1060000022</v>
      </c>
      <c r="C396" s="94" t="s">
        <v>528</v>
      </c>
      <c r="D396" s="77" t="s">
        <v>531</v>
      </c>
      <c r="E396" s="78">
        <v>45812</v>
      </c>
      <c r="F396" s="78">
        <v>45904</v>
      </c>
      <c r="G396" s="77" t="s">
        <v>104</v>
      </c>
      <c r="H396" s="77">
        <v>3</v>
      </c>
      <c r="I396" s="81">
        <v>7.25</v>
      </c>
      <c r="J396" s="106">
        <v>1600000</v>
      </c>
      <c r="K396" s="89">
        <f t="shared" si="37"/>
        <v>317.80821917808214</v>
      </c>
      <c r="L396" s="89">
        <f t="shared" si="38"/>
        <v>4</v>
      </c>
      <c r="M396" s="88">
        <f t="shared" si="39"/>
        <v>45873</v>
      </c>
      <c r="N396" s="89">
        <f t="shared" si="36"/>
        <v>1602224.6575342466</v>
      </c>
      <c r="O396" s="89">
        <f t="shared" si="40"/>
        <v>2224.6575342465658</v>
      </c>
      <c r="P396" s="90">
        <f>VLOOKUP(B396,[23]Sheet2!$E$4:$F$1055,2,FALSE)</f>
        <v>2225.0500000000002</v>
      </c>
      <c r="Q396" s="80">
        <f t="shared" si="41"/>
        <v>-0.39246575343440782</v>
      </c>
      <c r="R396" s="80"/>
    </row>
    <row r="397" spans="1:18" x14ac:dyDescent="0.3">
      <c r="A397" s="85" t="s">
        <v>262</v>
      </c>
      <c r="B397" s="85">
        <v>1060000023</v>
      </c>
      <c r="C397" s="97" t="s">
        <v>529</v>
      </c>
      <c r="D397" s="77" t="s">
        <v>532</v>
      </c>
      <c r="E397" s="78">
        <v>45720</v>
      </c>
      <c r="F397" s="78">
        <v>45904</v>
      </c>
      <c r="G397" s="77" t="s">
        <v>104</v>
      </c>
      <c r="H397" s="77">
        <v>6</v>
      </c>
      <c r="I397" s="81">
        <v>8.25</v>
      </c>
      <c r="J397" s="106">
        <v>8800000</v>
      </c>
      <c r="K397" s="89">
        <f t="shared" si="37"/>
        <v>1989.041095890411</v>
      </c>
      <c r="L397" s="89">
        <f t="shared" si="38"/>
        <v>4</v>
      </c>
      <c r="M397" s="88">
        <f t="shared" si="39"/>
        <v>45873</v>
      </c>
      <c r="N397" s="89">
        <f t="shared" si="36"/>
        <v>8813923.2876712326</v>
      </c>
      <c r="O397" s="89">
        <f t="shared" si="40"/>
        <v>13923.287671232596</v>
      </c>
      <c r="P397" s="90">
        <f>VLOOKUP(B397,[23]Sheet2!$E$4:$F$1055,2,FALSE)</f>
        <v>13923.13</v>
      </c>
      <c r="Q397" s="80">
        <f t="shared" si="41"/>
        <v>0.15767123259684013</v>
      </c>
      <c r="R397" s="80"/>
    </row>
    <row r="398" spans="1:18" x14ac:dyDescent="0.3">
      <c r="A398" s="85" t="s">
        <v>262</v>
      </c>
      <c r="B398" s="85">
        <v>1060000030</v>
      </c>
      <c r="C398" s="97" t="s">
        <v>609</v>
      </c>
      <c r="D398" s="97" t="s">
        <v>754</v>
      </c>
      <c r="E398" s="78">
        <v>45855</v>
      </c>
      <c r="F398" s="78">
        <v>45947</v>
      </c>
      <c r="G398" s="77" t="s">
        <v>10</v>
      </c>
      <c r="H398" s="77">
        <v>3</v>
      </c>
      <c r="I398" s="81">
        <v>7.75</v>
      </c>
      <c r="J398" s="106">
        <v>712565.48</v>
      </c>
      <c r="K398" s="89">
        <f t="shared" si="37"/>
        <v>151.29814986301369</v>
      </c>
      <c r="L398" s="89">
        <f t="shared" si="38"/>
        <v>0</v>
      </c>
      <c r="M398" s="88" t="str">
        <f t="shared" si="39"/>
        <v/>
      </c>
      <c r="N398" s="89">
        <f t="shared" si="36"/>
        <v>716347.93374657538</v>
      </c>
      <c r="O398" s="89">
        <f t="shared" si="40"/>
        <v>3782.4537465753965</v>
      </c>
      <c r="P398" s="90">
        <f>VLOOKUP(B398,[23]Sheet2!$E$4:$F$1055,2,FALSE)</f>
        <v>3782.08</v>
      </c>
      <c r="Q398" s="80">
        <f t="shared" si="41"/>
        <v>0.37374657539658074</v>
      </c>
      <c r="R398" s="80"/>
    </row>
    <row r="399" spans="1:18" x14ac:dyDescent="0.3">
      <c r="A399" s="85" t="s">
        <v>262</v>
      </c>
      <c r="B399" s="85">
        <v>1060000031</v>
      </c>
      <c r="C399" s="97" t="s">
        <v>610</v>
      </c>
      <c r="D399" s="97" t="s">
        <v>612</v>
      </c>
      <c r="E399" s="78">
        <v>45855</v>
      </c>
      <c r="F399" s="78">
        <v>45947</v>
      </c>
      <c r="G399" s="77" t="s">
        <v>10</v>
      </c>
      <c r="H399" s="77">
        <v>3</v>
      </c>
      <c r="I399" s="81">
        <v>7.5</v>
      </c>
      <c r="J399" s="106">
        <v>1425130.96</v>
      </c>
      <c r="K399" s="89">
        <f t="shared" si="37"/>
        <v>292.83512876712331</v>
      </c>
      <c r="L399" s="89">
        <f t="shared" si="38"/>
        <v>0</v>
      </c>
      <c r="M399" s="88" t="str">
        <f t="shared" si="39"/>
        <v/>
      </c>
      <c r="N399" s="89">
        <f t="shared" si="36"/>
        <v>1432451.8382191781</v>
      </c>
      <c r="O399" s="89">
        <f t="shared" si="40"/>
        <v>7320.8782191781793</v>
      </c>
      <c r="P399" s="90">
        <f>VLOOKUP(B399,[23]Sheet2!$E$4:$F$1055,2,FALSE)</f>
        <v>7321.06</v>
      </c>
      <c r="Q399" s="80">
        <f t="shared" si="41"/>
        <v>-0.18178082182112121</v>
      </c>
      <c r="R399" s="80"/>
    </row>
    <row r="400" spans="1:18" x14ac:dyDescent="0.3">
      <c r="A400" s="85" t="s">
        <v>262</v>
      </c>
      <c r="B400" s="85">
        <v>1060000032</v>
      </c>
      <c r="C400" s="97" t="s">
        <v>611</v>
      </c>
      <c r="D400" s="97" t="s">
        <v>652</v>
      </c>
      <c r="E400" s="78">
        <v>45764</v>
      </c>
      <c r="F400" s="78">
        <v>46129</v>
      </c>
      <c r="G400" s="77" t="s">
        <v>10</v>
      </c>
      <c r="H400" s="77">
        <v>12</v>
      </c>
      <c r="I400" s="81">
        <v>9.15</v>
      </c>
      <c r="J400" s="106">
        <v>2800000</v>
      </c>
      <c r="K400" s="89">
        <f t="shared" si="37"/>
        <v>701.91780821917803</v>
      </c>
      <c r="L400" s="89">
        <f t="shared" si="38"/>
        <v>0</v>
      </c>
      <c r="M400" s="88" t="str">
        <f t="shared" si="39"/>
        <v/>
      </c>
      <c r="N400" s="89">
        <f t="shared" si="36"/>
        <v>2881422.4657534244</v>
      </c>
      <c r="O400" s="89">
        <f t="shared" si="40"/>
        <v>81422.465753424447</v>
      </c>
      <c r="P400" s="90">
        <f>VLOOKUP(B400,[23]Sheet2!$E$4:$F$1055,2,FALSE)</f>
        <v>81422.720000000001</v>
      </c>
      <c r="Q400" s="80">
        <f t="shared" si="41"/>
        <v>-0.25424657555413432</v>
      </c>
      <c r="R400" s="80"/>
    </row>
    <row r="401" spans="1:18" x14ac:dyDescent="0.3">
      <c r="A401" s="85" t="s">
        <v>262</v>
      </c>
      <c r="B401" s="85">
        <v>1060000033</v>
      </c>
      <c r="C401" s="86" t="s">
        <v>611</v>
      </c>
      <c r="D401" s="77" t="s">
        <v>652</v>
      </c>
      <c r="E401" s="78">
        <v>45764</v>
      </c>
      <c r="F401" s="78">
        <v>46129</v>
      </c>
      <c r="G401" s="77" t="s">
        <v>10</v>
      </c>
      <c r="H401" s="77">
        <v>12</v>
      </c>
      <c r="I401" s="81">
        <v>9.15</v>
      </c>
      <c r="J401" s="106">
        <v>2600000</v>
      </c>
      <c r="K401" s="89">
        <f t="shared" si="37"/>
        <v>651.78082191780823</v>
      </c>
      <c r="L401" s="89">
        <f t="shared" si="38"/>
        <v>0</v>
      </c>
      <c r="M401" s="88" t="str">
        <f t="shared" si="39"/>
        <v/>
      </c>
      <c r="N401" s="89">
        <f t="shared" si="36"/>
        <v>2675606.5753424657</v>
      </c>
      <c r="O401" s="89">
        <f t="shared" si="40"/>
        <v>75606.575342465658</v>
      </c>
      <c r="P401" s="90">
        <f>VLOOKUP(B401,[23]Sheet2!$E$4:$F$1055,2,FALSE)</f>
        <v>75606.48</v>
      </c>
      <c r="Q401" s="80">
        <f t="shared" si="41"/>
        <v>9.5342465661815368E-2</v>
      </c>
      <c r="R401" s="80"/>
    </row>
    <row r="402" spans="1:18" x14ac:dyDescent="0.3">
      <c r="A402" s="85" t="s">
        <v>262</v>
      </c>
      <c r="B402" s="85">
        <v>1060000034</v>
      </c>
      <c r="C402" s="97" t="s">
        <v>611</v>
      </c>
      <c r="D402" s="97" t="s">
        <v>652</v>
      </c>
      <c r="E402" s="78">
        <v>45764</v>
      </c>
      <c r="F402" s="78">
        <v>46129</v>
      </c>
      <c r="G402" s="77" t="s">
        <v>10</v>
      </c>
      <c r="H402" s="77">
        <v>12</v>
      </c>
      <c r="I402" s="81">
        <v>9.15</v>
      </c>
      <c r="J402" s="106">
        <v>2500000</v>
      </c>
      <c r="K402" s="89">
        <f t="shared" si="37"/>
        <v>626.71232876712327</v>
      </c>
      <c r="L402" s="89">
        <f t="shared" si="38"/>
        <v>0</v>
      </c>
      <c r="M402" s="88" t="str">
        <f t="shared" si="39"/>
        <v/>
      </c>
      <c r="N402" s="89">
        <f t="shared" si="36"/>
        <v>2572698.6301369863</v>
      </c>
      <c r="O402" s="89">
        <f t="shared" si="40"/>
        <v>72698.630136986263</v>
      </c>
      <c r="P402" s="90">
        <f>VLOOKUP(B402,[23]Sheet2!$E$4:$F$1055,2,FALSE)</f>
        <v>72698.36</v>
      </c>
      <c r="Q402" s="80">
        <f t="shared" si="41"/>
        <v>0.27013698626251426</v>
      </c>
      <c r="R402" s="80"/>
    </row>
    <row r="403" spans="1:18" x14ac:dyDescent="0.3">
      <c r="A403" s="85" t="s">
        <v>262</v>
      </c>
      <c r="B403" s="85">
        <v>1060000035</v>
      </c>
      <c r="C403" s="97" t="s">
        <v>650</v>
      </c>
      <c r="D403" s="97" t="s">
        <v>651</v>
      </c>
      <c r="E403" s="78">
        <v>45786</v>
      </c>
      <c r="F403" s="78">
        <v>45970</v>
      </c>
      <c r="G403" s="77" t="s">
        <v>10</v>
      </c>
      <c r="H403" s="77">
        <v>6</v>
      </c>
      <c r="I403" s="81">
        <v>8.5</v>
      </c>
      <c r="J403" s="106">
        <v>400000</v>
      </c>
      <c r="K403" s="89">
        <f t="shared" si="37"/>
        <v>93.150684931506845</v>
      </c>
      <c r="L403" s="89">
        <f t="shared" si="38"/>
        <v>0</v>
      </c>
      <c r="M403" s="88" t="str">
        <f t="shared" si="39"/>
        <v/>
      </c>
      <c r="N403" s="89">
        <f t="shared" si="36"/>
        <v>408756.16438356164</v>
      </c>
      <c r="O403" s="89">
        <f t="shared" si="40"/>
        <v>8756.1643835616414</v>
      </c>
      <c r="P403" s="90">
        <f>VLOOKUP(B403,[23]Sheet2!$E$4:$F$1055,2,FALSE)</f>
        <v>8756.1</v>
      </c>
      <c r="Q403" s="80">
        <f t="shared" si="41"/>
        <v>6.4383561641079723E-2</v>
      </c>
      <c r="R403" s="80"/>
    </row>
    <row r="404" spans="1:18" x14ac:dyDescent="0.3">
      <c r="A404" s="85" t="s">
        <v>262</v>
      </c>
      <c r="B404" s="85">
        <v>1060000036</v>
      </c>
      <c r="C404" s="97" t="s">
        <v>611</v>
      </c>
      <c r="D404" s="97" t="s">
        <v>652</v>
      </c>
      <c r="E404" s="78">
        <v>45786</v>
      </c>
      <c r="F404" s="78">
        <v>45970</v>
      </c>
      <c r="G404" s="77" t="s">
        <v>10</v>
      </c>
      <c r="H404" s="77">
        <v>6</v>
      </c>
      <c r="I404" s="81">
        <v>8.6</v>
      </c>
      <c r="J404" s="106">
        <v>2700000</v>
      </c>
      <c r="K404" s="89">
        <f t="shared" si="37"/>
        <v>636.16438356164372</v>
      </c>
      <c r="L404" s="89">
        <f t="shared" si="38"/>
        <v>0</v>
      </c>
      <c r="M404" s="88" t="str">
        <f t="shared" si="39"/>
        <v/>
      </c>
      <c r="N404" s="89">
        <f t="shared" si="36"/>
        <v>2759799.4520547944</v>
      </c>
      <c r="O404" s="89">
        <f t="shared" si="40"/>
        <v>59799.452054794412</v>
      </c>
      <c r="P404" s="90">
        <f>VLOOKUP(B404,[23]Sheet2!$E$4:$F$1055,2,FALSE)</f>
        <v>59799.040000000001</v>
      </c>
      <c r="Q404" s="80">
        <f t="shared" si="41"/>
        <v>0.41205479441123316</v>
      </c>
      <c r="R404" s="80"/>
    </row>
    <row r="405" spans="1:18" x14ac:dyDescent="0.3">
      <c r="A405" s="85" t="s">
        <v>262</v>
      </c>
      <c r="B405" s="85">
        <v>1060000037</v>
      </c>
      <c r="C405" s="97" t="s">
        <v>611</v>
      </c>
      <c r="D405" s="97" t="s">
        <v>652</v>
      </c>
      <c r="E405" s="78">
        <v>45786</v>
      </c>
      <c r="F405" s="78">
        <v>46151</v>
      </c>
      <c r="G405" s="77" t="s">
        <v>10</v>
      </c>
      <c r="H405" s="77">
        <v>12</v>
      </c>
      <c r="I405" s="81">
        <v>9.15</v>
      </c>
      <c r="J405" s="106">
        <v>2800000</v>
      </c>
      <c r="K405" s="89">
        <f t="shared" si="37"/>
        <v>701.91780821917803</v>
      </c>
      <c r="L405" s="89">
        <f t="shared" si="38"/>
        <v>0</v>
      </c>
      <c r="M405" s="88" t="str">
        <f t="shared" si="39"/>
        <v/>
      </c>
      <c r="N405" s="89">
        <f t="shared" si="36"/>
        <v>2865980.2739726026</v>
      </c>
      <c r="O405" s="89">
        <f t="shared" si="40"/>
        <v>65980.273972602561</v>
      </c>
      <c r="P405" s="90">
        <f>VLOOKUP(B405,[23]Sheet2!$E$4:$F$1055,2,FALSE)</f>
        <v>65980.479999999996</v>
      </c>
      <c r="Q405" s="80">
        <f t="shared" si="41"/>
        <v>-0.20602739743480925</v>
      </c>
      <c r="R405" s="80"/>
    </row>
    <row r="406" spans="1:18" x14ac:dyDescent="0.3">
      <c r="A406" s="85" t="s">
        <v>262</v>
      </c>
      <c r="B406" s="85">
        <v>1060000038</v>
      </c>
      <c r="C406" s="97" t="s">
        <v>609</v>
      </c>
      <c r="D406" s="97" t="s">
        <v>754</v>
      </c>
      <c r="E406" s="78">
        <v>45878</v>
      </c>
      <c r="F406" s="78">
        <v>45909</v>
      </c>
      <c r="G406" s="77" t="s">
        <v>10</v>
      </c>
      <c r="H406" s="77">
        <v>1</v>
      </c>
      <c r="I406" s="81">
        <v>7.25</v>
      </c>
      <c r="J406" s="106">
        <v>2642995.9300000002</v>
      </c>
      <c r="K406" s="89">
        <f t="shared" si="37"/>
        <v>524.97864363013696</v>
      </c>
      <c r="L406" s="89">
        <f t="shared" si="38"/>
        <v>0</v>
      </c>
      <c r="M406" s="88" t="str">
        <f t="shared" si="39"/>
        <v/>
      </c>
      <c r="N406" s="89">
        <f t="shared" si="36"/>
        <v>2644045.8872872605</v>
      </c>
      <c r="O406" s="89">
        <f t="shared" si="40"/>
        <v>1049.9572872603312</v>
      </c>
      <c r="P406" s="90">
        <f>VLOOKUP(B406,[23]Sheet2!$E$4:$F$1055,2,FALSE)</f>
        <v>1050.1400000000001</v>
      </c>
      <c r="Q406" s="80">
        <f t="shared" si="41"/>
        <v>-0.18271273966888657</v>
      </c>
      <c r="R406" s="80"/>
    </row>
    <row r="407" spans="1:18" x14ac:dyDescent="0.3">
      <c r="A407" s="85" t="s">
        <v>262</v>
      </c>
      <c r="B407" s="85">
        <v>1060000039</v>
      </c>
      <c r="C407" s="97" t="s">
        <v>611</v>
      </c>
      <c r="D407" s="97" t="s">
        <v>652</v>
      </c>
      <c r="E407" s="78">
        <v>45786</v>
      </c>
      <c r="F407" s="78">
        <v>46151</v>
      </c>
      <c r="G407" s="77" t="s">
        <v>10</v>
      </c>
      <c r="H407" s="77">
        <v>12</v>
      </c>
      <c r="I407" s="81">
        <v>9.15</v>
      </c>
      <c r="J407" s="106">
        <v>2900000</v>
      </c>
      <c r="K407" s="89">
        <f t="shared" si="37"/>
        <v>726.98630136986299</v>
      </c>
      <c r="L407" s="89">
        <f t="shared" si="38"/>
        <v>0</v>
      </c>
      <c r="M407" s="88" t="str">
        <f t="shared" si="39"/>
        <v/>
      </c>
      <c r="N407" s="89">
        <f t="shared" si="36"/>
        <v>2968336.7123287669</v>
      </c>
      <c r="O407" s="89">
        <f t="shared" si="40"/>
        <v>68336.712328766938</v>
      </c>
      <c r="P407" s="90">
        <f>VLOOKUP(B407,[23]Sheet2!$E$4:$F$1055,2,FALSE)</f>
        <v>68337.06</v>
      </c>
      <c r="Q407" s="80">
        <f t="shared" si="41"/>
        <v>-0.34767123305937275</v>
      </c>
      <c r="R407" s="80"/>
    </row>
    <row r="408" spans="1:18" x14ac:dyDescent="0.3">
      <c r="A408" s="85" t="s">
        <v>262</v>
      </c>
      <c r="B408" s="85">
        <v>1060000040</v>
      </c>
      <c r="C408" s="97" t="s">
        <v>739</v>
      </c>
      <c r="D408" s="97" t="s">
        <v>740</v>
      </c>
      <c r="E408" s="78">
        <v>45791</v>
      </c>
      <c r="F408" s="78">
        <v>45975</v>
      </c>
      <c r="G408" s="77" t="s">
        <v>10</v>
      </c>
      <c r="H408" s="77">
        <v>6</v>
      </c>
      <c r="I408" s="81">
        <v>8.6</v>
      </c>
      <c r="J408" s="106">
        <v>900000</v>
      </c>
      <c r="K408" s="89">
        <f t="shared" si="37"/>
        <v>212.05479452054794</v>
      </c>
      <c r="L408" s="89">
        <f t="shared" si="38"/>
        <v>0</v>
      </c>
      <c r="M408" s="88" t="str">
        <f t="shared" si="39"/>
        <v/>
      </c>
      <c r="N408" s="89">
        <f t="shared" si="36"/>
        <v>918872.87671232875</v>
      </c>
      <c r="O408" s="89">
        <f t="shared" si="40"/>
        <v>18872.876712328754</v>
      </c>
      <c r="P408" s="90">
        <f>VLOOKUP(B408,[23]Sheet2!$E$4:$F$1055,2,FALSE)</f>
        <v>18872.45</v>
      </c>
      <c r="Q408" s="80">
        <f t="shared" si="41"/>
        <v>0.42671232875363785</v>
      </c>
      <c r="R408" s="80"/>
    </row>
    <row r="409" spans="1:18" x14ac:dyDescent="0.3">
      <c r="A409" s="85" t="s">
        <v>262</v>
      </c>
      <c r="B409" s="85">
        <v>1060000041</v>
      </c>
      <c r="C409" s="97" t="s">
        <v>739</v>
      </c>
      <c r="D409" s="97" t="s">
        <v>740</v>
      </c>
      <c r="E409" s="78">
        <v>45791</v>
      </c>
      <c r="F409" s="78">
        <v>45883</v>
      </c>
      <c r="G409" s="77" t="s">
        <v>10</v>
      </c>
      <c r="H409" s="77">
        <v>3</v>
      </c>
      <c r="I409" s="81">
        <v>8</v>
      </c>
      <c r="J409" s="106">
        <v>800000</v>
      </c>
      <c r="K409" s="89">
        <f t="shared" si="37"/>
        <v>175.34246575342465</v>
      </c>
      <c r="L409" s="89">
        <f t="shared" si="38"/>
        <v>0</v>
      </c>
      <c r="M409" s="88" t="str">
        <f t="shared" si="39"/>
        <v/>
      </c>
      <c r="N409" s="89">
        <f t="shared" si="36"/>
        <v>815605.47945205483</v>
      </c>
      <c r="O409" s="89">
        <f t="shared" si="40"/>
        <v>15605.479452054831</v>
      </c>
      <c r="P409" s="90">
        <f>VLOOKUP(B409,[23]Sheet2!$E$4:$F$1055,2,FALSE)</f>
        <v>15605.26</v>
      </c>
      <c r="Q409" s="80">
        <f t="shared" si="41"/>
        <v>0.21945205483098107</v>
      </c>
      <c r="R409" s="80"/>
    </row>
    <row r="410" spans="1:18" x14ac:dyDescent="0.3">
      <c r="A410" s="85" t="s">
        <v>262</v>
      </c>
      <c r="B410" s="85">
        <v>1060000043</v>
      </c>
      <c r="C410" s="86" t="s">
        <v>755</v>
      </c>
      <c r="D410" s="85" t="s">
        <v>756</v>
      </c>
      <c r="E410" s="99">
        <v>45799</v>
      </c>
      <c r="F410" s="99">
        <v>45983</v>
      </c>
      <c r="G410" s="85" t="s">
        <v>10</v>
      </c>
      <c r="H410" s="85">
        <v>6</v>
      </c>
      <c r="I410" s="81">
        <v>8.4</v>
      </c>
      <c r="J410" s="105">
        <v>100000</v>
      </c>
      <c r="K410" s="89">
        <f t="shared" si="37"/>
        <v>23.013698630136986</v>
      </c>
      <c r="L410" s="89">
        <f t="shared" si="38"/>
        <v>0</v>
      </c>
      <c r="M410" s="88" t="str">
        <f t="shared" si="39"/>
        <v/>
      </c>
      <c r="N410" s="89">
        <f t="shared" si="36"/>
        <v>101864.10958904109</v>
      </c>
      <c r="O410" s="89">
        <f t="shared" si="40"/>
        <v>1864.1095890410943</v>
      </c>
      <c r="P410" s="90">
        <f>VLOOKUP(B410,[23]Sheet2!$E$4:$F$1055,2,FALSE)</f>
        <v>1863.81</v>
      </c>
      <c r="Q410" s="80">
        <f t="shared" si="41"/>
        <v>0.29958904109435025</v>
      </c>
      <c r="R410" s="80"/>
    </row>
    <row r="411" spans="1:18" x14ac:dyDescent="0.3">
      <c r="A411" s="85" t="s">
        <v>262</v>
      </c>
      <c r="B411" s="85">
        <v>1060000044</v>
      </c>
      <c r="C411" s="86">
        <v>197128002227</v>
      </c>
      <c r="D411" s="85" t="s">
        <v>501</v>
      </c>
      <c r="E411" s="99">
        <v>45805</v>
      </c>
      <c r="F411" s="99">
        <v>46535</v>
      </c>
      <c r="G411" s="85" t="s">
        <v>10</v>
      </c>
      <c r="H411" s="85">
        <v>24</v>
      </c>
      <c r="I411" s="81">
        <v>10.65</v>
      </c>
      <c r="J411" s="105">
        <v>3000000</v>
      </c>
      <c r="K411" s="89">
        <f t="shared" si="37"/>
        <v>875.34246575342468</v>
      </c>
      <c r="L411" s="89">
        <f t="shared" si="38"/>
        <v>0</v>
      </c>
      <c r="M411" s="88" t="str">
        <f t="shared" si="39"/>
        <v/>
      </c>
      <c r="N411" s="89">
        <f t="shared" si="36"/>
        <v>3065650.6849315069</v>
      </c>
      <c r="O411" s="89">
        <f t="shared" si="40"/>
        <v>65650.684931506868</v>
      </c>
      <c r="P411" s="90">
        <f>VLOOKUP(B411,[23]Sheet2!$E$4:$F$1055,2,FALSE)</f>
        <v>65650.5</v>
      </c>
      <c r="Q411" s="80">
        <f t="shared" si="41"/>
        <v>0.18493150686845183</v>
      </c>
      <c r="R411" s="80"/>
    </row>
    <row r="412" spans="1:18" x14ac:dyDescent="0.3">
      <c r="A412" s="96" t="s">
        <v>262</v>
      </c>
      <c r="B412" s="96">
        <v>1060000045</v>
      </c>
      <c r="C412" s="96" t="s">
        <v>868</v>
      </c>
      <c r="D412" s="96" t="s">
        <v>869</v>
      </c>
      <c r="E412" s="78">
        <v>45872</v>
      </c>
      <c r="F412" s="78">
        <v>45903</v>
      </c>
      <c r="G412" s="77" t="s">
        <v>10</v>
      </c>
      <c r="H412" s="77">
        <v>1</v>
      </c>
      <c r="I412" s="81">
        <v>7</v>
      </c>
      <c r="J412" s="106">
        <v>1500000</v>
      </c>
      <c r="K412" s="89">
        <f t="shared" si="37"/>
        <v>287.67123287671239</v>
      </c>
      <c r="L412" s="89">
        <f t="shared" si="38"/>
        <v>0</v>
      </c>
      <c r="M412" s="88" t="str">
        <f t="shared" si="39"/>
        <v/>
      </c>
      <c r="N412" s="89">
        <f t="shared" si="36"/>
        <v>1502301.3698630137</v>
      </c>
      <c r="O412" s="89">
        <f t="shared" si="40"/>
        <v>2301.3698630137369</v>
      </c>
      <c r="P412" s="90">
        <f>VLOOKUP(B412,[23]Sheet2!$E$4:$F$1055,2,FALSE)</f>
        <v>2301.3700000000003</v>
      </c>
      <c r="Q412" s="80">
        <f t="shared" si="41"/>
        <v>-1.3698626344194054E-4</v>
      </c>
      <c r="R412" s="80"/>
    </row>
    <row r="413" spans="1:18" x14ac:dyDescent="0.3">
      <c r="A413" s="85" t="s">
        <v>262</v>
      </c>
      <c r="B413" s="85">
        <v>1060000046</v>
      </c>
      <c r="C413" s="97" t="s">
        <v>885</v>
      </c>
      <c r="D413" s="97" t="s">
        <v>886</v>
      </c>
      <c r="E413" s="78">
        <v>45847</v>
      </c>
      <c r="F413" s="78">
        <v>46212</v>
      </c>
      <c r="G413" s="77" t="s">
        <v>104</v>
      </c>
      <c r="H413" s="77">
        <v>12</v>
      </c>
      <c r="I413" s="81">
        <v>8.4</v>
      </c>
      <c r="J413" s="106">
        <v>3800000</v>
      </c>
      <c r="K413" s="89">
        <f t="shared" si="37"/>
        <v>874.52054794520552</v>
      </c>
      <c r="L413" s="89">
        <f t="shared" si="38"/>
        <v>9</v>
      </c>
      <c r="M413" s="88">
        <f t="shared" si="39"/>
        <v>45878</v>
      </c>
      <c r="N413" s="89">
        <f t="shared" si="36"/>
        <v>3801749.0410958906</v>
      </c>
      <c r="O413" s="89">
        <f t="shared" si="40"/>
        <v>1749.0410958905704</v>
      </c>
      <c r="P413" s="90">
        <f>VLOOKUP(B413,[23]Sheet2!$E$4:$F$1055,2,FALSE)</f>
        <v>1749.02</v>
      </c>
      <c r="Q413" s="80">
        <f t="shared" si="41"/>
        <v>2.1095890570450138E-2</v>
      </c>
      <c r="R413" s="80"/>
    </row>
    <row r="414" spans="1:18" x14ac:dyDescent="0.3">
      <c r="A414" s="85" t="s">
        <v>262</v>
      </c>
      <c r="B414" s="85">
        <v>1060000047</v>
      </c>
      <c r="C414" s="97" t="s">
        <v>913</v>
      </c>
      <c r="D414" s="97" t="s">
        <v>914</v>
      </c>
      <c r="E414" s="78">
        <v>45855</v>
      </c>
      <c r="F414" s="78">
        <v>46039</v>
      </c>
      <c r="G414" s="77" t="s">
        <v>10</v>
      </c>
      <c r="H414" s="77">
        <v>6</v>
      </c>
      <c r="I414" s="81">
        <v>8.25</v>
      </c>
      <c r="J414" s="106">
        <v>3000000</v>
      </c>
      <c r="K414" s="89">
        <f t="shared" si="37"/>
        <v>678.08219178082197</v>
      </c>
      <c r="L414" s="89">
        <f t="shared" si="38"/>
        <v>0</v>
      </c>
      <c r="M414" s="88" t="str">
        <f t="shared" si="39"/>
        <v/>
      </c>
      <c r="N414" s="89">
        <f t="shared" si="36"/>
        <v>3016952.0547945206</v>
      </c>
      <c r="O414" s="89">
        <f t="shared" si="40"/>
        <v>16952.054794520605</v>
      </c>
      <c r="P414" s="90">
        <f>VLOOKUP(B414,[23]Sheet2!$E$4:$F$1055,2,FALSE)</f>
        <v>16952</v>
      </c>
      <c r="Q414" s="80">
        <f t="shared" si="41"/>
        <v>5.4794520605355501E-2</v>
      </c>
      <c r="R414" s="80"/>
    </row>
    <row r="415" spans="1:18" x14ac:dyDescent="0.3">
      <c r="A415" s="85" t="s">
        <v>262</v>
      </c>
      <c r="B415" s="85">
        <v>1060000048</v>
      </c>
      <c r="C415" s="86" t="s">
        <v>610</v>
      </c>
      <c r="D415" s="85" t="s">
        <v>612</v>
      </c>
      <c r="E415" s="91">
        <v>45874</v>
      </c>
      <c r="F415" s="91">
        <v>45905</v>
      </c>
      <c r="G415" s="85" t="s">
        <v>10</v>
      </c>
      <c r="H415" s="85">
        <v>1</v>
      </c>
      <c r="I415" s="81">
        <v>7.4</v>
      </c>
      <c r="J415" s="105">
        <v>1500000</v>
      </c>
      <c r="K415" s="89">
        <f t="shared" si="37"/>
        <v>304.10958904109594</v>
      </c>
      <c r="L415" s="89">
        <f t="shared" si="38"/>
        <v>0</v>
      </c>
      <c r="M415" s="88" t="str">
        <f t="shared" si="39"/>
        <v/>
      </c>
      <c r="N415" s="89">
        <f t="shared" si="36"/>
        <v>1501824.6575342466</v>
      </c>
      <c r="O415" s="89">
        <f t="shared" si="40"/>
        <v>1824.6575342465658</v>
      </c>
      <c r="P415" s="90">
        <f>VLOOKUP(B415,[23]Sheet2!$E$4:$F$1055,2,FALSE)</f>
        <v>1824.66</v>
      </c>
      <c r="Q415" s="80">
        <f t="shared" si="41"/>
        <v>-2.4657534343077714E-3</v>
      </c>
      <c r="R415" s="80"/>
    </row>
    <row r="416" spans="1:18" x14ac:dyDescent="0.3">
      <c r="A416" s="85" t="s">
        <v>262</v>
      </c>
      <c r="B416" s="85">
        <v>1060000049</v>
      </c>
      <c r="C416" s="86" t="s">
        <v>739</v>
      </c>
      <c r="D416" s="85" t="s">
        <v>740</v>
      </c>
      <c r="E416" s="99">
        <v>45874</v>
      </c>
      <c r="F416" s="91">
        <v>45966</v>
      </c>
      <c r="G416" s="85" t="s">
        <v>10</v>
      </c>
      <c r="H416" s="85">
        <v>3</v>
      </c>
      <c r="I416" s="81">
        <v>7.9</v>
      </c>
      <c r="J416" s="105">
        <v>2700000</v>
      </c>
      <c r="K416" s="89">
        <f t="shared" si="37"/>
        <v>584.38356164383561</v>
      </c>
      <c r="L416" s="89">
        <f t="shared" si="38"/>
        <v>0</v>
      </c>
      <c r="M416" s="88" t="str">
        <f t="shared" si="39"/>
        <v/>
      </c>
      <c r="N416" s="89">
        <f t="shared" si="36"/>
        <v>2703506.3013698631</v>
      </c>
      <c r="O416" s="89">
        <f t="shared" si="40"/>
        <v>3506.3013698630966</v>
      </c>
      <c r="P416" s="90">
        <f>VLOOKUP(B416,[23]Sheet2!$E$4:$F$1055,2,FALSE)</f>
        <v>3506.28</v>
      </c>
      <c r="Q416" s="80">
        <f t="shared" si="41"/>
        <v>2.1369863096424524E-2</v>
      </c>
      <c r="R416" s="80"/>
    </row>
    <row r="417" spans="1:18" x14ac:dyDescent="0.3">
      <c r="A417" s="85" t="s">
        <v>262</v>
      </c>
      <c r="B417" s="85">
        <v>1060000050</v>
      </c>
      <c r="C417" s="86" t="s">
        <v>739</v>
      </c>
      <c r="D417" s="85" t="s">
        <v>740</v>
      </c>
      <c r="E417" s="91">
        <v>45874</v>
      </c>
      <c r="F417" s="91">
        <v>45966</v>
      </c>
      <c r="G417" s="85" t="s">
        <v>10</v>
      </c>
      <c r="H417" s="85">
        <v>3</v>
      </c>
      <c r="I417" s="81">
        <v>7.9</v>
      </c>
      <c r="J417" s="105">
        <v>2400000</v>
      </c>
      <c r="K417" s="89">
        <f t="shared" si="37"/>
        <v>519.45205479452056</v>
      </c>
      <c r="L417" s="89">
        <f t="shared" si="38"/>
        <v>0</v>
      </c>
      <c r="M417" s="88" t="str">
        <f t="shared" si="39"/>
        <v/>
      </c>
      <c r="N417" s="89">
        <f t="shared" si="36"/>
        <v>2403116.7123287669</v>
      </c>
      <c r="O417" s="89">
        <f t="shared" si="40"/>
        <v>3116.7123287669383</v>
      </c>
      <c r="P417" s="90">
        <f>VLOOKUP(B417,[23]Sheet2!$E$4:$F$1055,2,FALSE)</f>
        <v>3116.7</v>
      </c>
      <c r="Q417" s="80">
        <f t="shared" si="41"/>
        <v>1.232876693848084E-2</v>
      </c>
      <c r="R417" s="80"/>
    </row>
    <row r="418" spans="1:18" x14ac:dyDescent="0.3">
      <c r="A418" s="85" t="s">
        <v>262</v>
      </c>
      <c r="B418" s="85">
        <v>1060000051</v>
      </c>
      <c r="C418" s="86" t="s">
        <v>993</v>
      </c>
      <c r="D418" s="77" t="s">
        <v>994</v>
      </c>
      <c r="E418" s="99">
        <v>45874</v>
      </c>
      <c r="F418" s="91">
        <v>46058</v>
      </c>
      <c r="G418" s="77" t="s">
        <v>10</v>
      </c>
      <c r="H418" s="77">
        <v>6</v>
      </c>
      <c r="I418" s="81">
        <v>8.4</v>
      </c>
      <c r="J418" s="106">
        <v>1900000</v>
      </c>
      <c r="K418" s="89">
        <f t="shared" si="37"/>
        <v>437.26027397260276</v>
      </c>
      <c r="L418" s="89">
        <f t="shared" si="38"/>
        <v>0</v>
      </c>
      <c r="M418" s="88" t="str">
        <f t="shared" si="39"/>
        <v/>
      </c>
      <c r="N418" s="89">
        <f t="shared" si="36"/>
        <v>1902623.5616438356</v>
      </c>
      <c r="O418" s="89">
        <f t="shared" si="40"/>
        <v>2623.5616438356228</v>
      </c>
      <c r="P418" s="90">
        <f>VLOOKUP(B418,[23]Sheet2!$E$4:$F$1055,2,FALSE)</f>
        <v>2623.56</v>
      </c>
      <c r="Q418" s="80">
        <f t="shared" si="41"/>
        <v>1.6438356228718476E-3</v>
      </c>
      <c r="R418" s="80"/>
    </row>
    <row r="419" spans="1:18" x14ac:dyDescent="0.3">
      <c r="A419" s="85" t="s">
        <v>567</v>
      </c>
      <c r="B419" s="96">
        <v>1590000002</v>
      </c>
      <c r="C419" s="97" t="s">
        <v>568</v>
      </c>
      <c r="D419" s="97" t="s">
        <v>569</v>
      </c>
      <c r="E419" s="78">
        <v>45836</v>
      </c>
      <c r="F419" s="78">
        <v>45928</v>
      </c>
      <c r="G419" s="77" t="s">
        <v>10</v>
      </c>
      <c r="H419" s="77">
        <v>3</v>
      </c>
      <c r="I419" s="81">
        <v>7.5</v>
      </c>
      <c r="J419" s="106">
        <v>1018147.94</v>
      </c>
      <c r="K419" s="89">
        <f t="shared" si="37"/>
        <v>209.20848082191779</v>
      </c>
      <c r="L419" s="89">
        <f t="shared" si="38"/>
        <v>0</v>
      </c>
      <c r="M419" s="88" t="str">
        <f t="shared" si="39"/>
        <v/>
      </c>
      <c r="N419" s="89">
        <f t="shared" si="36"/>
        <v>1027353.1131561643</v>
      </c>
      <c r="O419" s="89">
        <f t="shared" si="40"/>
        <v>9205.1731561643537</v>
      </c>
      <c r="P419" s="90">
        <f>VLOOKUP(B419,[23]Sheet2!$E$4:$F$1055,2,FALSE)</f>
        <v>9205.42</v>
      </c>
      <c r="Q419" s="80">
        <f t="shared" si="41"/>
        <v>-0.24684383564635937</v>
      </c>
      <c r="R419" s="80"/>
    </row>
    <row r="420" spans="1:18" x14ac:dyDescent="0.3">
      <c r="A420" s="85" t="s">
        <v>567</v>
      </c>
      <c r="B420" s="85">
        <v>1590000003</v>
      </c>
      <c r="C420" s="97" t="s">
        <v>406</v>
      </c>
      <c r="D420" s="97" t="s">
        <v>407</v>
      </c>
      <c r="E420" s="78">
        <v>45836</v>
      </c>
      <c r="F420" s="78">
        <v>45928</v>
      </c>
      <c r="G420" s="77" t="s">
        <v>10</v>
      </c>
      <c r="H420" s="77">
        <v>3</v>
      </c>
      <c r="I420" s="81">
        <v>7.5</v>
      </c>
      <c r="J420" s="106">
        <v>1530246.58</v>
      </c>
      <c r="K420" s="89">
        <f t="shared" si="37"/>
        <v>314.43422876712327</v>
      </c>
      <c r="L420" s="89">
        <f t="shared" si="38"/>
        <v>0</v>
      </c>
      <c r="M420" s="88" t="str">
        <f t="shared" si="39"/>
        <v/>
      </c>
      <c r="N420" s="89">
        <f t="shared" si="36"/>
        <v>1544081.6860657535</v>
      </c>
      <c r="O420" s="89">
        <f t="shared" si="40"/>
        <v>13835.106065753382</v>
      </c>
      <c r="P420" s="90">
        <f>VLOOKUP(B420,[23]Sheet2!$E$4:$F$1055,2,FALSE)</f>
        <v>13835.18</v>
      </c>
      <c r="Q420" s="80">
        <f t="shared" si="41"/>
        <v>-7.3934246618591715E-2</v>
      </c>
      <c r="R420" s="80"/>
    </row>
    <row r="421" spans="1:18" x14ac:dyDescent="0.3">
      <c r="A421" s="85" t="s">
        <v>567</v>
      </c>
      <c r="B421" s="85">
        <v>1590000006</v>
      </c>
      <c r="C421" s="97" t="s">
        <v>576</v>
      </c>
      <c r="D421" s="97" t="s">
        <v>577</v>
      </c>
      <c r="E421" s="78">
        <v>45748</v>
      </c>
      <c r="F421" s="78">
        <v>46478</v>
      </c>
      <c r="G421" s="77" t="s">
        <v>10</v>
      </c>
      <c r="H421" s="77">
        <v>24</v>
      </c>
      <c r="I421" s="81">
        <v>10.75</v>
      </c>
      <c r="J421" s="106">
        <v>2000000</v>
      </c>
      <c r="K421" s="89">
        <f t="shared" si="37"/>
        <v>589.04109589041093</v>
      </c>
      <c r="L421" s="89">
        <f t="shared" si="38"/>
        <v>0</v>
      </c>
      <c r="M421" s="88" t="str">
        <f t="shared" si="39"/>
        <v/>
      </c>
      <c r="N421" s="89">
        <f t="shared" si="36"/>
        <v>2077753.4246575343</v>
      </c>
      <c r="O421" s="89">
        <f t="shared" si="40"/>
        <v>77753.424657534342</v>
      </c>
      <c r="P421" s="90">
        <f>VLOOKUP(B421,[23]Sheet2!$E$4:$F$1055,2,FALSE)</f>
        <v>77753.279999999999</v>
      </c>
      <c r="Q421" s="80">
        <f t="shared" si="41"/>
        <v>0.14465753434342332</v>
      </c>
      <c r="R421" s="80"/>
    </row>
    <row r="422" spans="1:18" x14ac:dyDescent="0.3">
      <c r="A422" s="85" t="s">
        <v>567</v>
      </c>
      <c r="B422" s="85">
        <v>1590000008</v>
      </c>
      <c r="C422" s="97" t="s">
        <v>576</v>
      </c>
      <c r="D422" s="97" t="s">
        <v>577</v>
      </c>
      <c r="E422" s="78">
        <v>45793</v>
      </c>
      <c r="F422" s="78">
        <v>46523</v>
      </c>
      <c r="G422" s="77" t="s">
        <v>10</v>
      </c>
      <c r="H422" s="77">
        <v>24</v>
      </c>
      <c r="I422" s="81">
        <v>10.75</v>
      </c>
      <c r="J422" s="106">
        <v>1500000</v>
      </c>
      <c r="K422" s="89">
        <f t="shared" si="37"/>
        <v>441.78082191780823</v>
      </c>
      <c r="L422" s="89">
        <f t="shared" si="38"/>
        <v>0</v>
      </c>
      <c r="M422" s="88" t="str">
        <f t="shared" si="39"/>
        <v/>
      </c>
      <c r="N422" s="89">
        <f t="shared" si="36"/>
        <v>1538434.9315068494</v>
      </c>
      <c r="O422" s="89">
        <f t="shared" si="40"/>
        <v>38434.93150684936</v>
      </c>
      <c r="P422" s="90">
        <f>VLOOKUP(B422,[23]Sheet2!$E$4:$F$1055,2,FALSE)</f>
        <v>38434.86</v>
      </c>
      <c r="Q422" s="80">
        <f t="shared" si="41"/>
        <v>7.1506849359138869E-2</v>
      </c>
      <c r="R422" s="80"/>
    </row>
    <row r="423" spans="1:18" x14ac:dyDescent="0.3">
      <c r="A423" s="85" t="s">
        <v>567</v>
      </c>
      <c r="B423" s="85">
        <v>1590000009</v>
      </c>
      <c r="C423" s="86" t="s">
        <v>796</v>
      </c>
      <c r="D423" s="85" t="s">
        <v>797</v>
      </c>
      <c r="E423" s="78">
        <v>45851</v>
      </c>
      <c r="F423" s="78">
        <v>45882</v>
      </c>
      <c r="G423" s="85" t="s">
        <v>10</v>
      </c>
      <c r="H423" s="85">
        <v>1</v>
      </c>
      <c r="I423" s="81">
        <v>7</v>
      </c>
      <c r="J423" s="105">
        <v>301553.43</v>
      </c>
      <c r="K423" s="89">
        <f t="shared" si="37"/>
        <v>57.832164657534257</v>
      </c>
      <c r="L423" s="89">
        <f t="shared" si="38"/>
        <v>0</v>
      </c>
      <c r="M423" s="88" t="str">
        <f t="shared" si="39"/>
        <v/>
      </c>
      <c r="N423" s="89">
        <f t="shared" si="36"/>
        <v>303230.56277506851</v>
      </c>
      <c r="O423" s="89">
        <f t="shared" si="40"/>
        <v>1677.1327750685159</v>
      </c>
      <c r="P423" s="90">
        <f>VLOOKUP(B423,[23]Sheet2!$E$4:$F$1055,2,FALSE)</f>
        <v>1676.9399999999998</v>
      </c>
      <c r="Q423" s="80">
        <f t="shared" si="41"/>
        <v>0.1927750685160845</v>
      </c>
      <c r="R423" s="80"/>
    </row>
    <row r="424" spans="1:18" x14ac:dyDescent="0.3">
      <c r="A424" s="85" t="s">
        <v>567</v>
      </c>
      <c r="B424" s="85">
        <v>1590000010</v>
      </c>
      <c r="C424" s="97" t="s">
        <v>826</v>
      </c>
      <c r="D424" s="97" t="s">
        <v>827</v>
      </c>
      <c r="E424" s="78">
        <v>45825</v>
      </c>
      <c r="F424" s="78">
        <v>46008</v>
      </c>
      <c r="G424" s="77" t="s">
        <v>10</v>
      </c>
      <c r="H424" s="77">
        <v>6</v>
      </c>
      <c r="I424" s="81">
        <v>8.25</v>
      </c>
      <c r="J424" s="106">
        <v>10000000</v>
      </c>
      <c r="K424" s="89">
        <f t="shared" si="37"/>
        <v>2260.2739726027398</v>
      </c>
      <c r="L424" s="89">
        <f t="shared" si="38"/>
        <v>0</v>
      </c>
      <c r="M424" s="88" t="str">
        <f t="shared" si="39"/>
        <v/>
      </c>
      <c r="N424" s="89">
        <f t="shared" si="36"/>
        <v>10124315.06849315</v>
      </c>
      <c r="O424" s="89">
        <f t="shared" si="40"/>
        <v>124315.06849315017</v>
      </c>
      <c r="P424" s="90">
        <f>VLOOKUP(B424,[23]Sheet2!$E$4:$F$1055,2,FALSE)</f>
        <v>124314.85</v>
      </c>
      <c r="Q424" s="80">
        <f t="shared" si="41"/>
        <v>0.218493150168797</v>
      </c>
      <c r="R424" s="80"/>
    </row>
    <row r="425" spans="1:18" x14ac:dyDescent="0.3">
      <c r="A425" s="85" t="s">
        <v>567</v>
      </c>
      <c r="B425" s="85">
        <v>1590000011</v>
      </c>
      <c r="C425" s="97" t="s">
        <v>828</v>
      </c>
      <c r="D425" s="77" t="s">
        <v>829</v>
      </c>
      <c r="E425" s="78">
        <v>45827</v>
      </c>
      <c r="F425" s="78">
        <v>46192</v>
      </c>
      <c r="G425" s="77" t="s">
        <v>10</v>
      </c>
      <c r="H425" s="77">
        <v>12</v>
      </c>
      <c r="I425" s="81">
        <v>8.75</v>
      </c>
      <c r="J425" s="106">
        <v>1000000</v>
      </c>
      <c r="K425" s="89">
        <f t="shared" si="37"/>
        <v>239.72602739726028</v>
      </c>
      <c r="L425" s="89">
        <f t="shared" si="38"/>
        <v>0</v>
      </c>
      <c r="M425" s="88" t="str">
        <f t="shared" si="39"/>
        <v/>
      </c>
      <c r="N425" s="89">
        <f t="shared" si="36"/>
        <v>1012705.4794520548</v>
      </c>
      <c r="O425" s="89">
        <f t="shared" si="40"/>
        <v>12705.479452054831</v>
      </c>
      <c r="P425" s="90">
        <f>VLOOKUP(B425,[23]Sheet2!$E$4:$F$1055,2,FALSE)</f>
        <v>12705.69</v>
      </c>
      <c r="Q425" s="80">
        <f t="shared" si="41"/>
        <v>-0.21054794516930997</v>
      </c>
      <c r="R425" s="80"/>
    </row>
    <row r="426" spans="1:18" x14ac:dyDescent="0.3">
      <c r="A426" s="85" t="s">
        <v>567</v>
      </c>
      <c r="B426" s="85">
        <v>1590000012</v>
      </c>
      <c r="C426" s="97">
        <v>200183802089</v>
      </c>
      <c r="D426" s="77" t="s">
        <v>887</v>
      </c>
      <c r="E426" s="78">
        <v>45839</v>
      </c>
      <c r="F426" s="78">
        <v>45931</v>
      </c>
      <c r="G426" s="77" t="s">
        <v>104</v>
      </c>
      <c r="H426" s="77">
        <v>3</v>
      </c>
      <c r="I426" s="81">
        <v>7.65</v>
      </c>
      <c r="J426" s="106">
        <v>2800000</v>
      </c>
      <c r="K426" s="89">
        <f t="shared" si="37"/>
        <v>586.84931506849318</v>
      </c>
      <c r="L426" s="89">
        <f t="shared" si="38"/>
        <v>1</v>
      </c>
      <c r="M426" s="88">
        <f t="shared" si="39"/>
        <v>45870</v>
      </c>
      <c r="N426" s="89">
        <f t="shared" si="36"/>
        <v>2805868.493150685</v>
      </c>
      <c r="O426" s="89">
        <f t="shared" si="40"/>
        <v>5868.4931506849825</v>
      </c>
      <c r="P426" s="90">
        <f>VLOOKUP(B426,[23]Sheet2!$E$4:$F$1055,2,FALSE)</f>
        <v>5868.52</v>
      </c>
      <c r="Q426" s="80">
        <f t="shared" si="41"/>
        <v>-2.6849315017898334E-2</v>
      </c>
      <c r="R426" s="80"/>
    </row>
    <row r="427" spans="1:18" x14ac:dyDescent="0.3">
      <c r="A427" s="85" t="s">
        <v>567</v>
      </c>
      <c r="B427" s="85">
        <v>1590000013</v>
      </c>
      <c r="C427" s="97">
        <v>195410902544</v>
      </c>
      <c r="D427" s="97" t="s">
        <v>995</v>
      </c>
      <c r="E427" s="78">
        <v>45875</v>
      </c>
      <c r="F427" s="78">
        <v>45967</v>
      </c>
      <c r="G427" s="77" t="s">
        <v>10</v>
      </c>
      <c r="H427" s="77">
        <v>3</v>
      </c>
      <c r="I427" s="81">
        <v>7.65</v>
      </c>
      <c r="J427" s="106">
        <v>1100000</v>
      </c>
      <c r="K427" s="89">
        <f t="shared" si="37"/>
        <v>230.54794520547946</v>
      </c>
      <c r="L427" s="89">
        <f t="shared" si="38"/>
        <v>0</v>
      </c>
      <c r="M427" s="88" t="str">
        <f t="shared" si="39"/>
        <v/>
      </c>
      <c r="N427" s="89">
        <f t="shared" si="36"/>
        <v>1101152.7397260275</v>
      </c>
      <c r="O427" s="89">
        <f t="shared" si="40"/>
        <v>1152.7397260274738</v>
      </c>
      <c r="P427" s="90">
        <f>VLOOKUP(B427,[23]Sheet2!$E$4:$F$1055,2,FALSE)</f>
        <v>1152.75</v>
      </c>
      <c r="Q427" s="80">
        <f t="shared" si="41"/>
        <v>-1.0273972526192665E-2</v>
      </c>
      <c r="R427" s="80"/>
    </row>
    <row r="428" spans="1:18" x14ac:dyDescent="0.3">
      <c r="A428" s="85" t="s">
        <v>287</v>
      </c>
      <c r="B428" s="85">
        <v>1340000006</v>
      </c>
      <c r="C428" s="86">
        <v>196207100296</v>
      </c>
      <c r="D428" s="85" t="s">
        <v>140</v>
      </c>
      <c r="E428" s="78">
        <v>45853</v>
      </c>
      <c r="F428" s="78">
        <v>46218</v>
      </c>
      <c r="G428" s="85" t="s">
        <v>10</v>
      </c>
      <c r="H428" s="85">
        <v>12</v>
      </c>
      <c r="I428" s="81">
        <v>9</v>
      </c>
      <c r="J428" s="104">
        <v>550000</v>
      </c>
      <c r="K428" s="89">
        <f t="shared" si="37"/>
        <v>135.61643835616439</v>
      </c>
      <c r="L428" s="89">
        <f t="shared" si="38"/>
        <v>0</v>
      </c>
      <c r="M428" s="88" t="str">
        <f t="shared" si="39"/>
        <v/>
      </c>
      <c r="N428" s="89">
        <f t="shared" si="36"/>
        <v>553661.64383561641</v>
      </c>
      <c r="O428" s="89">
        <f t="shared" si="40"/>
        <v>3661.6438356164144</v>
      </c>
      <c r="P428" s="90">
        <f>VLOOKUP(B428,[23]Sheet2!$E$4:$F$1055,2,FALSE)</f>
        <v>3661.5</v>
      </c>
      <c r="Q428" s="80">
        <f t="shared" si="41"/>
        <v>0.14383561641443521</v>
      </c>
      <c r="R428" s="80"/>
    </row>
    <row r="429" spans="1:18" x14ac:dyDescent="0.3">
      <c r="A429" s="85" t="s">
        <v>287</v>
      </c>
      <c r="B429" s="85">
        <v>1340000007</v>
      </c>
      <c r="C429" s="86" t="s">
        <v>225</v>
      </c>
      <c r="D429" s="85" t="s">
        <v>226</v>
      </c>
      <c r="E429" s="99">
        <v>45548</v>
      </c>
      <c r="F429" s="99">
        <v>45913</v>
      </c>
      <c r="G429" s="85" t="s">
        <v>10</v>
      </c>
      <c r="H429" s="85">
        <v>12</v>
      </c>
      <c r="I429" s="81">
        <v>10</v>
      </c>
      <c r="J429" s="107">
        <v>2000000</v>
      </c>
      <c r="K429" s="89">
        <f t="shared" si="37"/>
        <v>547.94520547945206</v>
      </c>
      <c r="L429" s="89">
        <f t="shared" si="38"/>
        <v>0</v>
      </c>
      <c r="M429" s="88" t="str">
        <f t="shared" si="39"/>
        <v/>
      </c>
      <c r="N429" s="89">
        <f t="shared" si="36"/>
        <v>2181917.8082191781</v>
      </c>
      <c r="O429" s="89">
        <f t="shared" si="40"/>
        <v>181917.80821917811</v>
      </c>
      <c r="P429" s="90">
        <f>VLOOKUP(B429,[23]Sheet2!$E$4:$F$1055,2,FALSE)</f>
        <v>181919.4</v>
      </c>
      <c r="Q429" s="80">
        <f t="shared" si="41"/>
        <v>-1.5917808218800928</v>
      </c>
      <c r="R429" s="80"/>
    </row>
    <row r="430" spans="1:18" x14ac:dyDescent="0.3">
      <c r="A430" s="85" t="s">
        <v>287</v>
      </c>
      <c r="B430" s="85">
        <v>1340000009</v>
      </c>
      <c r="C430" s="86" t="s">
        <v>432</v>
      </c>
      <c r="D430" s="85" t="s">
        <v>433</v>
      </c>
      <c r="E430" s="102">
        <v>45685</v>
      </c>
      <c r="F430" s="99">
        <v>46415</v>
      </c>
      <c r="G430" s="85" t="s">
        <v>104</v>
      </c>
      <c r="H430" s="85">
        <v>24</v>
      </c>
      <c r="I430" s="81">
        <v>10.25</v>
      </c>
      <c r="J430" s="107">
        <v>5000000</v>
      </c>
      <c r="K430" s="89">
        <f t="shared" si="37"/>
        <v>1404.1095890410957</v>
      </c>
      <c r="L430" s="89">
        <f t="shared" si="38"/>
        <v>28</v>
      </c>
      <c r="M430" s="88">
        <f t="shared" si="39"/>
        <v>45866</v>
      </c>
      <c r="N430" s="89">
        <f t="shared" si="36"/>
        <v>5019657.5342465751</v>
      </c>
      <c r="O430" s="89">
        <f t="shared" si="40"/>
        <v>19657.534246575087</v>
      </c>
      <c r="P430" s="90">
        <f>VLOOKUP(B430,[23]Sheet2!$E$4:$F$1055,2,FALSE)</f>
        <v>19868.22</v>
      </c>
      <c r="Q430" s="80">
        <f t="shared" si="41"/>
        <v>-210.68575342491386</v>
      </c>
      <c r="R430" s="80"/>
    </row>
    <row r="431" spans="1:18" x14ac:dyDescent="0.3">
      <c r="A431" s="85" t="s">
        <v>287</v>
      </c>
      <c r="B431" s="85">
        <v>1340000010</v>
      </c>
      <c r="C431" s="94">
        <v>200217800427</v>
      </c>
      <c r="D431" s="77" t="s">
        <v>437</v>
      </c>
      <c r="E431" s="102">
        <v>45686</v>
      </c>
      <c r="F431" s="78">
        <v>46416</v>
      </c>
      <c r="G431" s="77" t="s">
        <v>104</v>
      </c>
      <c r="H431" s="77">
        <v>24</v>
      </c>
      <c r="I431" s="81">
        <v>10.25</v>
      </c>
      <c r="J431" s="106">
        <v>1000000</v>
      </c>
      <c r="K431" s="89">
        <f t="shared" si="37"/>
        <v>280.82191780821915</v>
      </c>
      <c r="L431" s="89">
        <f t="shared" si="38"/>
        <v>29</v>
      </c>
      <c r="M431" s="88">
        <f t="shared" si="39"/>
        <v>45867</v>
      </c>
      <c r="N431" s="89">
        <f t="shared" si="36"/>
        <v>1003650.6849315069</v>
      </c>
      <c r="O431" s="89">
        <f t="shared" si="40"/>
        <v>3650.6849315068685</v>
      </c>
      <c r="P431" s="90">
        <f>VLOOKUP(B431,[23]Sheet2!$E$4:$F$1055,2,FALSE)</f>
        <v>3678.38</v>
      </c>
      <c r="Q431" s="80">
        <f t="shared" si="41"/>
        <v>-27.695068493131657</v>
      </c>
      <c r="R431" s="80"/>
    </row>
    <row r="432" spans="1:18" x14ac:dyDescent="0.3">
      <c r="A432" s="85" t="s">
        <v>287</v>
      </c>
      <c r="B432" s="85">
        <v>1340000011</v>
      </c>
      <c r="C432" s="97" t="s">
        <v>442</v>
      </c>
      <c r="D432" s="97" t="s">
        <v>443</v>
      </c>
      <c r="E432" s="99">
        <v>45691</v>
      </c>
      <c r="F432" s="78">
        <v>46421</v>
      </c>
      <c r="G432" s="77" t="s">
        <v>104</v>
      </c>
      <c r="H432" s="77">
        <v>24</v>
      </c>
      <c r="I432" s="81">
        <v>10.25</v>
      </c>
      <c r="J432" s="106">
        <v>3000000</v>
      </c>
      <c r="K432" s="89">
        <f t="shared" si="37"/>
        <v>842.46575342465758</v>
      </c>
      <c r="L432" s="89">
        <f t="shared" si="38"/>
        <v>3</v>
      </c>
      <c r="M432" s="88">
        <f t="shared" si="39"/>
        <v>45872</v>
      </c>
      <c r="N432" s="89">
        <f t="shared" si="36"/>
        <v>3006739.7260273974</v>
      </c>
      <c r="O432" s="89">
        <f t="shared" si="40"/>
        <v>6739.7260273974389</v>
      </c>
      <c r="P432" s="90">
        <f>VLOOKUP(B432,[23]Sheet2!$E$4:$F$1055,2,FALSE)</f>
        <v>6740.53</v>
      </c>
      <c r="Q432" s="80">
        <f t="shared" si="41"/>
        <v>-0.80397260256086156</v>
      </c>
      <c r="R432" s="80"/>
    </row>
    <row r="433" spans="1:18" x14ac:dyDescent="0.3">
      <c r="A433" s="85" t="s">
        <v>287</v>
      </c>
      <c r="B433" s="85">
        <v>1340000013</v>
      </c>
      <c r="C433" s="97">
        <v>196268601610</v>
      </c>
      <c r="D433" s="97" t="s">
        <v>653</v>
      </c>
      <c r="E433" s="78">
        <v>45786</v>
      </c>
      <c r="F433" s="78">
        <v>46151</v>
      </c>
      <c r="G433" s="77" t="s">
        <v>10</v>
      </c>
      <c r="H433" s="77">
        <v>12</v>
      </c>
      <c r="I433" s="81">
        <v>9</v>
      </c>
      <c r="J433" s="106">
        <v>100000</v>
      </c>
      <c r="K433" s="89">
        <f t="shared" si="37"/>
        <v>24.657534246575342</v>
      </c>
      <c r="L433" s="89">
        <f t="shared" si="38"/>
        <v>0</v>
      </c>
      <c r="M433" s="88" t="str">
        <f t="shared" si="39"/>
        <v/>
      </c>
      <c r="N433" s="89">
        <f t="shared" si="36"/>
        <v>102317.80821917808</v>
      </c>
      <c r="O433" s="89">
        <f t="shared" si="40"/>
        <v>2317.808219178085</v>
      </c>
      <c r="P433" s="90">
        <f>VLOOKUP(B433,[23]Sheet2!$E$4:$F$1055,2,FALSE)</f>
        <v>2318.04</v>
      </c>
      <c r="Q433" s="80">
        <f t="shared" si="41"/>
        <v>-0.23178082191498106</v>
      </c>
      <c r="R433" s="80"/>
    </row>
    <row r="434" spans="1:18" x14ac:dyDescent="0.3">
      <c r="A434" s="85" t="s">
        <v>287</v>
      </c>
      <c r="B434" s="85">
        <v>1340000015</v>
      </c>
      <c r="C434" s="97" t="s">
        <v>915</v>
      </c>
      <c r="D434" s="97" t="s">
        <v>916</v>
      </c>
      <c r="E434" s="91">
        <v>45854</v>
      </c>
      <c r="F434" s="78">
        <v>46219</v>
      </c>
      <c r="G434" s="77" t="s">
        <v>10</v>
      </c>
      <c r="H434" s="77">
        <v>12</v>
      </c>
      <c r="I434" s="81">
        <v>8.9</v>
      </c>
      <c r="J434" s="106">
        <v>150000</v>
      </c>
      <c r="K434" s="89">
        <f t="shared" si="37"/>
        <v>36.57534246575343</v>
      </c>
      <c r="L434" s="89">
        <f t="shared" si="38"/>
        <v>0</v>
      </c>
      <c r="M434" s="88" t="str">
        <f t="shared" si="39"/>
        <v/>
      </c>
      <c r="N434" s="89">
        <f t="shared" si="36"/>
        <v>150950.95890410958</v>
      </c>
      <c r="O434" s="89">
        <f t="shared" si="40"/>
        <v>950.95890410957509</v>
      </c>
      <c r="P434" s="90">
        <f>VLOOKUP(B434,[23]Sheet2!$E$4:$F$1055,2,FALSE)</f>
        <v>951.08</v>
      </c>
      <c r="Q434" s="80">
        <f t="shared" si="41"/>
        <v>-0.12109589042495372</v>
      </c>
      <c r="R434" s="80"/>
    </row>
    <row r="435" spans="1:18" x14ac:dyDescent="0.3">
      <c r="A435" s="85" t="s">
        <v>287</v>
      </c>
      <c r="B435" s="85">
        <v>1340000016</v>
      </c>
      <c r="C435" s="97">
        <v>196207100296</v>
      </c>
      <c r="D435" s="97" t="s">
        <v>140</v>
      </c>
      <c r="E435" s="78">
        <v>45876</v>
      </c>
      <c r="F435" s="78">
        <v>46241</v>
      </c>
      <c r="G435" s="77" t="s">
        <v>10</v>
      </c>
      <c r="H435" s="77">
        <v>12</v>
      </c>
      <c r="I435" s="81">
        <v>9</v>
      </c>
      <c r="J435" s="106">
        <v>650000</v>
      </c>
      <c r="K435" s="89">
        <f t="shared" si="37"/>
        <v>160.27397260273972</v>
      </c>
      <c r="L435" s="89">
        <f t="shared" si="38"/>
        <v>0</v>
      </c>
      <c r="M435" s="88" t="str">
        <f t="shared" si="39"/>
        <v/>
      </c>
      <c r="N435" s="89">
        <f t="shared" si="36"/>
        <v>650641.09589041094</v>
      </c>
      <c r="O435" s="89">
        <f t="shared" si="40"/>
        <v>641.09589041094296</v>
      </c>
      <c r="P435" s="90">
        <f>VLOOKUP(B435,[23]Sheet2!$E$4:$F$1055,2,FALSE)</f>
        <v>641.08000000000004</v>
      </c>
      <c r="Q435" s="80">
        <f t="shared" si="41"/>
        <v>1.5890410942915878E-2</v>
      </c>
      <c r="R435" s="80"/>
    </row>
    <row r="436" spans="1:18" x14ac:dyDescent="0.3">
      <c r="A436" s="85" t="s">
        <v>288</v>
      </c>
      <c r="B436" s="85">
        <v>1350000003</v>
      </c>
      <c r="C436" s="97" t="s">
        <v>89</v>
      </c>
      <c r="D436" s="97" t="s">
        <v>155</v>
      </c>
      <c r="E436" s="78">
        <v>45870</v>
      </c>
      <c r="F436" s="78">
        <v>45962</v>
      </c>
      <c r="G436" s="77" t="s">
        <v>10</v>
      </c>
      <c r="H436" s="77">
        <v>3</v>
      </c>
      <c r="I436" s="81">
        <v>7.5</v>
      </c>
      <c r="J436" s="106">
        <v>500000</v>
      </c>
      <c r="K436" s="89">
        <f t="shared" si="37"/>
        <v>102.73972602739725</v>
      </c>
      <c r="L436" s="89">
        <f t="shared" si="38"/>
        <v>0</v>
      </c>
      <c r="M436" s="88" t="str">
        <f t="shared" si="39"/>
        <v/>
      </c>
      <c r="N436" s="89">
        <f t="shared" si="36"/>
        <v>501027.39726027398</v>
      </c>
      <c r="O436" s="89">
        <f t="shared" si="40"/>
        <v>1027.3972602739814</v>
      </c>
      <c r="P436" s="90">
        <f>VLOOKUP(B436,[23]Sheet2!$E$4:$F$1055,2,FALSE)</f>
        <v>1027.8200000000002</v>
      </c>
      <c r="Q436" s="80">
        <f t="shared" si="41"/>
        <v>-0.42273972601878995</v>
      </c>
      <c r="R436" s="80"/>
    </row>
    <row r="437" spans="1:18" x14ac:dyDescent="0.3">
      <c r="A437" s="85" t="s">
        <v>288</v>
      </c>
      <c r="B437" s="85">
        <v>1350000005</v>
      </c>
      <c r="C437" s="97" t="s">
        <v>83</v>
      </c>
      <c r="D437" s="97" t="s">
        <v>165</v>
      </c>
      <c r="E437" s="78">
        <v>45710</v>
      </c>
      <c r="F437" s="78">
        <v>45891</v>
      </c>
      <c r="G437" s="77" t="s">
        <v>10</v>
      </c>
      <c r="H437" s="77">
        <v>6</v>
      </c>
      <c r="I437" s="81">
        <v>8.25</v>
      </c>
      <c r="J437" s="106">
        <v>1207199.51</v>
      </c>
      <c r="K437" s="89">
        <f t="shared" si="37"/>
        <v>272.86016321917811</v>
      </c>
      <c r="L437" s="89">
        <f t="shared" si="38"/>
        <v>0</v>
      </c>
      <c r="M437" s="88" t="str">
        <f t="shared" si="39"/>
        <v/>
      </c>
      <c r="N437" s="89">
        <f t="shared" si="36"/>
        <v>1253585.7377472604</v>
      </c>
      <c r="O437" s="89">
        <f t="shared" si="40"/>
        <v>46386.22774726036</v>
      </c>
      <c r="P437" s="90">
        <f>VLOOKUP(B437,[23]Sheet2!$E$4:$F$1055,2,FALSE)</f>
        <v>46386.939999999995</v>
      </c>
      <c r="Q437" s="80">
        <f t="shared" si="41"/>
        <v>-0.71225273963500513</v>
      </c>
      <c r="R437" s="80"/>
    </row>
    <row r="438" spans="1:18" x14ac:dyDescent="0.3">
      <c r="A438" s="85" t="s">
        <v>288</v>
      </c>
      <c r="B438" s="85">
        <v>1350000007</v>
      </c>
      <c r="C438" s="97" t="s">
        <v>99</v>
      </c>
      <c r="D438" s="97" t="s">
        <v>185</v>
      </c>
      <c r="E438" s="78">
        <v>45794</v>
      </c>
      <c r="F438" s="78">
        <v>46159</v>
      </c>
      <c r="G438" s="77" t="s">
        <v>10</v>
      </c>
      <c r="H438" s="77">
        <v>12</v>
      </c>
      <c r="I438" s="81">
        <v>8.75</v>
      </c>
      <c r="J438" s="106">
        <v>2200000</v>
      </c>
      <c r="K438" s="89">
        <f t="shared" si="37"/>
        <v>527.39726027397262</v>
      </c>
      <c r="L438" s="89">
        <f t="shared" si="38"/>
        <v>0</v>
      </c>
      <c r="M438" s="88" t="str">
        <f t="shared" si="39"/>
        <v/>
      </c>
      <c r="N438" s="89">
        <f t="shared" si="36"/>
        <v>2245356.1643835618</v>
      </c>
      <c r="O438" s="89">
        <f t="shared" si="40"/>
        <v>45356.164383561816</v>
      </c>
      <c r="P438" s="90">
        <f>VLOOKUP(B438,[23]Sheet2!$E$4:$F$1055,2,FALSE)</f>
        <v>45357.05</v>
      </c>
      <c r="Q438" s="80">
        <f t="shared" si="41"/>
        <v>-0.88561643818684388</v>
      </c>
      <c r="R438" s="80"/>
    </row>
    <row r="439" spans="1:18" x14ac:dyDescent="0.3">
      <c r="A439" s="85" t="s">
        <v>288</v>
      </c>
      <c r="B439" s="85">
        <v>1350000012</v>
      </c>
      <c r="C439" s="86" t="s">
        <v>870</v>
      </c>
      <c r="D439" s="85" t="s">
        <v>871</v>
      </c>
      <c r="E439" s="91">
        <v>45838</v>
      </c>
      <c r="F439" s="91">
        <v>45930</v>
      </c>
      <c r="G439" s="85" t="s">
        <v>10</v>
      </c>
      <c r="H439" s="85">
        <v>3</v>
      </c>
      <c r="I439" s="81">
        <v>7.75</v>
      </c>
      <c r="J439" s="105">
        <v>1000000</v>
      </c>
      <c r="K439" s="89">
        <f t="shared" si="37"/>
        <v>212.32876712328766</v>
      </c>
      <c r="L439" s="89">
        <f t="shared" si="38"/>
        <v>0</v>
      </c>
      <c r="M439" s="88" t="str">
        <f t="shared" si="39"/>
        <v/>
      </c>
      <c r="N439" s="89">
        <f t="shared" si="36"/>
        <v>1008917.8082191781</v>
      </c>
      <c r="O439" s="89">
        <f t="shared" si="40"/>
        <v>8917.8082191781141</v>
      </c>
      <c r="P439" s="90">
        <f>VLOOKUP(B439,[23]Sheet2!$E$4:$F$1055,2,FALSE)</f>
        <v>8917.86</v>
      </c>
      <c r="Q439" s="80">
        <f t="shared" si="41"/>
        <v>-5.1780821886495687E-2</v>
      </c>
      <c r="R439" s="80"/>
    </row>
    <row r="440" spans="1:18" x14ac:dyDescent="0.3">
      <c r="A440" s="85" t="s">
        <v>288</v>
      </c>
      <c r="B440" s="85">
        <v>1350000013</v>
      </c>
      <c r="C440" s="86" t="s">
        <v>950</v>
      </c>
      <c r="D440" s="77" t="s">
        <v>951</v>
      </c>
      <c r="E440" s="78">
        <v>45863</v>
      </c>
      <c r="F440" s="78">
        <v>46593</v>
      </c>
      <c r="G440" s="77" t="s">
        <v>104</v>
      </c>
      <c r="H440" s="77">
        <v>24</v>
      </c>
      <c r="I440" s="81">
        <v>10.25</v>
      </c>
      <c r="J440" s="106">
        <v>5000000</v>
      </c>
      <c r="K440" s="89">
        <f t="shared" si="37"/>
        <v>1404.1095890410957</v>
      </c>
      <c r="L440" s="89">
        <f t="shared" si="38"/>
        <v>25</v>
      </c>
      <c r="M440" s="88">
        <f t="shared" si="39"/>
        <v>45863</v>
      </c>
      <c r="N440" s="89">
        <f t="shared" si="36"/>
        <v>5023869.8630136987</v>
      </c>
      <c r="O440" s="89">
        <f t="shared" si="40"/>
        <v>23869.863013698719</v>
      </c>
      <c r="P440" s="90">
        <f>VLOOKUP(B440,[23]Sheet2!$E$4:$F$1055,2,FALSE)</f>
        <v>23869.87</v>
      </c>
      <c r="Q440" s="80">
        <f t="shared" si="41"/>
        <v>-6.9863012795394752E-3</v>
      </c>
      <c r="R440" s="80"/>
    </row>
    <row r="441" spans="1:18" x14ac:dyDescent="0.3">
      <c r="A441" s="85" t="s">
        <v>288</v>
      </c>
      <c r="B441" s="85">
        <v>1350000014</v>
      </c>
      <c r="C441" s="97" t="s">
        <v>950</v>
      </c>
      <c r="D441" s="97" t="s">
        <v>951</v>
      </c>
      <c r="E441" s="78">
        <v>45863</v>
      </c>
      <c r="F441" s="78">
        <v>46593</v>
      </c>
      <c r="G441" s="77" t="s">
        <v>104</v>
      </c>
      <c r="H441" s="77">
        <v>24</v>
      </c>
      <c r="I441" s="81">
        <v>10.25</v>
      </c>
      <c r="J441" s="106">
        <v>5000000</v>
      </c>
      <c r="K441" s="89">
        <f t="shared" si="37"/>
        <v>1404.1095890410957</v>
      </c>
      <c r="L441" s="89">
        <f t="shared" si="38"/>
        <v>25</v>
      </c>
      <c r="M441" s="88">
        <f t="shared" si="39"/>
        <v>45863</v>
      </c>
      <c r="N441" s="89">
        <f t="shared" si="36"/>
        <v>5023869.8630136987</v>
      </c>
      <c r="O441" s="89">
        <f t="shared" si="40"/>
        <v>23869.863013698719</v>
      </c>
      <c r="P441" s="90">
        <f>VLOOKUP(B441,[23]Sheet2!$E$4:$F$1055,2,FALSE)</f>
        <v>23869.87</v>
      </c>
      <c r="Q441" s="80">
        <f t="shared" si="41"/>
        <v>-6.9863012795394752E-3</v>
      </c>
      <c r="R441" s="80"/>
    </row>
    <row r="442" spans="1:18" x14ac:dyDescent="0.3">
      <c r="A442" s="85" t="s">
        <v>289</v>
      </c>
      <c r="B442" s="85">
        <v>1360000001</v>
      </c>
      <c r="C442" s="97" t="s">
        <v>63</v>
      </c>
      <c r="D442" s="97" t="s">
        <v>145</v>
      </c>
      <c r="E442" s="78">
        <v>45794</v>
      </c>
      <c r="F442" s="78">
        <v>45886</v>
      </c>
      <c r="G442" s="77" t="s">
        <v>10</v>
      </c>
      <c r="H442" s="77">
        <v>3</v>
      </c>
      <c r="I442" s="81">
        <v>7.5</v>
      </c>
      <c r="J442" s="106">
        <v>1500000</v>
      </c>
      <c r="K442" s="89">
        <f t="shared" si="37"/>
        <v>308.21917808219177</v>
      </c>
      <c r="L442" s="89">
        <f t="shared" si="38"/>
        <v>0</v>
      </c>
      <c r="M442" s="88" t="str">
        <f t="shared" si="39"/>
        <v/>
      </c>
      <c r="N442" s="89">
        <f t="shared" si="36"/>
        <v>1526506.8493150685</v>
      </c>
      <c r="O442" s="89">
        <f t="shared" si="40"/>
        <v>26506.849315068452</v>
      </c>
      <c r="P442" s="90">
        <f>VLOOKUP(B442,[23]Sheet2!$E$4:$F$1055,2,FALSE)</f>
        <v>26508.079999999998</v>
      </c>
      <c r="Q442" s="80">
        <f t="shared" si="41"/>
        <v>-1.2306849315464206</v>
      </c>
      <c r="R442" s="80"/>
    </row>
    <row r="443" spans="1:18" x14ac:dyDescent="0.3">
      <c r="A443" s="85" t="s">
        <v>289</v>
      </c>
      <c r="B443" s="85">
        <v>1360000003</v>
      </c>
      <c r="C443" s="97" t="s">
        <v>77</v>
      </c>
      <c r="D443" s="97" t="s">
        <v>161</v>
      </c>
      <c r="E443" s="78">
        <v>45697</v>
      </c>
      <c r="F443" s="78">
        <v>46062</v>
      </c>
      <c r="G443" s="77" t="s">
        <v>10</v>
      </c>
      <c r="H443" s="77">
        <v>12</v>
      </c>
      <c r="I443" s="81">
        <v>8.75</v>
      </c>
      <c r="J443" s="106">
        <v>500000</v>
      </c>
      <c r="K443" s="89">
        <f t="shared" si="37"/>
        <v>119.86301369863014</v>
      </c>
      <c r="L443" s="89">
        <f t="shared" si="38"/>
        <v>0</v>
      </c>
      <c r="M443" s="88" t="str">
        <f t="shared" si="39"/>
        <v/>
      </c>
      <c r="N443" s="89">
        <f t="shared" si="36"/>
        <v>521934.9315068493</v>
      </c>
      <c r="O443" s="89">
        <f t="shared" si="40"/>
        <v>21934.931506849302</v>
      </c>
      <c r="P443" s="90">
        <f>VLOOKUP(B443,[23]Sheet2!$E$4:$F$1055,2,FALSE)</f>
        <v>21934.780000000002</v>
      </c>
      <c r="Q443" s="80">
        <f t="shared" si="41"/>
        <v>0.15150684929903946</v>
      </c>
      <c r="R443" s="80"/>
    </row>
    <row r="444" spans="1:18" x14ac:dyDescent="0.3">
      <c r="A444" s="85" t="s">
        <v>289</v>
      </c>
      <c r="B444" s="85">
        <v>1360000006</v>
      </c>
      <c r="C444" s="97" t="s">
        <v>73</v>
      </c>
      <c r="D444" s="97" t="s">
        <v>176</v>
      </c>
      <c r="E444" s="78">
        <v>45856</v>
      </c>
      <c r="F444" s="78">
        <v>45948</v>
      </c>
      <c r="G444" s="77" t="s">
        <v>10</v>
      </c>
      <c r="H444" s="77">
        <v>3</v>
      </c>
      <c r="I444" s="81">
        <v>7.5</v>
      </c>
      <c r="J444" s="106">
        <v>700000</v>
      </c>
      <c r="K444" s="89">
        <f t="shared" si="37"/>
        <v>143.83561643835617</v>
      </c>
      <c r="L444" s="89">
        <f t="shared" si="38"/>
        <v>0</v>
      </c>
      <c r="M444" s="88" t="str">
        <f t="shared" si="39"/>
        <v/>
      </c>
      <c r="N444" s="89">
        <f t="shared" si="36"/>
        <v>703452.05479452061</v>
      </c>
      <c r="O444" s="89">
        <f t="shared" si="40"/>
        <v>3452.0547945206054</v>
      </c>
      <c r="P444" s="90">
        <f>VLOOKUP(B444,[23]Sheet2!$E$4:$F$1055,2,FALSE)</f>
        <v>3452.29</v>
      </c>
      <c r="Q444" s="80">
        <f t="shared" si="41"/>
        <v>-0.23520547939460812</v>
      </c>
      <c r="R444" s="80"/>
    </row>
    <row r="445" spans="1:18" x14ac:dyDescent="0.3">
      <c r="A445" s="85" t="s">
        <v>289</v>
      </c>
      <c r="B445" s="85">
        <v>1360000008</v>
      </c>
      <c r="C445" s="86" t="s">
        <v>338</v>
      </c>
      <c r="D445" s="85" t="s">
        <v>339</v>
      </c>
      <c r="E445" s="91">
        <v>45625</v>
      </c>
      <c r="F445" s="91">
        <v>45990</v>
      </c>
      <c r="G445" s="85" t="s">
        <v>10</v>
      </c>
      <c r="H445" s="85">
        <v>12</v>
      </c>
      <c r="I445" s="81">
        <v>9.75</v>
      </c>
      <c r="J445" s="105">
        <v>600000</v>
      </c>
      <c r="K445" s="89">
        <f t="shared" si="37"/>
        <v>160.27397260273972</v>
      </c>
      <c r="L445" s="89">
        <f t="shared" si="38"/>
        <v>0</v>
      </c>
      <c r="M445" s="88" t="str">
        <f t="shared" si="39"/>
        <v/>
      </c>
      <c r="N445" s="89">
        <f t="shared" si="36"/>
        <v>640869.8630136986</v>
      </c>
      <c r="O445" s="89">
        <f t="shared" si="40"/>
        <v>40869.863013698603</v>
      </c>
      <c r="P445" s="90">
        <f>VLOOKUP(B445,[23]Sheet2!$E$4:$F$1055,2,FALSE)</f>
        <v>40868.85</v>
      </c>
      <c r="Q445" s="80">
        <f t="shared" si="41"/>
        <v>1.0130136986044818</v>
      </c>
      <c r="R445" s="80"/>
    </row>
    <row r="446" spans="1:18" x14ac:dyDescent="0.3">
      <c r="A446" s="85" t="s">
        <v>289</v>
      </c>
      <c r="B446" s="85">
        <v>1360000010</v>
      </c>
      <c r="C446" s="97" t="s">
        <v>404</v>
      </c>
      <c r="D446" s="97" t="s">
        <v>405</v>
      </c>
      <c r="E446" s="78">
        <v>45870</v>
      </c>
      <c r="F446" s="78">
        <v>45901</v>
      </c>
      <c r="G446" s="77" t="s">
        <v>10</v>
      </c>
      <c r="H446" s="77">
        <v>1</v>
      </c>
      <c r="I446" s="81">
        <v>7</v>
      </c>
      <c r="J446" s="106">
        <v>100000</v>
      </c>
      <c r="K446" s="89">
        <f t="shared" si="37"/>
        <v>19.178082191780824</v>
      </c>
      <c r="L446" s="89">
        <f t="shared" si="38"/>
        <v>0</v>
      </c>
      <c r="M446" s="88" t="str">
        <f t="shared" si="39"/>
        <v/>
      </c>
      <c r="N446" s="89">
        <f t="shared" si="36"/>
        <v>100191.78082191781</v>
      </c>
      <c r="O446" s="89">
        <f t="shared" si="40"/>
        <v>191.78082191781141</v>
      </c>
      <c r="P446" s="90">
        <f>VLOOKUP(B446,[23]Sheet2!$E$4:$F$1055,2,FALSE)</f>
        <v>192.23000000000002</v>
      </c>
      <c r="Q446" s="80">
        <f t="shared" si="41"/>
        <v>-0.44917808218860955</v>
      </c>
      <c r="R446" s="80"/>
    </row>
    <row r="447" spans="1:18" x14ac:dyDescent="0.3">
      <c r="A447" s="85" t="s">
        <v>289</v>
      </c>
      <c r="B447" s="85">
        <v>1360000011</v>
      </c>
      <c r="C447" s="97" t="s">
        <v>519</v>
      </c>
      <c r="D447" s="97" t="s">
        <v>520</v>
      </c>
      <c r="E447" s="78">
        <v>45805</v>
      </c>
      <c r="F447" s="78">
        <v>45897</v>
      </c>
      <c r="G447" s="77" t="s">
        <v>104</v>
      </c>
      <c r="H447" s="77">
        <v>3</v>
      </c>
      <c r="I447" s="81">
        <v>7.25</v>
      </c>
      <c r="J447" s="106">
        <v>100000</v>
      </c>
      <c r="K447" s="89">
        <f t="shared" si="37"/>
        <v>19.863013698630134</v>
      </c>
      <c r="L447" s="89">
        <f t="shared" si="38"/>
        <v>28</v>
      </c>
      <c r="M447" s="88">
        <f t="shared" si="39"/>
        <v>45866</v>
      </c>
      <c r="N447" s="89">
        <f t="shared" si="36"/>
        <v>100278.08219178082</v>
      </c>
      <c r="O447" s="89">
        <f t="shared" si="40"/>
        <v>278.08219178082072</v>
      </c>
      <c r="P447" s="90">
        <f>VLOOKUP(B447,[23]Sheet2!$E$4:$F$1055,2,FALSE)</f>
        <v>278.04000000000002</v>
      </c>
      <c r="Q447" s="80">
        <f t="shared" si="41"/>
        <v>4.2191780820701297E-2</v>
      </c>
      <c r="R447" s="80"/>
    </row>
    <row r="448" spans="1:18" x14ac:dyDescent="0.3">
      <c r="A448" s="85" t="s">
        <v>289</v>
      </c>
      <c r="B448" s="85">
        <v>1360000013</v>
      </c>
      <c r="C448" s="97" t="s">
        <v>594</v>
      </c>
      <c r="D448" s="97" t="s">
        <v>595</v>
      </c>
      <c r="E448" s="78">
        <v>45854</v>
      </c>
      <c r="F448" s="78">
        <v>45885</v>
      </c>
      <c r="G448" s="77" t="s">
        <v>10</v>
      </c>
      <c r="H448" s="77">
        <v>1</v>
      </c>
      <c r="I448" s="81">
        <v>7</v>
      </c>
      <c r="J448" s="106">
        <v>100000</v>
      </c>
      <c r="K448" s="89">
        <f t="shared" si="37"/>
        <v>19.178082191780824</v>
      </c>
      <c r="L448" s="89">
        <f t="shared" si="38"/>
        <v>0</v>
      </c>
      <c r="M448" s="88" t="str">
        <f t="shared" si="39"/>
        <v/>
      </c>
      <c r="N448" s="89">
        <f t="shared" si="36"/>
        <v>100498.63013698631</v>
      </c>
      <c r="O448" s="89">
        <f t="shared" si="40"/>
        <v>498.63013698630675</v>
      </c>
      <c r="P448" s="90">
        <f>VLOOKUP(B448,[23]Sheet2!$E$4:$F$1055,2,FALSE)</f>
        <v>498.86</v>
      </c>
      <c r="Q448" s="80">
        <f t="shared" si="41"/>
        <v>-0.22986301369326156</v>
      </c>
      <c r="R448" s="80"/>
    </row>
    <row r="449" spans="1:18" x14ac:dyDescent="0.3">
      <c r="A449" s="85" t="s">
        <v>289</v>
      </c>
      <c r="B449" s="85">
        <v>1360000014</v>
      </c>
      <c r="C449" s="97" t="s">
        <v>654</v>
      </c>
      <c r="D449" s="97" t="s">
        <v>655</v>
      </c>
      <c r="E449" s="78">
        <v>45878</v>
      </c>
      <c r="F449" s="78">
        <v>45970</v>
      </c>
      <c r="G449" s="77" t="s">
        <v>10</v>
      </c>
      <c r="H449" s="77">
        <v>3</v>
      </c>
      <c r="I449" s="81">
        <v>7.5</v>
      </c>
      <c r="J449" s="106">
        <v>600000</v>
      </c>
      <c r="K449" s="89">
        <f t="shared" si="37"/>
        <v>123.28767123287672</v>
      </c>
      <c r="L449" s="89">
        <f t="shared" si="38"/>
        <v>0</v>
      </c>
      <c r="M449" s="88" t="str">
        <f t="shared" si="39"/>
        <v/>
      </c>
      <c r="N449" s="89">
        <f t="shared" si="36"/>
        <v>600246.57534246577</v>
      </c>
      <c r="O449" s="89">
        <f t="shared" si="40"/>
        <v>246.57534246577416</v>
      </c>
      <c r="P449" s="90">
        <f>VLOOKUP(B449,[23]Sheet2!$E$4:$F$1055,2,FALSE)</f>
        <v>246.79000000000002</v>
      </c>
      <c r="Q449" s="80">
        <f t="shared" si="41"/>
        <v>-0.21465753422586431</v>
      </c>
      <c r="R449" s="80"/>
    </row>
    <row r="450" spans="1:18" x14ac:dyDescent="0.3">
      <c r="A450" s="85" t="s">
        <v>289</v>
      </c>
      <c r="B450" s="85">
        <v>1360000015</v>
      </c>
      <c r="C450" s="97" t="s">
        <v>830</v>
      </c>
      <c r="D450" s="77" t="s">
        <v>831</v>
      </c>
      <c r="E450" s="78">
        <v>45855</v>
      </c>
      <c r="F450" s="78">
        <v>45886</v>
      </c>
      <c r="G450" s="77" t="s">
        <v>10</v>
      </c>
      <c r="H450" s="77">
        <v>1</v>
      </c>
      <c r="I450" s="81">
        <v>7</v>
      </c>
      <c r="J450" s="106">
        <v>1000000</v>
      </c>
      <c r="K450" s="89">
        <f t="shared" si="37"/>
        <v>191.78082191780823</v>
      </c>
      <c r="L450" s="89">
        <f t="shared" si="38"/>
        <v>0</v>
      </c>
      <c r="M450" s="88" t="str">
        <f t="shared" si="39"/>
        <v/>
      </c>
      <c r="N450" s="89">
        <f t="shared" si="36"/>
        <v>1004794.5205479452</v>
      </c>
      <c r="O450" s="89">
        <f t="shared" si="40"/>
        <v>4794.5205479451688</v>
      </c>
      <c r="P450" s="90">
        <f>VLOOKUP(B450,[23]Sheet2!$E$4:$F$1055,2,FALSE)</f>
        <v>4794.4799999999996</v>
      </c>
      <c r="Q450" s="80">
        <f t="shared" si="41"/>
        <v>4.0547945169237209E-2</v>
      </c>
      <c r="R450" s="80"/>
    </row>
    <row r="451" spans="1:18" x14ac:dyDescent="0.3">
      <c r="A451" s="85" t="s">
        <v>289</v>
      </c>
      <c r="B451" s="85">
        <v>1360000016</v>
      </c>
      <c r="C451" s="97" t="s">
        <v>952</v>
      </c>
      <c r="D451" s="77" t="s">
        <v>953</v>
      </c>
      <c r="E451" s="78">
        <v>45862</v>
      </c>
      <c r="F451" s="78">
        <v>45893</v>
      </c>
      <c r="G451" s="77" t="s">
        <v>10</v>
      </c>
      <c r="H451" s="77">
        <v>1</v>
      </c>
      <c r="I451" s="81">
        <v>7</v>
      </c>
      <c r="J451" s="106">
        <v>150000</v>
      </c>
      <c r="K451" s="89">
        <f t="shared" si="37"/>
        <v>28.767123287671239</v>
      </c>
      <c r="L451" s="89">
        <f t="shared" si="38"/>
        <v>0</v>
      </c>
      <c r="M451" s="88" t="str">
        <f t="shared" si="39"/>
        <v/>
      </c>
      <c r="N451" s="89">
        <f t="shared" si="36"/>
        <v>150517.80821917808</v>
      </c>
      <c r="O451" s="89">
        <f t="shared" si="40"/>
        <v>517.80821917808498</v>
      </c>
      <c r="P451" s="90">
        <f>VLOOKUP(B451,[23]Sheet2!$E$4:$F$1055,2,FALSE)</f>
        <v>517.86</v>
      </c>
      <c r="Q451" s="80">
        <f t="shared" si="41"/>
        <v>-5.1780821915031083E-2</v>
      </c>
      <c r="R451" s="80"/>
    </row>
    <row r="452" spans="1:18" x14ac:dyDescent="0.3">
      <c r="A452" s="85" t="s">
        <v>290</v>
      </c>
      <c r="B452" s="85">
        <v>1370000001</v>
      </c>
      <c r="C452" s="97">
        <v>198659204615</v>
      </c>
      <c r="D452" s="77" t="s">
        <v>124</v>
      </c>
      <c r="E452" s="78">
        <v>45806</v>
      </c>
      <c r="F452" s="78">
        <v>45990</v>
      </c>
      <c r="G452" s="77" t="s">
        <v>10</v>
      </c>
      <c r="H452" s="77">
        <v>6</v>
      </c>
      <c r="I452" s="81">
        <v>8.25</v>
      </c>
      <c r="J452" s="106">
        <v>1184592.3500000001</v>
      </c>
      <c r="K452" s="89">
        <f t="shared" si="37"/>
        <v>267.75032568493157</v>
      </c>
      <c r="L452" s="89">
        <f t="shared" si="38"/>
        <v>0</v>
      </c>
      <c r="M452" s="88" t="str">
        <f t="shared" si="39"/>
        <v/>
      </c>
      <c r="N452" s="89">
        <f t="shared" si="36"/>
        <v>1204405.8741006851</v>
      </c>
      <c r="O452" s="89">
        <f t="shared" si="40"/>
        <v>19813.524100685026</v>
      </c>
      <c r="P452" s="90">
        <f>VLOOKUP(B452,[23]Sheet2!$E$4:$F$1055,2,FALSE)</f>
        <v>19813.27</v>
      </c>
      <c r="Q452" s="80">
        <f t="shared" si="41"/>
        <v>0.25410068502606009</v>
      </c>
      <c r="R452" s="80"/>
    </row>
    <row r="453" spans="1:18" x14ac:dyDescent="0.3">
      <c r="A453" s="85" t="s">
        <v>290</v>
      </c>
      <c r="B453" s="85">
        <v>1370000004</v>
      </c>
      <c r="C453" s="97">
        <v>199602902545</v>
      </c>
      <c r="D453" s="77" t="s">
        <v>521</v>
      </c>
      <c r="E453" s="78">
        <v>45805</v>
      </c>
      <c r="F453" s="78">
        <v>45897</v>
      </c>
      <c r="G453" s="77" t="s">
        <v>10</v>
      </c>
      <c r="H453" s="77">
        <v>3</v>
      </c>
      <c r="I453" s="81">
        <v>7.5</v>
      </c>
      <c r="J453" s="106">
        <v>1017556.16</v>
      </c>
      <c r="K453" s="89">
        <f t="shared" si="37"/>
        <v>209.08688219178083</v>
      </c>
      <c r="L453" s="89">
        <f t="shared" si="38"/>
        <v>0</v>
      </c>
      <c r="M453" s="88" t="str">
        <f t="shared" si="39"/>
        <v/>
      </c>
      <c r="N453" s="89">
        <f t="shared" ref="N453:N516" si="42">IF(G453="Maturity",(IF((N$1-$E453+1)&gt;0,((N$1-$E453+1)*$K453)+$J453)),(IF((N$1-$M453+1)&gt;0,((N$1-$M453+1)*$K453)+$J453)))</f>
        <v>1033237.6761643837</v>
      </c>
      <c r="O453" s="89">
        <f t="shared" si="40"/>
        <v>15681.516164383618</v>
      </c>
      <c r="P453" s="90">
        <f>VLOOKUP(B453,[23]Sheet2!$E$4:$F$1055,2,FALSE)</f>
        <v>15681.92</v>
      </c>
      <c r="Q453" s="80">
        <f t="shared" si="41"/>
        <v>-0.40383561638191168</v>
      </c>
      <c r="R453" s="80"/>
    </row>
    <row r="454" spans="1:18" x14ac:dyDescent="0.3">
      <c r="A454" s="85" t="s">
        <v>290</v>
      </c>
      <c r="B454" s="85">
        <v>1370000005</v>
      </c>
      <c r="C454" s="97">
        <v>200159400978</v>
      </c>
      <c r="D454" s="77" t="s">
        <v>596</v>
      </c>
      <c r="E454" s="78">
        <v>45854</v>
      </c>
      <c r="F454" s="78">
        <v>45946</v>
      </c>
      <c r="G454" s="77" t="s">
        <v>10</v>
      </c>
      <c r="H454" s="77">
        <v>3</v>
      </c>
      <c r="I454" s="81">
        <v>7.5</v>
      </c>
      <c r="J454" s="106">
        <v>101682.87</v>
      </c>
      <c r="K454" s="89">
        <f t="shared" ref="K454:K517" si="43">J454*I454%/365</f>
        <v>20.893740410958902</v>
      </c>
      <c r="L454" s="89">
        <f t="shared" ref="L454:L517" si="44">IF(G454="Monthly",DAY(E454),)</f>
        <v>0</v>
      </c>
      <c r="M454" s="88" t="str">
        <f t="shared" ref="M454:M517" si="45">IF(AND(G454="Monthly",L454&lt;=DAY($N$1)),DATE(YEAR($N$1),MONTH($N$1),L454),IF(AND(G454="Monthly",L454&gt;DAY($N$1)),DATE(YEAR($N$1),MONTH($N$1)-1,L454),""))</f>
        <v/>
      </c>
      <c r="N454" s="89">
        <f t="shared" si="42"/>
        <v>102226.10725068493</v>
      </c>
      <c r="O454" s="89">
        <f t="shared" ref="O454:O517" si="46">N454-J454</f>
        <v>543.23725068493513</v>
      </c>
      <c r="P454" s="90">
        <f>VLOOKUP(B454,[23]Sheet2!$E$4:$F$1055,2,FALSE)</f>
        <v>543.33000000000004</v>
      </c>
      <c r="Q454" s="80">
        <f t="shared" ref="Q454:Q517" si="47">O454-P454</f>
        <v>-9.2749315064907023E-2</v>
      </c>
      <c r="R454" s="80"/>
    </row>
    <row r="455" spans="1:18" x14ac:dyDescent="0.3">
      <c r="A455" s="85" t="s">
        <v>290</v>
      </c>
      <c r="B455" s="85">
        <v>1370000007</v>
      </c>
      <c r="C455" s="97" t="s">
        <v>854</v>
      </c>
      <c r="D455" s="97" t="s">
        <v>855</v>
      </c>
      <c r="E455" s="78">
        <v>45832</v>
      </c>
      <c r="F455" s="78">
        <v>45924</v>
      </c>
      <c r="G455" s="77" t="s">
        <v>10</v>
      </c>
      <c r="H455" s="77">
        <v>3</v>
      </c>
      <c r="I455" s="81">
        <v>7.75</v>
      </c>
      <c r="J455" s="106">
        <v>100000</v>
      </c>
      <c r="K455" s="89">
        <f t="shared" si="43"/>
        <v>21.232876712328768</v>
      </c>
      <c r="L455" s="89">
        <f t="shared" si="44"/>
        <v>0</v>
      </c>
      <c r="M455" s="88" t="str">
        <f t="shared" si="45"/>
        <v/>
      </c>
      <c r="N455" s="89">
        <f t="shared" si="42"/>
        <v>101019.17808219178</v>
      </c>
      <c r="O455" s="89">
        <f t="shared" si="46"/>
        <v>1019.1780821917782</v>
      </c>
      <c r="P455" s="90">
        <f>VLOOKUP(B455,[23]Sheet2!$E$4:$F$1055,2,FALSE)</f>
        <v>1019.04</v>
      </c>
      <c r="Q455" s="80">
        <f t="shared" si="47"/>
        <v>0.13808219177826686</v>
      </c>
      <c r="R455" s="80"/>
    </row>
    <row r="456" spans="1:18" x14ac:dyDescent="0.3">
      <c r="A456" s="85" t="s">
        <v>290</v>
      </c>
      <c r="B456" s="85">
        <v>1370000008</v>
      </c>
      <c r="C456" s="97" t="s">
        <v>91</v>
      </c>
      <c r="D456" s="97" t="s">
        <v>197</v>
      </c>
      <c r="E456" s="78">
        <v>45863</v>
      </c>
      <c r="F456" s="78">
        <v>45955</v>
      </c>
      <c r="G456" s="77" t="s">
        <v>10</v>
      </c>
      <c r="H456" s="77">
        <v>3</v>
      </c>
      <c r="I456" s="81">
        <v>7.75</v>
      </c>
      <c r="J456" s="106">
        <v>1100000</v>
      </c>
      <c r="K456" s="89">
        <f t="shared" si="43"/>
        <v>233.56164383561645</v>
      </c>
      <c r="L456" s="89">
        <f t="shared" si="44"/>
        <v>0</v>
      </c>
      <c r="M456" s="88" t="str">
        <f t="shared" si="45"/>
        <v/>
      </c>
      <c r="N456" s="89">
        <f t="shared" si="42"/>
        <v>1103970.5479452056</v>
      </c>
      <c r="O456" s="89">
        <f t="shared" si="46"/>
        <v>3970.5479452055879</v>
      </c>
      <c r="P456" s="90">
        <f>VLOOKUP(B456,[23]Sheet2!$E$4:$F$1055,2,FALSE)</f>
        <v>3970.52</v>
      </c>
      <c r="Q456" s="80">
        <f t="shared" si="47"/>
        <v>2.7945205587911914E-2</v>
      </c>
      <c r="R456" s="80"/>
    </row>
    <row r="457" spans="1:18" x14ac:dyDescent="0.3">
      <c r="A457" s="85" t="s">
        <v>241</v>
      </c>
      <c r="B457" s="85">
        <v>1380000003</v>
      </c>
      <c r="C457" s="97" t="s">
        <v>90</v>
      </c>
      <c r="D457" s="97" t="s">
        <v>175</v>
      </c>
      <c r="E457" s="78">
        <v>45762</v>
      </c>
      <c r="F457" s="78">
        <v>46127</v>
      </c>
      <c r="G457" s="77" t="s">
        <v>10</v>
      </c>
      <c r="H457" s="77">
        <v>12</v>
      </c>
      <c r="I457" s="81">
        <v>8.75</v>
      </c>
      <c r="J457" s="106">
        <v>546125</v>
      </c>
      <c r="K457" s="89">
        <f t="shared" si="43"/>
        <v>130.92037671232876</v>
      </c>
      <c r="L457" s="89">
        <f t="shared" si="44"/>
        <v>0</v>
      </c>
      <c r="M457" s="88" t="str">
        <f t="shared" si="45"/>
        <v/>
      </c>
      <c r="N457" s="89">
        <f t="shared" si="42"/>
        <v>561573.60445205483</v>
      </c>
      <c r="O457" s="89">
        <f t="shared" si="46"/>
        <v>15448.604452054831</v>
      </c>
      <c r="P457" s="90">
        <f>VLOOKUP(B457,[23]Sheet2!$E$4:$F$1055,2,FALSE)</f>
        <v>15448.21</v>
      </c>
      <c r="Q457" s="80">
        <f t="shared" si="47"/>
        <v>0.39445205483207246</v>
      </c>
      <c r="R457" s="80"/>
    </row>
    <row r="458" spans="1:18" x14ac:dyDescent="0.3">
      <c r="A458" s="85" t="s">
        <v>241</v>
      </c>
      <c r="B458" s="85">
        <v>1380000004</v>
      </c>
      <c r="C458" s="97">
        <v>196336001453</v>
      </c>
      <c r="D458" s="97" t="s">
        <v>244</v>
      </c>
      <c r="E458" s="78">
        <v>45575</v>
      </c>
      <c r="F458" s="78">
        <v>45940</v>
      </c>
      <c r="G458" s="77" t="s">
        <v>10</v>
      </c>
      <c r="H458" s="77">
        <v>12</v>
      </c>
      <c r="I458" s="81">
        <v>9.75</v>
      </c>
      <c r="J458" s="106">
        <v>2000000</v>
      </c>
      <c r="K458" s="89">
        <f t="shared" si="43"/>
        <v>534.2465753424658</v>
      </c>
      <c r="L458" s="89">
        <f t="shared" si="44"/>
        <v>0</v>
      </c>
      <c r="M458" s="88" t="str">
        <f t="shared" si="45"/>
        <v/>
      </c>
      <c r="N458" s="89">
        <f t="shared" si="42"/>
        <v>2162945.2054794519</v>
      </c>
      <c r="O458" s="89">
        <f t="shared" si="46"/>
        <v>162945.20547945192</v>
      </c>
      <c r="P458" s="90">
        <f>VLOOKUP(B458,[23]Sheet2!$E$4:$F$1055,2,FALSE)</f>
        <v>162946.25</v>
      </c>
      <c r="Q458" s="80">
        <f t="shared" si="47"/>
        <v>-1.0445205480791628</v>
      </c>
      <c r="R458" s="80"/>
    </row>
    <row r="459" spans="1:18" x14ac:dyDescent="0.3">
      <c r="A459" s="85" t="s">
        <v>241</v>
      </c>
      <c r="B459" s="85">
        <v>1380000009</v>
      </c>
      <c r="C459" s="97" t="s">
        <v>549</v>
      </c>
      <c r="D459" s="97" t="s">
        <v>550</v>
      </c>
      <c r="E459" s="78">
        <v>45733</v>
      </c>
      <c r="F459" s="78">
        <v>45917</v>
      </c>
      <c r="G459" s="77" t="s">
        <v>10</v>
      </c>
      <c r="H459" s="77">
        <v>6</v>
      </c>
      <c r="I459" s="81">
        <v>8.25</v>
      </c>
      <c r="J459" s="106">
        <v>265000</v>
      </c>
      <c r="K459" s="89">
        <f t="shared" si="43"/>
        <v>59.897260273972606</v>
      </c>
      <c r="L459" s="89">
        <f t="shared" si="44"/>
        <v>0</v>
      </c>
      <c r="M459" s="88" t="str">
        <f t="shared" si="45"/>
        <v/>
      </c>
      <c r="N459" s="89">
        <f t="shared" si="42"/>
        <v>273804.89726027398</v>
      </c>
      <c r="O459" s="89">
        <f t="shared" si="46"/>
        <v>8804.8972602739814</v>
      </c>
      <c r="P459" s="90">
        <f>VLOOKUP(B459,[23]Sheet2!$E$4:$F$1055,2,FALSE)</f>
        <v>8805.2999999999993</v>
      </c>
      <c r="Q459" s="80">
        <f t="shared" si="47"/>
        <v>-0.40273972601789865</v>
      </c>
      <c r="R459" s="80"/>
    </row>
    <row r="460" spans="1:18" x14ac:dyDescent="0.3">
      <c r="A460" s="85" t="s">
        <v>241</v>
      </c>
      <c r="B460" s="85">
        <v>1380000010</v>
      </c>
      <c r="C460" s="97" t="s">
        <v>597</v>
      </c>
      <c r="D460" s="97" t="s">
        <v>598</v>
      </c>
      <c r="E460" s="78">
        <v>45854</v>
      </c>
      <c r="F460" s="78">
        <v>45885</v>
      </c>
      <c r="G460" s="77" t="s">
        <v>10</v>
      </c>
      <c r="H460" s="77">
        <v>1</v>
      </c>
      <c r="I460" s="81">
        <v>7</v>
      </c>
      <c r="J460" s="106">
        <v>250000</v>
      </c>
      <c r="K460" s="89">
        <f t="shared" si="43"/>
        <v>47.945205479452056</v>
      </c>
      <c r="L460" s="89">
        <f t="shared" si="44"/>
        <v>0</v>
      </c>
      <c r="M460" s="88" t="str">
        <f t="shared" si="45"/>
        <v/>
      </c>
      <c r="N460" s="89">
        <f t="shared" si="42"/>
        <v>251246.57534246575</v>
      </c>
      <c r="O460" s="89">
        <f t="shared" si="46"/>
        <v>1246.5753424657451</v>
      </c>
      <c r="P460" s="90">
        <f>VLOOKUP(B460,[23]Sheet2!$E$4:$F$1055,2,FALSE)</f>
        <v>1247.1300000000001</v>
      </c>
      <c r="Q460" s="80">
        <f t="shared" si="47"/>
        <v>-0.55465753425505682</v>
      </c>
      <c r="R460" s="80"/>
    </row>
    <row r="461" spans="1:18" x14ac:dyDescent="0.3">
      <c r="A461" s="85" t="s">
        <v>241</v>
      </c>
      <c r="B461" s="85">
        <v>1380000013</v>
      </c>
      <c r="C461" s="97" t="s">
        <v>832</v>
      </c>
      <c r="D461" s="97" t="s">
        <v>833</v>
      </c>
      <c r="E461" s="78">
        <v>45854</v>
      </c>
      <c r="F461" s="78">
        <v>45885</v>
      </c>
      <c r="G461" s="77" t="s">
        <v>10</v>
      </c>
      <c r="H461" s="77">
        <v>1</v>
      </c>
      <c r="I461" s="81">
        <v>7</v>
      </c>
      <c r="J461" s="106">
        <v>200000</v>
      </c>
      <c r="K461" s="89">
        <f t="shared" si="43"/>
        <v>38.356164383561648</v>
      </c>
      <c r="L461" s="89">
        <f t="shared" si="44"/>
        <v>0</v>
      </c>
      <c r="M461" s="88" t="str">
        <f t="shared" si="45"/>
        <v/>
      </c>
      <c r="N461" s="89">
        <f t="shared" si="42"/>
        <v>200997.26027397261</v>
      </c>
      <c r="O461" s="89">
        <f t="shared" si="46"/>
        <v>997.2602739726135</v>
      </c>
      <c r="P461" s="90">
        <f>VLOOKUP(B461,[23]Sheet2!$E$4:$F$1055,2,FALSE)</f>
        <v>997.48</v>
      </c>
      <c r="Q461" s="80">
        <f t="shared" si="47"/>
        <v>-0.21972602738651403</v>
      </c>
      <c r="R461" s="80"/>
    </row>
    <row r="462" spans="1:18" x14ac:dyDescent="0.3">
      <c r="A462" s="85" t="s">
        <v>241</v>
      </c>
      <c r="B462" s="85">
        <v>1380000015</v>
      </c>
      <c r="C462" s="97" t="s">
        <v>954</v>
      </c>
      <c r="D462" s="97" t="s">
        <v>955</v>
      </c>
      <c r="E462" s="78">
        <v>45860</v>
      </c>
      <c r="F462" s="78">
        <v>45891</v>
      </c>
      <c r="G462" s="77" t="s">
        <v>10</v>
      </c>
      <c r="H462" s="77">
        <v>1</v>
      </c>
      <c r="I462" s="81">
        <v>7</v>
      </c>
      <c r="J462" s="106">
        <v>1550000</v>
      </c>
      <c r="K462" s="89">
        <f t="shared" si="43"/>
        <v>297.26027397260276</v>
      </c>
      <c r="L462" s="89">
        <f t="shared" si="44"/>
        <v>0</v>
      </c>
      <c r="M462" s="88" t="str">
        <f t="shared" si="45"/>
        <v/>
      </c>
      <c r="N462" s="89">
        <f t="shared" si="42"/>
        <v>1555945.2054794522</v>
      </c>
      <c r="O462" s="89">
        <f t="shared" si="46"/>
        <v>5945.2054794521537</v>
      </c>
      <c r="P462" s="90">
        <f>VLOOKUP(B462,[23]Sheet2!$E$4:$F$1055,2,FALSE)</f>
        <v>5945.2</v>
      </c>
      <c r="Q462" s="80">
        <f t="shared" si="47"/>
        <v>5.4794521538497065E-3</v>
      </c>
      <c r="R462" s="80"/>
    </row>
    <row r="463" spans="1:18" x14ac:dyDescent="0.3">
      <c r="A463" s="85" t="s">
        <v>241</v>
      </c>
      <c r="B463" s="85">
        <v>1380000016</v>
      </c>
      <c r="C463" s="86" t="s">
        <v>954</v>
      </c>
      <c r="D463" s="85" t="s">
        <v>955</v>
      </c>
      <c r="E463" s="78">
        <v>45870</v>
      </c>
      <c r="F463" s="91">
        <v>45901</v>
      </c>
      <c r="G463" s="85" t="s">
        <v>10</v>
      </c>
      <c r="H463" s="85">
        <v>1</v>
      </c>
      <c r="I463" s="81">
        <v>7</v>
      </c>
      <c r="J463" s="104">
        <v>100000</v>
      </c>
      <c r="K463" s="89">
        <f t="shared" si="43"/>
        <v>19.178082191780824</v>
      </c>
      <c r="L463" s="89">
        <f t="shared" si="44"/>
        <v>0</v>
      </c>
      <c r="M463" s="88" t="str">
        <f t="shared" si="45"/>
        <v/>
      </c>
      <c r="N463" s="89">
        <f t="shared" si="42"/>
        <v>100191.78082191781</v>
      </c>
      <c r="O463" s="89">
        <f t="shared" si="46"/>
        <v>191.78082191781141</v>
      </c>
      <c r="P463" s="90">
        <f>VLOOKUP(B463,[23]Sheet2!$E$4:$F$1055,2,FALSE)</f>
        <v>191.8</v>
      </c>
      <c r="Q463" s="80">
        <f t="shared" si="47"/>
        <v>-1.917808218860273E-2</v>
      </c>
      <c r="R463" s="80"/>
    </row>
    <row r="464" spans="1:18" x14ac:dyDescent="0.3">
      <c r="A464" s="85" t="s">
        <v>241</v>
      </c>
      <c r="B464" s="85">
        <v>1380000017</v>
      </c>
      <c r="C464" s="86" t="s">
        <v>996</v>
      </c>
      <c r="D464" s="85" t="s">
        <v>997</v>
      </c>
      <c r="E464" s="91">
        <v>45873</v>
      </c>
      <c r="F464" s="91">
        <v>45904</v>
      </c>
      <c r="G464" s="85" t="s">
        <v>10</v>
      </c>
      <c r="H464" s="85">
        <v>1</v>
      </c>
      <c r="I464" s="81">
        <v>7</v>
      </c>
      <c r="J464" s="105">
        <v>1000000</v>
      </c>
      <c r="K464" s="89">
        <f t="shared" si="43"/>
        <v>191.78082191780823</v>
      </c>
      <c r="L464" s="89">
        <f t="shared" si="44"/>
        <v>0</v>
      </c>
      <c r="M464" s="88" t="str">
        <f t="shared" si="45"/>
        <v/>
      </c>
      <c r="N464" s="89">
        <f t="shared" si="42"/>
        <v>1001342.4657534247</v>
      </c>
      <c r="O464" s="89">
        <f t="shared" si="46"/>
        <v>1342.4657534246799</v>
      </c>
      <c r="P464" s="90">
        <f>VLOOKUP(B464,[23]Sheet2!$E$4:$F$1055,2,FALSE)</f>
        <v>1342.46</v>
      </c>
      <c r="Q464" s="80">
        <f t="shared" si="47"/>
        <v>5.7534246798240929E-3</v>
      </c>
      <c r="R464" s="80"/>
    </row>
    <row r="465" spans="1:18" x14ac:dyDescent="0.3">
      <c r="A465" s="85" t="s">
        <v>263</v>
      </c>
      <c r="B465" s="85">
        <v>1070000001</v>
      </c>
      <c r="C465" s="86" t="s">
        <v>21</v>
      </c>
      <c r="D465" s="77" t="s">
        <v>127</v>
      </c>
      <c r="E465" s="78">
        <v>45860</v>
      </c>
      <c r="F465" s="78">
        <v>45891</v>
      </c>
      <c r="G465" s="77" t="s">
        <v>10</v>
      </c>
      <c r="H465" s="77">
        <v>1</v>
      </c>
      <c r="I465" s="81">
        <v>7</v>
      </c>
      <c r="J465" s="106">
        <v>2000000</v>
      </c>
      <c r="K465" s="89">
        <f t="shared" si="43"/>
        <v>383.56164383561645</v>
      </c>
      <c r="L465" s="89">
        <f t="shared" si="44"/>
        <v>0</v>
      </c>
      <c r="M465" s="88" t="str">
        <f t="shared" si="45"/>
        <v/>
      </c>
      <c r="N465" s="89">
        <f t="shared" si="42"/>
        <v>2007671.2328767122</v>
      </c>
      <c r="O465" s="89">
        <f t="shared" si="46"/>
        <v>7671.2328767122235</v>
      </c>
      <c r="P465" s="90">
        <f>VLOOKUP(B465,[23]Sheet2!$E$4:$F$1055,2,FALSE)</f>
        <v>7671.69</v>
      </c>
      <c r="Q465" s="80">
        <f t="shared" si="47"/>
        <v>-0.45712328777608491</v>
      </c>
      <c r="R465" s="80"/>
    </row>
    <row r="466" spans="1:18" x14ac:dyDescent="0.3">
      <c r="A466" s="85" t="s">
        <v>263</v>
      </c>
      <c r="B466" s="85">
        <v>1070000002</v>
      </c>
      <c r="C466" s="93" t="s">
        <v>61</v>
      </c>
      <c r="D466" s="77" t="s">
        <v>142</v>
      </c>
      <c r="E466" s="78">
        <v>45611</v>
      </c>
      <c r="F466" s="78">
        <v>45976</v>
      </c>
      <c r="G466" s="77" t="s">
        <v>10</v>
      </c>
      <c r="H466" s="77">
        <v>12</v>
      </c>
      <c r="I466" s="81">
        <v>9.75</v>
      </c>
      <c r="J466" s="106">
        <v>500000</v>
      </c>
      <c r="K466" s="89">
        <f t="shared" si="43"/>
        <v>133.56164383561645</v>
      </c>
      <c r="L466" s="89">
        <f t="shared" si="44"/>
        <v>0</v>
      </c>
      <c r="M466" s="88" t="str">
        <f t="shared" si="45"/>
        <v/>
      </c>
      <c r="N466" s="89">
        <f t="shared" si="42"/>
        <v>535928.08219178079</v>
      </c>
      <c r="O466" s="89">
        <f t="shared" si="46"/>
        <v>35928.082191780792</v>
      </c>
      <c r="P466" s="90">
        <f>VLOOKUP(B466,[23]Sheet2!$E$4:$F$1055,2,FALSE)</f>
        <v>35928.79</v>
      </c>
      <c r="Q466" s="80">
        <f t="shared" si="47"/>
        <v>-0.70780821920925518</v>
      </c>
      <c r="R466" s="80"/>
    </row>
    <row r="467" spans="1:18" x14ac:dyDescent="0.3">
      <c r="A467" s="85" t="s">
        <v>263</v>
      </c>
      <c r="B467" s="85">
        <v>1070000003</v>
      </c>
      <c r="C467" s="97">
        <v>198764802282</v>
      </c>
      <c r="D467" s="97" t="s">
        <v>151</v>
      </c>
      <c r="E467" s="78">
        <v>45830</v>
      </c>
      <c r="F467" s="78">
        <v>45922</v>
      </c>
      <c r="G467" s="77" t="s">
        <v>10</v>
      </c>
      <c r="H467" s="77">
        <v>3</v>
      </c>
      <c r="I467" s="81">
        <v>7.5</v>
      </c>
      <c r="J467" s="106">
        <v>3000000</v>
      </c>
      <c r="K467" s="89">
        <f t="shared" si="43"/>
        <v>616.43835616438355</v>
      </c>
      <c r="L467" s="89">
        <f t="shared" si="44"/>
        <v>0</v>
      </c>
      <c r="M467" s="88" t="str">
        <f t="shared" si="45"/>
        <v/>
      </c>
      <c r="N467" s="89">
        <f t="shared" si="42"/>
        <v>3030821.9178082193</v>
      </c>
      <c r="O467" s="89">
        <f t="shared" si="46"/>
        <v>30821.917808219325</v>
      </c>
      <c r="P467" s="90">
        <f>VLOOKUP(B467,[23]Sheet2!$E$4:$F$1055,2,FALSE)</f>
        <v>30821.59</v>
      </c>
      <c r="Q467" s="80">
        <f t="shared" si="47"/>
        <v>0.32780821932465187</v>
      </c>
      <c r="R467" s="80"/>
    </row>
    <row r="468" spans="1:18" x14ac:dyDescent="0.3">
      <c r="A468" s="85" t="s">
        <v>263</v>
      </c>
      <c r="B468" s="85">
        <v>1070000005</v>
      </c>
      <c r="C468" s="97" t="s">
        <v>21</v>
      </c>
      <c r="D468" s="97" t="s">
        <v>127</v>
      </c>
      <c r="E468" s="78">
        <v>45839</v>
      </c>
      <c r="F468" s="78">
        <v>45931</v>
      </c>
      <c r="G468" s="77" t="s">
        <v>10</v>
      </c>
      <c r="H468" s="77">
        <v>3</v>
      </c>
      <c r="I468" s="81">
        <v>7.5</v>
      </c>
      <c r="J468" s="106">
        <v>2500000</v>
      </c>
      <c r="K468" s="89">
        <f t="shared" si="43"/>
        <v>513.69863013698625</v>
      </c>
      <c r="L468" s="89">
        <f t="shared" si="44"/>
        <v>0</v>
      </c>
      <c r="M468" s="88" t="str">
        <f t="shared" si="45"/>
        <v/>
      </c>
      <c r="N468" s="89">
        <f t="shared" si="42"/>
        <v>2521061.6438356163</v>
      </c>
      <c r="O468" s="89">
        <f t="shared" si="46"/>
        <v>21061.643835616298</v>
      </c>
      <c r="P468" s="90">
        <f>VLOOKUP(B468,[23]Sheet2!$E$4:$F$1055,2,FALSE)</f>
        <v>21062.260000000002</v>
      </c>
      <c r="Q468" s="80">
        <f t="shared" si="47"/>
        <v>-0.61616438370401738</v>
      </c>
      <c r="R468" s="80"/>
    </row>
    <row r="469" spans="1:18" x14ac:dyDescent="0.3">
      <c r="A469" s="85" t="s">
        <v>263</v>
      </c>
      <c r="B469" s="85">
        <v>1070000006</v>
      </c>
      <c r="C469" s="97" t="s">
        <v>511</v>
      </c>
      <c r="D469" s="97" t="s">
        <v>512</v>
      </c>
      <c r="E469" s="78">
        <v>45866</v>
      </c>
      <c r="F469" s="78">
        <v>45897</v>
      </c>
      <c r="G469" s="77" t="s">
        <v>10</v>
      </c>
      <c r="H469" s="77">
        <v>1</v>
      </c>
      <c r="I469" s="81">
        <v>7</v>
      </c>
      <c r="J469" s="106">
        <v>304293.09999999998</v>
      </c>
      <c r="K469" s="89">
        <f t="shared" si="43"/>
        <v>58.357580821917807</v>
      </c>
      <c r="L469" s="89">
        <f t="shared" si="44"/>
        <v>0</v>
      </c>
      <c r="M469" s="88" t="str">
        <f t="shared" si="45"/>
        <v/>
      </c>
      <c r="N469" s="89">
        <f t="shared" si="42"/>
        <v>305110.10613150685</v>
      </c>
      <c r="O469" s="89">
        <f t="shared" si="46"/>
        <v>817.00613150687423</v>
      </c>
      <c r="P469" s="90">
        <f>VLOOKUP(B469,[23]Sheet2!$E$4:$F$1055,2,FALSE)</f>
        <v>817.02</v>
      </c>
      <c r="Q469" s="80">
        <f t="shared" si="47"/>
        <v>-1.3868493125755776E-2</v>
      </c>
      <c r="R469" s="80"/>
    </row>
    <row r="470" spans="1:18" x14ac:dyDescent="0.3">
      <c r="A470" s="85" t="s">
        <v>263</v>
      </c>
      <c r="B470" s="85">
        <v>1070000010</v>
      </c>
      <c r="C470" s="97" t="s">
        <v>511</v>
      </c>
      <c r="D470" s="97" t="s">
        <v>512</v>
      </c>
      <c r="E470" s="78">
        <v>45864</v>
      </c>
      <c r="F470" s="78">
        <v>45895</v>
      </c>
      <c r="G470" s="77" t="s">
        <v>10</v>
      </c>
      <c r="H470" s="77">
        <v>1</v>
      </c>
      <c r="I470" s="81">
        <v>7</v>
      </c>
      <c r="J470" s="106">
        <v>100000</v>
      </c>
      <c r="K470" s="89">
        <f t="shared" si="43"/>
        <v>19.178082191780824</v>
      </c>
      <c r="L470" s="89">
        <f t="shared" si="44"/>
        <v>0</v>
      </c>
      <c r="M470" s="88" t="str">
        <f t="shared" si="45"/>
        <v/>
      </c>
      <c r="N470" s="89">
        <f t="shared" si="42"/>
        <v>100306.8493150685</v>
      </c>
      <c r="O470" s="89">
        <f t="shared" si="46"/>
        <v>306.84931506849534</v>
      </c>
      <c r="P470" s="90">
        <f>VLOOKUP(B470,[23]Sheet2!$E$4:$F$1055,2,FALSE)</f>
        <v>306.94</v>
      </c>
      <c r="Q470" s="80">
        <f t="shared" si="47"/>
        <v>-9.0684931504654287E-2</v>
      </c>
      <c r="R470" s="80"/>
    </row>
    <row r="471" spans="1:18" x14ac:dyDescent="0.3">
      <c r="A471" s="85" t="s">
        <v>263</v>
      </c>
      <c r="B471" s="85">
        <v>1070000011</v>
      </c>
      <c r="C471" s="97" t="s">
        <v>872</v>
      </c>
      <c r="D471" s="97" t="s">
        <v>873</v>
      </c>
      <c r="E471" s="78">
        <v>45840</v>
      </c>
      <c r="F471" s="78">
        <v>46024</v>
      </c>
      <c r="G471" s="77" t="s">
        <v>10</v>
      </c>
      <c r="H471" s="77">
        <v>6</v>
      </c>
      <c r="I471" s="81">
        <v>8.35</v>
      </c>
      <c r="J471" s="106">
        <v>3400000</v>
      </c>
      <c r="K471" s="89">
        <f t="shared" si="43"/>
        <v>777.80821917808203</v>
      </c>
      <c r="L471" s="89">
        <f t="shared" si="44"/>
        <v>0</v>
      </c>
      <c r="M471" s="88" t="str">
        <f t="shared" si="45"/>
        <v/>
      </c>
      <c r="N471" s="89">
        <f t="shared" si="42"/>
        <v>3431112.3287671232</v>
      </c>
      <c r="O471" s="89">
        <f t="shared" si="46"/>
        <v>31112.328767123166</v>
      </c>
      <c r="P471" s="90">
        <f>VLOOKUP(B471,[23]Sheet2!$E$4:$F$1055,2,FALSE)</f>
        <v>31112.400000000001</v>
      </c>
      <c r="Q471" s="80">
        <f t="shared" si="47"/>
        <v>-7.1232876834983472E-2</v>
      </c>
      <c r="R471" s="80"/>
    </row>
    <row r="472" spans="1:18" x14ac:dyDescent="0.3">
      <c r="A472" s="85" t="s">
        <v>263</v>
      </c>
      <c r="B472" s="85">
        <v>1070000012</v>
      </c>
      <c r="C472" s="97" t="s">
        <v>511</v>
      </c>
      <c r="D472" s="97" t="s">
        <v>512</v>
      </c>
      <c r="E472" s="78">
        <v>45856</v>
      </c>
      <c r="F472" s="78">
        <v>45887</v>
      </c>
      <c r="G472" s="77" t="s">
        <v>10</v>
      </c>
      <c r="H472" s="77">
        <v>1</v>
      </c>
      <c r="I472" s="81">
        <v>7</v>
      </c>
      <c r="J472" s="106">
        <v>200000</v>
      </c>
      <c r="K472" s="89">
        <f t="shared" si="43"/>
        <v>38.356164383561648</v>
      </c>
      <c r="L472" s="89">
        <f t="shared" si="44"/>
        <v>0</v>
      </c>
      <c r="M472" s="88" t="str">
        <f t="shared" si="45"/>
        <v/>
      </c>
      <c r="N472" s="89">
        <f t="shared" si="42"/>
        <v>200920.54794520547</v>
      </c>
      <c r="O472" s="89">
        <f t="shared" si="46"/>
        <v>920.54794520547148</v>
      </c>
      <c r="P472" s="90">
        <f>VLOOKUP(B472,[23]Sheet2!$E$4:$F$1055,2,FALSE)</f>
        <v>920.64</v>
      </c>
      <c r="Q472" s="80">
        <f t="shared" si="47"/>
        <v>-9.2054794528507955E-2</v>
      </c>
      <c r="R472" s="80"/>
    </row>
    <row r="473" spans="1:18" x14ac:dyDescent="0.3">
      <c r="A473" s="85" t="s">
        <v>291</v>
      </c>
      <c r="B473" s="85">
        <v>1390000003</v>
      </c>
      <c r="C473" s="86" t="s">
        <v>31</v>
      </c>
      <c r="D473" s="85" t="s">
        <v>139</v>
      </c>
      <c r="E473" s="91">
        <v>45584</v>
      </c>
      <c r="F473" s="91">
        <v>45949</v>
      </c>
      <c r="G473" s="85" t="s">
        <v>10</v>
      </c>
      <c r="H473" s="85">
        <v>12</v>
      </c>
      <c r="I473" s="81">
        <v>9.75</v>
      </c>
      <c r="J473" s="104">
        <v>337865.95</v>
      </c>
      <c r="K473" s="89">
        <f t="shared" si="43"/>
        <v>90.251863356164378</v>
      </c>
      <c r="L473" s="89">
        <f t="shared" si="44"/>
        <v>0</v>
      </c>
      <c r="M473" s="88" t="str">
        <f t="shared" si="45"/>
        <v/>
      </c>
      <c r="N473" s="89">
        <f t="shared" si="42"/>
        <v>364580.50155342469</v>
      </c>
      <c r="O473" s="89">
        <f t="shared" si="46"/>
        <v>26714.551553424681</v>
      </c>
      <c r="P473" s="90">
        <f>VLOOKUP(B473,[23]Sheet2!$E$4:$F$1055,2,FALSE)</f>
        <v>26712.5</v>
      </c>
      <c r="Q473" s="80">
        <f t="shared" si="47"/>
        <v>2.0515534246806055</v>
      </c>
      <c r="R473" s="80"/>
    </row>
    <row r="474" spans="1:18" x14ac:dyDescent="0.3">
      <c r="A474" s="85" t="s">
        <v>291</v>
      </c>
      <c r="B474" s="85">
        <v>1390000012</v>
      </c>
      <c r="C474" s="97" t="s">
        <v>834</v>
      </c>
      <c r="D474" s="97" t="s">
        <v>835</v>
      </c>
      <c r="E474" s="78">
        <v>45824</v>
      </c>
      <c r="F474" s="78">
        <v>45916</v>
      </c>
      <c r="G474" s="77" t="s">
        <v>10</v>
      </c>
      <c r="H474" s="77">
        <v>3</v>
      </c>
      <c r="I474" s="81">
        <v>7.5</v>
      </c>
      <c r="J474" s="106">
        <v>842000</v>
      </c>
      <c r="K474" s="89">
        <f t="shared" si="43"/>
        <v>173.01369863013699</v>
      </c>
      <c r="L474" s="89">
        <f t="shared" si="44"/>
        <v>0</v>
      </c>
      <c r="M474" s="88" t="str">
        <f t="shared" si="45"/>
        <v/>
      </c>
      <c r="N474" s="89">
        <f t="shared" si="42"/>
        <v>851688.76712328766</v>
      </c>
      <c r="O474" s="89">
        <f t="shared" si="46"/>
        <v>9688.7671232876601</v>
      </c>
      <c r="P474" s="90">
        <f>VLOOKUP(B474,[23]Sheet2!$E$4:$F$1055,2,FALSE)</f>
        <v>9688.56</v>
      </c>
      <c r="Q474" s="80">
        <f t="shared" si="47"/>
        <v>0.20712328766057908</v>
      </c>
      <c r="R474" s="80"/>
    </row>
    <row r="475" spans="1:18" x14ac:dyDescent="0.3">
      <c r="A475" s="85" t="s">
        <v>291</v>
      </c>
      <c r="B475" s="85">
        <v>1390000013</v>
      </c>
      <c r="C475" s="97" t="s">
        <v>834</v>
      </c>
      <c r="D475" s="97" t="s">
        <v>835</v>
      </c>
      <c r="E475" s="78">
        <v>45824</v>
      </c>
      <c r="F475" s="78">
        <v>45916</v>
      </c>
      <c r="G475" s="77" t="s">
        <v>10</v>
      </c>
      <c r="H475" s="77">
        <v>3</v>
      </c>
      <c r="I475" s="81">
        <v>7.5</v>
      </c>
      <c r="J475" s="106">
        <v>586000</v>
      </c>
      <c r="K475" s="89">
        <f t="shared" si="43"/>
        <v>120.41095890410959</v>
      </c>
      <c r="L475" s="89">
        <f t="shared" si="44"/>
        <v>0</v>
      </c>
      <c r="M475" s="88" t="str">
        <f t="shared" si="45"/>
        <v/>
      </c>
      <c r="N475" s="89">
        <f t="shared" si="42"/>
        <v>592743.01369863015</v>
      </c>
      <c r="O475" s="89">
        <f t="shared" si="46"/>
        <v>6743.0136986301513</v>
      </c>
      <c r="P475" s="90">
        <f>VLOOKUP(B475,[23]Sheet2!$E$4:$F$1055,2,FALSE)</f>
        <v>6742.96</v>
      </c>
      <c r="Q475" s="80">
        <f t="shared" si="47"/>
        <v>5.3698630151302496E-2</v>
      </c>
      <c r="R475" s="80"/>
    </row>
    <row r="476" spans="1:18" x14ac:dyDescent="0.3">
      <c r="A476" s="85" t="s">
        <v>291</v>
      </c>
      <c r="B476" s="85">
        <v>1390000014</v>
      </c>
      <c r="C476" s="97" t="s">
        <v>834</v>
      </c>
      <c r="D476" s="97" t="s">
        <v>835</v>
      </c>
      <c r="E476" s="78">
        <v>45825</v>
      </c>
      <c r="F476" s="78">
        <v>45917</v>
      </c>
      <c r="G476" s="77" t="s">
        <v>10</v>
      </c>
      <c r="H476" s="77">
        <v>3</v>
      </c>
      <c r="I476" s="81">
        <v>7.75</v>
      </c>
      <c r="J476" s="106">
        <v>640000</v>
      </c>
      <c r="K476" s="89">
        <f t="shared" si="43"/>
        <v>135.89041095890411</v>
      </c>
      <c r="L476" s="89">
        <f t="shared" si="44"/>
        <v>0</v>
      </c>
      <c r="M476" s="88" t="str">
        <f t="shared" si="45"/>
        <v/>
      </c>
      <c r="N476" s="89">
        <f t="shared" si="42"/>
        <v>647473.9726027397</v>
      </c>
      <c r="O476" s="89">
        <f t="shared" si="46"/>
        <v>7473.9726027396973</v>
      </c>
      <c r="P476" s="90">
        <f>VLOOKUP(B476,[23]Sheet2!$E$4:$F$1055,2,FALSE)</f>
        <v>7473.95</v>
      </c>
      <c r="Q476" s="80">
        <f t="shared" si="47"/>
        <v>2.2602739697504148E-2</v>
      </c>
      <c r="R476" s="80"/>
    </row>
    <row r="477" spans="1:18" x14ac:dyDescent="0.3">
      <c r="A477" s="85" t="s">
        <v>291</v>
      </c>
      <c r="B477" s="85">
        <v>1390000015</v>
      </c>
      <c r="C477" s="97">
        <v>198407210015</v>
      </c>
      <c r="D477" s="97" t="s">
        <v>975</v>
      </c>
      <c r="E477" s="78">
        <v>45869</v>
      </c>
      <c r="F477" s="78">
        <v>45900</v>
      </c>
      <c r="G477" s="77" t="s">
        <v>10</v>
      </c>
      <c r="H477" s="77">
        <v>1</v>
      </c>
      <c r="I477" s="81">
        <v>7</v>
      </c>
      <c r="J477" s="106">
        <v>500000</v>
      </c>
      <c r="K477" s="89">
        <f t="shared" si="43"/>
        <v>95.890410958904113</v>
      </c>
      <c r="L477" s="89">
        <f t="shared" si="44"/>
        <v>0</v>
      </c>
      <c r="M477" s="88" t="str">
        <f t="shared" si="45"/>
        <v/>
      </c>
      <c r="N477" s="89">
        <f t="shared" si="42"/>
        <v>501054.79452054796</v>
      </c>
      <c r="O477" s="89">
        <f t="shared" si="46"/>
        <v>1054.7945205479627</v>
      </c>
      <c r="P477" s="90">
        <f>VLOOKUP(B477,[23]Sheet2!$E$4:$F$1055,2,FALSE)</f>
        <v>1054.79</v>
      </c>
      <c r="Q477" s="80">
        <f t="shared" si="47"/>
        <v>4.520547962783894E-3</v>
      </c>
      <c r="R477" s="80"/>
    </row>
    <row r="478" spans="1:18" x14ac:dyDescent="0.3">
      <c r="A478" s="85" t="s">
        <v>292</v>
      </c>
      <c r="B478" s="85">
        <v>1400000003</v>
      </c>
      <c r="C478" s="93" t="s">
        <v>223</v>
      </c>
      <c r="D478" s="77" t="s">
        <v>224</v>
      </c>
      <c r="E478" s="78">
        <v>45547</v>
      </c>
      <c r="F478" s="78">
        <v>45912</v>
      </c>
      <c r="G478" s="77" t="s">
        <v>10</v>
      </c>
      <c r="H478" s="77">
        <v>12</v>
      </c>
      <c r="I478" s="81">
        <v>9.75</v>
      </c>
      <c r="J478" s="106">
        <v>300000</v>
      </c>
      <c r="K478" s="89">
        <f t="shared" si="43"/>
        <v>80.136986301369859</v>
      </c>
      <c r="L478" s="89">
        <f t="shared" si="44"/>
        <v>0</v>
      </c>
      <c r="M478" s="88" t="str">
        <f t="shared" si="45"/>
        <v/>
      </c>
      <c r="N478" s="89">
        <f t="shared" si="42"/>
        <v>326685.61643835617</v>
      </c>
      <c r="O478" s="89">
        <f t="shared" si="46"/>
        <v>26685.61643835617</v>
      </c>
      <c r="P478" s="90">
        <f>VLOOKUP(B478,[23]Sheet2!$E$4:$F$1055,2,FALSE)</f>
        <v>26686.62</v>
      </c>
      <c r="Q478" s="80">
        <f t="shared" si="47"/>
        <v>-1.0035616438290162</v>
      </c>
      <c r="R478" s="80"/>
    </row>
    <row r="479" spans="1:18" x14ac:dyDescent="0.3">
      <c r="A479" s="85" t="s">
        <v>292</v>
      </c>
      <c r="B479" s="85">
        <v>1400000006</v>
      </c>
      <c r="C479" s="97">
        <v>196355000174</v>
      </c>
      <c r="D479" s="97" t="s">
        <v>319</v>
      </c>
      <c r="E479" s="78">
        <v>45601</v>
      </c>
      <c r="F479" s="78">
        <v>45966</v>
      </c>
      <c r="G479" s="77" t="s">
        <v>10</v>
      </c>
      <c r="H479" s="77">
        <v>12</v>
      </c>
      <c r="I479" s="81">
        <v>10.25</v>
      </c>
      <c r="J479" s="106">
        <v>3300000</v>
      </c>
      <c r="K479" s="89">
        <f t="shared" si="43"/>
        <v>926.71232876712327</v>
      </c>
      <c r="L479" s="89">
        <f t="shared" si="44"/>
        <v>0</v>
      </c>
      <c r="M479" s="88" t="str">
        <f t="shared" si="45"/>
        <v/>
      </c>
      <c r="N479" s="89">
        <f t="shared" si="42"/>
        <v>3558552.7397260275</v>
      </c>
      <c r="O479" s="89">
        <f t="shared" si="46"/>
        <v>258552.73972602747</v>
      </c>
      <c r="P479" s="90">
        <f>VLOOKUP(B479,[23]Sheet2!$E$4:$F$1055,2,FALSE)</f>
        <v>258552.09</v>
      </c>
      <c r="Q479" s="80">
        <f t="shared" si="47"/>
        <v>0.64972602747729979</v>
      </c>
      <c r="R479" s="80"/>
    </row>
    <row r="480" spans="1:18" x14ac:dyDescent="0.3">
      <c r="A480" s="85" t="s">
        <v>292</v>
      </c>
      <c r="B480" s="85">
        <v>1400000010</v>
      </c>
      <c r="C480" s="97" t="s">
        <v>444</v>
      </c>
      <c r="D480" s="97" t="s">
        <v>445</v>
      </c>
      <c r="E480" s="78">
        <v>45872</v>
      </c>
      <c r="F480" s="78">
        <v>45964</v>
      </c>
      <c r="G480" s="77" t="s">
        <v>10</v>
      </c>
      <c r="H480" s="77">
        <v>3</v>
      </c>
      <c r="I480" s="81">
        <v>7.5</v>
      </c>
      <c r="J480" s="106">
        <v>1246535.6599999999</v>
      </c>
      <c r="K480" s="89">
        <f t="shared" si="43"/>
        <v>256.13746438356162</v>
      </c>
      <c r="L480" s="89">
        <f t="shared" si="44"/>
        <v>0</v>
      </c>
      <c r="M480" s="88" t="str">
        <f t="shared" si="45"/>
        <v/>
      </c>
      <c r="N480" s="89">
        <f t="shared" si="42"/>
        <v>1248584.7597150684</v>
      </c>
      <c r="O480" s="89">
        <f t="shared" si="46"/>
        <v>2049.0997150684707</v>
      </c>
      <c r="P480" s="90">
        <f>VLOOKUP(B480,[23]Sheet2!$E$4:$F$1055,2,FALSE)</f>
        <v>2049.23</v>
      </c>
      <c r="Q480" s="80">
        <f t="shared" si="47"/>
        <v>-0.13028493152933152</v>
      </c>
      <c r="R480" s="80"/>
    </row>
    <row r="481" spans="1:18" x14ac:dyDescent="0.3">
      <c r="A481" s="85" t="s">
        <v>292</v>
      </c>
      <c r="B481" s="85">
        <v>1400000011</v>
      </c>
      <c r="C481" s="97" t="s">
        <v>525</v>
      </c>
      <c r="D481" s="97" t="s">
        <v>526</v>
      </c>
      <c r="E481" s="78">
        <v>45719</v>
      </c>
      <c r="F481" s="78">
        <v>46084</v>
      </c>
      <c r="G481" s="77" t="s">
        <v>10</v>
      </c>
      <c r="H481" s="77">
        <v>12</v>
      </c>
      <c r="I481" s="81">
        <v>9.25</v>
      </c>
      <c r="J481" s="106">
        <v>1300000</v>
      </c>
      <c r="K481" s="89">
        <f t="shared" si="43"/>
        <v>329.45205479452056</v>
      </c>
      <c r="L481" s="89">
        <f t="shared" si="44"/>
        <v>0</v>
      </c>
      <c r="M481" s="88" t="str">
        <f t="shared" si="45"/>
        <v/>
      </c>
      <c r="N481" s="89">
        <f t="shared" si="42"/>
        <v>1353041.7808219178</v>
      </c>
      <c r="O481" s="89">
        <f t="shared" si="46"/>
        <v>53041.780821917811</v>
      </c>
      <c r="P481" s="90">
        <f>VLOOKUP(B481,[23]Sheet2!$E$4:$F$1055,2,FALSE)</f>
        <v>53041.45</v>
      </c>
      <c r="Q481" s="80">
        <f t="shared" si="47"/>
        <v>0.33082191781431902</v>
      </c>
      <c r="R481" s="80"/>
    </row>
    <row r="482" spans="1:18" x14ac:dyDescent="0.3">
      <c r="A482" s="85" t="s">
        <v>292</v>
      </c>
      <c r="B482" s="85">
        <v>1400000013</v>
      </c>
      <c r="C482" s="97">
        <v>200207402807</v>
      </c>
      <c r="D482" s="97" t="s">
        <v>741</v>
      </c>
      <c r="E482" s="78">
        <v>45791</v>
      </c>
      <c r="F482" s="78">
        <v>45975</v>
      </c>
      <c r="G482" s="77" t="s">
        <v>10</v>
      </c>
      <c r="H482" s="77">
        <v>6</v>
      </c>
      <c r="I482" s="81">
        <v>8.5</v>
      </c>
      <c r="J482" s="106">
        <v>310000</v>
      </c>
      <c r="K482" s="89">
        <f t="shared" si="43"/>
        <v>72.191780821917817</v>
      </c>
      <c r="L482" s="89">
        <f t="shared" si="44"/>
        <v>0</v>
      </c>
      <c r="M482" s="88" t="str">
        <f t="shared" si="45"/>
        <v/>
      </c>
      <c r="N482" s="89">
        <f t="shared" si="42"/>
        <v>316425.0684931507</v>
      </c>
      <c r="O482" s="89">
        <f t="shared" si="46"/>
        <v>6425.0684931506985</v>
      </c>
      <c r="P482" s="90">
        <f>VLOOKUP(B482,[23]Sheet2!$E$4:$F$1055,2,FALSE)</f>
        <v>6424.91</v>
      </c>
      <c r="Q482" s="80">
        <f t="shared" si="47"/>
        <v>0.15849315069863223</v>
      </c>
      <c r="R482" s="80"/>
    </row>
    <row r="483" spans="1:18" x14ac:dyDescent="0.3">
      <c r="A483" s="85" t="s">
        <v>292</v>
      </c>
      <c r="B483" s="85">
        <v>1400000014</v>
      </c>
      <c r="C483" s="97" t="s">
        <v>836</v>
      </c>
      <c r="D483" s="97" t="s">
        <v>837</v>
      </c>
      <c r="E483" s="78">
        <v>45824</v>
      </c>
      <c r="F483" s="78">
        <v>45916</v>
      </c>
      <c r="G483" s="77" t="s">
        <v>10</v>
      </c>
      <c r="H483" s="77">
        <v>3</v>
      </c>
      <c r="I483" s="81">
        <v>7.5</v>
      </c>
      <c r="J483" s="106">
        <v>150000</v>
      </c>
      <c r="K483" s="89">
        <f t="shared" si="43"/>
        <v>30.82191780821918</v>
      </c>
      <c r="L483" s="89">
        <f t="shared" si="44"/>
        <v>0</v>
      </c>
      <c r="M483" s="88" t="str">
        <f t="shared" si="45"/>
        <v/>
      </c>
      <c r="N483" s="89">
        <f t="shared" si="42"/>
        <v>151726.02739726027</v>
      </c>
      <c r="O483" s="89">
        <f t="shared" si="46"/>
        <v>1726.0273972602736</v>
      </c>
      <c r="P483" s="90">
        <f>VLOOKUP(B483,[23]Sheet2!$E$4:$F$1055,2,FALSE)</f>
        <v>1725.92</v>
      </c>
      <c r="Q483" s="80">
        <f t="shared" si="47"/>
        <v>0.10739726027350116</v>
      </c>
      <c r="R483" s="80"/>
    </row>
    <row r="484" spans="1:18" x14ac:dyDescent="0.3">
      <c r="A484" s="85" t="s">
        <v>292</v>
      </c>
      <c r="B484" s="96">
        <v>1400000015</v>
      </c>
      <c r="C484" s="97" t="s">
        <v>836</v>
      </c>
      <c r="D484" s="97" t="s">
        <v>837</v>
      </c>
      <c r="E484" s="91">
        <v>45871</v>
      </c>
      <c r="F484" s="78">
        <v>45902</v>
      </c>
      <c r="G484" s="77" t="s">
        <v>10</v>
      </c>
      <c r="H484" s="77">
        <v>1</v>
      </c>
      <c r="I484" s="81">
        <v>7</v>
      </c>
      <c r="J484" s="106">
        <v>251486.3</v>
      </c>
      <c r="K484" s="89">
        <f t="shared" si="43"/>
        <v>48.230249315068498</v>
      </c>
      <c r="L484" s="89">
        <f t="shared" si="44"/>
        <v>0</v>
      </c>
      <c r="M484" s="88" t="str">
        <f t="shared" si="45"/>
        <v/>
      </c>
      <c r="N484" s="89">
        <f t="shared" si="42"/>
        <v>251920.37224383559</v>
      </c>
      <c r="O484" s="89">
        <f t="shared" si="46"/>
        <v>434.07224383560242</v>
      </c>
      <c r="P484" s="90">
        <f>VLOOKUP(B484,[23]Sheet2!$E$4:$F$1055,2,FALSE)</f>
        <v>434.21999999999997</v>
      </c>
      <c r="Q484" s="80">
        <f t="shared" si="47"/>
        <v>-0.14775616439754913</v>
      </c>
      <c r="R484" s="80"/>
    </row>
    <row r="485" spans="1:18" x14ac:dyDescent="0.3">
      <c r="A485" s="85" t="s">
        <v>264</v>
      </c>
      <c r="B485" s="85">
        <v>1080000010</v>
      </c>
      <c r="C485" s="97" t="s">
        <v>773</v>
      </c>
      <c r="D485" s="97" t="s">
        <v>774</v>
      </c>
      <c r="E485" s="78">
        <v>45805</v>
      </c>
      <c r="F485" s="78">
        <v>45897</v>
      </c>
      <c r="G485" s="77" t="s">
        <v>10</v>
      </c>
      <c r="H485" s="77">
        <v>3</v>
      </c>
      <c r="I485" s="81">
        <v>7.5</v>
      </c>
      <c r="J485" s="106">
        <v>100000</v>
      </c>
      <c r="K485" s="89">
        <f t="shared" si="43"/>
        <v>20.547945205479451</v>
      </c>
      <c r="L485" s="89">
        <f t="shared" si="44"/>
        <v>0</v>
      </c>
      <c r="M485" s="88" t="str">
        <f t="shared" si="45"/>
        <v/>
      </c>
      <c r="N485" s="89">
        <f t="shared" si="42"/>
        <v>101541.09589041096</v>
      </c>
      <c r="O485" s="89">
        <f t="shared" si="46"/>
        <v>1541.0958904109575</v>
      </c>
      <c r="P485" s="90">
        <f>VLOOKUP(B485,[23]Sheet2!$E$4:$F$1055,2,FALSE)</f>
        <v>1541.25</v>
      </c>
      <c r="Q485" s="80">
        <f t="shared" si="47"/>
        <v>-0.15410958904249128</v>
      </c>
      <c r="R485" s="80"/>
    </row>
    <row r="486" spans="1:18" x14ac:dyDescent="0.3">
      <c r="A486" s="85" t="s">
        <v>264</v>
      </c>
      <c r="B486" s="85">
        <v>1080000012</v>
      </c>
      <c r="C486" s="97" t="s">
        <v>856</v>
      </c>
      <c r="D486" s="97" t="s">
        <v>857</v>
      </c>
      <c r="E486" s="78">
        <v>45832</v>
      </c>
      <c r="F486" s="78">
        <v>45924</v>
      </c>
      <c r="G486" s="77" t="s">
        <v>10</v>
      </c>
      <c r="H486" s="77">
        <v>3</v>
      </c>
      <c r="I486" s="81">
        <v>7.75</v>
      </c>
      <c r="J486" s="106">
        <v>620000</v>
      </c>
      <c r="K486" s="89">
        <f t="shared" si="43"/>
        <v>131.64383561643837</v>
      </c>
      <c r="L486" s="89">
        <f t="shared" si="44"/>
        <v>0</v>
      </c>
      <c r="M486" s="88" t="str">
        <f t="shared" si="45"/>
        <v/>
      </c>
      <c r="N486" s="89">
        <f t="shared" si="42"/>
        <v>626318.90410958906</v>
      </c>
      <c r="O486" s="89">
        <f t="shared" si="46"/>
        <v>6318.904109589057</v>
      </c>
      <c r="P486" s="90">
        <f>VLOOKUP(B486,[23]Sheet2!$E$4:$F$1055,2,FALSE)</f>
        <v>6318.72</v>
      </c>
      <c r="Q486" s="80">
        <f t="shared" si="47"/>
        <v>0.18410958905678854</v>
      </c>
      <c r="R486" s="80"/>
    </row>
    <row r="487" spans="1:18" x14ac:dyDescent="0.3">
      <c r="A487" s="85" t="s">
        <v>264</v>
      </c>
      <c r="B487" s="85">
        <v>1080000013</v>
      </c>
      <c r="C487" s="97">
        <v>198408200947</v>
      </c>
      <c r="D487" s="97" t="s">
        <v>917</v>
      </c>
      <c r="E487" s="78">
        <v>45856</v>
      </c>
      <c r="F487" s="78">
        <v>45948</v>
      </c>
      <c r="G487" s="77" t="s">
        <v>10</v>
      </c>
      <c r="H487" s="77">
        <v>3</v>
      </c>
      <c r="I487" s="81">
        <v>7.5</v>
      </c>
      <c r="J487" s="106">
        <v>160000</v>
      </c>
      <c r="K487" s="89">
        <f t="shared" si="43"/>
        <v>32.876712328767127</v>
      </c>
      <c r="L487" s="89">
        <f t="shared" si="44"/>
        <v>0</v>
      </c>
      <c r="M487" s="88" t="str">
        <f t="shared" si="45"/>
        <v/>
      </c>
      <c r="N487" s="89">
        <f t="shared" si="42"/>
        <v>160789.04109589042</v>
      </c>
      <c r="O487" s="89">
        <f t="shared" si="46"/>
        <v>789.04109589042491</v>
      </c>
      <c r="P487" s="90">
        <f>VLOOKUP(B487,[23]Sheet2!$E$4:$F$1055,2,FALSE)</f>
        <v>789.12</v>
      </c>
      <c r="Q487" s="80">
        <f t="shared" si="47"/>
        <v>-7.8904109575091752E-2</v>
      </c>
      <c r="R487" s="80"/>
    </row>
    <row r="488" spans="1:18" x14ac:dyDescent="0.3">
      <c r="A488" s="85" t="s">
        <v>264</v>
      </c>
      <c r="B488" s="85">
        <v>1080000014</v>
      </c>
      <c r="C488" s="97" t="s">
        <v>856</v>
      </c>
      <c r="D488" s="97" t="s">
        <v>857</v>
      </c>
      <c r="E488" s="78">
        <v>45864</v>
      </c>
      <c r="F488" s="78">
        <v>45956</v>
      </c>
      <c r="G488" s="77" t="s">
        <v>10</v>
      </c>
      <c r="H488" s="77">
        <v>3</v>
      </c>
      <c r="I488" s="81">
        <v>7.75</v>
      </c>
      <c r="J488" s="106">
        <v>600000</v>
      </c>
      <c r="K488" s="89">
        <f t="shared" si="43"/>
        <v>127.39726027397261</v>
      </c>
      <c r="L488" s="89">
        <f t="shared" si="44"/>
        <v>0</v>
      </c>
      <c r="M488" s="88" t="str">
        <f t="shared" si="45"/>
        <v/>
      </c>
      <c r="N488" s="89">
        <f t="shared" si="42"/>
        <v>602038.35616438359</v>
      </c>
      <c r="O488" s="89">
        <f t="shared" si="46"/>
        <v>2038.3561643835856</v>
      </c>
      <c r="P488" s="90">
        <f>VLOOKUP(B488,[23]Sheet2!$E$4:$F$1055,2,FALSE)</f>
        <v>2038.4</v>
      </c>
      <c r="Q488" s="80">
        <f t="shared" si="47"/>
        <v>-4.3835616414526157E-2</v>
      </c>
      <c r="R488" s="80"/>
    </row>
    <row r="489" spans="1:18" x14ac:dyDescent="0.3">
      <c r="A489" s="85" t="s">
        <v>293</v>
      </c>
      <c r="B489" s="85">
        <v>1410000006</v>
      </c>
      <c r="C489" s="86" t="s">
        <v>93</v>
      </c>
      <c r="D489" s="85" t="s">
        <v>179</v>
      </c>
      <c r="E489" s="91">
        <v>45853</v>
      </c>
      <c r="F489" s="91">
        <v>45945</v>
      </c>
      <c r="G489" s="85" t="s">
        <v>10</v>
      </c>
      <c r="H489" s="85">
        <v>3</v>
      </c>
      <c r="I489" s="81">
        <v>7.5</v>
      </c>
      <c r="J489" s="105">
        <v>551140</v>
      </c>
      <c r="K489" s="89">
        <f t="shared" si="43"/>
        <v>113.24794520547945</v>
      </c>
      <c r="L489" s="89">
        <f t="shared" si="44"/>
        <v>0</v>
      </c>
      <c r="M489" s="88" t="str">
        <f t="shared" si="45"/>
        <v/>
      </c>
      <c r="N489" s="89">
        <f t="shared" si="42"/>
        <v>554197.69452054799</v>
      </c>
      <c r="O489" s="89">
        <f t="shared" si="46"/>
        <v>3057.694520547986</v>
      </c>
      <c r="P489" s="90">
        <f>VLOOKUP(B489,[23]Sheet2!$E$4:$F$1055,2,FALSE)</f>
        <v>3057.58</v>
      </c>
      <c r="Q489" s="80">
        <f t="shared" si="47"/>
        <v>0.11452054798610334</v>
      </c>
      <c r="R489" s="80"/>
    </row>
    <row r="490" spans="1:18" x14ac:dyDescent="0.3">
      <c r="A490" s="85" t="s">
        <v>293</v>
      </c>
      <c r="B490" s="85">
        <v>1410000016</v>
      </c>
      <c r="C490" s="86" t="s">
        <v>775</v>
      </c>
      <c r="D490" s="85" t="s">
        <v>780</v>
      </c>
      <c r="E490" s="78">
        <v>45806</v>
      </c>
      <c r="F490" s="91">
        <v>46171</v>
      </c>
      <c r="G490" s="85" t="s">
        <v>10</v>
      </c>
      <c r="H490" s="85">
        <v>12</v>
      </c>
      <c r="I490" s="81">
        <v>9</v>
      </c>
      <c r="J490" s="105">
        <v>1450000</v>
      </c>
      <c r="K490" s="89">
        <f t="shared" si="43"/>
        <v>357.53424657534248</v>
      </c>
      <c r="L490" s="89">
        <f t="shared" si="44"/>
        <v>0</v>
      </c>
      <c r="M490" s="88" t="str">
        <f t="shared" si="45"/>
        <v/>
      </c>
      <c r="N490" s="89">
        <f t="shared" si="42"/>
        <v>1476457.5342465753</v>
      </c>
      <c r="O490" s="89">
        <f t="shared" si="46"/>
        <v>26457.53424657532</v>
      </c>
      <c r="P490" s="90">
        <f>VLOOKUP(B490,[23]Sheet2!$E$4:$F$1055,2,FALSE)</f>
        <v>26457.22</v>
      </c>
      <c r="Q490" s="80">
        <f t="shared" si="47"/>
        <v>0.31424657531897537</v>
      </c>
      <c r="R490" s="80"/>
    </row>
    <row r="491" spans="1:18" x14ac:dyDescent="0.3">
      <c r="A491" s="85" t="s">
        <v>293</v>
      </c>
      <c r="B491" s="85">
        <v>1410000017</v>
      </c>
      <c r="C491" s="86" t="s">
        <v>781</v>
      </c>
      <c r="D491" s="77" t="s">
        <v>782</v>
      </c>
      <c r="E491" s="91">
        <v>45811</v>
      </c>
      <c r="F491" s="91">
        <v>46176</v>
      </c>
      <c r="G491" s="77" t="s">
        <v>10</v>
      </c>
      <c r="H491" s="77">
        <v>12</v>
      </c>
      <c r="I491" s="81">
        <v>9</v>
      </c>
      <c r="J491" s="106">
        <v>500000</v>
      </c>
      <c r="K491" s="89">
        <f t="shared" si="43"/>
        <v>123.28767123287672</v>
      </c>
      <c r="L491" s="89">
        <f t="shared" si="44"/>
        <v>0</v>
      </c>
      <c r="M491" s="88" t="str">
        <f t="shared" si="45"/>
        <v/>
      </c>
      <c r="N491" s="89">
        <f t="shared" si="42"/>
        <v>508506.84931506851</v>
      </c>
      <c r="O491" s="89">
        <f t="shared" si="46"/>
        <v>8506.8493150685099</v>
      </c>
      <c r="P491" s="90">
        <f>VLOOKUP(B491,[23]Sheet2!$E$4:$F$1055,2,FALSE)</f>
        <v>8507.01</v>
      </c>
      <c r="Q491" s="80">
        <f t="shared" si="47"/>
        <v>-0.16068493149032292</v>
      </c>
      <c r="R491" s="80"/>
    </row>
    <row r="492" spans="1:18" x14ac:dyDescent="0.3">
      <c r="A492" s="85" t="s">
        <v>293</v>
      </c>
      <c r="B492" s="85">
        <v>1410000018</v>
      </c>
      <c r="C492" s="86" t="s">
        <v>781</v>
      </c>
      <c r="D492" s="77" t="s">
        <v>782</v>
      </c>
      <c r="E492" s="78">
        <v>45811</v>
      </c>
      <c r="F492" s="78">
        <v>46176</v>
      </c>
      <c r="G492" s="77" t="s">
        <v>10</v>
      </c>
      <c r="H492" s="77">
        <v>12</v>
      </c>
      <c r="I492" s="81">
        <v>9</v>
      </c>
      <c r="J492" s="106">
        <v>500000</v>
      </c>
      <c r="K492" s="89">
        <f t="shared" si="43"/>
        <v>123.28767123287672</v>
      </c>
      <c r="L492" s="89">
        <f t="shared" si="44"/>
        <v>0</v>
      </c>
      <c r="M492" s="88" t="str">
        <f t="shared" si="45"/>
        <v/>
      </c>
      <c r="N492" s="89">
        <f t="shared" si="42"/>
        <v>508506.84931506851</v>
      </c>
      <c r="O492" s="89">
        <f t="shared" si="46"/>
        <v>8506.8493150685099</v>
      </c>
      <c r="P492" s="90">
        <f>VLOOKUP(B492,[23]Sheet2!$E$4:$F$1055,2,FALSE)</f>
        <v>8507.01</v>
      </c>
      <c r="Q492" s="80">
        <f t="shared" si="47"/>
        <v>-0.16068493149032292</v>
      </c>
      <c r="R492" s="80"/>
    </row>
    <row r="493" spans="1:18" x14ac:dyDescent="0.3">
      <c r="A493" s="85" t="s">
        <v>293</v>
      </c>
      <c r="B493" s="85">
        <v>1410000019</v>
      </c>
      <c r="C493" s="86">
        <v>196471703683</v>
      </c>
      <c r="D493" s="77" t="s">
        <v>798</v>
      </c>
      <c r="E493" s="99">
        <v>45821</v>
      </c>
      <c r="F493" s="78">
        <v>46186</v>
      </c>
      <c r="G493" s="77" t="s">
        <v>10</v>
      </c>
      <c r="H493" s="77">
        <v>12</v>
      </c>
      <c r="I493" s="81">
        <v>9</v>
      </c>
      <c r="J493" s="106">
        <v>500000</v>
      </c>
      <c r="K493" s="89">
        <f t="shared" si="43"/>
        <v>123.28767123287672</v>
      </c>
      <c r="L493" s="89">
        <f t="shared" si="44"/>
        <v>0</v>
      </c>
      <c r="M493" s="88" t="str">
        <f t="shared" si="45"/>
        <v/>
      </c>
      <c r="N493" s="89">
        <f t="shared" si="42"/>
        <v>507273.9726027397</v>
      </c>
      <c r="O493" s="89">
        <f t="shared" si="46"/>
        <v>7273.9726027396973</v>
      </c>
      <c r="P493" s="90">
        <f>VLOOKUP(B493,[23]Sheet2!$E$4:$F$1055,2,FALSE)</f>
        <v>7274.11</v>
      </c>
      <c r="Q493" s="80">
        <f t="shared" si="47"/>
        <v>-0.13739726030235033</v>
      </c>
      <c r="R493" s="80"/>
    </row>
    <row r="494" spans="1:18" x14ac:dyDescent="0.3">
      <c r="A494" s="85" t="s">
        <v>293</v>
      </c>
      <c r="B494" s="96">
        <v>1410000020</v>
      </c>
      <c r="C494" s="97">
        <v>197871800795</v>
      </c>
      <c r="D494" s="97" t="s">
        <v>918</v>
      </c>
      <c r="E494" s="91">
        <v>45856</v>
      </c>
      <c r="F494" s="91">
        <v>45887</v>
      </c>
      <c r="G494" s="77" t="s">
        <v>10</v>
      </c>
      <c r="H494" s="77">
        <v>1</v>
      </c>
      <c r="I494" s="81">
        <v>7</v>
      </c>
      <c r="J494" s="106">
        <v>100000</v>
      </c>
      <c r="K494" s="89">
        <f t="shared" si="43"/>
        <v>19.178082191780824</v>
      </c>
      <c r="L494" s="89">
        <f t="shared" si="44"/>
        <v>0</v>
      </c>
      <c r="M494" s="88" t="str">
        <f t="shared" si="45"/>
        <v/>
      </c>
      <c r="N494" s="89">
        <f t="shared" si="42"/>
        <v>100460.27397260274</v>
      </c>
      <c r="O494" s="89">
        <f t="shared" si="46"/>
        <v>460.27397260273574</v>
      </c>
      <c r="P494" s="90">
        <f>VLOOKUP(B494,[23]Sheet2!$E$4:$F$1055,2,FALSE)</f>
        <v>460.32</v>
      </c>
      <c r="Q494" s="80">
        <f t="shared" si="47"/>
        <v>-4.6027397264253977E-2</v>
      </c>
      <c r="R494" s="80"/>
    </row>
    <row r="495" spans="1:18" x14ac:dyDescent="0.3">
      <c r="A495" s="85" t="s">
        <v>293</v>
      </c>
      <c r="B495" s="85">
        <v>1410000021</v>
      </c>
      <c r="C495" s="97">
        <v>196471703683</v>
      </c>
      <c r="D495" s="77" t="s">
        <v>798</v>
      </c>
      <c r="E495" s="78">
        <v>45873</v>
      </c>
      <c r="F495" s="99">
        <v>46238</v>
      </c>
      <c r="G495" s="77" t="s">
        <v>10</v>
      </c>
      <c r="H495" s="77">
        <v>12</v>
      </c>
      <c r="I495" s="81">
        <v>9</v>
      </c>
      <c r="J495" s="106">
        <v>900000</v>
      </c>
      <c r="K495" s="89">
        <f t="shared" si="43"/>
        <v>221.91780821917808</v>
      </c>
      <c r="L495" s="89">
        <f t="shared" si="44"/>
        <v>0</v>
      </c>
      <c r="M495" s="88" t="str">
        <f t="shared" si="45"/>
        <v/>
      </c>
      <c r="N495" s="89">
        <f t="shared" si="42"/>
        <v>901553.42465753423</v>
      </c>
      <c r="O495" s="89">
        <f t="shared" si="46"/>
        <v>1553.4246575342258</v>
      </c>
      <c r="P495" s="90">
        <f>VLOOKUP(B495,[23]Sheet2!$E$4:$F$1055,2,FALSE)</f>
        <v>1553.44</v>
      </c>
      <c r="Q495" s="80">
        <f t="shared" si="47"/>
        <v>-1.5342465774210723E-2</v>
      </c>
      <c r="R495" s="80"/>
    </row>
    <row r="496" spans="1:18" x14ac:dyDescent="0.3">
      <c r="A496" s="85" t="s">
        <v>294</v>
      </c>
      <c r="B496" s="85">
        <v>1420000001</v>
      </c>
      <c r="C496" s="97" t="s">
        <v>60</v>
      </c>
      <c r="D496" s="77" t="s">
        <v>141</v>
      </c>
      <c r="E496" s="78">
        <v>45609</v>
      </c>
      <c r="F496" s="78">
        <v>45974</v>
      </c>
      <c r="G496" s="77" t="s">
        <v>10</v>
      </c>
      <c r="H496" s="77">
        <v>12</v>
      </c>
      <c r="I496" s="81">
        <v>9.75</v>
      </c>
      <c r="J496" s="106">
        <v>1000000</v>
      </c>
      <c r="K496" s="89">
        <f t="shared" si="43"/>
        <v>267.1232876712329</v>
      </c>
      <c r="L496" s="89">
        <f t="shared" si="44"/>
        <v>0</v>
      </c>
      <c r="M496" s="88" t="str">
        <f t="shared" si="45"/>
        <v/>
      </c>
      <c r="N496" s="89">
        <f t="shared" si="42"/>
        <v>1072390.4109589041</v>
      </c>
      <c r="O496" s="89">
        <f t="shared" si="46"/>
        <v>72390.410958904075</v>
      </c>
      <c r="P496" s="90">
        <f>VLOOKUP(B496,[23]Sheet2!$E$4:$F$1055,2,FALSE)</f>
        <v>72388.17</v>
      </c>
      <c r="Q496" s="80">
        <f t="shared" si="47"/>
        <v>2.2409589040762512</v>
      </c>
      <c r="R496" s="80"/>
    </row>
    <row r="497" spans="1:18" x14ac:dyDescent="0.3">
      <c r="A497" s="85" t="s">
        <v>294</v>
      </c>
      <c r="B497" s="85">
        <v>1420000002</v>
      </c>
      <c r="C497" s="97" t="s">
        <v>13</v>
      </c>
      <c r="D497" s="97" t="s">
        <v>118</v>
      </c>
      <c r="E497" s="78">
        <v>45658</v>
      </c>
      <c r="F497" s="78">
        <v>46023</v>
      </c>
      <c r="G497" s="77" t="s">
        <v>10</v>
      </c>
      <c r="H497" s="77">
        <v>12</v>
      </c>
      <c r="I497" s="81">
        <v>9.75</v>
      </c>
      <c r="J497" s="106">
        <v>500000</v>
      </c>
      <c r="K497" s="89">
        <f t="shared" si="43"/>
        <v>133.56164383561645</v>
      </c>
      <c r="L497" s="89">
        <f t="shared" si="44"/>
        <v>0</v>
      </c>
      <c r="M497" s="88" t="str">
        <f t="shared" si="45"/>
        <v/>
      </c>
      <c r="N497" s="89">
        <f t="shared" si="42"/>
        <v>529650.68493150687</v>
      </c>
      <c r="O497" s="89">
        <f t="shared" si="46"/>
        <v>29650.684931506868</v>
      </c>
      <c r="P497" s="90">
        <f>VLOOKUP(B497,[23]Sheet2!$E$4:$F$1055,2,FALSE)</f>
        <v>29651.47</v>
      </c>
      <c r="Q497" s="80">
        <f t="shared" si="47"/>
        <v>-0.78506849313271232</v>
      </c>
      <c r="R497" s="80"/>
    </row>
    <row r="498" spans="1:18" x14ac:dyDescent="0.3">
      <c r="A498" s="85" t="s">
        <v>294</v>
      </c>
      <c r="B498" s="85">
        <v>1420000003</v>
      </c>
      <c r="C498" s="97" t="s">
        <v>430</v>
      </c>
      <c r="D498" s="97" t="s">
        <v>431</v>
      </c>
      <c r="E498" s="78">
        <v>45684</v>
      </c>
      <c r="F498" s="78">
        <v>46049</v>
      </c>
      <c r="G498" s="77" t="s">
        <v>10</v>
      </c>
      <c r="H498" s="77">
        <v>12</v>
      </c>
      <c r="I498" s="81">
        <v>9.25</v>
      </c>
      <c r="J498" s="106">
        <v>500000</v>
      </c>
      <c r="K498" s="89">
        <f t="shared" si="43"/>
        <v>126.71232876712328</v>
      </c>
      <c r="L498" s="89">
        <f t="shared" si="44"/>
        <v>0</v>
      </c>
      <c r="M498" s="88" t="str">
        <f t="shared" si="45"/>
        <v/>
      </c>
      <c r="N498" s="89">
        <f t="shared" si="42"/>
        <v>524835.61643835611</v>
      </c>
      <c r="O498" s="89">
        <f t="shared" si="46"/>
        <v>24835.616438356112</v>
      </c>
      <c r="P498" s="90">
        <f>VLOOKUP(B498,[23]Sheet2!$E$4:$F$1055,2,FALSE)</f>
        <v>24835.16</v>
      </c>
      <c r="Q498" s="80">
        <f t="shared" si="47"/>
        <v>0.45643835611190298</v>
      </c>
      <c r="R498" s="80"/>
    </row>
    <row r="499" spans="1:18" x14ac:dyDescent="0.3">
      <c r="A499" s="85" t="s">
        <v>294</v>
      </c>
      <c r="B499" s="85">
        <v>1420000005</v>
      </c>
      <c r="C499" s="97" t="s">
        <v>60</v>
      </c>
      <c r="D499" s="97" t="s">
        <v>141</v>
      </c>
      <c r="E499" s="78">
        <v>45769</v>
      </c>
      <c r="F499" s="78">
        <v>46134</v>
      </c>
      <c r="G499" s="77" t="s">
        <v>10</v>
      </c>
      <c r="H499" s="77">
        <v>12</v>
      </c>
      <c r="I499" s="81">
        <v>9.25</v>
      </c>
      <c r="J499" s="106">
        <v>500000</v>
      </c>
      <c r="K499" s="89">
        <f t="shared" si="43"/>
        <v>126.71232876712328</v>
      </c>
      <c r="L499" s="89">
        <f t="shared" si="44"/>
        <v>0</v>
      </c>
      <c r="M499" s="88" t="str">
        <f t="shared" si="45"/>
        <v/>
      </c>
      <c r="N499" s="89">
        <f t="shared" si="42"/>
        <v>514065.0684931507</v>
      </c>
      <c r="O499" s="89">
        <f t="shared" si="46"/>
        <v>14065.068493150698</v>
      </c>
      <c r="P499" s="90">
        <f>VLOOKUP(B499,[23]Sheet2!$E$4:$F$1055,2,FALSE)</f>
        <v>14064.81</v>
      </c>
      <c r="Q499" s="80">
        <f t="shared" si="47"/>
        <v>0.25849315069899603</v>
      </c>
      <c r="R499" s="80"/>
    </row>
    <row r="500" spans="1:18" x14ac:dyDescent="0.3">
      <c r="A500" s="85" t="s">
        <v>294</v>
      </c>
      <c r="B500" s="85">
        <v>1420000008</v>
      </c>
      <c r="C500" s="97" t="s">
        <v>430</v>
      </c>
      <c r="D500" s="97" t="s">
        <v>431</v>
      </c>
      <c r="E500" s="78">
        <v>45862</v>
      </c>
      <c r="F500" s="78">
        <v>45893</v>
      </c>
      <c r="G500" s="77" t="s">
        <v>10</v>
      </c>
      <c r="H500" s="77">
        <v>1</v>
      </c>
      <c r="I500" s="81">
        <v>7</v>
      </c>
      <c r="J500" s="106">
        <v>200000</v>
      </c>
      <c r="K500" s="89">
        <f t="shared" si="43"/>
        <v>38.356164383561648</v>
      </c>
      <c r="L500" s="89">
        <f t="shared" si="44"/>
        <v>0</v>
      </c>
      <c r="M500" s="88" t="str">
        <f t="shared" si="45"/>
        <v/>
      </c>
      <c r="N500" s="89">
        <f t="shared" si="42"/>
        <v>200690.4109589041</v>
      </c>
      <c r="O500" s="89">
        <f t="shared" si="46"/>
        <v>690.41095890410361</v>
      </c>
      <c r="P500" s="90">
        <f>VLOOKUP(B500,[23]Sheet2!$E$4:$F$1055,2,FALSE)</f>
        <v>690.48</v>
      </c>
      <c r="Q500" s="80">
        <f t="shared" si="47"/>
        <v>-6.9041095896409388E-2</v>
      </c>
      <c r="R500" s="80"/>
    </row>
    <row r="501" spans="1:18" x14ac:dyDescent="0.3">
      <c r="A501" s="85" t="s">
        <v>295</v>
      </c>
      <c r="B501" s="85">
        <v>1430000003</v>
      </c>
      <c r="C501" s="97" t="s">
        <v>28</v>
      </c>
      <c r="D501" s="97" t="s">
        <v>136</v>
      </c>
      <c r="E501" s="78">
        <v>45575</v>
      </c>
      <c r="F501" s="78">
        <v>45940</v>
      </c>
      <c r="G501" s="77" t="s">
        <v>10</v>
      </c>
      <c r="H501" s="77">
        <v>12</v>
      </c>
      <c r="I501" s="81">
        <v>10</v>
      </c>
      <c r="J501" s="106">
        <v>500000</v>
      </c>
      <c r="K501" s="89">
        <f t="shared" si="43"/>
        <v>136.98630136986301</v>
      </c>
      <c r="L501" s="89">
        <f t="shared" si="44"/>
        <v>0</v>
      </c>
      <c r="M501" s="88" t="str">
        <f t="shared" si="45"/>
        <v/>
      </c>
      <c r="N501" s="89">
        <f t="shared" si="42"/>
        <v>541780.82191780827</v>
      </c>
      <c r="O501" s="89">
        <f t="shared" si="46"/>
        <v>41780.821917808265</v>
      </c>
      <c r="P501" s="90">
        <f>VLOOKUP(B501,[23]Sheet2!$E$4:$F$1055,2,FALSE)</f>
        <v>41783.1</v>
      </c>
      <c r="Q501" s="80">
        <f t="shared" si="47"/>
        <v>-2.2780821917331195</v>
      </c>
      <c r="R501" s="80"/>
    </row>
    <row r="502" spans="1:18" x14ac:dyDescent="0.3">
      <c r="A502" s="85" t="s">
        <v>295</v>
      </c>
      <c r="B502" s="85">
        <v>1430000004</v>
      </c>
      <c r="C502" s="97" t="s">
        <v>62</v>
      </c>
      <c r="D502" s="97" t="s">
        <v>143</v>
      </c>
      <c r="E502" s="78">
        <v>45793</v>
      </c>
      <c r="F502" s="78">
        <v>45885</v>
      </c>
      <c r="G502" s="77" t="s">
        <v>10</v>
      </c>
      <c r="H502" s="77">
        <v>3</v>
      </c>
      <c r="I502" s="81">
        <v>7.9</v>
      </c>
      <c r="J502" s="106">
        <v>579301.25</v>
      </c>
      <c r="K502" s="89">
        <f t="shared" si="43"/>
        <v>125.3830102739726</v>
      </c>
      <c r="L502" s="89">
        <f t="shared" si="44"/>
        <v>0</v>
      </c>
      <c r="M502" s="88" t="str">
        <f t="shared" si="45"/>
        <v/>
      </c>
      <c r="N502" s="89">
        <f t="shared" si="42"/>
        <v>590209.57189383567</v>
      </c>
      <c r="O502" s="89">
        <f t="shared" si="46"/>
        <v>10908.321893835673</v>
      </c>
      <c r="P502" s="90">
        <f>VLOOKUP(B502,[23]Sheet2!$E$4:$F$1055,2,FALSE)</f>
        <v>10908.539999999999</v>
      </c>
      <c r="Q502" s="80">
        <f t="shared" si="47"/>
        <v>-0.21810616432594543</v>
      </c>
      <c r="R502" s="80"/>
    </row>
    <row r="503" spans="1:18" x14ac:dyDescent="0.3">
      <c r="A503" s="85" t="s">
        <v>295</v>
      </c>
      <c r="B503" s="85">
        <v>1430000005</v>
      </c>
      <c r="C503" s="97" t="s">
        <v>68</v>
      </c>
      <c r="D503" s="97" t="s">
        <v>150</v>
      </c>
      <c r="E503" s="78">
        <v>45647</v>
      </c>
      <c r="F503" s="78">
        <v>46012</v>
      </c>
      <c r="G503" s="77" t="s">
        <v>10</v>
      </c>
      <c r="H503" s="77">
        <v>12</v>
      </c>
      <c r="I503" s="81">
        <v>9.75</v>
      </c>
      <c r="J503" s="106">
        <v>563109.93000000005</v>
      </c>
      <c r="K503" s="89">
        <f t="shared" si="43"/>
        <v>150.41977582191782</v>
      </c>
      <c r="L503" s="89">
        <f t="shared" si="44"/>
        <v>0</v>
      </c>
      <c r="M503" s="88" t="str">
        <f t="shared" si="45"/>
        <v/>
      </c>
      <c r="N503" s="89">
        <f t="shared" si="42"/>
        <v>598157.73776650685</v>
      </c>
      <c r="O503" s="89">
        <f t="shared" si="46"/>
        <v>35047.807766506798</v>
      </c>
      <c r="P503" s="90">
        <f>VLOOKUP(B503,[23]Sheet2!$E$4:$F$1055,2,FALSE)</f>
        <v>35049.01</v>
      </c>
      <c r="Q503" s="80">
        <f t="shared" si="47"/>
        <v>-1.2022334932044032</v>
      </c>
      <c r="R503" s="80"/>
    </row>
    <row r="504" spans="1:18" x14ac:dyDescent="0.3">
      <c r="A504" s="85" t="s">
        <v>295</v>
      </c>
      <c r="B504" s="85">
        <v>1430000009</v>
      </c>
      <c r="C504" s="86" t="s">
        <v>105</v>
      </c>
      <c r="D504" s="85" t="s">
        <v>184</v>
      </c>
      <c r="E504" s="99">
        <v>45793</v>
      </c>
      <c r="F504" s="99">
        <v>45885</v>
      </c>
      <c r="G504" s="85" t="s">
        <v>10</v>
      </c>
      <c r="H504" s="85">
        <v>3</v>
      </c>
      <c r="I504" s="81">
        <v>7.9</v>
      </c>
      <c r="J504" s="105">
        <v>430620.09</v>
      </c>
      <c r="K504" s="89">
        <f t="shared" si="43"/>
        <v>93.202704410958916</v>
      </c>
      <c r="L504" s="89">
        <f t="shared" si="44"/>
        <v>0</v>
      </c>
      <c r="M504" s="88" t="str">
        <f t="shared" si="45"/>
        <v/>
      </c>
      <c r="N504" s="89">
        <f t="shared" si="42"/>
        <v>438728.72528375348</v>
      </c>
      <c r="O504" s="89">
        <f t="shared" si="46"/>
        <v>8108.6352837534505</v>
      </c>
      <c r="P504" s="90">
        <f>VLOOKUP(B504,[23]Sheet2!$E$4:$F$1055,2,FALSE)</f>
        <v>8108.21</v>
      </c>
      <c r="Q504" s="80">
        <f t="shared" si="47"/>
        <v>0.42528375345045788</v>
      </c>
      <c r="R504" s="80"/>
    </row>
    <row r="505" spans="1:18" x14ac:dyDescent="0.3">
      <c r="A505" s="85" t="s">
        <v>295</v>
      </c>
      <c r="B505" s="85">
        <v>1430000011</v>
      </c>
      <c r="C505" s="86">
        <v>197561803176</v>
      </c>
      <c r="D505" s="77" t="s">
        <v>346</v>
      </c>
      <c r="E505" s="78">
        <v>45810</v>
      </c>
      <c r="F505" s="78">
        <v>45902</v>
      </c>
      <c r="G505" s="77" t="s">
        <v>10</v>
      </c>
      <c r="H505" s="77">
        <v>3</v>
      </c>
      <c r="I505" s="81">
        <v>7.5</v>
      </c>
      <c r="J505" s="106">
        <v>312062.7</v>
      </c>
      <c r="K505" s="89">
        <f t="shared" si="43"/>
        <v>64.12247260273972</v>
      </c>
      <c r="L505" s="89">
        <f t="shared" si="44"/>
        <v>0</v>
      </c>
      <c r="M505" s="88" t="str">
        <f t="shared" si="45"/>
        <v/>
      </c>
      <c r="N505" s="89">
        <f t="shared" si="42"/>
        <v>316551.27308219176</v>
      </c>
      <c r="O505" s="89">
        <f t="shared" si="46"/>
        <v>4488.5730821917532</v>
      </c>
      <c r="P505" s="90">
        <f>VLOOKUP(B505,[23]Sheet2!$E$4:$F$1055,2,FALSE)</f>
        <v>4488.7999999999993</v>
      </c>
      <c r="Q505" s="80">
        <f t="shared" si="47"/>
        <v>-0.22691780824607122</v>
      </c>
      <c r="R505" s="80"/>
    </row>
    <row r="506" spans="1:18" x14ac:dyDescent="0.3">
      <c r="A506" s="85" t="s">
        <v>295</v>
      </c>
      <c r="B506" s="85">
        <v>1430000014</v>
      </c>
      <c r="C506" s="94">
        <v>197482303334</v>
      </c>
      <c r="D506" s="77" t="s">
        <v>742</v>
      </c>
      <c r="E506" s="78">
        <v>45695</v>
      </c>
      <c r="F506" s="78">
        <v>46425</v>
      </c>
      <c r="G506" s="77" t="s">
        <v>104</v>
      </c>
      <c r="H506" s="77">
        <v>24</v>
      </c>
      <c r="I506" s="81">
        <v>10.25</v>
      </c>
      <c r="J506" s="106">
        <v>7000000</v>
      </c>
      <c r="K506" s="89">
        <f t="shared" si="43"/>
        <v>1965.7534246575342</v>
      </c>
      <c r="L506" s="89">
        <f t="shared" si="44"/>
        <v>7</v>
      </c>
      <c r="M506" s="88">
        <f t="shared" si="45"/>
        <v>45876</v>
      </c>
      <c r="N506" s="89">
        <f t="shared" si="42"/>
        <v>7007863.01369863</v>
      </c>
      <c r="O506" s="89">
        <f t="shared" si="46"/>
        <v>7863.0136986300349</v>
      </c>
      <c r="P506" s="90">
        <f>VLOOKUP(B506,[23]Sheet2!$E$4:$F$1055,2,FALSE)</f>
        <v>7862.37</v>
      </c>
      <c r="Q506" s="80">
        <f t="shared" si="47"/>
        <v>0.64369863003503269</v>
      </c>
      <c r="R506" s="80"/>
    </row>
    <row r="507" spans="1:18" x14ac:dyDescent="0.3">
      <c r="A507" s="85" t="s">
        <v>295</v>
      </c>
      <c r="B507" s="85">
        <v>1430000016</v>
      </c>
      <c r="C507" s="97" t="s">
        <v>743</v>
      </c>
      <c r="D507" s="97" t="s">
        <v>744</v>
      </c>
      <c r="E507" s="78">
        <v>45792</v>
      </c>
      <c r="F507" s="78">
        <v>46522</v>
      </c>
      <c r="G507" s="77" t="s">
        <v>104</v>
      </c>
      <c r="H507" s="77">
        <v>24</v>
      </c>
      <c r="I507" s="81">
        <v>10.35</v>
      </c>
      <c r="J507" s="106">
        <v>8000000</v>
      </c>
      <c r="K507" s="89">
        <f t="shared" si="43"/>
        <v>2268.4931506849316</v>
      </c>
      <c r="L507" s="89">
        <f t="shared" si="44"/>
        <v>15</v>
      </c>
      <c r="M507" s="88">
        <f t="shared" si="45"/>
        <v>45853</v>
      </c>
      <c r="N507" s="89">
        <f t="shared" si="42"/>
        <v>8061249.3150684936</v>
      </c>
      <c r="O507" s="89">
        <f t="shared" si="46"/>
        <v>61249.315068493597</v>
      </c>
      <c r="P507" s="90">
        <f>VLOOKUP(B507,[23]Sheet2!$E$4:$F$1055,2,FALSE)</f>
        <v>61249.04</v>
      </c>
      <c r="Q507" s="80">
        <f t="shared" si="47"/>
        <v>0.27506849359633634</v>
      </c>
      <c r="R507" s="80"/>
    </row>
    <row r="508" spans="1:18" x14ac:dyDescent="0.3">
      <c r="A508" s="85" t="s">
        <v>295</v>
      </c>
      <c r="B508" s="85">
        <v>1430000017</v>
      </c>
      <c r="C508" s="97">
        <v>200117702361</v>
      </c>
      <c r="D508" s="97" t="s">
        <v>799</v>
      </c>
      <c r="E508" s="78">
        <v>45820</v>
      </c>
      <c r="F508" s="78">
        <v>46185</v>
      </c>
      <c r="G508" s="77" t="s">
        <v>10</v>
      </c>
      <c r="H508" s="77">
        <v>12</v>
      </c>
      <c r="I508" s="81">
        <v>8.9</v>
      </c>
      <c r="J508" s="106">
        <v>500000</v>
      </c>
      <c r="K508" s="89">
        <f t="shared" si="43"/>
        <v>121.9178082191781</v>
      </c>
      <c r="L508" s="89">
        <f t="shared" si="44"/>
        <v>0</v>
      </c>
      <c r="M508" s="88" t="str">
        <f t="shared" si="45"/>
        <v/>
      </c>
      <c r="N508" s="89">
        <f t="shared" si="42"/>
        <v>507315.0684931507</v>
      </c>
      <c r="O508" s="89">
        <f t="shared" si="46"/>
        <v>7315.0684931506985</v>
      </c>
      <c r="P508" s="90">
        <f>VLOOKUP(B508,[23]Sheet2!$E$4:$F$1055,2,FALSE)</f>
        <v>7315.2</v>
      </c>
      <c r="Q508" s="80">
        <f t="shared" si="47"/>
        <v>-0.13150684930133139</v>
      </c>
      <c r="R508" s="80"/>
    </row>
    <row r="509" spans="1:18" x14ac:dyDescent="0.3">
      <c r="A509" s="85" t="s">
        <v>295</v>
      </c>
      <c r="B509" s="85">
        <v>1430000018</v>
      </c>
      <c r="C509" s="97" t="s">
        <v>976</v>
      </c>
      <c r="D509" s="97" t="s">
        <v>977</v>
      </c>
      <c r="E509" s="78">
        <v>45869</v>
      </c>
      <c r="F509" s="78">
        <v>45900</v>
      </c>
      <c r="G509" s="77" t="s">
        <v>10</v>
      </c>
      <c r="H509" s="77">
        <v>1</v>
      </c>
      <c r="I509" s="81">
        <v>7</v>
      </c>
      <c r="J509" s="106">
        <v>500000</v>
      </c>
      <c r="K509" s="89">
        <f t="shared" si="43"/>
        <v>95.890410958904113</v>
      </c>
      <c r="L509" s="89">
        <f t="shared" si="44"/>
        <v>0</v>
      </c>
      <c r="M509" s="88" t="str">
        <f t="shared" si="45"/>
        <v/>
      </c>
      <c r="N509" s="89">
        <f t="shared" si="42"/>
        <v>501054.79452054796</v>
      </c>
      <c r="O509" s="89">
        <f t="shared" si="46"/>
        <v>1054.7945205479627</v>
      </c>
      <c r="P509" s="90">
        <f>VLOOKUP(B509,[23]Sheet2!$E$4:$F$1055,2,FALSE)</f>
        <v>1054.79</v>
      </c>
      <c r="Q509" s="80">
        <f t="shared" si="47"/>
        <v>4.520547962783894E-3</v>
      </c>
      <c r="R509" s="80"/>
    </row>
    <row r="510" spans="1:18" x14ac:dyDescent="0.3">
      <c r="A510" s="85" t="s">
        <v>296</v>
      </c>
      <c r="B510" s="85">
        <v>1440000001</v>
      </c>
      <c r="C510" s="97" t="s">
        <v>72</v>
      </c>
      <c r="D510" s="97" t="s">
        <v>154</v>
      </c>
      <c r="E510" s="78">
        <v>45870</v>
      </c>
      <c r="F510" s="78">
        <v>45901</v>
      </c>
      <c r="G510" s="77" t="s">
        <v>10</v>
      </c>
      <c r="H510" s="77">
        <v>1</v>
      </c>
      <c r="I510" s="81">
        <v>7</v>
      </c>
      <c r="J510" s="106">
        <v>573912.39</v>
      </c>
      <c r="K510" s="89">
        <f t="shared" si="43"/>
        <v>110.06538986301371</v>
      </c>
      <c r="L510" s="89">
        <f t="shared" si="44"/>
        <v>0</v>
      </c>
      <c r="M510" s="88" t="str">
        <f t="shared" si="45"/>
        <v/>
      </c>
      <c r="N510" s="89">
        <f t="shared" si="42"/>
        <v>575013.04389863019</v>
      </c>
      <c r="O510" s="89">
        <f t="shared" si="46"/>
        <v>1100.6538986301748</v>
      </c>
      <c r="P510" s="90">
        <f>VLOOKUP(B510,[23]Sheet2!$E$4:$F$1055,2,FALSE)</f>
        <v>1101.18</v>
      </c>
      <c r="Q510" s="80">
        <f t="shared" si="47"/>
        <v>-0.52610136982525546</v>
      </c>
      <c r="R510" s="80"/>
    </row>
    <row r="511" spans="1:18" x14ac:dyDescent="0.3">
      <c r="A511" s="85" t="s">
        <v>296</v>
      </c>
      <c r="B511" s="85">
        <v>1440000006</v>
      </c>
      <c r="C511" s="97">
        <v>200309410278</v>
      </c>
      <c r="D511" s="97" t="s">
        <v>599</v>
      </c>
      <c r="E511" s="78">
        <v>45763</v>
      </c>
      <c r="F511" s="78">
        <v>46128</v>
      </c>
      <c r="G511" s="77" t="s">
        <v>10</v>
      </c>
      <c r="H511" s="77">
        <v>12</v>
      </c>
      <c r="I511" s="81">
        <v>9.15</v>
      </c>
      <c r="J511" s="106">
        <v>1000000</v>
      </c>
      <c r="K511" s="89">
        <f t="shared" si="43"/>
        <v>250.68493150684932</v>
      </c>
      <c r="L511" s="89">
        <f t="shared" si="44"/>
        <v>0</v>
      </c>
      <c r="M511" s="88" t="str">
        <f t="shared" si="45"/>
        <v/>
      </c>
      <c r="N511" s="89">
        <f t="shared" si="42"/>
        <v>1029330.1369863014</v>
      </c>
      <c r="O511" s="89">
        <f t="shared" si="46"/>
        <v>29330.136986301397</v>
      </c>
      <c r="P511" s="90">
        <f>VLOOKUP(B511,[23]Sheet2!$E$4:$F$1055,2,FALSE)</f>
        <v>29329.56</v>
      </c>
      <c r="Q511" s="80">
        <f t="shared" si="47"/>
        <v>0.57698630139566376</v>
      </c>
      <c r="R511" s="80"/>
    </row>
    <row r="512" spans="1:18" x14ac:dyDescent="0.3">
      <c r="A512" s="85" t="s">
        <v>296</v>
      </c>
      <c r="B512" s="85">
        <v>1440000008</v>
      </c>
      <c r="C512" s="86" t="s">
        <v>838</v>
      </c>
      <c r="D512" s="77" t="s">
        <v>839</v>
      </c>
      <c r="E512" s="78">
        <v>45824</v>
      </c>
      <c r="F512" s="78">
        <v>46007</v>
      </c>
      <c r="G512" s="77" t="s">
        <v>10</v>
      </c>
      <c r="H512" s="77">
        <v>6</v>
      </c>
      <c r="I512" s="81">
        <v>8</v>
      </c>
      <c r="J512" s="106">
        <v>300000</v>
      </c>
      <c r="K512" s="89">
        <f t="shared" si="43"/>
        <v>65.753424657534254</v>
      </c>
      <c r="L512" s="89">
        <f t="shared" si="44"/>
        <v>0</v>
      </c>
      <c r="M512" s="88" t="str">
        <f t="shared" si="45"/>
        <v/>
      </c>
      <c r="N512" s="89">
        <f t="shared" si="42"/>
        <v>303682.19178082194</v>
      </c>
      <c r="O512" s="89">
        <f t="shared" si="46"/>
        <v>3682.1917808219441</v>
      </c>
      <c r="P512" s="90">
        <f>VLOOKUP(B512,[23]Sheet2!$E$4:$F$1055,2,FALSE)</f>
        <v>3682</v>
      </c>
      <c r="Q512" s="80">
        <f t="shared" si="47"/>
        <v>0.19178082194412127</v>
      </c>
      <c r="R512" s="80"/>
    </row>
    <row r="513" spans="1:18" x14ac:dyDescent="0.3">
      <c r="A513" s="85" t="s">
        <v>296</v>
      </c>
      <c r="B513" s="85">
        <v>1440000009</v>
      </c>
      <c r="C513" s="86">
        <v>200478601603</v>
      </c>
      <c r="D513" s="77" t="s">
        <v>956</v>
      </c>
      <c r="E513" s="78">
        <v>45859</v>
      </c>
      <c r="F513" s="78">
        <v>45890</v>
      </c>
      <c r="G513" s="77" t="s">
        <v>10</v>
      </c>
      <c r="H513" s="77">
        <v>1</v>
      </c>
      <c r="I513" s="81">
        <v>7</v>
      </c>
      <c r="J513" s="106">
        <v>110000</v>
      </c>
      <c r="K513" s="89">
        <f t="shared" si="43"/>
        <v>21.095890410958905</v>
      </c>
      <c r="L513" s="89">
        <f t="shared" si="44"/>
        <v>0</v>
      </c>
      <c r="M513" s="88" t="str">
        <f t="shared" si="45"/>
        <v/>
      </c>
      <c r="N513" s="89">
        <f t="shared" si="42"/>
        <v>110443.01369863014</v>
      </c>
      <c r="O513" s="89">
        <f t="shared" si="46"/>
        <v>443.01369863013679</v>
      </c>
      <c r="P513" s="90">
        <f>VLOOKUP(B513,[23]Sheet2!$E$4:$F$1055,2,FALSE)</f>
        <v>443.1</v>
      </c>
      <c r="Q513" s="80">
        <f t="shared" si="47"/>
        <v>-8.6301369863235777E-2</v>
      </c>
      <c r="R513" s="80"/>
    </row>
    <row r="514" spans="1:18" x14ac:dyDescent="0.3">
      <c r="A514" s="85" t="s">
        <v>296</v>
      </c>
      <c r="B514" s="85">
        <v>1440000010</v>
      </c>
      <c r="C514" s="86" t="s">
        <v>998</v>
      </c>
      <c r="D514" s="77" t="s">
        <v>999</v>
      </c>
      <c r="E514" s="78">
        <v>45875</v>
      </c>
      <c r="F514" s="78">
        <v>45906</v>
      </c>
      <c r="G514" s="77" t="s">
        <v>10</v>
      </c>
      <c r="H514" s="77">
        <v>1</v>
      </c>
      <c r="I514" s="81">
        <v>7</v>
      </c>
      <c r="J514" s="106">
        <v>500000</v>
      </c>
      <c r="K514" s="89">
        <f t="shared" si="43"/>
        <v>95.890410958904113</v>
      </c>
      <c r="L514" s="89">
        <f t="shared" si="44"/>
        <v>0</v>
      </c>
      <c r="M514" s="88" t="str">
        <f t="shared" si="45"/>
        <v/>
      </c>
      <c r="N514" s="89">
        <f t="shared" si="42"/>
        <v>500479.45205479453</v>
      </c>
      <c r="O514" s="89">
        <f t="shared" si="46"/>
        <v>479.45205479452852</v>
      </c>
      <c r="P514" s="90">
        <f>VLOOKUP(B514,[23]Sheet2!$E$4:$F$1055,2,FALSE)</f>
        <v>479.45</v>
      </c>
      <c r="Q514" s="80">
        <f t="shared" si="47"/>
        <v>2.0547945285329661E-3</v>
      </c>
      <c r="R514" s="80"/>
    </row>
    <row r="515" spans="1:18" x14ac:dyDescent="0.3">
      <c r="A515" s="85" t="s">
        <v>304</v>
      </c>
      <c r="B515" s="85">
        <v>1550000006</v>
      </c>
      <c r="C515" s="86">
        <v>200081400311</v>
      </c>
      <c r="D515" s="77" t="s">
        <v>152</v>
      </c>
      <c r="E515" s="78">
        <v>45839</v>
      </c>
      <c r="F515" s="78">
        <v>46023</v>
      </c>
      <c r="G515" s="77" t="s">
        <v>10</v>
      </c>
      <c r="H515" s="77">
        <v>6</v>
      </c>
      <c r="I515" s="81">
        <v>8.3000000000000007</v>
      </c>
      <c r="J515" s="106">
        <v>460000</v>
      </c>
      <c r="K515" s="89">
        <f t="shared" si="43"/>
        <v>104.60273972602739</v>
      </c>
      <c r="L515" s="89">
        <f t="shared" si="44"/>
        <v>0</v>
      </c>
      <c r="M515" s="88" t="str">
        <f t="shared" si="45"/>
        <v/>
      </c>
      <c r="N515" s="89">
        <f t="shared" si="42"/>
        <v>464288.71232876711</v>
      </c>
      <c r="O515" s="89">
        <f t="shared" si="46"/>
        <v>4288.7123287671129</v>
      </c>
      <c r="P515" s="90">
        <f>VLOOKUP(B515,[23]Sheet2!$E$4:$F$1055,2,FALSE)</f>
        <v>4289.01</v>
      </c>
      <c r="Q515" s="80">
        <f t="shared" si="47"/>
        <v>-0.29767123288729636</v>
      </c>
      <c r="R515" s="80"/>
    </row>
    <row r="516" spans="1:18" x14ac:dyDescent="0.3">
      <c r="A516" s="85" t="s">
        <v>304</v>
      </c>
      <c r="B516" s="97">
        <v>1550000011</v>
      </c>
      <c r="C516" s="97">
        <v>196316604296</v>
      </c>
      <c r="D516" s="97" t="s">
        <v>745</v>
      </c>
      <c r="E516" s="78">
        <v>45626</v>
      </c>
      <c r="F516" s="78">
        <v>45991</v>
      </c>
      <c r="G516" s="77" t="s">
        <v>104</v>
      </c>
      <c r="H516" s="77">
        <v>12</v>
      </c>
      <c r="I516" s="81">
        <v>9.75</v>
      </c>
      <c r="J516" s="106">
        <v>1000000</v>
      </c>
      <c r="K516" s="89">
        <f t="shared" si="43"/>
        <v>267.1232876712329</v>
      </c>
      <c r="L516" s="89">
        <f t="shared" si="44"/>
        <v>30</v>
      </c>
      <c r="M516" s="88">
        <f t="shared" si="45"/>
        <v>45868</v>
      </c>
      <c r="N516" s="89">
        <f t="shared" si="42"/>
        <v>1003205.4794520548</v>
      </c>
      <c r="O516" s="89">
        <f t="shared" si="46"/>
        <v>3205.4794520548312</v>
      </c>
      <c r="P516" s="90">
        <f>VLOOKUP(B516,[23]Sheet2!$E$4:$F$1055,2,FALSE)</f>
        <v>3218</v>
      </c>
      <c r="Q516" s="80">
        <f t="shared" si="47"/>
        <v>-12.520547945168801</v>
      </c>
      <c r="R516" s="80"/>
    </row>
    <row r="517" spans="1:18" x14ac:dyDescent="0.3">
      <c r="A517" s="85" t="s">
        <v>304</v>
      </c>
      <c r="B517" s="85">
        <v>1550000013</v>
      </c>
      <c r="C517" s="97">
        <v>200006202066</v>
      </c>
      <c r="D517" s="77" t="s">
        <v>408</v>
      </c>
      <c r="E517" s="78">
        <v>45658</v>
      </c>
      <c r="F517" s="78">
        <v>46023</v>
      </c>
      <c r="G517" s="77" t="s">
        <v>104</v>
      </c>
      <c r="H517" s="77">
        <v>12</v>
      </c>
      <c r="I517" s="81">
        <v>9.5</v>
      </c>
      <c r="J517" s="106">
        <v>500000</v>
      </c>
      <c r="K517" s="89">
        <f t="shared" si="43"/>
        <v>130.13698630136986</v>
      </c>
      <c r="L517" s="89">
        <f t="shared" si="44"/>
        <v>1</v>
      </c>
      <c r="M517" s="88">
        <f t="shared" si="45"/>
        <v>45870</v>
      </c>
      <c r="N517" s="89">
        <f t="shared" ref="N517:N580" si="48">IF(G517="Maturity",(IF((N$1-$E517+1)&gt;0,((N$1-$E517+1)*$K517)+$J517)),(IF((N$1-$M517+1)&gt;0,((N$1-$M517+1)*$K517)+$J517)))</f>
        <v>501301.36986301368</v>
      </c>
      <c r="O517" s="89">
        <f t="shared" si="46"/>
        <v>1301.3698630136787</v>
      </c>
      <c r="P517" s="90">
        <f>VLOOKUP(B517,[23]Sheet2!$E$4:$F$1055,2,FALSE)</f>
        <v>1302.04</v>
      </c>
      <c r="Q517" s="80">
        <f t="shared" si="47"/>
        <v>-0.67013698632126761</v>
      </c>
      <c r="R517" s="80"/>
    </row>
    <row r="518" spans="1:18" x14ac:dyDescent="0.3">
      <c r="A518" s="85" t="s">
        <v>304</v>
      </c>
      <c r="B518" s="85">
        <v>1550000014</v>
      </c>
      <c r="C518" s="97">
        <v>198759600512</v>
      </c>
      <c r="D518" s="97" t="s">
        <v>522</v>
      </c>
      <c r="E518" s="78">
        <v>45805</v>
      </c>
      <c r="F518" s="78">
        <v>45897</v>
      </c>
      <c r="G518" s="77" t="s">
        <v>10</v>
      </c>
      <c r="H518" s="77">
        <v>3</v>
      </c>
      <c r="I518" s="81">
        <v>7.5</v>
      </c>
      <c r="J518" s="106">
        <v>1500000</v>
      </c>
      <c r="K518" s="89">
        <f t="shared" ref="K518:K570" si="49">J518*I518%/365</f>
        <v>308.21917808219177</v>
      </c>
      <c r="L518" s="89">
        <f t="shared" ref="L518:L570" si="50">IF(G518="Monthly",DAY(E518),)</f>
        <v>0</v>
      </c>
      <c r="M518" s="88" t="str">
        <f t="shared" ref="M518:M581" si="51">IF(AND(G518="Monthly",L518&lt;=DAY($N$1)),DATE(YEAR($N$1),MONTH($N$1),L518),IF(AND(G518="Monthly",L518&gt;DAY($N$1)),DATE(YEAR($N$1),MONTH($N$1)-1,L518),""))</f>
        <v/>
      </c>
      <c r="N518" s="89">
        <f t="shared" si="48"/>
        <v>1523116.4383561644</v>
      </c>
      <c r="O518" s="89">
        <f t="shared" ref="O518:O581" si="52">N518-J518</f>
        <v>23116.438356164377</v>
      </c>
      <c r="P518" s="90">
        <f>VLOOKUP(B518,[23]Sheet2!$E$4:$F$1055,2,FALSE)</f>
        <v>23116.79</v>
      </c>
      <c r="Q518" s="80">
        <f t="shared" ref="Q518:Q581" si="53">O518-P518</f>
        <v>-0.35164383562369039</v>
      </c>
      <c r="R518" s="80"/>
    </row>
    <row r="519" spans="1:18" x14ac:dyDescent="0.3">
      <c r="A519" s="85" t="s">
        <v>304</v>
      </c>
      <c r="B519" s="85">
        <v>1550000019</v>
      </c>
      <c r="C519" s="97">
        <v>195708310026</v>
      </c>
      <c r="D519" s="97" t="s">
        <v>637</v>
      </c>
      <c r="E519" s="91">
        <v>45782</v>
      </c>
      <c r="F519" s="99">
        <v>46512</v>
      </c>
      <c r="G519" s="77" t="s">
        <v>104</v>
      </c>
      <c r="H519" s="77">
        <v>24</v>
      </c>
      <c r="I519" s="81">
        <v>10.4</v>
      </c>
      <c r="J519" s="106">
        <v>6500000</v>
      </c>
      <c r="K519" s="89">
        <f t="shared" si="49"/>
        <v>1852.0547945205483</v>
      </c>
      <c r="L519" s="89">
        <f t="shared" si="50"/>
        <v>5</v>
      </c>
      <c r="M519" s="88">
        <f t="shared" si="51"/>
        <v>45874</v>
      </c>
      <c r="N519" s="89">
        <f t="shared" si="48"/>
        <v>6511112.3287671236</v>
      </c>
      <c r="O519" s="89">
        <f t="shared" si="52"/>
        <v>11112.328767123632</v>
      </c>
      <c r="P519" s="90">
        <f>VLOOKUP(B519,[23]Sheet2!$E$4:$F$1055,2,FALSE)</f>
        <v>11111.86</v>
      </c>
      <c r="Q519" s="80">
        <f t="shared" si="53"/>
        <v>0.46876712363155093</v>
      </c>
      <c r="R519" s="80"/>
    </row>
    <row r="520" spans="1:18" x14ac:dyDescent="0.3">
      <c r="A520" s="85" t="s">
        <v>304</v>
      </c>
      <c r="B520" s="85">
        <v>1550000020</v>
      </c>
      <c r="C520" s="97">
        <v>198759600512</v>
      </c>
      <c r="D520" s="97" t="s">
        <v>522</v>
      </c>
      <c r="E520" s="78">
        <v>45821</v>
      </c>
      <c r="F520" s="78">
        <v>45913</v>
      </c>
      <c r="G520" s="77" t="s">
        <v>10</v>
      </c>
      <c r="H520" s="77">
        <v>3</v>
      </c>
      <c r="I520" s="81">
        <v>7.9</v>
      </c>
      <c r="J520" s="106">
        <v>500000</v>
      </c>
      <c r="K520" s="89">
        <f t="shared" si="49"/>
        <v>108.21917808219177</v>
      </c>
      <c r="L520" s="89">
        <f t="shared" si="50"/>
        <v>0</v>
      </c>
      <c r="M520" s="88" t="str">
        <f t="shared" si="51"/>
        <v/>
      </c>
      <c r="N520" s="89">
        <f t="shared" si="48"/>
        <v>506384.9315068493</v>
      </c>
      <c r="O520" s="89">
        <f t="shared" si="52"/>
        <v>6384.9315068493015</v>
      </c>
      <c r="P520" s="90">
        <f>VLOOKUP(B520,[23]Sheet2!$E$4:$F$1055,2,FALSE)</f>
        <v>6384.98</v>
      </c>
      <c r="Q520" s="80">
        <f t="shared" si="53"/>
        <v>-4.8493150698050158E-2</v>
      </c>
      <c r="R520" s="80"/>
    </row>
    <row r="521" spans="1:18" x14ac:dyDescent="0.3">
      <c r="A521" s="85" t="s">
        <v>304</v>
      </c>
      <c r="B521" s="85">
        <v>1550000021</v>
      </c>
      <c r="C521" s="97" t="s">
        <v>840</v>
      </c>
      <c r="D521" s="97" t="s">
        <v>841</v>
      </c>
      <c r="E521" s="99">
        <v>45828</v>
      </c>
      <c r="F521" s="99">
        <v>46011</v>
      </c>
      <c r="G521" s="77" t="s">
        <v>10</v>
      </c>
      <c r="H521" s="77">
        <v>6</v>
      </c>
      <c r="I521" s="81">
        <v>8.25</v>
      </c>
      <c r="J521" s="106">
        <v>400000</v>
      </c>
      <c r="K521" s="89">
        <f t="shared" si="49"/>
        <v>90.410958904109592</v>
      </c>
      <c r="L521" s="89">
        <f t="shared" si="50"/>
        <v>0</v>
      </c>
      <c r="M521" s="88" t="str">
        <f t="shared" si="51"/>
        <v/>
      </c>
      <c r="N521" s="89">
        <f t="shared" si="48"/>
        <v>404701.36986301368</v>
      </c>
      <c r="O521" s="89">
        <f t="shared" si="52"/>
        <v>4701.3698630136787</v>
      </c>
      <c r="P521" s="90">
        <f>VLOOKUP(B521,[23]Sheet2!$E$4:$F$1055,2,FALSE)</f>
        <v>4701.32</v>
      </c>
      <c r="Q521" s="80">
        <f t="shared" si="53"/>
        <v>4.9863013678987045E-2</v>
      </c>
      <c r="R521" s="80"/>
    </row>
    <row r="522" spans="1:18" x14ac:dyDescent="0.3">
      <c r="A522" s="85" t="s">
        <v>304</v>
      </c>
      <c r="B522" s="85">
        <v>1550000022</v>
      </c>
      <c r="C522" s="97">
        <v>200064300940</v>
      </c>
      <c r="D522" s="97" t="s">
        <v>351</v>
      </c>
      <c r="E522" s="78">
        <v>45841</v>
      </c>
      <c r="F522" s="78">
        <v>45933</v>
      </c>
      <c r="G522" s="77" t="s">
        <v>10</v>
      </c>
      <c r="H522" s="77">
        <v>3</v>
      </c>
      <c r="I522" s="81">
        <v>7.8</v>
      </c>
      <c r="J522" s="106">
        <v>650000</v>
      </c>
      <c r="K522" s="89">
        <f t="shared" si="49"/>
        <v>138.9041095890411</v>
      </c>
      <c r="L522" s="89">
        <f t="shared" si="50"/>
        <v>0</v>
      </c>
      <c r="M522" s="88" t="str">
        <f t="shared" si="51"/>
        <v/>
      </c>
      <c r="N522" s="89">
        <f t="shared" si="48"/>
        <v>655417.26027397264</v>
      </c>
      <c r="O522" s="89">
        <f t="shared" si="52"/>
        <v>5417.2602739726426</v>
      </c>
      <c r="P522" s="90">
        <f>VLOOKUP(B522,[23]Sheet2!$E$4:$F$1055,2,FALSE)</f>
        <v>5417.1</v>
      </c>
      <c r="Q522" s="80">
        <f t="shared" si="53"/>
        <v>0.16027397264224419</v>
      </c>
      <c r="R522" s="80"/>
    </row>
    <row r="523" spans="1:18" x14ac:dyDescent="0.3">
      <c r="A523" s="96" t="s">
        <v>304</v>
      </c>
      <c r="B523" s="96">
        <v>1550000023</v>
      </c>
      <c r="C523" s="96" t="s">
        <v>919</v>
      </c>
      <c r="D523" s="96" t="s">
        <v>920</v>
      </c>
      <c r="E523" s="78">
        <v>45853</v>
      </c>
      <c r="F523" s="78">
        <v>45945</v>
      </c>
      <c r="G523" s="77" t="s">
        <v>10</v>
      </c>
      <c r="H523" s="77">
        <v>3</v>
      </c>
      <c r="I523" s="81">
        <v>7.9</v>
      </c>
      <c r="J523" s="106">
        <v>1000000</v>
      </c>
      <c r="K523" s="89">
        <f t="shared" si="49"/>
        <v>216.43835616438355</v>
      </c>
      <c r="L523" s="89">
        <f t="shared" si="50"/>
        <v>0</v>
      </c>
      <c r="M523" s="88" t="str">
        <f t="shared" si="51"/>
        <v/>
      </c>
      <c r="N523" s="89">
        <f t="shared" si="48"/>
        <v>1005843.8356164383</v>
      </c>
      <c r="O523" s="89">
        <f t="shared" si="52"/>
        <v>5843.8356164383003</v>
      </c>
      <c r="P523" s="90">
        <f>VLOOKUP(B523,[23]Sheet2!$E$4:$F$1055,2,FALSE)</f>
        <v>5843.88</v>
      </c>
      <c r="Q523" s="80">
        <f t="shared" si="53"/>
        <v>-4.4383561699760321E-2</v>
      </c>
      <c r="R523" s="80"/>
    </row>
    <row r="524" spans="1:18" x14ac:dyDescent="0.3">
      <c r="A524" s="85" t="s">
        <v>304</v>
      </c>
      <c r="B524" s="85">
        <v>1550000024</v>
      </c>
      <c r="C524" s="97" t="s">
        <v>919</v>
      </c>
      <c r="D524" s="97" t="s">
        <v>920</v>
      </c>
      <c r="E524" s="78">
        <v>45853</v>
      </c>
      <c r="F524" s="78">
        <v>45945</v>
      </c>
      <c r="G524" s="77" t="s">
        <v>10</v>
      </c>
      <c r="H524" s="77">
        <v>3</v>
      </c>
      <c r="I524" s="81">
        <v>7.9</v>
      </c>
      <c r="J524" s="106">
        <v>1000000</v>
      </c>
      <c r="K524" s="89">
        <f t="shared" si="49"/>
        <v>216.43835616438355</v>
      </c>
      <c r="L524" s="89">
        <f t="shared" si="50"/>
        <v>0</v>
      </c>
      <c r="M524" s="88" t="str">
        <f t="shared" si="51"/>
        <v/>
      </c>
      <c r="N524" s="89">
        <f t="shared" si="48"/>
        <v>1005843.8356164383</v>
      </c>
      <c r="O524" s="89">
        <f t="shared" si="52"/>
        <v>5843.8356164383003</v>
      </c>
      <c r="P524" s="90">
        <f>VLOOKUP(B524,[23]Sheet2!$E$4:$F$1055,2,FALSE)</f>
        <v>5843.88</v>
      </c>
      <c r="Q524" s="80">
        <f t="shared" si="53"/>
        <v>-4.4383561699760321E-2</v>
      </c>
      <c r="R524" s="80"/>
    </row>
    <row r="525" spans="1:18" x14ac:dyDescent="0.3">
      <c r="A525" s="85" t="s">
        <v>304</v>
      </c>
      <c r="B525" s="85">
        <v>1550000025</v>
      </c>
      <c r="C525" s="97" t="s">
        <v>919</v>
      </c>
      <c r="D525" s="97" t="s">
        <v>920</v>
      </c>
      <c r="E525" s="78">
        <v>45853</v>
      </c>
      <c r="F525" s="78">
        <v>45945</v>
      </c>
      <c r="G525" s="77" t="s">
        <v>10</v>
      </c>
      <c r="H525" s="77">
        <v>3</v>
      </c>
      <c r="I525" s="81">
        <v>7.9</v>
      </c>
      <c r="J525" s="106">
        <v>1000000</v>
      </c>
      <c r="K525" s="89">
        <f t="shared" si="49"/>
        <v>216.43835616438355</v>
      </c>
      <c r="L525" s="89">
        <f t="shared" si="50"/>
        <v>0</v>
      </c>
      <c r="M525" s="88" t="str">
        <f t="shared" si="51"/>
        <v/>
      </c>
      <c r="N525" s="89">
        <f t="shared" si="48"/>
        <v>1005843.8356164383</v>
      </c>
      <c r="O525" s="89">
        <f t="shared" si="52"/>
        <v>5843.8356164383003</v>
      </c>
      <c r="P525" s="90">
        <f>VLOOKUP(B525,[23]Sheet2!$E$4:$F$1055,2,FALSE)</f>
        <v>5843.88</v>
      </c>
      <c r="Q525" s="80">
        <f t="shared" si="53"/>
        <v>-4.4383561699760321E-2</v>
      </c>
      <c r="R525" s="80"/>
    </row>
    <row r="526" spans="1:18" x14ac:dyDescent="0.3">
      <c r="A526" s="85" t="s">
        <v>306</v>
      </c>
      <c r="B526" s="85">
        <v>1450000003</v>
      </c>
      <c r="C526" s="97">
        <v>195414002535</v>
      </c>
      <c r="D526" s="97" t="s">
        <v>325</v>
      </c>
      <c r="E526" s="78">
        <v>45610</v>
      </c>
      <c r="F526" s="78">
        <v>45975</v>
      </c>
      <c r="G526" s="77" t="s">
        <v>104</v>
      </c>
      <c r="H526" s="77">
        <v>12</v>
      </c>
      <c r="I526" s="81">
        <v>10</v>
      </c>
      <c r="J526" s="106">
        <v>2000000</v>
      </c>
      <c r="K526" s="89">
        <f t="shared" si="49"/>
        <v>547.94520547945206</v>
      </c>
      <c r="L526" s="89">
        <f t="shared" si="50"/>
        <v>14</v>
      </c>
      <c r="M526" s="88">
        <f t="shared" si="51"/>
        <v>45852</v>
      </c>
      <c r="N526" s="89">
        <f t="shared" si="48"/>
        <v>2015342.4657534247</v>
      </c>
      <c r="O526" s="89">
        <f t="shared" si="52"/>
        <v>15342.46575342468</v>
      </c>
      <c r="P526" s="90">
        <f>VLOOKUP(B526,[23]Sheet2!$E$4:$F$1055,2,FALSE)</f>
        <v>15343.75</v>
      </c>
      <c r="Q526" s="80">
        <f t="shared" si="53"/>
        <v>-1.2842465753201395</v>
      </c>
      <c r="R526" s="80"/>
    </row>
    <row r="527" spans="1:18" x14ac:dyDescent="0.3">
      <c r="A527" s="85" t="s">
        <v>306</v>
      </c>
      <c r="B527" s="85">
        <v>1450000004</v>
      </c>
      <c r="C527" s="97" t="s">
        <v>326</v>
      </c>
      <c r="D527" s="97" t="s">
        <v>327</v>
      </c>
      <c r="E527" s="78">
        <v>45610</v>
      </c>
      <c r="F527" s="78">
        <v>45975</v>
      </c>
      <c r="G527" s="77" t="s">
        <v>104</v>
      </c>
      <c r="H527" s="77">
        <v>12</v>
      </c>
      <c r="I527" s="81">
        <v>10</v>
      </c>
      <c r="J527" s="106">
        <v>1600000</v>
      </c>
      <c r="K527" s="89">
        <f t="shared" si="49"/>
        <v>438.35616438356163</v>
      </c>
      <c r="L527" s="89">
        <f t="shared" si="50"/>
        <v>14</v>
      </c>
      <c r="M527" s="88">
        <f t="shared" si="51"/>
        <v>45852</v>
      </c>
      <c r="N527" s="89">
        <f t="shared" si="48"/>
        <v>1612273.9726027397</v>
      </c>
      <c r="O527" s="89">
        <f t="shared" si="52"/>
        <v>12273.972602739697</v>
      </c>
      <c r="P527" s="90">
        <f>VLOOKUP(B527,[23]Sheet2!$E$4:$F$1055,2,FALSE)</f>
        <v>12275.03</v>
      </c>
      <c r="Q527" s="80">
        <f t="shared" si="53"/>
        <v>-1.0573972603033326</v>
      </c>
      <c r="R527" s="80"/>
    </row>
    <row r="528" spans="1:18" x14ac:dyDescent="0.3">
      <c r="A528" s="85" t="s">
        <v>306</v>
      </c>
      <c r="B528" s="85">
        <v>1450000006</v>
      </c>
      <c r="C528" s="97">
        <v>200101102805</v>
      </c>
      <c r="D528" s="97" t="s">
        <v>600</v>
      </c>
      <c r="E528" s="78">
        <v>45763</v>
      </c>
      <c r="F528" s="78">
        <v>46493</v>
      </c>
      <c r="G528" s="77" t="s">
        <v>104</v>
      </c>
      <c r="H528" s="77">
        <v>24</v>
      </c>
      <c r="I528" s="81">
        <v>10</v>
      </c>
      <c r="J528" s="106">
        <v>100000</v>
      </c>
      <c r="K528" s="89">
        <f t="shared" si="49"/>
        <v>27.397260273972602</v>
      </c>
      <c r="L528" s="89">
        <f t="shared" si="50"/>
        <v>16</v>
      </c>
      <c r="M528" s="88">
        <f t="shared" si="51"/>
        <v>45854</v>
      </c>
      <c r="N528" s="89">
        <f t="shared" si="48"/>
        <v>100712.32876712328</v>
      </c>
      <c r="O528" s="89">
        <f t="shared" si="52"/>
        <v>712.32876712328289</v>
      </c>
      <c r="P528" s="90">
        <f>VLOOKUP(B528,[23]Sheet2!$E$4:$F$1055,2,FALSE)</f>
        <v>712.64</v>
      </c>
      <c r="Q528" s="80">
        <f t="shared" si="53"/>
        <v>-0.31123287671709932</v>
      </c>
      <c r="R528" s="80"/>
    </row>
    <row r="529" spans="1:18" x14ac:dyDescent="0.3">
      <c r="A529" s="85" t="s">
        <v>306</v>
      </c>
      <c r="B529" s="85">
        <v>1450000009</v>
      </c>
      <c r="C529" s="93" t="s">
        <v>858</v>
      </c>
      <c r="D529" s="77" t="s">
        <v>859</v>
      </c>
      <c r="E529" s="78">
        <v>45834</v>
      </c>
      <c r="F529" s="78">
        <v>46199</v>
      </c>
      <c r="G529" s="77" t="s">
        <v>10</v>
      </c>
      <c r="H529" s="77">
        <v>12</v>
      </c>
      <c r="I529" s="81">
        <v>8.75</v>
      </c>
      <c r="J529" s="106">
        <v>100000</v>
      </c>
      <c r="K529" s="89">
        <f t="shared" si="49"/>
        <v>23.972602739726028</v>
      </c>
      <c r="L529" s="89">
        <f t="shared" si="50"/>
        <v>0</v>
      </c>
      <c r="M529" s="88" t="str">
        <f t="shared" si="51"/>
        <v/>
      </c>
      <c r="N529" s="89">
        <f t="shared" si="48"/>
        <v>101102.7397260274</v>
      </c>
      <c r="O529" s="89">
        <f t="shared" si="52"/>
        <v>1102.739726027401</v>
      </c>
      <c r="P529" s="90">
        <f>VLOOKUP(B529,[23]Sheet2!$E$4:$F$1055,2,FALSE)</f>
        <v>1102.6199999999999</v>
      </c>
      <c r="Q529" s="80">
        <f t="shared" si="53"/>
        <v>0.1197260274011569</v>
      </c>
      <c r="R529" s="80"/>
    </row>
    <row r="530" spans="1:18" x14ac:dyDescent="0.3">
      <c r="A530" s="85" t="s">
        <v>306</v>
      </c>
      <c r="B530" s="85">
        <v>1450000010</v>
      </c>
      <c r="C530" s="97" t="s">
        <v>860</v>
      </c>
      <c r="D530" s="97" t="s">
        <v>861</v>
      </c>
      <c r="E530" s="78">
        <v>45865</v>
      </c>
      <c r="F530" s="78">
        <v>45896</v>
      </c>
      <c r="G530" s="77" t="s">
        <v>10</v>
      </c>
      <c r="H530" s="77">
        <v>1</v>
      </c>
      <c r="I530" s="81">
        <v>7</v>
      </c>
      <c r="J530" s="106">
        <v>502589.04</v>
      </c>
      <c r="K530" s="89">
        <f t="shared" si="49"/>
        <v>96.386939178082201</v>
      </c>
      <c r="L530" s="89">
        <f t="shared" si="50"/>
        <v>0</v>
      </c>
      <c r="M530" s="88" t="str">
        <f t="shared" si="51"/>
        <v/>
      </c>
      <c r="N530" s="89">
        <f t="shared" si="48"/>
        <v>504034.8440876712</v>
      </c>
      <c r="O530" s="89">
        <f t="shared" si="52"/>
        <v>1445.8040876712184</v>
      </c>
      <c r="P530" s="90">
        <f>VLOOKUP(B530,[23]Sheet2!$E$4:$F$1055,2,FALSE)</f>
        <v>1445.84</v>
      </c>
      <c r="Q530" s="80">
        <f t="shared" si="53"/>
        <v>-3.5912328781478209E-2</v>
      </c>
      <c r="R530" s="80"/>
    </row>
    <row r="531" spans="1:18" x14ac:dyDescent="0.3">
      <c r="A531" s="85" t="s">
        <v>306</v>
      </c>
      <c r="B531" s="85">
        <v>1450000011</v>
      </c>
      <c r="C531" s="97" t="s">
        <v>978</v>
      </c>
      <c r="D531" s="97" t="s">
        <v>979</v>
      </c>
      <c r="E531" s="78">
        <v>45869</v>
      </c>
      <c r="F531" s="78">
        <v>45900</v>
      </c>
      <c r="G531" s="77" t="s">
        <v>10</v>
      </c>
      <c r="H531" s="77">
        <v>1</v>
      </c>
      <c r="I531" s="81">
        <v>7</v>
      </c>
      <c r="J531" s="106">
        <v>100000</v>
      </c>
      <c r="K531" s="89">
        <f t="shared" si="49"/>
        <v>19.178082191780824</v>
      </c>
      <c r="L531" s="89">
        <f t="shared" si="50"/>
        <v>0</v>
      </c>
      <c r="M531" s="88" t="str">
        <f t="shared" si="51"/>
        <v/>
      </c>
      <c r="N531" s="89">
        <f t="shared" si="48"/>
        <v>100210.95890410959</v>
      </c>
      <c r="O531" s="89">
        <f t="shared" si="52"/>
        <v>210.95890410958964</v>
      </c>
      <c r="P531" s="90">
        <f>VLOOKUP(B531,[23]Sheet2!$E$4:$F$1055,2,FALSE)</f>
        <v>210.98</v>
      </c>
      <c r="Q531" s="80">
        <f t="shared" si="53"/>
        <v>-2.1095890410350648E-2</v>
      </c>
      <c r="R531" s="80"/>
    </row>
    <row r="532" spans="1:18" x14ac:dyDescent="0.3">
      <c r="A532" s="85" t="s">
        <v>258</v>
      </c>
      <c r="B532" s="85">
        <v>1560000002</v>
      </c>
      <c r="C532" s="97">
        <v>198724000923</v>
      </c>
      <c r="D532" s="97" t="s">
        <v>172</v>
      </c>
      <c r="E532" s="78">
        <v>45853</v>
      </c>
      <c r="F532" s="78">
        <v>45945</v>
      </c>
      <c r="G532" s="77" t="s">
        <v>10</v>
      </c>
      <c r="H532" s="77">
        <v>3</v>
      </c>
      <c r="I532" s="81">
        <v>7.5</v>
      </c>
      <c r="J532" s="106">
        <v>551140</v>
      </c>
      <c r="K532" s="89">
        <f t="shared" si="49"/>
        <v>113.24794520547945</v>
      </c>
      <c r="L532" s="89">
        <f t="shared" si="50"/>
        <v>0</v>
      </c>
      <c r="M532" s="88" t="str">
        <f t="shared" si="51"/>
        <v/>
      </c>
      <c r="N532" s="89">
        <f t="shared" si="48"/>
        <v>554197.69452054799</v>
      </c>
      <c r="O532" s="89">
        <f t="shared" si="52"/>
        <v>3057.694520547986</v>
      </c>
      <c r="P532" s="90">
        <f>VLOOKUP(B532,[23]Sheet2!$E$4:$F$1055,2,FALSE)</f>
        <v>3057.58</v>
      </c>
      <c r="Q532" s="80">
        <f t="shared" si="53"/>
        <v>0.11452054798610334</v>
      </c>
      <c r="R532" s="80"/>
    </row>
    <row r="533" spans="1:18" x14ac:dyDescent="0.3">
      <c r="A533" s="85" t="s">
        <v>258</v>
      </c>
      <c r="B533" s="85">
        <v>1560000003</v>
      </c>
      <c r="C533" s="97" t="s">
        <v>94</v>
      </c>
      <c r="D533" s="97" t="s">
        <v>180</v>
      </c>
      <c r="E533" s="78">
        <v>45771</v>
      </c>
      <c r="F533" s="78">
        <v>46136</v>
      </c>
      <c r="G533" s="77" t="s">
        <v>10</v>
      </c>
      <c r="H533" s="77">
        <v>12</v>
      </c>
      <c r="I533" s="81">
        <v>9.15</v>
      </c>
      <c r="J533" s="106">
        <v>1000000</v>
      </c>
      <c r="K533" s="89">
        <f t="shared" si="49"/>
        <v>250.68493150684932</v>
      </c>
      <c r="L533" s="89">
        <f t="shared" si="50"/>
        <v>0</v>
      </c>
      <c r="M533" s="88" t="str">
        <f t="shared" si="51"/>
        <v/>
      </c>
      <c r="N533" s="89">
        <f t="shared" si="48"/>
        <v>1027324.6575342466</v>
      </c>
      <c r="O533" s="89">
        <f t="shared" si="52"/>
        <v>27324.657534246566</v>
      </c>
      <c r="P533" s="90">
        <f>VLOOKUP(B533,[23]Sheet2!$E$4:$F$1055,2,FALSE)</f>
        <v>27323.67</v>
      </c>
      <c r="Q533" s="80">
        <f t="shared" si="53"/>
        <v>0.98753424656752031</v>
      </c>
      <c r="R533" s="80"/>
    </row>
    <row r="534" spans="1:18" x14ac:dyDescent="0.3">
      <c r="A534" s="85" t="s">
        <v>258</v>
      </c>
      <c r="B534" s="85">
        <v>1560000004</v>
      </c>
      <c r="C534" s="97" t="s">
        <v>94</v>
      </c>
      <c r="D534" s="97" t="s">
        <v>180</v>
      </c>
      <c r="E534" s="78">
        <v>45818</v>
      </c>
      <c r="F534" s="78">
        <v>46183</v>
      </c>
      <c r="G534" s="77" t="s">
        <v>10</v>
      </c>
      <c r="H534" s="77">
        <v>12</v>
      </c>
      <c r="I534" s="81">
        <v>8.65</v>
      </c>
      <c r="J534" s="106">
        <v>2750000</v>
      </c>
      <c r="K534" s="89">
        <f t="shared" si="49"/>
        <v>651.71232876712338</v>
      </c>
      <c r="L534" s="89">
        <f t="shared" si="50"/>
        <v>0</v>
      </c>
      <c r="M534" s="88" t="str">
        <f t="shared" si="51"/>
        <v/>
      </c>
      <c r="N534" s="89">
        <f t="shared" si="48"/>
        <v>2790406.1643835618</v>
      </c>
      <c r="O534" s="89">
        <f t="shared" si="52"/>
        <v>40406.164383561816</v>
      </c>
      <c r="P534" s="90">
        <f>VLOOKUP(B534,[23]Sheet2!$E$4:$F$1055,2,FALSE)</f>
        <v>40405.919999999998</v>
      </c>
      <c r="Q534" s="80">
        <f t="shared" si="53"/>
        <v>0.24438356181781273</v>
      </c>
      <c r="R534" s="80"/>
    </row>
    <row r="535" spans="1:18" x14ac:dyDescent="0.3">
      <c r="A535" s="85" t="s">
        <v>258</v>
      </c>
      <c r="B535" s="85">
        <v>1560000005</v>
      </c>
      <c r="C535" s="97" t="s">
        <v>103</v>
      </c>
      <c r="D535" s="97" t="s">
        <v>190</v>
      </c>
      <c r="E535" s="78">
        <v>45832</v>
      </c>
      <c r="F535" s="78">
        <v>46197</v>
      </c>
      <c r="G535" s="77" t="s">
        <v>104</v>
      </c>
      <c r="H535" s="77">
        <v>12</v>
      </c>
      <c r="I535" s="81">
        <v>8</v>
      </c>
      <c r="J535" s="106">
        <v>1000000</v>
      </c>
      <c r="K535" s="89">
        <f t="shared" si="49"/>
        <v>219.17808219178082</v>
      </c>
      <c r="L535" s="89">
        <f t="shared" si="50"/>
        <v>24</v>
      </c>
      <c r="M535" s="88">
        <f t="shared" si="51"/>
        <v>45862</v>
      </c>
      <c r="N535" s="89">
        <f t="shared" si="48"/>
        <v>1003945.205479452</v>
      </c>
      <c r="O535" s="89">
        <f t="shared" si="52"/>
        <v>3945.2054794520373</v>
      </c>
      <c r="P535" s="90">
        <f>VLOOKUP(B535,[23]Sheet2!$E$4:$F$1055,2,FALSE)</f>
        <v>3943.8700000000003</v>
      </c>
      <c r="Q535" s="80">
        <f t="shared" si="53"/>
        <v>1.3354794520369069</v>
      </c>
      <c r="R535" s="80"/>
    </row>
    <row r="536" spans="1:18" x14ac:dyDescent="0.3">
      <c r="A536" s="85" t="s">
        <v>258</v>
      </c>
      <c r="B536" s="85">
        <v>1560000010</v>
      </c>
      <c r="C536" s="97" t="s">
        <v>227</v>
      </c>
      <c r="D536" s="97" t="s">
        <v>228</v>
      </c>
      <c r="E536" s="78">
        <v>45558</v>
      </c>
      <c r="F536" s="78">
        <v>45923</v>
      </c>
      <c r="G536" s="77" t="s">
        <v>10</v>
      </c>
      <c r="H536" s="77">
        <v>12</v>
      </c>
      <c r="I536" s="81">
        <v>9.75</v>
      </c>
      <c r="J536" s="106">
        <v>500000</v>
      </c>
      <c r="K536" s="89">
        <f t="shared" si="49"/>
        <v>133.56164383561645</v>
      </c>
      <c r="L536" s="89">
        <f t="shared" si="50"/>
        <v>0</v>
      </c>
      <c r="M536" s="88" t="str">
        <f t="shared" si="51"/>
        <v/>
      </c>
      <c r="N536" s="89">
        <f t="shared" si="48"/>
        <v>543006.84931506845</v>
      </c>
      <c r="O536" s="89">
        <f t="shared" si="52"/>
        <v>43006.849315068452</v>
      </c>
      <c r="P536" s="90">
        <f>VLOOKUP(B536,[23]Sheet2!$E$4:$F$1055,2,FALSE)</f>
        <v>43006.32</v>
      </c>
      <c r="Q536" s="80">
        <f t="shared" si="53"/>
        <v>0.52931506845197873</v>
      </c>
      <c r="R536" s="80"/>
    </row>
    <row r="537" spans="1:18" x14ac:dyDescent="0.3">
      <c r="A537" s="85" t="s">
        <v>258</v>
      </c>
      <c r="B537" s="85">
        <v>1560000011</v>
      </c>
      <c r="C537" s="97">
        <v>198724000923</v>
      </c>
      <c r="D537" s="97" t="s">
        <v>172</v>
      </c>
      <c r="E537" s="78">
        <v>45853</v>
      </c>
      <c r="F537" s="78">
        <v>45945</v>
      </c>
      <c r="G537" s="77" t="s">
        <v>10</v>
      </c>
      <c r="H537" s="77">
        <v>3</v>
      </c>
      <c r="I537" s="81">
        <v>7.5</v>
      </c>
      <c r="J537" s="106">
        <v>264284.94</v>
      </c>
      <c r="K537" s="89">
        <f t="shared" si="49"/>
        <v>54.30512465753425</v>
      </c>
      <c r="L537" s="89">
        <f t="shared" si="50"/>
        <v>0</v>
      </c>
      <c r="M537" s="88" t="str">
        <f t="shared" si="51"/>
        <v/>
      </c>
      <c r="N537" s="89">
        <f t="shared" si="48"/>
        <v>265751.17836575344</v>
      </c>
      <c r="O537" s="89">
        <f t="shared" si="52"/>
        <v>1466.2383657534374</v>
      </c>
      <c r="P537" s="90">
        <f>VLOOKUP(B537,[23]Sheet2!$E$4:$F$1055,2,FALSE)</f>
        <v>1466.4899999999998</v>
      </c>
      <c r="Q537" s="80">
        <f t="shared" si="53"/>
        <v>-0.25163424656238931</v>
      </c>
      <c r="R537" s="80"/>
    </row>
    <row r="538" spans="1:18" x14ac:dyDescent="0.3">
      <c r="A538" s="85" t="s">
        <v>258</v>
      </c>
      <c r="B538" s="85">
        <v>1560000013</v>
      </c>
      <c r="C538" s="97" t="s">
        <v>328</v>
      </c>
      <c r="D538" s="97" t="s">
        <v>746</v>
      </c>
      <c r="E538" s="78">
        <v>45614</v>
      </c>
      <c r="F538" s="78">
        <v>45979</v>
      </c>
      <c r="G538" s="77" t="s">
        <v>104</v>
      </c>
      <c r="H538" s="77">
        <v>12</v>
      </c>
      <c r="I538" s="81">
        <v>10</v>
      </c>
      <c r="J538" s="106">
        <v>5000000</v>
      </c>
      <c r="K538" s="89">
        <f t="shared" si="49"/>
        <v>1369.8630136986301</v>
      </c>
      <c r="L538" s="89">
        <f t="shared" si="50"/>
        <v>18</v>
      </c>
      <c r="M538" s="88">
        <f t="shared" si="51"/>
        <v>45856</v>
      </c>
      <c r="N538" s="89">
        <f t="shared" si="48"/>
        <v>5032876.7123287674</v>
      </c>
      <c r="O538" s="89">
        <f t="shared" si="52"/>
        <v>32876.712328767404</v>
      </c>
      <c r="P538" s="90">
        <f>VLOOKUP(B538,[23]Sheet2!$E$4:$F$1055,2,FALSE)</f>
        <v>32875.93</v>
      </c>
      <c r="Q538" s="80">
        <f t="shared" si="53"/>
        <v>0.78232876740366919</v>
      </c>
      <c r="R538" s="80"/>
    </row>
    <row r="539" spans="1:18" x14ac:dyDescent="0.3">
      <c r="A539" s="85" t="s">
        <v>258</v>
      </c>
      <c r="B539" s="85">
        <v>1560000014</v>
      </c>
      <c r="C539" s="97" t="s">
        <v>329</v>
      </c>
      <c r="D539" s="97" t="s">
        <v>502</v>
      </c>
      <c r="E539" s="78">
        <v>45710</v>
      </c>
      <c r="F539" s="78">
        <v>45891</v>
      </c>
      <c r="G539" s="77" t="s">
        <v>10</v>
      </c>
      <c r="H539" s="77">
        <v>6</v>
      </c>
      <c r="I539" s="81">
        <v>8.6</v>
      </c>
      <c r="J539" s="106">
        <v>4906316.71</v>
      </c>
      <c r="K539" s="89">
        <f t="shared" si="49"/>
        <v>1156.0088686575341</v>
      </c>
      <c r="L539" s="89">
        <f t="shared" si="50"/>
        <v>0</v>
      </c>
      <c r="M539" s="88" t="str">
        <f t="shared" si="51"/>
        <v/>
      </c>
      <c r="N539" s="89">
        <f t="shared" si="48"/>
        <v>5102838.2176717808</v>
      </c>
      <c r="O539" s="89">
        <f t="shared" si="52"/>
        <v>196521.50767178088</v>
      </c>
      <c r="P539" s="90">
        <f>VLOOKUP(B539,[23]Sheet2!$E$4:$F$1055,2,FALSE)</f>
        <v>196521.85</v>
      </c>
      <c r="Q539" s="80">
        <f t="shared" si="53"/>
        <v>-0.34232821912155487</v>
      </c>
      <c r="R539" s="80"/>
    </row>
    <row r="540" spans="1:18" x14ac:dyDescent="0.3">
      <c r="A540" s="85" t="s">
        <v>258</v>
      </c>
      <c r="B540" s="85">
        <v>1560000016</v>
      </c>
      <c r="C540" s="97" t="s">
        <v>369</v>
      </c>
      <c r="D540" s="97" t="s">
        <v>370</v>
      </c>
      <c r="E540" s="78">
        <v>45644</v>
      </c>
      <c r="F540" s="78">
        <v>47470</v>
      </c>
      <c r="G540" s="77" t="s">
        <v>104</v>
      </c>
      <c r="H540" s="77">
        <v>60</v>
      </c>
      <c r="I540" s="81">
        <v>11.25</v>
      </c>
      <c r="J540" s="106">
        <v>1100000</v>
      </c>
      <c r="K540" s="89">
        <f t="shared" si="49"/>
        <v>339.04109589041099</v>
      </c>
      <c r="L540" s="89">
        <f t="shared" si="50"/>
        <v>18</v>
      </c>
      <c r="M540" s="88">
        <f t="shared" si="51"/>
        <v>45856</v>
      </c>
      <c r="N540" s="89">
        <f t="shared" si="48"/>
        <v>1108136.98630137</v>
      </c>
      <c r="O540" s="89">
        <f t="shared" si="52"/>
        <v>8136.9863013699651</v>
      </c>
      <c r="P540" s="90">
        <f>VLOOKUP(B540,[23]Sheet2!$E$4:$F$1055,2,FALSE)</f>
        <v>8136.75</v>
      </c>
      <c r="Q540" s="80">
        <f t="shared" si="53"/>
        <v>0.23630136996507645</v>
      </c>
      <c r="R540" s="80"/>
    </row>
    <row r="541" spans="1:18" x14ac:dyDescent="0.3">
      <c r="A541" s="85" t="s">
        <v>258</v>
      </c>
      <c r="B541" s="85">
        <v>1560000018</v>
      </c>
      <c r="C541" s="97" t="s">
        <v>409</v>
      </c>
      <c r="D541" s="97" t="s">
        <v>410</v>
      </c>
      <c r="E541" s="78">
        <v>45870</v>
      </c>
      <c r="F541" s="78">
        <v>45901</v>
      </c>
      <c r="G541" s="77" t="s">
        <v>10</v>
      </c>
      <c r="H541" s="77">
        <v>1</v>
      </c>
      <c r="I541" s="81">
        <v>7</v>
      </c>
      <c r="J541" s="106">
        <v>607691.11</v>
      </c>
      <c r="K541" s="89">
        <f t="shared" si="49"/>
        <v>116.54350054794521</v>
      </c>
      <c r="L541" s="89">
        <f t="shared" si="50"/>
        <v>0</v>
      </c>
      <c r="M541" s="88" t="str">
        <f t="shared" si="51"/>
        <v/>
      </c>
      <c r="N541" s="89">
        <f t="shared" si="48"/>
        <v>608856.54500547948</v>
      </c>
      <c r="O541" s="89">
        <f t="shared" si="52"/>
        <v>1165.4350054794922</v>
      </c>
      <c r="P541" s="90">
        <f>VLOOKUP(B541,[23]Sheet2!$E$4:$F$1055,2,FALSE)</f>
        <v>1165.9100000000001</v>
      </c>
      <c r="Q541" s="80">
        <f t="shared" si="53"/>
        <v>-0.47499452050783475</v>
      </c>
      <c r="R541" s="80"/>
    </row>
    <row r="542" spans="1:18" x14ac:dyDescent="0.3">
      <c r="A542" s="85" t="s">
        <v>258</v>
      </c>
      <c r="B542" s="85">
        <v>1560000019</v>
      </c>
      <c r="C542" s="97">
        <v>197563203326</v>
      </c>
      <c r="D542" s="97" t="s">
        <v>425</v>
      </c>
      <c r="E542" s="78">
        <v>45858</v>
      </c>
      <c r="F542" s="78">
        <v>45889</v>
      </c>
      <c r="G542" s="77" t="s">
        <v>10</v>
      </c>
      <c r="H542" s="77">
        <v>1</v>
      </c>
      <c r="I542" s="81">
        <v>7</v>
      </c>
      <c r="J542" s="106">
        <v>3106868.16</v>
      </c>
      <c r="K542" s="89">
        <f t="shared" si="49"/>
        <v>595.83772931506849</v>
      </c>
      <c r="L542" s="89">
        <f t="shared" si="50"/>
        <v>0</v>
      </c>
      <c r="M542" s="88" t="str">
        <f t="shared" si="51"/>
        <v/>
      </c>
      <c r="N542" s="89">
        <f t="shared" si="48"/>
        <v>3119976.5900449315</v>
      </c>
      <c r="O542" s="89">
        <f t="shared" si="52"/>
        <v>13108.43004493136</v>
      </c>
      <c r="P542" s="90">
        <f>VLOOKUP(B542,[23]Sheet2!$E$4:$F$1055,2,FALSE)</f>
        <v>13108.58</v>
      </c>
      <c r="Q542" s="80">
        <f t="shared" si="53"/>
        <v>-0.14995506864033814</v>
      </c>
      <c r="R542" s="80"/>
    </row>
    <row r="543" spans="1:18" x14ac:dyDescent="0.3">
      <c r="A543" s="85" t="s">
        <v>258</v>
      </c>
      <c r="B543" s="85">
        <v>1560000020</v>
      </c>
      <c r="C543" s="97" t="s">
        <v>227</v>
      </c>
      <c r="D543" s="97" t="s">
        <v>228</v>
      </c>
      <c r="E543" s="99">
        <v>45684</v>
      </c>
      <c r="F543" s="99">
        <v>46049</v>
      </c>
      <c r="G543" s="77" t="s">
        <v>10</v>
      </c>
      <c r="H543" s="77">
        <v>12</v>
      </c>
      <c r="I543" s="81">
        <v>9.25</v>
      </c>
      <c r="J543" s="106">
        <v>135000</v>
      </c>
      <c r="K543" s="89">
        <f t="shared" si="49"/>
        <v>34.212328767123289</v>
      </c>
      <c r="L543" s="89">
        <f t="shared" si="50"/>
        <v>0</v>
      </c>
      <c r="M543" s="88" t="str">
        <f t="shared" si="51"/>
        <v/>
      </c>
      <c r="N543" s="89">
        <f t="shared" si="48"/>
        <v>141705.61643835617</v>
      </c>
      <c r="O543" s="89">
        <f t="shared" si="52"/>
        <v>6705.61643835617</v>
      </c>
      <c r="P543" s="90">
        <f>VLOOKUP(B543,[23]Sheet2!$E$4:$F$1055,2,FALSE)</f>
        <v>6705.16</v>
      </c>
      <c r="Q543" s="80">
        <f t="shared" si="53"/>
        <v>0.45643835617011064</v>
      </c>
      <c r="R543" s="80"/>
    </row>
    <row r="544" spans="1:18" x14ac:dyDescent="0.3">
      <c r="A544" s="85" t="s">
        <v>258</v>
      </c>
      <c r="B544" s="85">
        <v>1560000021</v>
      </c>
      <c r="C544" s="97" t="s">
        <v>492</v>
      </c>
      <c r="D544" s="97" t="s">
        <v>493</v>
      </c>
      <c r="E544" s="99">
        <v>45705</v>
      </c>
      <c r="F544" s="99">
        <v>46070</v>
      </c>
      <c r="G544" s="77" t="s">
        <v>10</v>
      </c>
      <c r="H544" s="77">
        <v>12</v>
      </c>
      <c r="I544" s="81">
        <v>9.15</v>
      </c>
      <c r="J544" s="106">
        <v>1000000</v>
      </c>
      <c r="K544" s="89">
        <f t="shared" si="49"/>
        <v>250.68493150684932</v>
      </c>
      <c r="L544" s="89">
        <f t="shared" si="50"/>
        <v>0</v>
      </c>
      <c r="M544" s="88" t="str">
        <f t="shared" si="51"/>
        <v/>
      </c>
      <c r="N544" s="89">
        <f t="shared" si="48"/>
        <v>1043869.8630136986</v>
      </c>
      <c r="O544" s="89">
        <f t="shared" si="52"/>
        <v>43869.863013698603</v>
      </c>
      <c r="P544" s="90">
        <f>VLOOKUP(B544,[23]Sheet2!$E$4:$F$1055,2,FALSE)</f>
        <v>43869</v>
      </c>
      <c r="Q544" s="80">
        <f t="shared" si="53"/>
        <v>0.86301369860302657</v>
      </c>
      <c r="R544" s="80"/>
    </row>
    <row r="545" spans="1:18" x14ac:dyDescent="0.3">
      <c r="A545" s="85" t="s">
        <v>258</v>
      </c>
      <c r="B545" s="85">
        <v>1560000022</v>
      </c>
      <c r="C545" s="97" t="s">
        <v>492</v>
      </c>
      <c r="D545" s="97" t="s">
        <v>493</v>
      </c>
      <c r="E545" s="99">
        <v>45705</v>
      </c>
      <c r="F545" s="99">
        <v>46070</v>
      </c>
      <c r="G545" s="77" t="s">
        <v>104</v>
      </c>
      <c r="H545" s="77">
        <v>12</v>
      </c>
      <c r="I545" s="81">
        <v>8.65</v>
      </c>
      <c r="J545" s="106">
        <v>500000</v>
      </c>
      <c r="K545" s="89">
        <f t="shared" si="49"/>
        <v>118.49315068493152</v>
      </c>
      <c r="L545" s="89">
        <f t="shared" si="50"/>
        <v>17</v>
      </c>
      <c r="M545" s="88">
        <f t="shared" si="51"/>
        <v>45855</v>
      </c>
      <c r="N545" s="89">
        <f t="shared" si="48"/>
        <v>502962.32876712328</v>
      </c>
      <c r="O545" s="89">
        <f t="shared" si="52"/>
        <v>2962.3287671232829</v>
      </c>
      <c r="P545" s="90">
        <f>VLOOKUP(B545,[23]Sheet2!$E$4:$F$1055,2,FALSE)</f>
        <v>2961.78</v>
      </c>
      <c r="Q545" s="80">
        <f t="shared" si="53"/>
        <v>0.54876712328268695</v>
      </c>
      <c r="R545" s="80"/>
    </row>
    <row r="546" spans="1:18" x14ac:dyDescent="0.3">
      <c r="A546" s="85" t="s">
        <v>258</v>
      </c>
      <c r="B546" s="85">
        <v>1560000023</v>
      </c>
      <c r="C546" s="97" t="s">
        <v>329</v>
      </c>
      <c r="D546" s="97" t="s">
        <v>502</v>
      </c>
      <c r="E546" s="99">
        <v>45713</v>
      </c>
      <c r="F546" s="99">
        <v>45894</v>
      </c>
      <c r="G546" s="77" t="s">
        <v>10</v>
      </c>
      <c r="H546" s="77">
        <v>6</v>
      </c>
      <c r="I546" s="81">
        <v>8.6</v>
      </c>
      <c r="J546" s="106">
        <v>700000</v>
      </c>
      <c r="K546" s="89">
        <f t="shared" si="49"/>
        <v>164.93150684931504</v>
      </c>
      <c r="L546" s="89">
        <f t="shared" si="50"/>
        <v>0</v>
      </c>
      <c r="M546" s="88" t="str">
        <f t="shared" si="51"/>
        <v/>
      </c>
      <c r="N546" s="89">
        <f t="shared" si="48"/>
        <v>727543.56164383562</v>
      </c>
      <c r="O546" s="89">
        <f t="shared" si="52"/>
        <v>27543.561643835623</v>
      </c>
      <c r="P546" s="90">
        <f>VLOOKUP(B546,[23]Sheet2!$E$4:$F$1055,2,FALSE)</f>
        <v>27543.31</v>
      </c>
      <c r="Q546" s="80">
        <f t="shared" si="53"/>
        <v>0.25164383562150761</v>
      </c>
      <c r="R546" s="80"/>
    </row>
    <row r="547" spans="1:18" x14ac:dyDescent="0.3">
      <c r="A547" s="85" t="s">
        <v>258</v>
      </c>
      <c r="B547" s="85">
        <v>1560000026</v>
      </c>
      <c r="C547" s="97">
        <v>198724000923</v>
      </c>
      <c r="D547" s="97" t="s">
        <v>172</v>
      </c>
      <c r="E547" s="78">
        <v>45854</v>
      </c>
      <c r="F547" s="78">
        <v>45946</v>
      </c>
      <c r="G547" s="77" t="s">
        <v>10</v>
      </c>
      <c r="H547" s="77">
        <v>3</v>
      </c>
      <c r="I547" s="81">
        <v>7.5</v>
      </c>
      <c r="J547" s="106">
        <v>254347.43</v>
      </c>
      <c r="K547" s="89">
        <f t="shared" si="49"/>
        <v>52.263170547945201</v>
      </c>
      <c r="L547" s="89">
        <f t="shared" si="50"/>
        <v>0</v>
      </c>
      <c r="M547" s="88" t="str">
        <f t="shared" si="51"/>
        <v/>
      </c>
      <c r="N547" s="89">
        <f t="shared" si="48"/>
        <v>255706.27243424658</v>
      </c>
      <c r="O547" s="89">
        <f t="shared" si="52"/>
        <v>1358.8424342465878</v>
      </c>
      <c r="P547" s="90">
        <f>VLOOKUP(B547,[23]Sheet2!$E$4:$F$1055,2,FALSE)</f>
        <v>1358.56</v>
      </c>
      <c r="Q547" s="80">
        <f t="shared" si="53"/>
        <v>0.28243424658785443</v>
      </c>
      <c r="R547" s="80"/>
    </row>
    <row r="548" spans="1:18" x14ac:dyDescent="0.3">
      <c r="A548" s="85" t="s">
        <v>258</v>
      </c>
      <c r="B548" s="85">
        <v>1560000029</v>
      </c>
      <c r="C548" s="97" t="s">
        <v>783</v>
      </c>
      <c r="D548" s="97" t="s">
        <v>784</v>
      </c>
      <c r="E548" s="91">
        <v>45812</v>
      </c>
      <c r="F548" s="78">
        <v>46177</v>
      </c>
      <c r="G548" s="77" t="s">
        <v>104</v>
      </c>
      <c r="H548" s="77">
        <v>12</v>
      </c>
      <c r="I548" s="81">
        <v>8.4</v>
      </c>
      <c r="J548" s="106">
        <v>1500000</v>
      </c>
      <c r="K548" s="89">
        <f t="shared" si="49"/>
        <v>345.20547945205482</v>
      </c>
      <c r="L548" s="89">
        <f t="shared" si="50"/>
        <v>4</v>
      </c>
      <c r="M548" s="88">
        <f t="shared" si="51"/>
        <v>45873</v>
      </c>
      <c r="N548" s="89">
        <f t="shared" si="48"/>
        <v>1502416.4383561644</v>
      </c>
      <c r="O548" s="89">
        <f t="shared" si="52"/>
        <v>2416.4383561643772</v>
      </c>
      <c r="P548" s="90">
        <f>VLOOKUP(B548,[23]Sheet2!$E$4:$F$1055,2,FALSE)</f>
        <v>2416.75</v>
      </c>
      <c r="Q548" s="80">
        <f t="shared" si="53"/>
        <v>-0.31164383562281728</v>
      </c>
      <c r="R548" s="80"/>
    </row>
    <row r="549" spans="1:18" x14ac:dyDescent="0.3">
      <c r="A549" s="85" t="s">
        <v>258</v>
      </c>
      <c r="B549" s="85">
        <v>1560000030</v>
      </c>
      <c r="C549" s="97">
        <v>196210101189</v>
      </c>
      <c r="D549" s="97" t="s">
        <v>842</v>
      </c>
      <c r="E549" s="78">
        <v>45827</v>
      </c>
      <c r="F549" s="78">
        <v>46010</v>
      </c>
      <c r="G549" s="77" t="s">
        <v>10</v>
      </c>
      <c r="H549" s="77">
        <v>6</v>
      </c>
      <c r="I549" s="81">
        <v>8.25</v>
      </c>
      <c r="J549" s="106">
        <v>300000</v>
      </c>
      <c r="K549" s="89">
        <f t="shared" si="49"/>
        <v>67.808219178082197</v>
      </c>
      <c r="L549" s="89">
        <f t="shared" si="50"/>
        <v>0</v>
      </c>
      <c r="M549" s="88" t="str">
        <f t="shared" si="51"/>
        <v/>
      </c>
      <c r="N549" s="89">
        <f t="shared" si="48"/>
        <v>303593.83561643836</v>
      </c>
      <c r="O549" s="89">
        <f t="shared" si="52"/>
        <v>3593.8356164383586</v>
      </c>
      <c r="P549" s="90">
        <f>VLOOKUP(B549,[23]Sheet2!$E$4:$F$1055,2,FALSE)</f>
        <v>3593.93</v>
      </c>
      <c r="Q549" s="80">
        <f t="shared" si="53"/>
        <v>-9.4383561641279812E-2</v>
      </c>
      <c r="R549" s="80"/>
    </row>
    <row r="550" spans="1:18" x14ac:dyDescent="0.3">
      <c r="A550" s="85" t="s">
        <v>258</v>
      </c>
      <c r="B550" s="85">
        <v>1560000031</v>
      </c>
      <c r="C550" s="97" t="s">
        <v>862</v>
      </c>
      <c r="D550" s="97" t="s">
        <v>863</v>
      </c>
      <c r="E550" s="78">
        <v>45833</v>
      </c>
      <c r="F550" s="78">
        <v>46198</v>
      </c>
      <c r="G550" s="77" t="s">
        <v>10</v>
      </c>
      <c r="H550" s="77">
        <v>12</v>
      </c>
      <c r="I550" s="81">
        <v>8.5</v>
      </c>
      <c r="J550" s="106">
        <v>160000</v>
      </c>
      <c r="K550" s="89">
        <f t="shared" si="49"/>
        <v>37.260273972602747</v>
      </c>
      <c r="L550" s="89">
        <f t="shared" si="50"/>
        <v>0</v>
      </c>
      <c r="M550" s="88" t="str">
        <f t="shared" si="51"/>
        <v/>
      </c>
      <c r="N550" s="89">
        <f t="shared" si="48"/>
        <v>161751.23287671234</v>
      </c>
      <c r="O550" s="89">
        <f t="shared" si="52"/>
        <v>1751.2328767123399</v>
      </c>
      <c r="P550" s="90">
        <f>VLOOKUP(B550,[23]Sheet2!$E$4:$F$1055,2,FALSE)</f>
        <v>1751.22</v>
      </c>
      <c r="Q550" s="80">
        <f t="shared" si="53"/>
        <v>1.2876712339902951E-2</v>
      </c>
      <c r="R550" s="80"/>
    </row>
    <row r="551" spans="1:18" x14ac:dyDescent="0.3">
      <c r="A551" s="85" t="s">
        <v>258</v>
      </c>
      <c r="B551" s="85">
        <v>1560000032</v>
      </c>
      <c r="C551" s="97" t="s">
        <v>874</v>
      </c>
      <c r="D551" s="97" t="s">
        <v>875</v>
      </c>
      <c r="E551" s="78">
        <v>45841</v>
      </c>
      <c r="F551" s="78">
        <v>46025</v>
      </c>
      <c r="G551" s="77" t="s">
        <v>10</v>
      </c>
      <c r="H551" s="77">
        <v>6</v>
      </c>
      <c r="I551" s="81">
        <v>8.25</v>
      </c>
      <c r="J551" s="106">
        <v>1000000</v>
      </c>
      <c r="K551" s="89">
        <f t="shared" si="49"/>
        <v>226.02739726027397</v>
      </c>
      <c r="L551" s="89">
        <f t="shared" si="50"/>
        <v>0</v>
      </c>
      <c r="M551" s="88" t="str">
        <f t="shared" si="51"/>
        <v/>
      </c>
      <c r="N551" s="89">
        <f t="shared" si="48"/>
        <v>1008815.0684931506</v>
      </c>
      <c r="O551" s="89">
        <f t="shared" si="52"/>
        <v>8815.0684931506403</v>
      </c>
      <c r="P551" s="90">
        <f>VLOOKUP(B551,[23]Sheet2!$E$4:$F$1055,2,FALSE)</f>
        <v>8815.17</v>
      </c>
      <c r="Q551" s="80">
        <f t="shared" si="53"/>
        <v>-0.1015068493597937</v>
      </c>
      <c r="R551" s="80"/>
    </row>
    <row r="552" spans="1:18" x14ac:dyDescent="0.3">
      <c r="A552" s="85" t="s">
        <v>258</v>
      </c>
      <c r="B552" s="85">
        <v>1560000033</v>
      </c>
      <c r="C552" s="97" t="s">
        <v>921</v>
      </c>
      <c r="D552" s="97" t="s">
        <v>922</v>
      </c>
      <c r="E552" s="78">
        <v>45852</v>
      </c>
      <c r="F552" s="78">
        <v>45883</v>
      </c>
      <c r="G552" s="77" t="s">
        <v>10</v>
      </c>
      <c r="H552" s="77">
        <v>1</v>
      </c>
      <c r="I552" s="81">
        <v>7</v>
      </c>
      <c r="J552" s="106">
        <v>200000</v>
      </c>
      <c r="K552" s="89">
        <f t="shared" si="49"/>
        <v>38.356164383561648</v>
      </c>
      <c r="L552" s="89">
        <f t="shared" si="50"/>
        <v>0</v>
      </c>
      <c r="M552" s="88" t="str">
        <f t="shared" si="51"/>
        <v/>
      </c>
      <c r="N552" s="89">
        <f t="shared" si="48"/>
        <v>201073.97260273973</v>
      </c>
      <c r="O552" s="89">
        <f t="shared" si="52"/>
        <v>1073.9726027397264</v>
      </c>
      <c r="P552" s="90">
        <f>VLOOKUP(B552,[23]Sheet2!$E$4:$F$1055,2,FALSE)</f>
        <v>1074.08</v>
      </c>
      <c r="Q552" s="80">
        <f t="shared" si="53"/>
        <v>-0.10739726027350116</v>
      </c>
      <c r="R552" s="80"/>
    </row>
    <row r="553" spans="1:18" x14ac:dyDescent="0.3">
      <c r="A553" s="85" t="s">
        <v>258</v>
      </c>
      <c r="B553" s="85">
        <v>1560000034</v>
      </c>
      <c r="C553" s="97" t="s">
        <v>1000</v>
      </c>
      <c r="D553" s="97" t="s">
        <v>1001</v>
      </c>
      <c r="E553" s="78">
        <v>45873</v>
      </c>
      <c r="F553" s="78">
        <v>45904</v>
      </c>
      <c r="G553" s="77" t="s">
        <v>10</v>
      </c>
      <c r="H553" s="77">
        <v>1</v>
      </c>
      <c r="I553" s="81">
        <v>7.4</v>
      </c>
      <c r="J553" s="106">
        <v>2940000</v>
      </c>
      <c r="K553" s="89">
        <f t="shared" si="49"/>
        <v>596.05479452054806</v>
      </c>
      <c r="L553" s="89">
        <f t="shared" si="50"/>
        <v>0</v>
      </c>
      <c r="M553" s="88" t="str">
        <f t="shared" si="51"/>
        <v/>
      </c>
      <c r="N553" s="89">
        <f t="shared" si="48"/>
        <v>2944172.3835616438</v>
      </c>
      <c r="O553" s="89">
        <f t="shared" si="52"/>
        <v>4172.3835616437718</v>
      </c>
      <c r="P553" s="90">
        <f>VLOOKUP(B553,[23]Sheet2!$E$4:$F$1055,2,FALSE)</f>
        <v>4172.3500000000004</v>
      </c>
      <c r="Q553" s="80">
        <f t="shared" si="53"/>
        <v>3.3561643771463423E-2</v>
      </c>
      <c r="R553" s="80"/>
    </row>
    <row r="554" spans="1:18" x14ac:dyDescent="0.3">
      <c r="A554" s="85" t="s">
        <v>297</v>
      </c>
      <c r="B554" s="85">
        <v>1460000001</v>
      </c>
      <c r="C554" s="97" t="s">
        <v>23</v>
      </c>
      <c r="D554" s="97" t="s">
        <v>129</v>
      </c>
      <c r="E554" s="78">
        <v>45834</v>
      </c>
      <c r="F554" s="78">
        <v>45926</v>
      </c>
      <c r="G554" s="77" t="s">
        <v>10</v>
      </c>
      <c r="H554" s="77">
        <v>3</v>
      </c>
      <c r="I554" s="81">
        <v>7.5</v>
      </c>
      <c r="J554" s="106">
        <v>1000000</v>
      </c>
      <c r="K554" s="89">
        <f t="shared" si="49"/>
        <v>205.47945205479451</v>
      </c>
      <c r="L554" s="89">
        <f t="shared" si="50"/>
        <v>0</v>
      </c>
      <c r="M554" s="88" t="str">
        <f t="shared" si="51"/>
        <v/>
      </c>
      <c r="N554" s="89">
        <f t="shared" si="48"/>
        <v>1009452.0547945206</v>
      </c>
      <c r="O554" s="89">
        <f t="shared" si="52"/>
        <v>9452.0547945206054</v>
      </c>
      <c r="P554" s="90">
        <f>VLOOKUP(B554,[23]Sheet2!$E$4:$F$1055,2,FALSE)</f>
        <v>9452.86</v>
      </c>
      <c r="Q554" s="80">
        <f t="shared" si="53"/>
        <v>-0.80520547939522658</v>
      </c>
      <c r="R554" s="80"/>
    </row>
    <row r="555" spans="1:18" x14ac:dyDescent="0.3">
      <c r="A555" s="85" t="s">
        <v>297</v>
      </c>
      <c r="B555" s="85">
        <v>1460000005</v>
      </c>
      <c r="C555" s="97" t="s">
        <v>200</v>
      </c>
      <c r="D555" s="97" t="s">
        <v>206</v>
      </c>
      <c r="E555" s="78">
        <v>45703</v>
      </c>
      <c r="F555" s="78">
        <v>46068</v>
      </c>
      <c r="G555" s="77" t="s">
        <v>10</v>
      </c>
      <c r="H555" s="77">
        <v>12</v>
      </c>
      <c r="I555" s="81">
        <v>8.75</v>
      </c>
      <c r="J555" s="106">
        <v>1000000</v>
      </c>
      <c r="K555" s="89">
        <f t="shared" si="49"/>
        <v>239.72602739726028</v>
      </c>
      <c r="L555" s="89">
        <f t="shared" si="50"/>
        <v>0</v>
      </c>
      <c r="M555" s="88" t="str">
        <f t="shared" si="51"/>
        <v/>
      </c>
      <c r="N555" s="89">
        <f t="shared" si="48"/>
        <v>1042431.506849315</v>
      </c>
      <c r="O555" s="89">
        <f t="shared" si="52"/>
        <v>42431.506849315017</v>
      </c>
      <c r="P555" s="90">
        <f>VLOOKUP(B555,[23]Sheet2!$E$4:$F$1055,2,FALSE)</f>
        <v>42433.01</v>
      </c>
      <c r="Q555" s="80">
        <f t="shared" si="53"/>
        <v>-1.5031506849845755</v>
      </c>
      <c r="R555" s="80"/>
    </row>
    <row r="556" spans="1:18" x14ac:dyDescent="0.3">
      <c r="A556" s="85" t="s">
        <v>297</v>
      </c>
      <c r="B556" s="85">
        <v>1460000006</v>
      </c>
      <c r="C556" s="97" t="s">
        <v>82</v>
      </c>
      <c r="D556" s="97" t="s">
        <v>164</v>
      </c>
      <c r="E556" s="78">
        <v>45709</v>
      </c>
      <c r="F556" s="78">
        <v>46074</v>
      </c>
      <c r="G556" s="77" t="s">
        <v>10</v>
      </c>
      <c r="H556" s="77">
        <v>12</v>
      </c>
      <c r="I556" s="81">
        <v>8.75</v>
      </c>
      <c r="J556" s="106">
        <v>1000737.74</v>
      </c>
      <c r="K556" s="89">
        <f t="shared" si="49"/>
        <v>239.90288287671231</v>
      </c>
      <c r="L556" s="89">
        <f t="shared" si="50"/>
        <v>0</v>
      </c>
      <c r="M556" s="88" t="str">
        <f t="shared" si="51"/>
        <v/>
      </c>
      <c r="N556" s="89">
        <f t="shared" si="48"/>
        <v>1041761.1329719177</v>
      </c>
      <c r="O556" s="89">
        <f t="shared" si="52"/>
        <v>41023.392971917754</v>
      </c>
      <c r="P556" s="90">
        <f>VLOOKUP(B556,[23]Sheet2!$E$4:$F$1055,2,FALSE)</f>
        <v>41024.35</v>
      </c>
      <c r="Q556" s="80">
        <f t="shared" si="53"/>
        <v>-0.95702808224450564</v>
      </c>
      <c r="R556" s="80"/>
    </row>
    <row r="557" spans="1:18" x14ac:dyDescent="0.3">
      <c r="A557" s="85" t="s">
        <v>297</v>
      </c>
      <c r="B557" s="85">
        <v>1460000007</v>
      </c>
      <c r="C557" s="97" t="s">
        <v>82</v>
      </c>
      <c r="D557" s="97" t="s">
        <v>164</v>
      </c>
      <c r="E557" s="78">
        <v>45709</v>
      </c>
      <c r="F557" s="78">
        <v>45890</v>
      </c>
      <c r="G557" s="77" t="s">
        <v>10</v>
      </c>
      <c r="H557" s="77">
        <v>6</v>
      </c>
      <c r="I557" s="81">
        <v>8.25</v>
      </c>
      <c r="J557" s="106">
        <v>1043101.37</v>
      </c>
      <c r="K557" s="89">
        <f t="shared" si="49"/>
        <v>235.76948773972603</v>
      </c>
      <c r="L557" s="89">
        <f t="shared" si="50"/>
        <v>0</v>
      </c>
      <c r="M557" s="88" t="str">
        <f t="shared" si="51"/>
        <v/>
      </c>
      <c r="N557" s="89">
        <f t="shared" si="48"/>
        <v>1083417.9524034932</v>
      </c>
      <c r="O557" s="89">
        <f t="shared" si="52"/>
        <v>40316.58240349323</v>
      </c>
      <c r="P557" s="90">
        <f>VLOOKUP(B557,[23]Sheet2!$E$4:$F$1055,2,FALSE)</f>
        <v>40317.53</v>
      </c>
      <c r="Q557" s="80">
        <f t="shared" si="53"/>
        <v>-0.94759650676860474</v>
      </c>
      <c r="R557" s="80"/>
    </row>
    <row r="558" spans="1:18" x14ac:dyDescent="0.3">
      <c r="A558" s="85" t="s">
        <v>297</v>
      </c>
      <c r="B558" s="85">
        <v>1460000010</v>
      </c>
      <c r="C558" s="97" t="s">
        <v>340</v>
      </c>
      <c r="D558" s="97" t="s">
        <v>341</v>
      </c>
      <c r="E558" s="78">
        <v>45805</v>
      </c>
      <c r="F558" s="78">
        <v>45897</v>
      </c>
      <c r="G558" s="77" t="s">
        <v>10</v>
      </c>
      <c r="H558" s="77">
        <v>3</v>
      </c>
      <c r="I558" s="81">
        <v>7.5</v>
      </c>
      <c r="J558" s="106">
        <v>500000</v>
      </c>
      <c r="K558" s="89">
        <f t="shared" si="49"/>
        <v>102.73972602739725</v>
      </c>
      <c r="L558" s="89">
        <f t="shared" si="50"/>
        <v>0</v>
      </c>
      <c r="M558" s="88" t="str">
        <f t="shared" si="51"/>
        <v/>
      </c>
      <c r="N558" s="89">
        <f t="shared" si="48"/>
        <v>507705.47945205477</v>
      </c>
      <c r="O558" s="89">
        <f t="shared" si="52"/>
        <v>7705.479452054773</v>
      </c>
      <c r="P558" s="90">
        <f>VLOOKUP(B558,[23]Sheet2!$E$4:$F$1055,2,FALSE)</f>
        <v>7705.8</v>
      </c>
      <c r="Q558" s="80">
        <f t="shared" si="53"/>
        <v>-0.32054794522719021</v>
      </c>
      <c r="R558" s="80"/>
    </row>
    <row r="559" spans="1:18" x14ac:dyDescent="0.3">
      <c r="A559" s="85" t="s">
        <v>297</v>
      </c>
      <c r="B559" s="85">
        <v>1460000012</v>
      </c>
      <c r="C559" s="97" t="s">
        <v>406</v>
      </c>
      <c r="D559" s="97" t="s">
        <v>407</v>
      </c>
      <c r="E559" s="78">
        <v>45870</v>
      </c>
      <c r="F559" s="78">
        <v>45901</v>
      </c>
      <c r="G559" s="77" t="s">
        <v>10</v>
      </c>
      <c r="H559" s="77">
        <v>1</v>
      </c>
      <c r="I559" s="81">
        <v>7</v>
      </c>
      <c r="J559" s="106">
        <v>260444.94</v>
      </c>
      <c r="K559" s="89">
        <f t="shared" si="49"/>
        <v>49.94834465753425</v>
      </c>
      <c r="L559" s="89">
        <f t="shared" si="50"/>
        <v>0</v>
      </c>
      <c r="M559" s="88" t="str">
        <f t="shared" si="51"/>
        <v/>
      </c>
      <c r="N559" s="89">
        <f t="shared" si="48"/>
        <v>260944.42344657535</v>
      </c>
      <c r="O559" s="89">
        <f t="shared" si="52"/>
        <v>499.48344657535199</v>
      </c>
      <c r="P559" s="90">
        <f>VLOOKUP(B559,[23]Sheet2!$E$4:$F$1055,2,FALSE)</f>
        <v>499.3</v>
      </c>
      <c r="Q559" s="80">
        <f t="shared" si="53"/>
        <v>0.18344657535197939</v>
      </c>
      <c r="R559" s="80"/>
    </row>
    <row r="560" spans="1:18" x14ac:dyDescent="0.3">
      <c r="A560" s="85" t="s">
        <v>297</v>
      </c>
      <c r="B560" s="85">
        <v>1460000015</v>
      </c>
      <c r="C560" s="97">
        <v>198627303290</v>
      </c>
      <c r="D560" s="97" t="s">
        <v>441</v>
      </c>
      <c r="E560" s="78">
        <v>45868</v>
      </c>
      <c r="F560" s="78">
        <v>45960</v>
      </c>
      <c r="G560" s="77" t="s">
        <v>10</v>
      </c>
      <c r="H560" s="77">
        <v>3</v>
      </c>
      <c r="I560" s="81">
        <v>7.5</v>
      </c>
      <c r="J560" s="106">
        <v>6214776.6299999999</v>
      </c>
      <c r="K560" s="89">
        <f t="shared" si="49"/>
        <v>1277.0088965753423</v>
      </c>
      <c r="L560" s="89">
        <f t="shared" si="50"/>
        <v>0</v>
      </c>
      <c r="M560" s="88" t="str">
        <f t="shared" si="51"/>
        <v/>
      </c>
      <c r="N560" s="89">
        <f t="shared" si="48"/>
        <v>6230100.7367589036</v>
      </c>
      <c r="O560" s="89">
        <f t="shared" si="52"/>
        <v>15324.106758903712</v>
      </c>
      <c r="P560" s="90">
        <f>VLOOKUP(B560,[23]Sheet2!$E$4:$F$1055,2,FALSE)</f>
        <v>15323.730000000001</v>
      </c>
      <c r="Q560" s="80">
        <f t="shared" si="53"/>
        <v>0.37675890371065179</v>
      </c>
      <c r="R560" s="80"/>
    </row>
    <row r="561" spans="1:18" x14ac:dyDescent="0.3">
      <c r="A561" s="85" t="s">
        <v>297</v>
      </c>
      <c r="B561" s="85">
        <v>1460000016</v>
      </c>
      <c r="C561" s="97" t="s">
        <v>200</v>
      </c>
      <c r="D561" s="97" t="s">
        <v>206</v>
      </c>
      <c r="E561" s="78">
        <v>45688</v>
      </c>
      <c r="F561" s="78">
        <v>46053</v>
      </c>
      <c r="G561" s="77" t="s">
        <v>10</v>
      </c>
      <c r="H561" s="77">
        <v>12</v>
      </c>
      <c r="I561" s="81">
        <v>9.5</v>
      </c>
      <c r="J561" s="106">
        <v>1500000</v>
      </c>
      <c r="K561" s="89">
        <f t="shared" si="49"/>
        <v>390.41095890410958</v>
      </c>
      <c r="L561" s="89">
        <f t="shared" si="50"/>
        <v>0</v>
      </c>
      <c r="M561" s="88" t="str">
        <f t="shared" si="51"/>
        <v/>
      </c>
      <c r="N561" s="89">
        <f t="shared" si="48"/>
        <v>1574958.9041095891</v>
      </c>
      <c r="O561" s="89">
        <f t="shared" si="52"/>
        <v>74958.904109589057</v>
      </c>
      <c r="P561" s="90">
        <f>VLOOKUP(B561,[23]Sheet2!$E$4:$F$1055,2,FALSE)</f>
        <v>74958.720000000001</v>
      </c>
      <c r="Q561" s="80">
        <f t="shared" si="53"/>
        <v>0.18410958905587904</v>
      </c>
      <c r="R561" s="80"/>
    </row>
    <row r="562" spans="1:18" x14ac:dyDescent="0.3">
      <c r="A562" s="85" t="s">
        <v>297</v>
      </c>
      <c r="B562" s="85">
        <v>1460000018</v>
      </c>
      <c r="C562" s="97" t="s">
        <v>601</v>
      </c>
      <c r="D562" s="97" t="s">
        <v>602</v>
      </c>
      <c r="E562" s="78">
        <v>45763</v>
      </c>
      <c r="F562" s="78">
        <v>45946</v>
      </c>
      <c r="G562" s="77" t="s">
        <v>10</v>
      </c>
      <c r="H562" s="77">
        <v>6</v>
      </c>
      <c r="I562" s="81">
        <v>8.25</v>
      </c>
      <c r="J562" s="106">
        <v>1000000</v>
      </c>
      <c r="K562" s="89">
        <f t="shared" si="49"/>
        <v>226.02739726027397</v>
      </c>
      <c r="L562" s="89">
        <f t="shared" si="50"/>
        <v>0</v>
      </c>
      <c r="M562" s="88" t="str">
        <f t="shared" si="51"/>
        <v/>
      </c>
      <c r="N562" s="89">
        <f t="shared" si="48"/>
        <v>1026445.205479452</v>
      </c>
      <c r="O562" s="89">
        <f t="shared" si="52"/>
        <v>26445.205479452037</v>
      </c>
      <c r="P562" s="90">
        <f>VLOOKUP(B562,[23]Sheet2!$E$4:$F$1055,2,FALSE)</f>
        <v>26445.51</v>
      </c>
      <c r="Q562" s="80">
        <f t="shared" si="53"/>
        <v>-0.3045205479611468</v>
      </c>
      <c r="R562" s="80"/>
    </row>
    <row r="563" spans="1:18" x14ac:dyDescent="0.3">
      <c r="A563" s="85" t="s">
        <v>297</v>
      </c>
      <c r="B563" s="85">
        <v>1460000019</v>
      </c>
      <c r="C563" s="97">
        <v>196850400778</v>
      </c>
      <c r="D563" s="97" t="s">
        <v>747</v>
      </c>
      <c r="E563" s="78">
        <v>45793</v>
      </c>
      <c r="F563" s="78">
        <v>45885</v>
      </c>
      <c r="G563" s="77" t="s">
        <v>10</v>
      </c>
      <c r="H563" s="77">
        <v>3</v>
      </c>
      <c r="I563" s="81">
        <v>7.5</v>
      </c>
      <c r="J563" s="106">
        <v>500000</v>
      </c>
      <c r="K563" s="89">
        <f t="shared" si="49"/>
        <v>102.73972602739725</v>
      </c>
      <c r="L563" s="89">
        <f t="shared" si="50"/>
        <v>0</v>
      </c>
      <c r="M563" s="88" t="str">
        <f t="shared" si="51"/>
        <v/>
      </c>
      <c r="N563" s="89">
        <f t="shared" si="48"/>
        <v>508938.35616438359</v>
      </c>
      <c r="O563" s="89">
        <f t="shared" si="52"/>
        <v>8938.3561643835856</v>
      </c>
      <c r="P563" s="90">
        <f>VLOOKUP(B563,[23]Sheet2!$E$4:$F$1055,2,FALSE)</f>
        <v>8938.3799999999992</v>
      </c>
      <c r="Q563" s="80">
        <f t="shared" si="53"/>
        <v>-2.3835616413634853E-2</v>
      </c>
      <c r="R563" s="80"/>
    </row>
    <row r="564" spans="1:18" x14ac:dyDescent="0.3">
      <c r="A564" s="85" t="s">
        <v>297</v>
      </c>
      <c r="B564" s="85">
        <v>1460000020</v>
      </c>
      <c r="C564" s="97" t="s">
        <v>601</v>
      </c>
      <c r="D564" s="97" t="s">
        <v>602</v>
      </c>
      <c r="E564" s="78">
        <v>45793</v>
      </c>
      <c r="F564" s="78">
        <v>45977</v>
      </c>
      <c r="G564" s="77" t="s">
        <v>10</v>
      </c>
      <c r="H564" s="77">
        <v>6</v>
      </c>
      <c r="I564" s="81">
        <v>8.25</v>
      </c>
      <c r="J564" s="106">
        <v>1000000</v>
      </c>
      <c r="K564" s="89">
        <f t="shared" si="49"/>
        <v>226.02739726027397</v>
      </c>
      <c r="L564" s="89">
        <f t="shared" si="50"/>
        <v>0</v>
      </c>
      <c r="M564" s="88" t="str">
        <f t="shared" si="51"/>
        <v/>
      </c>
      <c r="N564" s="89">
        <f t="shared" si="48"/>
        <v>1019664.3835616439</v>
      </c>
      <c r="O564" s="89">
        <f t="shared" si="52"/>
        <v>19664.383561643888</v>
      </c>
      <c r="P564" s="90">
        <f>VLOOKUP(B564,[23]Sheet2!$E$4:$F$1055,2,FALSE)</f>
        <v>19664.61</v>
      </c>
      <c r="Q564" s="80">
        <f t="shared" si="53"/>
        <v>-0.22643835611233953</v>
      </c>
      <c r="R564" s="80"/>
    </row>
    <row r="565" spans="1:18" x14ac:dyDescent="0.3">
      <c r="A565" s="85" t="s">
        <v>297</v>
      </c>
      <c r="B565" s="85">
        <v>1460000021</v>
      </c>
      <c r="C565" s="97" t="s">
        <v>601</v>
      </c>
      <c r="D565" s="97" t="s">
        <v>602</v>
      </c>
      <c r="E565" s="78">
        <v>45813</v>
      </c>
      <c r="F565" s="78">
        <v>45996</v>
      </c>
      <c r="G565" s="77" t="s">
        <v>10</v>
      </c>
      <c r="H565" s="77">
        <v>6</v>
      </c>
      <c r="I565" s="81">
        <v>8</v>
      </c>
      <c r="J565" s="106">
        <v>500000</v>
      </c>
      <c r="K565" s="89">
        <f t="shared" si="49"/>
        <v>109.58904109589041</v>
      </c>
      <c r="L565" s="89">
        <f t="shared" si="50"/>
        <v>0</v>
      </c>
      <c r="M565" s="88" t="str">
        <f t="shared" si="51"/>
        <v/>
      </c>
      <c r="N565" s="89">
        <f t="shared" si="48"/>
        <v>507342.46575342468</v>
      </c>
      <c r="O565" s="89">
        <f t="shared" si="52"/>
        <v>7342.4657534246799</v>
      </c>
      <c r="P565" s="90">
        <f>VLOOKUP(B565,[23]Sheet2!$E$4:$F$1055,2,FALSE)</f>
        <v>7342.53</v>
      </c>
      <c r="Q565" s="80">
        <f t="shared" si="53"/>
        <v>-6.4246575319884869E-2</v>
      </c>
      <c r="R565" s="80"/>
    </row>
    <row r="566" spans="1:18" x14ac:dyDescent="0.3">
      <c r="A566" s="85" t="s">
        <v>297</v>
      </c>
      <c r="B566" s="85">
        <v>1460000022</v>
      </c>
      <c r="C566" s="97" t="s">
        <v>826</v>
      </c>
      <c r="D566" s="97" t="s">
        <v>827</v>
      </c>
      <c r="E566" s="78">
        <v>45824</v>
      </c>
      <c r="F566" s="78">
        <v>46007</v>
      </c>
      <c r="G566" s="77" t="s">
        <v>10</v>
      </c>
      <c r="H566" s="77">
        <v>6</v>
      </c>
      <c r="I566" s="81">
        <v>8.25</v>
      </c>
      <c r="J566" s="106">
        <v>8700000</v>
      </c>
      <c r="K566" s="89">
        <f t="shared" si="49"/>
        <v>1966.4383561643835</v>
      </c>
      <c r="L566" s="89">
        <f t="shared" si="50"/>
        <v>0</v>
      </c>
      <c r="M566" s="88" t="str">
        <f t="shared" si="51"/>
        <v/>
      </c>
      <c r="N566" s="89">
        <f t="shared" si="48"/>
        <v>8810120.5479452051</v>
      </c>
      <c r="O566" s="89">
        <f t="shared" si="52"/>
        <v>110120.54794520512</v>
      </c>
      <c r="P566" s="90">
        <f>VLOOKUP(B566,[23]Sheet2!$E$4:$F$1055,2,FALSE)</f>
        <v>110120.64</v>
      </c>
      <c r="Q566" s="80">
        <f t="shared" si="53"/>
        <v>-9.2054794877185486E-2</v>
      </c>
      <c r="R566" s="80"/>
    </row>
    <row r="567" spans="1:18" x14ac:dyDescent="0.3">
      <c r="A567" s="85" t="s">
        <v>297</v>
      </c>
      <c r="B567" s="85">
        <v>1460000023</v>
      </c>
      <c r="C567" s="97" t="s">
        <v>843</v>
      </c>
      <c r="D567" s="97" t="s">
        <v>844</v>
      </c>
      <c r="E567" s="78">
        <v>45826</v>
      </c>
      <c r="F567" s="78">
        <v>46009</v>
      </c>
      <c r="G567" s="77" t="s">
        <v>10</v>
      </c>
      <c r="H567" s="77">
        <v>6</v>
      </c>
      <c r="I567" s="81">
        <v>8.5</v>
      </c>
      <c r="J567" s="106">
        <v>5000000</v>
      </c>
      <c r="K567" s="89">
        <f t="shared" si="49"/>
        <v>1164.3835616438357</v>
      </c>
      <c r="L567" s="89">
        <f t="shared" si="50"/>
        <v>0</v>
      </c>
      <c r="M567" s="88" t="str">
        <f t="shared" si="51"/>
        <v/>
      </c>
      <c r="N567" s="89">
        <f t="shared" si="48"/>
        <v>5062876.7123287674</v>
      </c>
      <c r="O567" s="89">
        <f t="shared" si="52"/>
        <v>62876.712328767404</v>
      </c>
      <c r="P567" s="90">
        <f>VLOOKUP(B567,[23]Sheet2!$E$4:$F$1055,2,FALSE)</f>
        <v>62876.52</v>
      </c>
      <c r="Q567" s="80">
        <f t="shared" si="53"/>
        <v>0.19232876740716165</v>
      </c>
      <c r="R567" s="80"/>
    </row>
    <row r="568" spans="1:18" x14ac:dyDescent="0.3">
      <c r="A568" s="85" t="s">
        <v>297</v>
      </c>
      <c r="B568" s="85">
        <v>1460000024</v>
      </c>
      <c r="C568" s="97" t="s">
        <v>888</v>
      </c>
      <c r="D568" s="97" t="s">
        <v>1002</v>
      </c>
      <c r="E568" s="78">
        <v>45877</v>
      </c>
      <c r="F568" s="78">
        <v>45908</v>
      </c>
      <c r="G568" s="77" t="s">
        <v>10</v>
      </c>
      <c r="H568" s="77">
        <v>1</v>
      </c>
      <c r="I568" s="81">
        <v>7.3</v>
      </c>
      <c r="J568" s="106">
        <v>7000000</v>
      </c>
      <c r="K568" s="89">
        <f t="shared" si="49"/>
        <v>1399.9999999999998</v>
      </c>
      <c r="L568" s="89">
        <f t="shared" si="50"/>
        <v>0</v>
      </c>
      <c r="M568" s="88" t="str">
        <f t="shared" si="51"/>
        <v/>
      </c>
      <c r="N568" s="89">
        <f t="shared" si="48"/>
        <v>7004200</v>
      </c>
      <c r="O568" s="89">
        <f t="shared" si="52"/>
        <v>4200</v>
      </c>
      <c r="P568" s="90">
        <f>VLOOKUP(B568,[23]Sheet2!$E$4:$F$1055,2,FALSE)</f>
        <v>4200</v>
      </c>
      <c r="Q568" s="80">
        <f t="shared" si="53"/>
        <v>0</v>
      </c>
      <c r="R568" s="80"/>
    </row>
    <row r="569" spans="1:18" x14ac:dyDescent="0.3">
      <c r="A569" s="85" t="s">
        <v>298</v>
      </c>
      <c r="B569" s="85">
        <v>1470000001</v>
      </c>
      <c r="C569" s="97" t="s">
        <v>29</v>
      </c>
      <c r="D569" s="97" t="s">
        <v>138</v>
      </c>
      <c r="E569" s="78">
        <v>45578</v>
      </c>
      <c r="F569" s="78">
        <v>45943</v>
      </c>
      <c r="G569" s="77" t="s">
        <v>10</v>
      </c>
      <c r="H569" s="77">
        <v>12</v>
      </c>
      <c r="I569" s="81">
        <v>9.75</v>
      </c>
      <c r="J569" s="106">
        <v>563109.93000000005</v>
      </c>
      <c r="K569" s="89">
        <f t="shared" si="49"/>
        <v>150.41977582191782</v>
      </c>
      <c r="L569" s="89">
        <f t="shared" si="50"/>
        <v>0</v>
      </c>
      <c r="M569" s="88" t="str">
        <f t="shared" si="51"/>
        <v/>
      </c>
      <c r="N569" s="89">
        <f t="shared" si="48"/>
        <v>608536.7022982192</v>
      </c>
      <c r="O569" s="89">
        <f t="shared" si="52"/>
        <v>45426.772298219148</v>
      </c>
      <c r="P569" s="90">
        <f>VLOOKUP(B569,[23]Sheet2!$E$4:$F$1055,2,FALSE)</f>
        <v>45427.99</v>
      </c>
      <c r="Q569" s="80">
        <f t="shared" si="53"/>
        <v>-1.2177017808498931</v>
      </c>
      <c r="R569" s="80"/>
    </row>
    <row r="570" spans="1:18" x14ac:dyDescent="0.3">
      <c r="A570" s="85" t="s">
        <v>298</v>
      </c>
      <c r="B570" s="85">
        <v>1470000002</v>
      </c>
      <c r="C570" s="97" t="s">
        <v>88</v>
      </c>
      <c r="D570" s="97" t="s">
        <v>170</v>
      </c>
      <c r="E570" s="78">
        <v>45730</v>
      </c>
      <c r="F570" s="78">
        <v>46095</v>
      </c>
      <c r="G570" s="77" t="s">
        <v>10</v>
      </c>
      <c r="H570" s="77">
        <v>12</v>
      </c>
      <c r="I570" s="81">
        <v>8.75</v>
      </c>
      <c r="J570" s="106">
        <v>750000</v>
      </c>
      <c r="K570" s="89">
        <f t="shared" si="49"/>
        <v>179.79452054794521</v>
      </c>
      <c r="L570" s="89">
        <f t="shared" si="50"/>
        <v>0</v>
      </c>
      <c r="M570" s="88" t="str">
        <f t="shared" si="51"/>
        <v/>
      </c>
      <c r="N570" s="89">
        <f t="shared" si="48"/>
        <v>776969.17808219173</v>
      </c>
      <c r="O570" s="89">
        <f t="shared" si="52"/>
        <v>26969.178082191735</v>
      </c>
      <c r="P570" s="90">
        <f>VLOOKUP(B570,[23]Sheet2!$E$4:$F$1055,2,FALSE)</f>
        <v>26969.8</v>
      </c>
      <c r="Q570" s="80">
        <f t="shared" si="53"/>
        <v>-0.62191780826469767</v>
      </c>
      <c r="R570" s="80"/>
    </row>
    <row r="571" spans="1:18" x14ac:dyDescent="0.3">
      <c r="A571" s="85" t="s">
        <v>298</v>
      </c>
      <c r="B571" s="85">
        <v>1470000007</v>
      </c>
      <c r="C571" s="97" t="s">
        <v>539</v>
      </c>
      <c r="D571" s="97" t="s">
        <v>540</v>
      </c>
      <c r="E571" s="78">
        <v>45726</v>
      </c>
      <c r="F571" s="78">
        <v>45910</v>
      </c>
      <c r="G571" s="77" t="s">
        <v>10</v>
      </c>
      <c r="H571" s="77">
        <v>6</v>
      </c>
      <c r="I571" s="81">
        <v>8.5</v>
      </c>
      <c r="J571" s="106">
        <v>2000000</v>
      </c>
      <c r="K571" s="89">
        <f t="shared" ref="K571:K585" si="54">J571*I571%/365</f>
        <v>465.75342465753425</v>
      </c>
      <c r="L571" s="89">
        <f t="shared" ref="L571:L585" si="55">IF(G571="Monthly",DAY(E571),)</f>
        <v>0</v>
      </c>
      <c r="M571" s="88" t="str">
        <f t="shared" si="51"/>
        <v/>
      </c>
      <c r="N571" s="89">
        <f t="shared" si="48"/>
        <v>2071726.0273972603</v>
      </c>
      <c r="O571" s="89">
        <f t="shared" si="52"/>
        <v>71726.027397260303</v>
      </c>
      <c r="P571" s="90">
        <f>VLOOKUP(B571,[23]Sheet2!$E$4:$F$1055,2,FALSE)</f>
        <v>71725.5</v>
      </c>
      <c r="Q571" s="80">
        <f t="shared" si="53"/>
        <v>0.52739726030267775</v>
      </c>
      <c r="R571" s="80"/>
    </row>
    <row r="572" spans="1:18" x14ac:dyDescent="0.3">
      <c r="A572" s="85" t="s">
        <v>298</v>
      </c>
      <c r="B572" s="85">
        <v>1470000009</v>
      </c>
      <c r="C572" s="97" t="s">
        <v>621</v>
      </c>
      <c r="D572" s="97" t="s">
        <v>622</v>
      </c>
      <c r="E572" s="78">
        <v>45861</v>
      </c>
      <c r="F572" s="78">
        <v>45953</v>
      </c>
      <c r="G572" s="77" t="s">
        <v>10</v>
      </c>
      <c r="H572" s="77">
        <v>3</v>
      </c>
      <c r="I572" s="81">
        <v>7.5</v>
      </c>
      <c r="J572" s="106">
        <v>700000</v>
      </c>
      <c r="K572" s="89">
        <f t="shared" si="54"/>
        <v>143.83561643835617</v>
      </c>
      <c r="L572" s="89">
        <f t="shared" si="55"/>
        <v>0</v>
      </c>
      <c r="M572" s="88" t="str">
        <f t="shared" si="51"/>
        <v/>
      </c>
      <c r="N572" s="89">
        <f t="shared" si="48"/>
        <v>702732.87671232875</v>
      </c>
      <c r="O572" s="89">
        <f t="shared" si="52"/>
        <v>2732.8767123287544</v>
      </c>
      <c r="P572" s="90">
        <f>VLOOKUP(B572,[23]Sheet2!$E$4:$F$1055,2,FALSE)</f>
        <v>2732.95</v>
      </c>
      <c r="Q572" s="80">
        <f t="shared" si="53"/>
        <v>-7.3287671245452657E-2</v>
      </c>
      <c r="R572" s="80"/>
    </row>
    <row r="573" spans="1:18" x14ac:dyDescent="0.3">
      <c r="A573" s="85" t="s">
        <v>298</v>
      </c>
      <c r="B573" s="85">
        <v>1470000012</v>
      </c>
      <c r="C573" s="97">
        <v>200215202452</v>
      </c>
      <c r="D573" s="97" t="s">
        <v>980</v>
      </c>
      <c r="E573" s="78">
        <v>45866</v>
      </c>
      <c r="F573" s="78">
        <v>45897</v>
      </c>
      <c r="G573" s="77" t="s">
        <v>10</v>
      </c>
      <c r="H573" s="77">
        <v>1</v>
      </c>
      <c r="I573" s="81">
        <v>7</v>
      </c>
      <c r="J573" s="106">
        <v>100000</v>
      </c>
      <c r="K573" s="89">
        <f t="shared" si="54"/>
        <v>19.178082191780824</v>
      </c>
      <c r="L573" s="89">
        <f t="shared" si="55"/>
        <v>0</v>
      </c>
      <c r="M573" s="88" t="str">
        <f t="shared" si="51"/>
        <v/>
      </c>
      <c r="N573" s="89">
        <f t="shared" si="48"/>
        <v>100268.49315068492</v>
      </c>
      <c r="O573" s="89">
        <f t="shared" si="52"/>
        <v>268.49315068492433</v>
      </c>
      <c r="P573" s="90">
        <f>VLOOKUP(B573,[23]Sheet2!$E$4:$F$1055,2,FALSE)</f>
        <v>268.52</v>
      </c>
      <c r="Q573" s="80">
        <f t="shared" si="53"/>
        <v>-2.6849315075651248E-2</v>
      </c>
      <c r="R573" s="80"/>
    </row>
    <row r="574" spans="1:18" x14ac:dyDescent="0.3">
      <c r="A574" s="85" t="s">
        <v>299</v>
      </c>
      <c r="B574" s="85">
        <v>1480000002</v>
      </c>
      <c r="C574" s="97">
        <v>198432802334</v>
      </c>
      <c r="D574" s="97" t="s">
        <v>147</v>
      </c>
      <c r="E574" s="78">
        <v>45631</v>
      </c>
      <c r="F574" s="78">
        <v>45996</v>
      </c>
      <c r="G574" s="77" t="s">
        <v>10</v>
      </c>
      <c r="H574" s="77">
        <v>12</v>
      </c>
      <c r="I574" s="81">
        <v>9.75</v>
      </c>
      <c r="J574" s="106">
        <v>500000</v>
      </c>
      <c r="K574" s="89">
        <f t="shared" si="54"/>
        <v>133.56164383561645</v>
      </c>
      <c r="L574" s="89">
        <f t="shared" si="55"/>
        <v>0</v>
      </c>
      <c r="M574" s="88" t="str">
        <f t="shared" si="51"/>
        <v/>
      </c>
      <c r="N574" s="89">
        <f t="shared" si="48"/>
        <v>533256.84931506845</v>
      </c>
      <c r="O574" s="89">
        <f t="shared" si="52"/>
        <v>33256.849315068452</v>
      </c>
      <c r="P574" s="90">
        <f>VLOOKUP(B574,[23]Sheet2!$E$4:$F$1055,2,FALSE)</f>
        <v>33257.590000000004</v>
      </c>
      <c r="Q574" s="80">
        <f t="shared" si="53"/>
        <v>-0.7406849315520958</v>
      </c>
      <c r="R574" s="80"/>
    </row>
    <row r="575" spans="1:18" x14ac:dyDescent="0.3">
      <c r="A575" s="85" t="s">
        <v>299</v>
      </c>
      <c r="B575" s="85">
        <v>1480000005</v>
      </c>
      <c r="C575" s="97" t="s">
        <v>380</v>
      </c>
      <c r="D575" s="97" t="s">
        <v>381</v>
      </c>
      <c r="E575" s="78">
        <v>45866</v>
      </c>
      <c r="F575" s="78">
        <v>45897</v>
      </c>
      <c r="G575" s="77" t="s">
        <v>10</v>
      </c>
      <c r="H575" s="77">
        <v>1</v>
      </c>
      <c r="I575" s="81">
        <v>7</v>
      </c>
      <c r="J575" s="106">
        <v>206997.15</v>
      </c>
      <c r="K575" s="89">
        <f t="shared" si="54"/>
        <v>39.698083561643841</v>
      </c>
      <c r="L575" s="89">
        <f t="shared" si="55"/>
        <v>0</v>
      </c>
      <c r="M575" s="88" t="str">
        <f t="shared" si="51"/>
        <v/>
      </c>
      <c r="N575" s="89">
        <f t="shared" si="48"/>
        <v>207552.923169863</v>
      </c>
      <c r="O575" s="89">
        <f t="shared" si="52"/>
        <v>555.77316986300866</v>
      </c>
      <c r="P575" s="90">
        <f>VLOOKUP(B575,[23]Sheet2!$E$4:$F$1055,2,FALSE)</f>
        <v>555.4</v>
      </c>
      <c r="Q575" s="80">
        <f t="shared" si="53"/>
        <v>0.37316986300868393</v>
      </c>
      <c r="R575" s="80"/>
    </row>
    <row r="576" spans="1:18" x14ac:dyDescent="0.3">
      <c r="A576" s="85" t="s">
        <v>299</v>
      </c>
      <c r="B576" s="85">
        <v>1480000007</v>
      </c>
      <c r="C576" s="97" t="s">
        <v>496</v>
      </c>
      <c r="D576" s="97" t="s">
        <v>497</v>
      </c>
      <c r="E576" s="78">
        <v>45767</v>
      </c>
      <c r="F576" s="78">
        <v>46132</v>
      </c>
      <c r="G576" s="77" t="s">
        <v>10</v>
      </c>
      <c r="H576" s="77">
        <v>12</v>
      </c>
      <c r="I576" s="81">
        <v>8.75</v>
      </c>
      <c r="J576" s="106">
        <v>500000</v>
      </c>
      <c r="K576" s="89">
        <f t="shared" si="54"/>
        <v>119.86301369863014</v>
      </c>
      <c r="L576" s="89">
        <f t="shared" si="55"/>
        <v>0</v>
      </c>
      <c r="M576" s="88" t="str">
        <f t="shared" si="51"/>
        <v/>
      </c>
      <c r="N576" s="89">
        <f t="shared" si="48"/>
        <v>513544.52054794523</v>
      </c>
      <c r="O576" s="89">
        <f t="shared" si="52"/>
        <v>13544.520547945227</v>
      </c>
      <c r="P576" s="90">
        <f>VLOOKUP(B576,[23]Sheet2!$E$4:$F$1055,2,FALSE)</f>
        <v>13544.2</v>
      </c>
      <c r="Q576" s="80">
        <f t="shared" si="53"/>
        <v>0.32054794522628072</v>
      </c>
      <c r="R576" s="80"/>
    </row>
    <row r="577" spans="1:18" x14ac:dyDescent="0.3">
      <c r="A577" s="85" t="s">
        <v>299</v>
      </c>
      <c r="B577" s="85">
        <v>1480000008</v>
      </c>
      <c r="C577" s="97" t="s">
        <v>561</v>
      </c>
      <c r="D577" s="97" t="s">
        <v>562</v>
      </c>
      <c r="E577" s="78">
        <v>45865</v>
      </c>
      <c r="F577" s="78">
        <v>45896</v>
      </c>
      <c r="G577" s="77" t="s">
        <v>10</v>
      </c>
      <c r="H577" s="77">
        <v>1</v>
      </c>
      <c r="I577" s="81">
        <v>7</v>
      </c>
      <c r="J577" s="106">
        <v>102403.55</v>
      </c>
      <c r="K577" s="89">
        <f t="shared" si="54"/>
        <v>19.63903698630137</v>
      </c>
      <c r="L577" s="89">
        <f t="shared" si="55"/>
        <v>0</v>
      </c>
      <c r="M577" s="88" t="str">
        <f t="shared" si="51"/>
        <v/>
      </c>
      <c r="N577" s="89">
        <f t="shared" si="48"/>
        <v>102698.13555479453</v>
      </c>
      <c r="O577" s="89">
        <f t="shared" si="52"/>
        <v>294.5855547945248</v>
      </c>
      <c r="P577" s="90">
        <f>VLOOKUP(B577,[23]Sheet2!$E$4:$F$1055,2,FALSE)</f>
        <v>294.71000000000004</v>
      </c>
      <c r="Q577" s="80">
        <f t="shared" si="53"/>
        <v>-0.12444520547524007</v>
      </c>
      <c r="R577" s="80"/>
    </row>
    <row r="578" spans="1:18" x14ac:dyDescent="0.3">
      <c r="A578" s="85" t="s">
        <v>299</v>
      </c>
      <c r="B578" s="85">
        <v>1480000009</v>
      </c>
      <c r="C578" s="97" t="s">
        <v>561</v>
      </c>
      <c r="D578" s="97" t="s">
        <v>562</v>
      </c>
      <c r="E578" s="78">
        <v>45851</v>
      </c>
      <c r="F578" s="78">
        <v>45882</v>
      </c>
      <c r="G578" s="77" t="s">
        <v>10</v>
      </c>
      <c r="H578" s="77">
        <v>1</v>
      </c>
      <c r="I578" s="81">
        <v>7</v>
      </c>
      <c r="J578" s="106">
        <v>100575.34</v>
      </c>
      <c r="K578" s="89">
        <f t="shared" si="54"/>
        <v>19.288421369863016</v>
      </c>
      <c r="L578" s="89">
        <f t="shared" si="55"/>
        <v>0</v>
      </c>
      <c r="M578" s="88" t="str">
        <f t="shared" si="51"/>
        <v/>
      </c>
      <c r="N578" s="89">
        <f t="shared" si="48"/>
        <v>101134.70421972603</v>
      </c>
      <c r="O578" s="89">
        <f t="shared" si="52"/>
        <v>559.36421972603421</v>
      </c>
      <c r="P578" s="90">
        <f>VLOOKUP(B578,[23]Sheet2!$E$4:$F$1055,2,FALSE)</f>
        <v>559.46999999999991</v>
      </c>
      <c r="Q578" s="80">
        <f t="shared" si="53"/>
        <v>-0.10578027396570633</v>
      </c>
      <c r="R578" s="80"/>
    </row>
    <row r="579" spans="1:18" x14ac:dyDescent="0.3">
      <c r="A579" s="85" t="s">
        <v>299</v>
      </c>
      <c r="B579" s="85">
        <v>1480000011</v>
      </c>
      <c r="C579" s="97" t="s">
        <v>776</v>
      </c>
      <c r="D579" s="97" t="s">
        <v>777</v>
      </c>
      <c r="E579" s="78">
        <v>45865</v>
      </c>
      <c r="F579" s="78">
        <v>45896</v>
      </c>
      <c r="G579" s="77" t="s">
        <v>10</v>
      </c>
      <c r="H579" s="77">
        <v>1</v>
      </c>
      <c r="I579" s="81">
        <v>7</v>
      </c>
      <c r="J579" s="106">
        <v>101055.65</v>
      </c>
      <c r="K579" s="89">
        <f t="shared" si="54"/>
        <v>19.380535616438358</v>
      </c>
      <c r="L579" s="89">
        <f t="shared" si="55"/>
        <v>0</v>
      </c>
      <c r="M579" s="88" t="str">
        <f t="shared" si="51"/>
        <v/>
      </c>
      <c r="N579" s="89">
        <f t="shared" si="48"/>
        <v>101346.35803424657</v>
      </c>
      <c r="O579" s="89">
        <f t="shared" si="52"/>
        <v>290.70803424657788</v>
      </c>
      <c r="P579" s="90">
        <f>VLOOKUP(B579,[23]Sheet2!$E$4:$F$1055,2,FALSE)</f>
        <v>290.74</v>
      </c>
      <c r="Q579" s="80">
        <f t="shared" si="53"/>
        <v>-3.1965753422127818E-2</v>
      </c>
      <c r="R579" s="80"/>
    </row>
    <row r="580" spans="1:18" x14ac:dyDescent="0.3">
      <c r="A580" s="85" t="s">
        <v>299</v>
      </c>
      <c r="B580" s="85">
        <v>1480000012</v>
      </c>
      <c r="C580" s="97" t="s">
        <v>561</v>
      </c>
      <c r="D580" s="97" t="s">
        <v>562</v>
      </c>
      <c r="E580" s="78">
        <v>45846</v>
      </c>
      <c r="F580" s="78">
        <v>45938</v>
      </c>
      <c r="G580" s="77" t="s">
        <v>10</v>
      </c>
      <c r="H580" s="77">
        <v>3</v>
      </c>
      <c r="I580" s="81">
        <v>7.5</v>
      </c>
      <c r="J580" s="106">
        <v>400000</v>
      </c>
      <c r="K580" s="89">
        <f t="shared" si="54"/>
        <v>82.191780821917803</v>
      </c>
      <c r="L580" s="89">
        <f t="shared" si="55"/>
        <v>0</v>
      </c>
      <c r="M580" s="88" t="str">
        <f t="shared" si="51"/>
        <v/>
      </c>
      <c r="N580" s="89">
        <f t="shared" si="48"/>
        <v>402794.52054794523</v>
      </c>
      <c r="O580" s="89">
        <f t="shared" si="52"/>
        <v>2794.520547945227</v>
      </c>
      <c r="P580" s="90">
        <f>VLOOKUP(B580,[23]Sheet2!$E$4:$F$1055,2,FALSE)</f>
        <v>2794.46</v>
      </c>
      <c r="Q580" s="80">
        <f t="shared" si="53"/>
        <v>6.0547945226971933E-2</v>
      </c>
      <c r="R580" s="80"/>
    </row>
    <row r="581" spans="1:18" x14ac:dyDescent="0.3">
      <c r="A581" s="85" t="s">
        <v>299</v>
      </c>
      <c r="B581" s="85">
        <v>1480000013</v>
      </c>
      <c r="C581" s="97">
        <v>199057802398</v>
      </c>
      <c r="D581" s="97" t="s">
        <v>845</v>
      </c>
      <c r="E581" s="78">
        <v>45825</v>
      </c>
      <c r="F581" s="78">
        <v>45917</v>
      </c>
      <c r="G581" s="77" t="s">
        <v>10</v>
      </c>
      <c r="H581" s="77">
        <v>3</v>
      </c>
      <c r="I581" s="81">
        <v>7.75</v>
      </c>
      <c r="J581" s="106">
        <v>500000</v>
      </c>
      <c r="K581" s="89">
        <f t="shared" si="54"/>
        <v>106.16438356164383</v>
      </c>
      <c r="L581" s="89">
        <f t="shared" si="55"/>
        <v>0</v>
      </c>
      <c r="M581" s="88" t="str">
        <f t="shared" si="51"/>
        <v/>
      </c>
      <c r="N581" s="89">
        <f t="shared" ref="N581:N644" si="56">IF(G581="Maturity",(IF((N$1-$E581+1)&gt;0,((N$1-$E581+1)*$K581)+$J581)),(IF((N$1-$M581+1)&gt;0,((N$1-$M581+1)*$K581)+$J581)))</f>
        <v>505839.0410958904</v>
      </c>
      <c r="O581" s="89">
        <f t="shared" si="52"/>
        <v>5839.0410958903958</v>
      </c>
      <c r="P581" s="90">
        <f>VLOOKUP(B581,[23]Sheet2!$E$4:$F$1055,2,FALSE)</f>
        <v>5838.8</v>
      </c>
      <c r="Q581" s="80">
        <f t="shared" si="53"/>
        <v>0.24109589039562707</v>
      </c>
      <c r="R581" s="80"/>
    </row>
    <row r="582" spans="1:18" x14ac:dyDescent="0.3">
      <c r="A582" s="85" t="s">
        <v>299</v>
      </c>
      <c r="B582" s="85">
        <v>1480000014</v>
      </c>
      <c r="C582" s="97" t="s">
        <v>923</v>
      </c>
      <c r="D582" s="97" t="s">
        <v>924</v>
      </c>
      <c r="E582" s="78">
        <v>45856</v>
      </c>
      <c r="F582" s="78">
        <v>46586</v>
      </c>
      <c r="G582" s="77" t="s">
        <v>10</v>
      </c>
      <c r="H582" s="77">
        <v>24</v>
      </c>
      <c r="I582" s="81">
        <v>10.5</v>
      </c>
      <c r="J582" s="106">
        <v>1000000</v>
      </c>
      <c r="K582" s="89">
        <f t="shared" si="54"/>
        <v>287.67123287671234</v>
      </c>
      <c r="L582" s="89">
        <f t="shared" si="55"/>
        <v>0</v>
      </c>
      <c r="M582" s="88" t="str">
        <f t="shared" ref="M582:M636" si="57">IF(AND(G582="Monthly",L582&lt;=DAY($N$1)),DATE(YEAR($N$1),MONTH($N$1),L582),IF(AND(G582="Monthly",L582&gt;DAY($N$1)),DATE(YEAR($N$1),MONTH($N$1)-1,L582),""))</f>
        <v/>
      </c>
      <c r="N582" s="89">
        <f t="shared" si="56"/>
        <v>1006904.1095890411</v>
      </c>
      <c r="O582" s="89">
        <f t="shared" ref="O582:O626" si="58">N582-J582</f>
        <v>6904.1095890410943</v>
      </c>
      <c r="P582" s="90">
        <f>VLOOKUP(B582,[23]Sheet2!$E$4:$F$1055,2,FALSE)</f>
        <v>6904.08</v>
      </c>
      <c r="Q582" s="80">
        <f t="shared" ref="Q582:Q645" si="59">O582-P582</f>
        <v>2.958904109436844E-2</v>
      </c>
      <c r="R582" s="80"/>
    </row>
    <row r="583" spans="1:18" x14ac:dyDescent="0.3">
      <c r="A583" s="85" t="s">
        <v>299</v>
      </c>
      <c r="B583" s="85">
        <v>1480000015</v>
      </c>
      <c r="C583" s="97">
        <v>199813203262</v>
      </c>
      <c r="D583" s="97" t="s">
        <v>1003</v>
      </c>
      <c r="E583" s="78">
        <v>45876</v>
      </c>
      <c r="F583" s="78">
        <v>45968</v>
      </c>
      <c r="G583" s="77" t="s">
        <v>10</v>
      </c>
      <c r="H583" s="77">
        <v>3</v>
      </c>
      <c r="I583" s="81">
        <v>7.5</v>
      </c>
      <c r="J583" s="106">
        <v>450000</v>
      </c>
      <c r="K583" s="89">
        <f t="shared" si="54"/>
        <v>92.465753424657535</v>
      </c>
      <c r="L583" s="89">
        <f t="shared" si="55"/>
        <v>0</v>
      </c>
      <c r="M583" s="88" t="str">
        <f t="shared" si="57"/>
        <v/>
      </c>
      <c r="N583" s="89">
        <f t="shared" si="56"/>
        <v>450369.8630136986</v>
      </c>
      <c r="O583" s="89">
        <f t="shared" si="58"/>
        <v>369.86301369860303</v>
      </c>
      <c r="P583" s="90">
        <f>VLOOKUP(B583,[23]Sheet2!$E$4:$F$1055,2,FALSE)</f>
        <v>369.88</v>
      </c>
      <c r="Q583" s="80">
        <f t="shared" si="59"/>
        <v>-1.6986301396968884E-2</v>
      </c>
      <c r="R583" s="80"/>
    </row>
    <row r="584" spans="1:18" x14ac:dyDescent="0.3">
      <c r="A584" s="85" t="s">
        <v>300</v>
      </c>
      <c r="B584" s="85">
        <v>1490000003</v>
      </c>
      <c r="C584" s="97" t="s">
        <v>310</v>
      </c>
      <c r="D584" s="97" t="s">
        <v>311</v>
      </c>
      <c r="E584" s="78">
        <v>45868</v>
      </c>
      <c r="F584" s="78">
        <v>45960</v>
      </c>
      <c r="G584" s="77" t="s">
        <v>10</v>
      </c>
      <c r="H584" s="77">
        <v>3</v>
      </c>
      <c r="I584" s="81">
        <v>7.5</v>
      </c>
      <c r="J584" s="106">
        <v>600000</v>
      </c>
      <c r="K584" s="89">
        <f t="shared" si="54"/>
        <v>123.28767123287672</v>
      </c>
      <c r="L584" s="89">
        <f t="shared" si="55"/>
        <v>0</v>
      </c>
      <c r="M584" s="88" t="str">
        <f t="shared" si="57"/>
        <v/>
      </c>
      <c r="N584" s="89">
        <f t="shared" si="56"/>
        <v>601479.45205479453</v>
      </c>
      <c r="O584" s="89">
        <f t="shared" si="58"/>
        <v>1479.4520547945285</v>
      </c>
      <c r="P584" s="90">
        <f>VLOOKUP(B584,[23]Sheet2!$E$4:$F$1055,2,FALSE)</f>
        <v>1480.38</v>
      </c>
      <c r="Q584" s="80">
        <f t="shared" si="59"/>
        <v>-0.92794520547158754</v>
      </c>
      <c r="R584" s="80"/>
    </row>
    <row r="585" spans="1:18" x14ac:dyDescent="0.3">
      <c r="A585" s="85" t="s">
        <v>300</v>
      </c>
      <c r="B585" s="85">
        <v>1490000008</v>
      </c>
      <c r="C585" s="97" t="s">
        <v>312</v>
      </c>
      <c r="D585" s="97" t="s">
        <v>313</v>
      </c>
      <c r="E585" s="78">
        <v>45866</v>
      </c>
      <c r="F585" s="78">
        <v>45897</v>
      </c>
      <c r="G585" s="77" t="s">
        <v>10</v>
      </c>
      <c r="H585" s="77">
        <v>1</v>
      </c>
      <c r="I585" s="81">
        <v>7</v>
      </c>
      <c r="J585" s="106">
        <v>1000000</v>
      </c>
      <c r="K585" s="89">
        <f t="shared" si="54"/>
        <v>191.78082191780823</v>
      </c>
      <c r="L585" s="89">
        <f t="shared" si="55"/>
        <v>0</v>
      </c>
      <c r="M585" s="88" t="str">
        <f t="shared" si="57"/>
        <v/>
      </c>
      <c r="N585" s="89">
        <f t="shared" si="56"/>
        <v>1002684.9315068494</v>
      </c>
      <c r="O585" s="89">
        <f t="shared" si="58"/>
        <v>2684.9315068493597</v>
      </c>
      <c r="P585" s="90">
        <f>VLOOKUP(B585,[23]Sheet2!$E$4:$F$1055,2,FALSE)</f>
        <v>2685.11</v>
      </c>
      <c r="Q585" s="80">
        <f t="shared" si="59"/>
        <v>-0.17849315064040638</v>
      </c>
      <c r="R585" s="80"/>
    </row>
    <row r="586" spans="1:18" x14ac:dyDescent="0.3">
      <c r="A586" s="85" t="s">
        <v>300</v>
      </c>
      <c r="B586" s="85">
        <v>1490000009</v>
      </c>
      <c r="C586" s="97" t="s">
        <v>312</v>
      </c>
      <c r="D586" s="97" t="s">
        <v>313</v>
      </c>
      <c r="E586" s="78">
        <v>45866</v>
      </c>
      <c r="F586" s="78">
        <v>45897</v>
      </c>
      <c r="G586" s="77" t="s">
        <v>10</v>
      </c>
      <c r="H586" s="77">
        <v>1</v>
      </c>
      <c r="I586" s="81">
        <v>7</v>
      </c>
      <c r="J586" s="106">
        <v>1000000</v>
      </c>
      <c r="K586" s="89">
        <f t="shared" ref="K586:K610" si="60">J586*I586%/365</f>
        <v>191.78082191780823</v>
      </c>
      <c r="L586" s="89">
        <f t="shared" ref="L586:L610" si="61">IF(G586="Monthly",DAY(E586),)</f>
        <v>0</v>
      </c>
      <c r="M586" s="88" t="str">
        <f t="shared" si="57"/>
        <v/>
      </c>
      <c r="N586" s="89">
        <f t="shared" si="56"/>
        <v>1002684.9315068494</v>
      </c>
      <c r="O586" s="89">
        <f t="shared" si="58"/>
        <v>2684.9315068493597</v>
      </c>
      <c r="P586" s="90">
        <f>VLOOKUP(B586,[23]Sheet2!$E$4:$F$1055,2,FALSE)</f>
        <v>2685.11</v>
      </c>
      <c r="Q586" s="80">
        <f t="shared" si="59"/>
        <v>-0.17849315064040638</v>
      </c>
      <c r="R586" s="80"/>
    </row>
    <row r="587" spans="1:18" x14ac:dyDescent="0.3">
      <c r="A587" s="85" t="s">
        <v>300</v>
      </c>
      <c r="B587" s="85">
        <v>1490000012</v>
      </c>
      <c r="C587" s="97">
        <v>197361203320</v>
      </c>
      <c r="D587" s="97" t="s">
        <v>446</v>
      </c>
      <c r="E587" s="78">
        <v>45693</v>
      </c>
      <c r="F587" s="78">
        <v>46058</v>
      </c>
      <c r="G587" s="77" t="s">
        <v>10</v>
      </c>
      <c r="H587" s="77">
        <v>12</v>
      </c>
      <c r="I587" s="81">
        <v>9</v>
      </c>
      <c r="J587" s="106">
        <v>1000000</v>
      </c>
      <c r="K587" s="89">
        <f t="shared" si="60"/>
        <v>246.57534246575344</v>
      </c>
      <c r="L587" s="89">
        <f t="shared" si="61"/>
        <v>0</v>
      </c>
      <c r="M587" s="88" t="str">
        <f t="shared" si="57"/>
        <v/>
      </c>
      <c r="N587" s="89">
        <f t="shared" si="56"/>
        <v>1046109.5890410959</v>
      </c>
      <c r="O587" s="89">
        <f t="shared" si="58"/>
        <v>46109.589041095925</v>
      </c>
      <c r="P587" s="90">
        <f>VLOOKUP(B587,[23]Sheet2!$E$4:$F$1055,2,FALSE)</f>
        <v>46110.46</v>
      </c>
      <c r="Q587" s="80">
        <f t="shared" si="59"/>
        <v>-0.87095890407363186</v>
      </c>
      <c r="R587" s="80"/>
    </row>
    <row r="588" spans="1:18" x14ac:dyDescent="0.3">
      <c r="A588" s="85" t="s">
        <v>300</v>
      </c>
      <c r="B588" s="85">
        <v>1490000019</v>
      </c>
      <c r="C588" s="97" t="s">
        <v>757</v>
      </c>
      <c r="D588" s="97" t="s">
        <v>758</v>
      </c>
      <c r="E588" s="78">
        <v>45800</v>
      </c>
      <c r="F588" s="78">
        <v>46165</v>
      </c>
      <c r="G588" s="77" t="s">
        <v>10</v>
      </c>
      <c r="H588" s="77">
        <v>12</v>
      </c>
      <c r="I588" s="81">
        <v>8.75</v>
      </c>
      <c r="J588" s="106">
        <v>425000</v>
      </c>
      <c r="K588" s="89">
        <f t="shared" si="60"/>
        <v>101.88356164383562</v>
      </c>
      <c r="L588" s="89">
        <f t="shared" si="61"/>
        <v>0</v>
      </c>
      <c r="M588" s="88" t="str">
        <f t="shared" si="57"/>
        <v/>
      </c>
      <c r="N588" s="89">
        <f t="shared" si="56"/>
        <v>433150.68493150687</v>
      </c>
      <c r="O588" s="89">
        <f t="shared" si="58"/>
        <v>8150.6849315068685</v>
      </c>
      <c r="P588" s="90">
        <f>VLOOKUP(B588,[23]Sheet2!$E$4:$F$1055,2,FALSE)</f>
        <v>8150.4</v>
      </c>
      <c r="Q588" s="80">
        <f t="shared" si="59"/>
        <v>0.28493150686881563</v>
      </c>
      <c r="R588" s="80"/>
    </row>
    <row r="589" spans="1:18" x14ac:dyDescent="0.3">
      <c r="A589" s="85" t="s">
        <v>300</v>
      </c>
      <c r="B589" s="85">
        <v>1490000020</v>
      </c>
      <c r="C589" s="97" t="s">
        <v>312</v>
      </c>
      <c r="D589" s="97" t="s">
        <v>313</v>
      </c>
      <c r="E589" s="78">
        <v>45872</v>
      </c>
      <c r="F589" s="78">
        <v>45903</v>
      </c>
      <c r="G589" s="77" t="s">
        <v>10</v>
      </c>
      <c r="H589" s="77">
        <v>1</v>
      </c>
      <c r="I589" s="81">
        <v>7</v>
      </c>
      <c r="J589" s="106">
        <v>1000000</v>
      </c>
      <c r="K589" s="89">
        <f t="shared" si="60"/>
        <v>191.78082191780823</v>
      </c>
      <c r="L589" s="89">
        <f t="shared" si="61"/>
        <v>0</v>
      </c>
      <c r="M589" s="88" t="str">
        <f t="shared" si="57"/>
        <v/>
      </c>
      <c r="N589" s="89">
        <f t="shared" si="56"/>
        <v>1001534.2465753425</v>
      </c>
      <c r="O589" s="89">
        <f t="shared" si="58"/>
        <v>1534.2465753424913</v>
      </c>
      <c r="P589" s="90">
        <f>VLOOKUP(B589,[23]Sheet2!$E$4:$F$1055,2,FALSE)</f>
        <v>1534.19</v>
      </c>
      <c r="Q589" s="80">
        <f t="shared" si="59"/>
        <v>5.6575342491214542E-2</v>
      </c>
      <c r="R589" s="80"/>
    </row>
    <row r="590" spans="1:18" x14ac:dyDescent="0.3">
      <c r="A590" s="85" t="s">
        <v>300</v>
      </c>
      <c r="B590" s="85">
        <v>1490000021</v>
      </c>
      <c r="C590" s="97" t="s">
        <v>312</v>
      </c>
      <c r="D590" s="97" t="s">
        <v>313</v>
      </c>
      <c r="E590" s="78">
        <v>45849</v>
      </c>
      <c r="F590" s="78">
        <v>45880</v>
      </c>
      <c r="G590" s="77" t="s">
        <v>10</v>
      </c>
      <c r="H590" s="77">
        <v>1</v>
      </c>
      <c r="I590" s="81">
        <v>7</v>
      </c>
      <c r="J590" s="106">
        <v>1000000</v>
      </c>
      <c r="K590" s="89">
        <f t="shared" si="60"/>
        <v>191.78082191780823</v>
      </c>
      <c r="L590" s="89">
        <f t="shared" si="61"/>
        <v>0</v>
      </c>
      <c r="M590" s="88" t="str">
        <f t="shared" si="57"/>
        <v/>
      </c>
      <c r="N590" s="89">
        <f t="shared" si="56"/>
        <v>1005945.205479452</v>
      </c>
      <c r="O590" s="89">
        <f t="shared" si="58"/>
        <v>5945.2054794520373</v>
      </c>
      <c r="P590" s="90">
        <f>VLOOKUP(B590,[23]Sheet2!$E$4:$F$1055,2,FALSE)</f>
        <v>5945.18</v>
      </c>
      <c r="Q590" s="80">
        <f t="shared" si="59"/>
        <v>2.5479452036961447E-2</v>
      </c>
      <c r="R590" s="80"/>
    </row>
    <row r="591" spans="1:18" x14ac:dyDescent="0.3">
      <c r="A591" s="85" t="s">
        <v>265</v>
      </c>
      <c r="B591" s="85">
        <v>1090000010</v>
      </c>
      <c r="C591" s="97">
        <v>199310201826</v>
      </c>
      <c r="D591" s="97" t="s">
        <v>759</v>
      </c>
      <c r="E591" s="78">
        <v>45797</v>
      </c>
      <c r="F591" s="78">
        <v>45889</v>
      </c>
      <c r="G591" s="77" t="s">
        <v>10</v>
      </c>
      <c r="H591" s="77">
        <v>3</v>
      </c>
      <c r="I591" s="81">
        <v>7.75</v>
      </c>
      <c r="J591" s="106">
        <v>400000</v>
      </c>
      <c r="K591" s="89">
        <f t="shared" si="60"/>
        <v>84.93150684931507</v>
      </c>
      <c r="L591" s="89">
        <f t="shared" si="61"/>
        <v>0</v>
      </c>
      <c r="M591" s="88" t="str">
        <f t="shared" si="57"/>
        <v/>
      </c>
      <c r="N591" s="89">
        <f t="shared" si="56"/>
        <v>407049.31506849313</v>
      </c>
      <c r="O591" s="89">
        <f t="shared" si="58"/>
        <v>7049.3150684931315</v>
      </c>
      <c r="P591" s="90">
        <f>VLOOKUP(B591,[23]Sheet2!$E$4:$F$1055,2,FALSE)</f>
        <v>7049.19</v>
      </c>
      <c r="Q591" s="80">
        <f t="shared" si="59"/>
        <v>0.12506849313194834</v>
      </c>
      <c r="R591" s="80"/>
    </row>
    <row r="592" spans="1:18" x14ac:dyDescent="0.3">
      <c r="A592" s="85" t="s">
        <v>265</v>
      </c>
      <c r="B592" s="85">
        <v>1090000011</v>
      </c>
      <c r="C592" s="97" t="s">
        <v>785</v>
      </c>
      <c r="D592" s="97" t="s">
        <v>786</v>
      </c>
      <c r="E592" s="78">
        <v>45810</v>
      </c>
      <c r="F592" s="78">
        <v>45902</v>
      </c>
      <c r="G592" s="77" t="s">
        <v>10</v>
      </c>
      <c r="H592" s="77">
        <v>3</v>
      </c>
      <c r="I592" s="81">
        <v>7.75</v>
      </c>
      <c r="J592" s="106">
        <v>500000</v>
      </c>
      <c r="K592" s="89">
        <f t="shared" si="60"/>
        <v>106.16438356164383</v>
      </c>
      <c r="L592" s="89">
        <f t="shared" si="61"/>
        <v>0</v>
      </c>
      <c r="M592" s="88" t="str">
        <f t="shared" si="57"/>
        <v/>
      </c>
      <c r="N592" s="89">
        <f t="shared" si="56"/>
        <v>507431.50684931508</v>
      </c>
      <c r="O592" s="89">
        <f t="shared" si="58"/>
        <v>7431.5068493150757</v>
      </c>
      <c r="P592" s="90">
        <f>VLOOKUP(B592,[23]Sheet2!$E$4:$F$1055,2,FALSE)</f>
        <v>7431.2</v>
      </c>
      <c r="Q592" s="80">
        <f t="shared" si="59"/>
        <v>0.30684931507585134</v>
      </c>
      <c r="R592" s="80"/>
    </row>
    <row r="593" spans="1:18" x14ac:dyDescent="0.3">
      <c r="A593" s="85" t="s">
        <v>265</v>
      </c>
      <c r="B593" s="85">
        <v>1090000012</v>
      </c>
      <c r="C593" s="97" t="s">
        <v>925</v>
      </c>
      <c r="D593" s="97" t="s">
        <v>926</v>
      </c>
      <c r="E593" s="78">
        <v>45854</v>
      </c>
      <c r="F593" s="78">
        <v>45885</v>
      </c>
      <c r="G593" s="77" t="s">
        <v>10</v>
      </c>
      <c r="H593" s="77">
        <v>1</v>
      </c>
      <c r="I593" s="81">
        <v>7</v>
      </c>
      <c r="J593" s="106">
        <v>100000</v>
      </c>
      <c r="K593" s="89">
        <f t="shared" si="60"/>
        <v>19.178082191780824</v>
      </c>
      <c r="L593" s="89">
        <f t="shared" si="61"/>
        <v>0</v>
      </c>
      <c r="M593" s="88" t="str">
        <f t="shared" si="57"/>
        <v/>
      </c>
      <c r="N593" s="89">
        <f t="shared" si="56"/>
        <v>100498.63013698631</v>
      </c>
      <c r="O593" s="89">
        <f t="shared" si="58"/>
        <v>498.63013698630675</v>
      </c>
      <c r="P593" s="90">
        <f>VLOOKUP(B593,[23]Sheet2!$E$4:$F$1055,2,FALSE)</f>
        <v>498.68</v>
      </c>
      <c r="Q593" s="80">
        <f t="shared" si="59"/>
        <v>-4.9863013693254743E-2</v>
      </c>
      <c r="R593" s="80"/>
    </row>
    <row r="594" spans="1:18" x14ac:dyDescent="0.3">
      <c r="A594" s="85" t="s">
        <v>265</v>
      </c>
      <c r="B594" s="85">
        <v>1090000013</v>
      </c>
      <c r="C594" s="97" t="s">
        <v>981</v>
      </c>
      <c r="D594" s="97" t="s">
        <v>982</v>
      </c>
      <c r="E594" s="78">
        <v>45870</v>
      </c>
      <c r="F594" s="78">
        <v>45962</v>
      </c>
      <c r="G594" s="77" t="s">
        <v>10</v>
      </c>
      <c r="H594" s="77">
        <v>3</v>
      </c>
      <c r="I594" s="81">
        <v>7.75</v>
      </c>
      <c r="J594" s="106">
        <v>300000</v>
      </c>
      <c r="K594" s="89">
        <f t="shared" si="60"/>
        <v>63.698630136986303</v>
      </c>
      <c r="L594" s="89">
        <f t="shared" si="61"/>
        <v>0</v>
      </c>
      <c r="M594" s="88" t="str">
        <f t="shared" si="57"/>
        <v/>
      </c>
      <c r="N594" s="89">
        <f t="shared" si="56"/>
        <v>300636.98630136985</v>
      </c>
      <c r="O594" s="89">
        <f t="shared" si="58"/>
        <v>636.98630136984866</v>
      </c>
      <c r="P594" s="90">
        <f>VLOOKUP(B594,[23]Sheet2!$E$4:$F$1055,2,FALSE)</f>
        <v>637</v>
      </c>
      <c r="Q594" s="80">
        <f t="shared" si="59"/>
        <v>-1.3698630151338875E-2</v>
      </c>
      <c r="R594" s="80"/>
    </row>
    <row r="595" spans="1:18" x14ac:dyDescent="0.3">
      <c r="A595" s="85" t="s">
        <v>257</v>
      </c>
      <c r="B595" s="85">
        <v>1500000001</v>
      </c>
      <c r="C595" s="97" t="s">
        <v>22</v>
      </c>
      <c r="D595" s="97" t="s">
        <v>128</v>
      </c>
      <c r="E595" s="78">
        <v>45833</v>
      </c>
      <c r="F595" s="78">
        <v>45925</v>
      </c>
      <c r="G595" s="77" t="s">
        <v>10</v>
      </c>
      <c r="H595" s="77">
        <v>3</v>
      </c>
      <c r="I595" s="81">
        <v>7.5</v>
      </c>
      <c r="J595" s="106">
        <v>5789778.2000000002</v>
      </c>
      <c r="K595" s="89">
        <f t="shared" si="60"/>
        <v>1189.6804520547944</v>
      </c>
      <c r="L595" s="89">
        <f t="shared" si="61"/>
        <v>0</v>
      </c>
      <c r="M595" s="88" t="str">
        <f t="shared" si="57"/>
        <v/>
      </c>
      <c r="N595" s="89">
        <f t="shared" si="56"/>
        <v>5845693.1812465759</v>
      </c>
      <c r="O595" s="89">
        <f t="shared" si="58"/>
        <v>55914.981246575713</v>
      </c>
      <c r="P595" s="90">
        <f>VLOOKUP(B595,[23]Sheet2!$E$4:$F$1055,2,FALSE)</f>
        <v>55914.47</v>
      </c>
      <c r="Q595" s="80">
        <f t="shared" si="59"/>
        <v>0.5112465757119935</v>
      </c>
      <c r="R595" s="80"/>
    </row>
    <row r="596" spans="1:18" x14ac:dyDescent="0.3">
      <c r="A596" s="85" t="s">
        <v>257</v>
      </c>
      <c r="B596" s="85">
        <v>1500000003</v>
      </c>
      <c r="C596" s="97">
        <v>199070504179</v>
      </c>
      <c r="D596" s="97" t="s">
        <v>144</v>
      </c>
      <c r="E596" s="78">
        <v>45613</v>
      </c>
      <c r="F596" s="78">
        <v>45978</v>
      </c>
      <c r="G596" s="77" t="s">
        <v>10</v>
      </c>
      <c r="H596" s="77">
        <v>12</v>
      </c>
      <c r="I596" s="81">
        <v>9.75</v>
      </c>
      <c r="J596" s="106">
        <v>1000000</v>
      </c>
      <c r="K596" s="89">
        <f t="shared" si="60"/>
        <v>267.1232876712329</v>
      </c>
      <c r="L596" s="89">
        <f t="shared" si="61"/>
        <v>0</v>
      </c>
      <c r="M596" s="88" t="str">
        <f t="shared" si="57"/>
        <v/>
      </c>
      <c r="N596" s="89">
        <f t="shared" si="56"/>
        <v>1071321.9178082191</v>
      </c>
      <c r="O596" s="89">
        <f t="shared" si="58"/>
        <v>71321.917808219092</v>
      </c>
      <c r="P596" s="90">
        <f>VLOOKUP(B596,[23]Sheet2!$E$4:$F$1055,2,FALSE)</f>
        <v>71319.689999999988</v>
      </c>
      <c r="Q596" s="80">
        <f t="shared" si="59"/>
        <v>2.2278082191041904</v>
      </c>
      <c r="R596" s="80"/>
    </row>
    <row r="597" spans="1:18" x14ac:dyDescent="0.3">
      <c r="A597" s="85" t="s">
        <v>257</v>
      </c>
      <c r="B597" s="85">
        <v>1500000008</v>
      </c>
      <c r="C597" s="97" t="s">
        <v>70</v>
      </c>
      <c r="D597" s="97" t="s">
        <v>189</v>
      </c>
      <c r="E597" s="78">
        <v>45820</v>
      </c>
      <c r="F597" s="78">
        <v>45912</v>
      </c>
      <c r="G597" s="77" t="s">
        <v>10</v>
      </c>
      <c r="H597" s="77">
        <v>3</v>
      </c>
      <c r="I597" s="81">
        <v>7.5</v>
      </c>
      <c r="J597" s="106">
        <v>5317613.42</v>
      </c>
      <c r="K597" s="89">
        <f t="shared" si="60"/>
        <v>1092.6602917808218</v>
      </c>
      <c r="L597" s="89">
        <f t="shared" si="61"/>
        <v>0</v>
      </c>
      <c r="M597" s="88" t="str">
        <f t="shared" si="57"/>
        <v/>
      </c>
      <c r="N597" s="89">
        <f t="shared" si="56"/>
        <v>5383173.0375068495</v>
      </c>
      <c r="O597" s="89">
        <f t="shared" si="58"/>
        <v>65559.61750684958</v>
      </c>
      <c r="P597" s="90">
        <f>VLOOKUP(B597,[23]Sheet2!$E$4:$F$1055,2,FALSE)</f>
        <v>65559.16</v>
      </c>
      <c r="Q597" s="80">
        <f t="shared" si="59"/>
        <v>0.45750684957602061</v>
      </c>
      <c r="R597" s="80"/>
    </row>
    <row r="598" spans="1:18" x14ac:dyDescent="0.3">
      <c r="A598" s="85" t="s">
        <v>257</v>
      </c>
      <c r="B598" s="85">
        <v>1500000009</v>
      </c>
      <c r="C598" s="97" t="s">
        <v>70</v>
      </c>
      <c r="D598" s="97" t="s">
        <v>189</v>
      </c>
      <c r="E598" s="78">
        <v>45866</v>
      </c>
      <c r="F598" s="78">
        <v>45897</v>
      </c>
      <c r="G598" s="77" t="s">
        <v>10</v>
      </c>
      <c r="H598" s="77">
        <v>1</v>
      </c>
      <c r="I598" s="81">
        <v>7</v>
      </c>
      <c r="J598" s="106">
        <v>1075750.1100000001</v>
      </c>
      <c r="K598" s="89">
        <f t="shared" si="60"/>
        <v>206.30824027397264</v>
      </c>
      <c r="L598" s="89">
        <f t="shared" si="61"/>
        <v>0</v>
      </c>
      <c r="M598" s="88" t="str">
        <f t="shared" si="57"/>
        <v/>
      </c>
      <c r="N598" s="89">
        <f t="shared" si="56"/>
        <v>1078638.4253638356</v>
      </c>
      <c r="O598" s="89">
        <f t="shared" si="58"/>
        <v>2888.3153638355434</v>
      </c>
      <c r="P598" s="90">
        <f>VLOOKUP(B598,[23]Sheet2!$E$4:$F$1055,2,FALSE)</f>
        <v>2888.6000000000004</v>
      </c>
      <c r="Q598" s="80">
        <f t="shared" si="59"/>
        <v>-0.28463616445696971</v>
      </c>
      <c r="R598" s="80"/>
    </row>
    <row r="599" spans="1:18" x14ac:dyDescent="0.3">
      <c r="A599" s="85" t="s">
        <v>257</v>
      </c>
      <c r="B599" s="85">
        <v>1500000013</v>
      </c>
      <c r="C599" s="97" t="s">
        <v>70</v>
      </c>
      <c r="D599" s="97" t="s">
        <v>189</v>
      </c>
      <c r="E599" s="78">
        <v>45658</v>
      </c>
      <c r="F599" s="78">
        <v>46023</v>
      </c>
      <c r="G599" s="77" t="s">
        <v>10</v>
      </c>
      <c r="H599" s="77">
        <v>12</v>
      </c>
      <c r="I599" s="81">
        <v>10</v>
      </c>
      <c r="J599" s="106">
        <v>7000000</v>
      </c>
      <c r="K599" s="89">
        <f t="shared" si="60"/>
        <v>1917.8082191780823</v>
      </c>
      <c r="L599" s="89">
        <f t="shared" si="61"/>
        <v>0</v>
      </c>
      <c r="M599" s="88" t="str">
        <f t="shared" si="57"/>
        <v/>
      </c>
      <c r="N599" s="89">
        <f t="shared" si="56"/>
        <v>7425753.4246575339</v>
      </c>
      <c r="O599" s="89">
        <f t="shared" si="58"/>
        <v>425753.42465753388</v>
      </c>
      <c r="P599" s="90">
        <f>VLOOKUP(B599,[23]Sheet2!$E$4:$F$1055,2,FALSE)</f>
        <v>425753.82</v>
      </c>
      <c r="Q599" s="80">
        <f t="shared" si="59"/>
        <v>-0.39534246613038704</v>
      </c>
      <c r="R599" s="80"/>
    </row>
    <row r="600" spans="1:18" x14ac:dyDescent="0.3">
      <c r="A600" s="85" t="s">
        <v>257</v>
      </c>
      <c r="B600" s="85">
        <v>1500000015</v>
      </c>
      <c r="C600" s="97" t="s">
        <v>494</v>
      </c>
      <c r="D600" s="97" t="s">
        <v>495</v>
      </c>
      <c r="E600" s="78">
        <v>45705</v>
      </c>
      <c r="F600" s="78">
        <v>46070</v>
      </c>
      <c r="G600" s="77" t="s">
        <v>10</v>
      </c>
      <c r="H600" s="77">
        <v>12</v>
      </c>
      <c r="I600" s="81">
        <v>8.75</v>
      </c>
      <c r="J600" s="106">
        <v>450000</v>
      </c>
      <c r="K600" s="89">
        <f t="shared" si="60"/>
        <v>107.87671232876713</v>
      </c>
      <c r="L600" s="89">
        <f t="shared" si="61"/>
        <v>0</v>
      </c>
      <c r="M600" s="88" t="str">
        <f t="shared" si="57"/>
        <v/>
      </c>
      <c r="N600" s="89">
        <f t="shared" si="56"/>
        <v>468878.42465753423</v>
      </c>
      <c r="O600" s="89">
        <f t="shared" si="58"/>
        <v>18878.424657534226</v>
      </c>
      <c r="P600" s="90">
        <f>VLOOKUP(B600,[23]Sheet2!$E$4:$F$1055,2,FALSE)</f>
        <v>18879</v>
      </c>
      <c r="Q600" s="80">
        <f t="shared" si="59"/>
        <v>-0.57534246577415615</v>
      </c>
      <c r="R600" s="80"/>
    </row>
    <row r="601" spans="1:18" x14ac:dyDescent="0.3">
      <c r="A601" s="85" t="s">
        <v>257</v>
      </c>
      <c r="B601" s="85">
        <v>1500000016</v>
      </c>
      <c r="C601" s="97" t="s">
        <v>536</v>
      </c>
      <c r="D601" s="97" t="s">
        <v>537</v>
      </c>
      <c r="E601" s="78">
        <v>45722</v>
      </c>
      <c r="F601" s="78">
        <v>46087</v>
      </c>
      <c r="G601" s="77" t="s">
        <v>10</v>
      </c>
      <c r="H601" s="77">
        <v>12</v>
      </c>
      <c r="I601" s="81">
        <v>9.25</v>
      </c>
      <c r="J601" s="106">
        <v>8000000</v>
      </c>
      <c r="K601" s="89">
        <f t="shared" si="60"/>
        <v>2027.3972602739725</v>
      </c>
      <c r="L601" s="89">
        <f t="shared" si="61"/>
        <v>0</v>
      </c>
      <c r="M601" s="88" t="str">
        <f t="shared" si="57"/>
        <v/>
      </c>
      <c r="N601" s="89">
        <f t="shared" si="56"/>
        <v>8320328.7671232875</v>
      </c>
      <c r="O601" s="89">
        <f t="shared" si="58"/>
        <v>320328.76712328754</v>
      </c>
      <c r="P601" s="90">
        <f>VLOOKUP(B601,[23]Sheet2!$E$4:$F$1055,2,FALSE)</f>
        <v>320329.2</v>
      </c>
      <c r="Q601" s="80">
        <f t="shared" si="59"/>
        <v>-0.43287671246798709</v>
      </c>
      <c r="R601" s="80"/>
    </row>
    <row r="602" spans="1:18" x14ac:dyDescent="0.3">
      <c r="A602" s="85" t="s">
        <v>257</v>
      </c>
      <c r="B602" s="85">
        <v>1500000017</v>
      </c>
      <c r="C602" s="97" t="s">
        <v>603</v>
      </c>
      <c r="D602" s="97" t="s">
        <v>604</v>
      </c>
      <c r="E602" s="78">
        <v>45763</v>
      </c>
      <c r="F602" s="78">
        <v>45946</v>
      </c>
      <c r="G602" s="77" t="s">
        <v>10</v>
      </c>
      <c r="H602" s="77">
        <v>6</v>
      </c>
      <c r="I602" s="81">
        <v>8.6</v>
      </c>
      <c r="J602" s="106">
        <v>1000000</v>
      </c>
      <c r="K602" s="89">
        <f t="shared" si="60"/>
        <v>235.61643835616439</v>
      </c>
      <c r="L602" s="89">
        <f t="shared" si="61"/>
        <v>0</v>
      </c>
      <c r="M602" s="88" t="str">
        <f t="shared" si="57"/>
        <v/>
      </c>
      <c r="N602" s="89">
        <f t="shared" si="56"/>
        <v>1027567.1232876712</v>
      </c>
      <c r="O602" s="89">
        <f t="shared" si="58"/>
        <v>27567.123287671246</v>
      </c>
      <c r="P602" s="90">
        <f>VLOOKUP(B602,[23]Sheet2!$E$4:$F$1055,2,FALSE)</f>
        <v>27567.54</v>
      </c>
      <c r="Q602" s="80">
        <f t="shared" si="59"/>
        <v>-0.41671232875523856</v>
      </c>
      <c r="R602" s="80"/>
    </row>
    <row r="603" spans="1:18" x14ac:dyDescent="0.3">
      <c r="A603" s="85" t="s">
        <v>257</v>
      </c>
      <c r="B603" s="85">
        <v>1500000018</v>
      </c>
      <c r="C603" s="97" t="s">
        <v>536</v>
      </c>
      <c r="D603" s="97" t="s">
        <v>537</v>
      </c>
      <c r="E603" s="78">
        <v>45854</v>
      </c>
      <c r="F603" s="78">
        <v>45885</v>
      </c>
      <c r="G603" s="77" t="s">
        <v>10</v>
      </c>
      <c r="H603" s="77">
        <v>1</v>
      </c>
      <c r="I603" s="81">
        <v>7</v>
      </c>
      <c r="J603" s="106">
        <v>1221313.98</v>
      </c>
      <c r="K603" s="89">
        <f t="shared" si="60"/>
        <v>234.2245989041096</v>
      </c>
      <c r="L603" s="89">
        <f t="shared" si="61"/>
        <v>0</v>
      </c>
      <c r="M603" s="88" t="str">
        <f t="shared" si="57"/>
        <v/>
      </c>
      <c r="N603" s="89">
        <f t="shared" si="56"/>
        <v>1227403.8195715069</v>
      </c>
      <c r="O603" s="89">
        <f t="shared" si="58"/>
        <v>6089.8395715069491</v>
      </c>
      <c r="P603" s="90">
        <f>VLOOKUP(B603,[23]Sheet2!$E$4:$F$1055,2,FALSE)</f>
        <v>6089.75</v>
      </c>
      <c r="Q603" s="80">
        <f t="shared" si="59"/>
        <v>8.9571506949141622E-2</v>
      </c>
      <c r="R603" s="80"/>
    </row>
    <row r="604" spans="1:18" x14ac:dyDescent="0.3">
      <c r="A604" s="85" t="s">
        <v>257</v>
      </c>
      <c r="B604" s="85">
        <v>1500000019</v>
      </c>
      <c r="C604" s="97" t="s">
        <v>536</v>
      </c>
      <c r="D604" s="97" t="s">
        <v>537</v>
      </c>
      <c r="E604" s="78">
        <v>45793</v>
      </c>
      <c r="F604" s="78">
        <v>45885</v>
      </c>
      <c r="G604" s="77" t="s">
        <v>10</v>
      </c>
      <c r="H604" s="77">
        <v>3</v>
      </c>
      <c r="I604" s="81">
        <v>7.75</v>
      </c>
      <c r="J604" s="106">
        <v>600000</v>
      </c>
      <c r="K604" s="89">
        <f t="shared" si="60"/>
        <v>127.39726027397261</v>
      </c>
      <c r="L604" s="89">
        <f t="shared" si="61"/>
        <v>0</v>
      </c>
      <c r="M604" s="88" t="str">
        <f t="shared" si="57"/>
        <v/>
      </c>
      <c r="N604" s="89">
        <f t="shared" si="56"/>
        <v>611083.56164383562</v>
      </c>
      <c r="O604" s="89">
        <f t="shared" si="58"/>
        <v>11083.561643835623</v>
      </c>
      <c r="P604" s="90">
        <f>VLOOKUP(B604,[23]Sheet2!$E$4:$F$1055,2,FALSE)</f>
        <v>11083.8</v>
      </c>
      <c r="Q604" s="80">
        <f t="shared" si="59"/>
        <v>-0.23835616437645513</v>
      </c>
      <c r="R604" s="80"/>
    </row>
    <row r="605" spans="1:18" x14ac:dyDescent="0.3">
      <c r="A605" s="85" t="s">
        <v>257</v>
      </c>
      <c r="B605" s="85">
        <v>1500000020</v>
      </c>
      <c r="C605" s="97" t="s">
        <v>22</v>
      </c>
      <c r="D605" s="97" t="s">
        <v>128</v>
      </c>
      <c r="E605" s="78">
        <v>45807</v>
      </c>
      <c r="F605" s="78">
        <v>45899</v>
      </c>
      <c r="G605" s="77" t="s">
        <v>10</v>
      </c>
      <c r="H605" s="77">
        <v>3</v>
      </c>
      <c r="I605" s="81">
        <v>7.75</v>
      </c>
      <c r="J605" s="106">
        <v>500000</v>
      </c>
      <c r="K605" s="89">
        <f t="shared" si="60"/>
        <v>106.16438356164383</v>
      </c>
      <c r="L605" s="89">
        <f t="shared" si="61"/>
        <v>0</v>
      </c>
      <c r="M605" s="88" t="str">
        <f t="shared" si="57"/>
        <v/>
      </c>
      <c r="N605" s="89">
        <f t="shared" si="56"/>
        <v>507750</v>
      </c>
      <c r="O605" s="89">
        <f t="shared" si="58"/>
        <v>7750</v>
      </c>
      <c r="P605" s="90">
        <f>VLOOKUP(B605,[23]Sheet2!$E$4:$F$1055,2,FALSE)</f>
        <v>7749.68</v>
      </c>
      <c r="Q605" s="80">
        <f t="shared" si="59"/>
        <v>0.31999999999970896</v>
      </c>
      <c r="R605" s="80"/>
    </row>
    <row r="606" spans="1:18" x14ac:dyDescent="0.3">
      <c r="A606" s="85" t="s">
        <v>257</v>
      </c>
      <c r="B606" s="85">
        <v>1500000021</v>
      </c>
      <c r="C606" s="97" t="s">
        <v>603</v>
      </c>
      <c r="D606" s="97" t="s">
        <v>604</v>
      </c>
      <c r="E606" s="78">
        <v>45819</v>
      </c>
      <c r="F606" s="78">
        <v>46002</v>
      </c>
      <c r="G606" s="77" t="s">
        <v>10</v>
      </c>
      <c r="H606" s="77">
        <v>6</v>
      </c>
      <c r="I606" s="81">
        <v>8.25</v>
      </c>
      <c r="J606" s="106">
        <v>400000</v>
      </c>
      <c r="K606" s="89">
        <f t="shared" si="60"/>
        <v>90.410958904109592</v>
      </c>
      <c r="L606" s="89">
        <f t="shared" si="61"/>
        <v>0</v>
      </c>
      <c r="M606" s="88" t="str">
        <f t="shared" si="57"/>
        <v/>
      </c>
      <c r="N606" s="89">
        <f t="shared" si="56"/>
        <v>405515.0684931507</v>
      </c>
      <c r="O606" s="89">
        <f t="shared" si="58"/>
        <v>5515.0684931506985</v>
      </c>
      <c r="P606" s="90">
        <f>VLOOKUP(B606,[23]Sheet2!$E$4:$F$1055,2,FALSE)</f>
        <v>5515.01</v>
      </c>
      <c r="Q606" s="80">
        <f t="shared" si="59"/>
        <v>5.8493150698268437E-2</v>
      </c>
      <c r="R606" s="80"/>
    </row>
    <row r="607" spans="1:18" x14ac:dyDescent="0.3">
      <c r="A607" s="85" t="s">
        <v>257</v>
      </c>
      <c r="B607" s="85">
        <v>1500000022</v>
      </c>
      <c r="C607" s="97" t="s">
        <v>800</v>
      </c>
      <c r="D607" s="97" t="s">
        <v>801</v>
      </c>
      <c r="E607" s="78">
        <v>45821</v>
      </c>
      <c r="F607" s="78">
        <v>45913</v>
      </c>
      <c r="G607" s="77" t="s">
        <v>10</v>
      </c>
      <c r="H607" s="77">
        <v>3</v>
      </c>
      <c r="I607" s="81">
        <v>7.9</v>
      </c>
      <c r="J607" s="106">
        <v>900000</v>
      </c>
      <c r="K607" s="89">
        <f t="shared" si="60"/>
        <v>194.79452054794521</v>
      </c>
      <c r="L607" s="89">
        <f t="shared" si="61"/>
        <v>0</v>
      </c>
      <c r="M607" s="88" t="str">
        <f t="shared" si="57"/>
        <v/>
      </c>
      <c r="N607" s="89">
        <f t="shared" si="56"/>
        <v>911492.87671232875</v>
      </c>
      <c r="O607" s="89">
        <f t="shared" si="58"/>
        <v>11492.876712328754</v>
      </c>
      <c r="P607" s="90">
        <f>VLOOKUP(B607,[23]Sheet2!$E$4:$F$1055,2,FALSE)</f>
        <v>11492.61</v>
      </c>
      <c r="Q607" s="80">
        <f t="shared" si="59"/>
        <v>0.26671232875378337</v>
      </c>
      <c r="R607" s="80"/>
    </row>
    <row r="608" spans="1:18" x14ac:dyDescent="0.3">
      <c r="A608" s="85" t="s">
        <v>257</v>
      </c>
      <c r="B608" s="85">
        <v>1500000023</v>
      </c>
      <c r="C608" s="97" t="s">
        <v>70</v>
      </c>
      <c r="D608" s="97" t="s">
        <v>189</v>
      </c>
      <c r="E608" s="78">
        <v>45855</v>
      </c>
      <c r="F608" s="78">
        <v>45886</v>
      </c>
      <c r="G608" s="77" t="s">
        <v>10</v>
      </c>
      <c r="H608" s="77">
        <v>1</v>
      </c>
      <c r="I608" s="81">
        <v>7</v>
      </c>
      <c r="J608" s="106">
        <v>201150.68</v>
      </c>
      <c r="K608" s="89">
        <f t="shared" si="60"/>
        <v>38.576842739726033</v>
      </c>
      <c r="L608" s="89">
        <f t="shared" si="61"/>
        <v>0</v>
      </c>
      <c r="M608" s="88" t="str">
        <f t="shared" si="57"/>
        <v/>
      </c>
      <c r="N608" s="89">
        <f t="shared" si="56"/>
        <v>202115.10106849315</v>
      </c>
      <c r="O608" s="89">
        <f t="shared" si="58"/>
        <v>964.42106849316042</v>
      </c>
      <c r="P608" s="90">
        <f>VLOOKUP(B608,[23]Sheet2!$E$4:$F$1055,2,FALSE)</f>
        <v>964.62</v>
      </c>
      <c r="Q608" s="80">
        <f t="shared" si="59"/>
        <v>-0.19893150683958538</v>
      </c>
      <c r="R608" s="80"/>
    </row>
    <row r="609" spans="1:18" x14ac:dyDescent="0.3">
      <c r="A609" s="85" t="s">
        <v>257</v>
      </c>
      <c r="B609" s="85">
        <v>1500000024</v>
      </c>
      <c r="C609" s="97" t="s">
        <v>889</v>
      </c>
      <c r="D609" s="97" t="s">
        <v>890</v>
      </c>
      <c r="E609" s="78">
        <v>45849</v>
      </c>
      <c r="F609" s="78">
        <v>46214</v>
      </c>
      <c r="G609" s="77" t="s">
        <v>10</v>
      </c>
      <c r="H609" s="77">
        <v>12</v>
      </c>
      <c r="I609" s="81">
        <v>9.25</v>
      </c>
      <c r="J609" s="106">
        <v>1250000</v>
      </c>
      <c r="K609" s="89">
        <f t="shared" si="60"/>
        <v>316.78082191780823</v>
      </c>
      <c r="L609" s="89">
        <f t="shared" si="61"/>
        <v>0</v>
      </c>
      <c r="M609" s="88" t="str">
        <f t="shared" si="57"/>
        <v/>
      </c>
      <c r="N609" s="89">
        <f t="shared" si="56"/>
        <v>1259820.2054794522</v>
      </c>
      <c r="O609" s="89">
        <f t="shared" si="58"/>
        <v>9820.2054794521537</v>
      </c>
      <c r="P609" s="90">
        <f>VLOOKUP(B609,[23]Sheet2!$E$4:$F$1055,2,FALSE)</f>
        <v>9820.18</v>
      </c>
      <c r="Q609" s="80">
        <f t="shared" si="59"/>
        <v>2.5479452153376769E-2</v>
      </c>
      <c r="R609" s="80"/>
    </row>
    <row r="610" spans="1:18" x14ac:dyDescent="0.3">
      <c r="A610" s="85" t="s">
        <v>257</v>
      </c>
      <c r="B610" s="85">
        <v>1500000025</v>
      </c>
      <c r="C610" s="97" t="s">
        <v>70</v>
      </c>
      <c r="D610" s="97" t="s">
        <v>189</v>
      </c>
      <c r="E610" s="78">
        <v>45868</v>
      </c>
      <c r="F610" s="78">
        <v>45960</v>
      </c>
      <c r="G610" s="77" t="s">
        <v>10</v>
      </c>
      <c r="H610" s="77">
        <v>3</v>
      </c>
      <c r="I610" s="81">
        <v>7.8</v>
      </c>
      <c r="J610" s="106">
        <v>1000000</v>
      </c>
      <c r="K610" s="89">
        <f t="shared" si="60"/>
        <v>213.69863013698631</v>
      </c>
      <c r="L610" s="89">
        <f t="shared" si="61"/>
        <v>0</v>
      </c>
      <c r="M610" s="88" t="str">
        <f t="shared" si="57"/>
        <v/>
      </c>
      <c r="N610" s="89">
        <f t="shared" si="56"/>
        <v>1002564.3835616439</v>
      </c>
      <c r="O610" s="89">
        <f t="shared" si="58"/>
        <v>2564.3835616438882</v>
      </c>
      <c r="P610" s="90">
        <f>VLOOKUP(B610,[23]Sheet2!$E$4:$F$1055,2,FALSE)</f>
        <v>2564.4</v>
      </c>
      <c r="Q610" s="80">
        <f t="shared" si="59"/>
        <v>-1.6438356111848407E-2</v>
      </c>
      <c r="R610" s="80"/>
    </row>
    <row r="611" spans="1:18" x14ac:dyDescent="0.3">
      <c r="A611" s="85" t="s">
        <v>257</v>
      </c>
      <c r="B611" s="85">
        <v>1500000026</v>
      </c>
      <c r="C611" s="97" t="s">
        <v>800</v>
      </c>
      <c r="D611" s="97" t="s">
        <v>801</v>
      </c>
      <c r="E611" s="78">
        <v>45875</v>
      </c>
      <c r="F611" s="78">
        <v>45906</v>
      </c>
      <c r="G611" s="77" t="s">
        <v>10</v>
      </c>
      <c r="H611" s="77">
        <v>1</v>
      </c>
      <c r="I611" s="81">
        <v>7</v>
      </c>
      <c r="J611" s="106">
        <v>400000</v>
      </c>
      <c r="K611" s="89">
        <f t="shared" ref="K611:K636" si="62">J611*I611%/365</f>
        <v>76.712328767123296</v>
      </c>
      <c r="L611" s="89">
        <f t="shared" ref="L611:L636" si="63">IF(G611="Monthly",DAY(E611),)</f>
        <v>0</v>
      </c>
      <c r="M611" s="88" t="str">
        <f t="shared" si="57"/>
        <v/>
      </c>
      <c r="N611" s="89">
        <f t="shared" si="56"/>
        <v>400383.56164383562</v>
      </c>
      <c r="O611" s="89">
        <f t="shared" si="58"/>
        <v>383.56164383562282</v>
      </c>
      <c r="P611" s="90">
        <f>VLOOKUP(B611,[23]Sheet2!$E$4:$F$1055,2,FALSE)</f>
        <v>383.55</v>
      </c>
      <c r="Q611" s="80">
        <f t="shared" si="59"/>
        <v>1.1643835622805909E-2</v>
      </c>
      <c r="R611" s="80"/>
    </row>
    <row r="612" spans="1:18" x14ac:dyDescent="0.3">
      <c r="A612" s="85" t="s">
        <v>301</v>
      </c>
      <c r="B612" s="85">
        <v>1510000001</v>
      </c>
      <c r="C612" s="97" t="s">
        <v>19</v>
      </c>
      <c r="D612" s="97" t="s">
        <v>125</v>
      </c>
      <c r="E612" s="78">
        <v>45816</v>
      </c>
      <c r="F612" s="78">
        <v>46181</v>
      </c>
      <c r="G612" s="77" t="s">
        <v>10</v>
      </c>
      <c r="H612" s="77">
        <v>12</v>
      </c>
      <c r="I612" s="81">
        <v>8.9</v>
      </c>
      <c r="J612" s="106">
        <v>2317579.64</v>
      </c>
      <c r="K612" s="89">
        <f t="shared" si="62"/>
        <v>565.1084601643837</v>
      </c>
      <c r="L612" s="89">
        <f t="shared" si="63"/>
        <v>0</v>
      </c>
      <c r="M612" s="88" t="str">
        <f t="shared" si="57"/>
        <v/>
      </c>
      <c r="N612" s="89">
        <f t="shared" si="56"/>
        <v>2353746.5814505205</v>
      </c>
      <c r="O612" s="89">
        <f t="shared" si="58"/>
        <v>36166.941450520419</v>
      </c>
      <c r="P612" s="90">
        <f>VLOOKUP(B612,[23]Sheet2!$E$4:$F$1055,2,FALSE)</f>
        <v>36168.5</v>
      </c>
      <c r="Q612" s="80">
        <f t="shared" si="59"/>
        <v>-1.5585494795814157</v>
      </c>
      <c r="R612" s="80"/>
    </row>
    <row r="613" spans="1:18" x14ac:dyDescent="0.3">
      <c r="A613" s="85" t="s">
        <v>301</v>
      </c>
      <c r="B613" s="85">
        <v>1510000003</v>
      </c>
      <c r="C613" s="97" t="s">
        <v>382</v>
      </c>
      <c r="D613" s="97" t="s">
        <v>383</v>
      </c>
      <c r="E613" s="78">
        <v>45866</v>
      </c>
      <c r="F613" s="78">
        <v>45897</v>
      </c>
      <c r="G613" s="77" t="s">
        <v>10</v>
      </c>
      <c r="H613" s="77">
        <v>1</v>
      </c>
      <c r="I613" s="81">
        <v>7</v>
      </c>
      <c r="J613" s="106">
        <v>1000000</v>
      </c>
      <c r="K613" s="89">
        <f t="shared" si="62"/>
        <v>191.78082191780823</v>
      </c>
      <c r="L613" s="89">
        <f t="shared" si="63"/>
        <v>0</v>
      </c>
      <c r="M613" s="88" t="str">
        <f t="shared" si="57"/>
        <v/>
      </c>
      <c r="N613" s="89">
        <f t="shared" si="56"/>
        <v>1002684.9315068494</v>
      </c>
      <c r="O613" s="89">
        <f t="shared" si="58"/>
        <v>2684.9315068493597</v>
      </c>
      <c r="P613" s="90">
        <f>VLOOKUP(B613,[23]Sheet2!$E$4:$F$1055,2,FALSE)</f>
        <v>2684.98</v>
      </c>
      <c r="Q613" s="80">
        <f t="shared" si="59"/>
        <v>-4.8493150640297245E-2</v>
      </c>
      <c r="R613" s="80"/>
    </row>
    <row r="614" spans="1:18" x14ac:dyDescent="0.3">
      <c r="A614" s="85" t="s">
        <v>301</v>
      </c>
      <c r="B614" s="85">
        <v>1510000008</v>
      </c>
      <c r="C614" s="97" t="s">
        <v>565</v>
      </c>
      <c r="D614" s="97" t="s">
        <v>566</v>
      </c>
      <c r="E614" s="78">
        <v>45806</v>
      </c>
      <c r="F614" s="78">
        <v>45898</v>
      </c>
      <c r="G614" s="77" t="s">
        <v>10</v>
      </c>
      <c r="H614" s="77">
        <v>3</v>
      </c>
      <c r="I614" s="81">
        <v>7.9</v>
      </c>
      <c r="J614" s="106">
        <v>3000000</v>
      </c>
      <c r="K614" s="89">
        <f t="shared" si="62"/>
        <v>649.31506849315065</v>
      </c>
      <c r="L614" s="89">
        <f t="shared" si="63"/>
        <v>0</v>
      </c>
      <c r="M614" s="88" t="str">
        <f t="shared" si="57"/>
        <v/>
      </c>
      <c r="N614" s="89">
        <f t="shared" si="56"/>
        <v>3048049.3150684931</v>
      </c>
      <c r="O614" s="89">
        <f t="shared" si="58"/>
        <v>48049.315068493132</v>
      </c>
      <c r="P614" s="90">
        <f>VLOOKUP(B614,[23]Sheet2!$E$4:$F$1055,2,FALSE)</f>
        <v>48049.68</v>
      </c>
      <c r="Q614" s="80">
        <f t="shared" si="59"/>
        <v>-0.36493150686874287</v>
      </c>
      <c r="R614" s="80"/>
    </row>
    <row r="615" spans="1:18" x14ac:dyDescent="0.3">
      <c r="A615" s="85" t="s">
        <v>301</v>
      </c>
      <c r="B615" s="85">
        <v>1510000010</v>
      </c>
      <c r="C615" s="97" t="s">
        <v>891</v>
      </c>
      <c r="D615" s="97" t="s">
        <v>892</v>
      </c>
      <c r="E615" s="78">
        <v>45849</v>
      </c>
      <c r="F615" s="78">
        <v>45880</v>
      </c>
      <c r="G615" s="77" t="s">
        <v>10</v>
      </c>
      <c r="H615" s="77">
        <v>1</v>
      </c>
      <c r="I615" s="81">
        <v>7</v>
      </c>
      <c r="J615" s="106">
        <v>100000</v>
      </c>
      <c r="K615" s="89">
        <f t="shared" si="62"/>
        <v>19.178082191780824</v>
      </c>
      <c r="L615" s="89">
        <f t="shared" si="63"/>
        <v>0</v>
      </c>
      <c r="M615" s="88" t="str">
        <f t="shared" si="57"/>
        <v/>
      </c>
      <c r="N615" s="89">
        <f t="shared" si="56"/>
        <v>100594.52054794521</v>
      </c>
      <c r="O615" s="89">
        <f t="shared" si="58"/>
        <v>594.52054794521246</v>
      </c>
      <c r="P615" s="90">
        <f>VLOOKUP(B615,[23]Sheet2!$E$4:$F$1055,2,FALSE)</f>
        <v>594.58000000000004</v>
      </c>
      <c r="Q615" s="80">
        <f t="shared" si="59"/>
        <v>-5.945205478758453E-2</v>
      </c>
      <c r="R615" s="80"/>
    </row>
    <row r="616" spans="1:18" x14ac:dyDescent="0.3">
      <c r="A616" s="85" t="s">
        <v>301</v>
      </c>
      <c r="B616" s="85">
        <v>1510000011</v>
      </c>
      <c r="C616" s="97" t="s">
        <v>983</v>
      </c>
      <c r="D616" s="97" t="s">
        <v>984</v>
      </c>
      <c r="E616" s="78">
        <v>45870</v>
      </c>
      <c r="F616" s="78">
        <v>45901</v>
      </c>
      <c r="G616" s="77" t="s">
        <v>10</v>
      </c>
      <c r="H616" s="77">
        <v>1</v>
      </c>
      <c r="I616" s="81">
        <v>7</v>
      </c>
      <c r="J616" s="106">
        <v>100000</v>
      </c>
      <c r="K616" s="89">
        <f t="shared" si="62"/>
        <v>19.178082191780824</v>
      </c>
      <c r="L616" s="89">
        <f t="shared" si="63"/>
        <v>0</v>
      </c>
      <c r="M616" s="88" t="str">
        <f t="shared" si="57"/>
        <v/>
      </c>
      <c r="N616" s="89">
        <f t="shared" si="56"/>
        <v>100191.78082191781</v>
      </c>
      <c r="O616" s="89">
        <f t="shared" si="58"/>
        <v>191.78082191781141</v>
      </c>
      <c r="P616" s="90">
        <f>VLOOKUP(B616,[23]Sheet2!$E$4:$F$1055,2,FALSE)</f>
        <v>191.8</v>
      </c>
      <c r="Q616" s="80">
        <f t="shared" si="59"/>
        <v>-1.917808218860273E-2</v>
      </c>
      <c r="R616" s="80"/>
    </row>
    <row r="617" spans="1:18" x14ac:dyDescent="0.3">
      <c r="A617" s="85" t="s">
        <v>302</v>
      </c>
      <c r="B617" s="85">
        <v>1520000006</v>
      </c>
      <c r="C617" s="97" t="s">
        <v>108</v>
      </c>
      <c r="D617" s="97" t="s">
        <v>194</v>
      </c>
      <c r="E617" s="78">
        <v>45854</v>
      </c>
      <c r="F617" s="78">
        <v>45946</v>
      </c>
      <c r="G617" s="77" t="s">
        <v>10</v>
      </c>
      <c r="H617" s="77">
        <v>3</v>
      </c>
      <c r="I617" s="81">
        <v>7.5</v>
      </c>
      <c r="J617" s="106">
        <v>1000000</v>
      </c>
      <c r="K617" s="89">
        <f t="shared" si="62"/>
        <v>205.47945205479451</v>
      </c>
      <c r="L617" s="89">
        <f t="shared" si="63"/>
        <v>0</v>
      </c>
      <c r="M617" s="88" t="str">
        <f t="shared" si="57"/>
        <v/>
      </c>
      <c r="N617" s="89">
        <f t="shared" si="56"/>
        <v>1005342.4657534247</v>
      </c>
      <c r="O617" s="89">
        <f t="shared" si="58"/>
        <v>5342.4657534246799</v>
      </c>
      <c r="P617" s="90">
        <f>VLOOKUP(B617,[23]Sheet2!$E$4:$F$1055,2,FALSE)</f>
        <v>5343.36</v>
      </c>
      <c r="Q617" s="80">
        <f t="shared" si="59"/>
        <v>-0.89424657531981211</v>
      </c>
      <c r="R617" s="80"/>
    </row>
    <row r="618" spans="1:18" x14ac:dyDescent="0.3">
      <c r="A618" s="85" t="s">
        <v>302</v>
      </c>
      <c r="B618" s="85">
        <v>1520000011</v>
      </c>
      <c r="C618" s="97">
        <v>200014402592</v>
      </c>
      <c r="D618" s="97" t="s">
        <v>373</v>
      </c>
      <c r="E618" s="78">
        <v>45827</v>
      </c>
      <c r="F618" s="78">
        <v>45919</v>
      </c>
      <c r="G618" s="77" t="s">
        <v>10</v>
      </c>
      <c r="H618" s="77">
        <v>3</v>
      </c>
      <c r="I618" s="81">
        <v>7.5</v>
      </c>
      <c r="J618" s="106">
        <v>150000</v>
      </c>
      <c r="K618" s="89">
        <f t="shared" si="62"/>
        <v>30.82191780821918</v>
      </c>
      <c r="L618" s="89">
        <f t="shared" si="63"/>
        <v>0</v>
      </c>
      <c r="M618" s="88" t="str">
        <f t="shared" si="57"/>
        <v/>
      </c>
      <c r="N618" s="89">
        <f t="shared" si="56"/>
        <v>151633.56164383562</v>
      </c>
      <c r="O618" s="89">
        <f t="shared" si="58"/>
        <v>1633.5616438356228</v>
      </c>
      <c r="P618" s="90">
        <f>VLOOKUP(B618,[23]Sheet2!$E$4:$F$1055,2,FALSE)</f>
        <v>1633.6200000000001</v>
      </c>
      <c r="Q618" s="80">
        <f t="shared" si="59"/>
        <v>-5.8356164377300956E-2</v>
      </c>
      <c r="R618" s="80"/>
    </row>
    <row r="619" spans="1:18" x14ac:dyDescent="0.3">
      <c r="A619" s="85" t="s">
        <v>302</v>
      </c>
      <c r="B619" s="85">
        <v>1520000012</v>
      </c>
      <c r="C619" s="97" t="s">
        <v>438</v>
      </c>
      <c r="D619" s="97" t="s">
        <v>439</v>
      </c>
      <c r="E619" s="78">
        <v>45868</v>
      </c>
      <c r="F619" s="78">
        <v>45960</v>
      </c>
      <c r="G619" s="77" t="s">
        <v>10</v>
      </c>
      <c r="H619" s="77">
        <v>3</v>
      </c>
      <c r="I619" s="81">
        <v>7.5</v>
      </c>
      <c r="J619" s="106">
        <v>200000</v>
      </c>
      <c r="K619" s="89">
        <f t="shared" si="62"/>
        <v>41.095890410958901</v>
      </c>
      <c r="L619" s="89">
        <f t="shared" si="63"/>
        <v>0</v>
      </c>
      <c r="M619" s="88" t="str">
        <f t="shared" si="57"/>
        <v/>
      </c>
      <c r="N619" s="89">
        <f t="shared" si="56"/>
        <v>200493.15068493152</v>
      </c>
      <c r="O619" s="89">
        <f t="shared" si="58"/>
        <v>493.15068493151921</v>
      </c>
      <c r="P619" s="90">
        <f>VLOOKUP(B619,[23]Sheet2!$E$4:$F$1055,2,FALSE)</f>
        <v>493.97999999999996</v>
      </c>
      <c r="Q619" s="80">
        <f t="shared" si="59"/>
        <v>-0.82931506848075287</v>
      </c>
      <c r="R619" s="80"/>
    </row>
    <row r="620" spans="1:18" x14ac:dyDescent="0.3">
      <c r="A620" s="85" t="s">
        <v>302</v>
      </c>
      <c r="B620" s="85">
        <v>1520000013</v>
      </c>
      <c r="C620" s="97">
        <v>198911800527</v>
      </c>
      <c r="D620" s="97" t="s">
        <v>503</v>
      </c>
      <c r="E620" s="78">
        <v>45803</v>
      </c>
      <c r="F620" s="78">
        <v>45895</v>
      </c>
      <c r="G620" s="77" t="s">
        <v>10</v>
      </c>
      <c r="H620" s="77">
        <v>3</v>
      </c>
      <c r="I620" s="81">
        <v>7.5</v>
      </c>
      <c r="J620" s="106">
        <v>300000</v>
      </c>
      <c r="K620" s="89">
        <f t="shared" si="62"/>
        <v>61.643835616438359</v>
      </c>
      <c r="L620" s="89">
        <f t="shared" si="63"/>
        <v>0</v>
      </c>
      <c r="M620" s="88" t="str">
        <f t="shared" si="57"/>
        <v/>
      </c>
      <c r="N620" s="89">
        <f t="shared" si="56"/>
        <v>304746.57534246577</v>
      </c>
      <c r="O620" s="89">
        <f t="shared" si="58"/>
        <v>4746.5753424657742</v>
      </c>
      <c r="P620" s="90">
        <f>VLOOKUP(B620,[23]Sheet2!$E$4:$F$1055,2,FALSE)</f>
        <v>4745.9799999999996</v>
      </c>
      <c r="Q620" s="80">
        <f t="shared" si="59"/>
        <v>0.59534246577459271</v>
      </c>
      <c r="R620" s="80"/>
    </row>
    <row r="621" spans="1:18" x14ac:dyDescent="0.3">
      <c r="A621" s="85" t="s">
        <v>302</v>
      </c>
      <c r="B621" s="85">
        <v>1520000016</v>
      </c>
      <c r="C621" s="97">
        <v>196477401185</v>
      </c>
      <c r="D621" s="97" t="s">
        <v>760</v>
      </c>
      <c r="E621" s="78">
        <v>45797</v>
      </c>
      <c r="F621" s="78">
        <v>45981</v>
      </c>
      <c r="G621" s="77" t="s">
        <v>10</v>
      </c>
      <c r="H621" s="77">
        <v>6</v>
      </c>
      <c r="I621" s="81">
        <v>8.6</v>
      </c>
      <c r="J621" s="106">
        <v>1300000</v>
      </c>
      <c r="K621" s="89">
        <f t="shared" si="62"/>
        <v>306.30136986301363</v>
      </c>
      <c r="L621" s="89">
        <f t="shared" si="63"/>
        <v>0</v>
      </c>
      <c r="M621" s="88" t="str">
        <f t="shared" si="57"/>
        <v/>
      </c>
      <c r="N621" s="89">
        <f t="shared" si="56"/>
        <v>1325423.01369863</v>
      </c>
      <c r="O621" s="89">
        <f t="shared" si="58"/>
        <v>25423.013698630035</v>
      </c>
      <c r="P621" s="90">
        <f>VLOOKUP(B621,[23]Sheet2!$E$4:$F$1055,2,FALSE)</f>
        <v>25422.9</v>
      </c>
      <c r="Q621" s="80">
        <f t="shared" si="59"/>
        <v>0.11369863003346836</v>
      </c>
      <c r="R621" s="80"/>
    </row>
    <row r="622" spans="1:18" x14ac:dyDescent="0.3">
      <c r="A622" s="85" t="s">
        <v>302</v>
      </c>
      <c r="B622" s="85">
        <v>1520000017</v>
      </c>
      <c r="C622" s="97" t="s">
        <v>787</v>
      </c>
      <c r="D622" s="97" t="s">
        <v>788</v>
      </c>
      <c r="E622" s="78">
        <v>45812</v>
      </c>
      <c r="F622" s="78">
        <v>45995</v>
      </c>
      <c r="G622" s="77" t="s">
        <v>10</v>
      </c>
      <c r="H622" s="77">
        <v>6</v>
      </c>
      <c r="I622" s="81">
        <v>8.25</v>
      </c>
      <c r="J622" s="106">
        <v>630000</v>
      </c>
      <c r="K622" s="89">
        <f t="shared" si="62"/>
        <v>142.39726027397259</v>
      </c>
      <c r="L622" s="89">
        <f t="shared" si="63"/>
        <v>0</v>
      </c>
      <c r="M622" s="88" t="str">
        <f t="shared" si="57"/>
        <v/>
      </c>
      <c r="N622" s="89">
        <f t="shared" si="56"/>
        <v>639683.01369863015</v>
      </c>
      <c r="O622" s="89">
        <f t="shared" si="58"/>
        <v>9683.0136986301513</v>
      </c>
      <c r="P622" s="90">
        <f>VLOOKUP(B622,[23]Sheet2!$E$4:$F$1055,2,FALSE)</f>
        <v>9683.2000000000007</v>
      </c>
      <c r="Q622" s="80">
        <f t="shared" si="59"/>
        <v>-0.18630136984938872</v>
      </c>
      <c r="R622" s="80"/>
    </row>
    <row r="623" spans="1:18" x14ac:dyDescent="0.3">
      <c r="A623" s="85" t="s">
        <v>302</v>
      </c>
      <c r="B623" s="85">
        <v>1520000018</v>
      </c>
      <c r="C623" s="97" t="s">
        <v>846</v>
      </c>
      <c r="D623" s="97" t="s">
        <v>847</v>
      </c>
      <c r="E623" s="78">
        <v>45829</v>
      </c>
      <c r="F623" s="78">
        <v>45921</v>
      </c>
      <c r="G623" s="77" t="s">
        <v>10</v>
      </c>
      <c r="H623" s="77">
        <v>3</v>
      </c>
      <c r="I623" s="81">
        <v>7.75</v>
      </c>
      <c r="J623" s="106">
        <v>1500000</v>
      </c>
      <c r="K623" s="89">
        <f t="shared" si="62"/>
        <v>318.49315068493149</v>
      </c>
      <c r="L623" s="89">
        <f t="shared" si="63"/>
        <v>0</v>
      </c>
      <c r="M623" s="88" t="str">
        <f t="shared" si="57"/>
        <v/>
      </c>
      <c r="N623" s="89">
        <f t="shared" si="56"/>
        <v>1516243.1506849315</v>
      </c>
      <c r="O623" s="89">
        <f t="shared" si="58"/>
        <v>16243.150684931548</v>
      </c>
      <c r="P623" s="90">
        <f>VLOOKUP(B623,[23]Sheet2!$E$4:$F$1055,2,FALSE)</f>
        <v>16242.99</v>
      </c>
      <c r="Q623" s="80">
        <f t="shared" si="59"/>
        <v>0.16068493154853059</v>
      </c>
      <c r="R623" s="80"/>
    </row>
    <row r="624" spans="1:18" x14ac:dyDescent="0.3">
      <c r="A624" s="85" t="s">
        <v>302</v>
      </c>
      <c r="B624" s="85">
        <v>1520000019</v>
      </c>
      <c r="C624" s="97" t="s">
        <v>876</v>
      </c>
      <c r="D624" s="97" t="s">
        <v>877</v>
      </c>
      <c r="E624" s="78">
        <v>45839</v>
      </c>
      <c r="F624" s="78">
        <v>45931</v>
      </c>
      <c r="G624" s="77" t="s">
        <v>10</v>
      </c>
      <c r="H624" s="77">
        <v>3</v>
      </c>
      <c r="I624" s="81">
        <v>7.75</v>
      </c>
      <c r="J624" s="106">
        <v>150000</v>
      </c>
      <c r="K624" s="89">
        <f t="shared" si="62"/>
        <v>31.849315068493151</v>
      </c>
      <c r="L624" s="89">
        <f t="shared" si="63"/>
        <v>0</v>
      </c>
      <c r="M624" s="88" t="str">
        <f t="shared" si="57"/>
        <v/>
      </c>
      <c r="N624" s="89">
        <f t="shared" si="56"/>
        <v>151305.82191780821</v>
      </c>
      <c r="O624" s="89">
        <f t="shared" si="58"/>
        <v>1305.8219178082072</v>
      </c>
      <c r="P624" s="90">
        <f>VLOOKUP(B624,[23]Sheet2!$E$4:$F$1055,2,FALSE)</f>
        <v>1305.8499999999999</v>
      </c>
      <c r="Q624" s="80">
        <f t="shared" si="59"/>
        <v>-2.8082191792691447E-2</v>
      </c>
      <c r="R624" s="80"/>
    </row>
    <row r="625" spans="1:18" x14ac:dyDescent="0.3">
      <c r="A625" s="85" t="s">
        <v>305</v>
      </c>
      <c r="B625" s="85">
        <v>1570000001</v>
      </c>
      <c r="C625" s="97" t="s">
        <v>106</v>
      </c>
      <c r="D625" s="97" t="s">
        <v>192</v>
      </c>
      <c r="E625" s="78">
        <v>45850</v>
      </c>
      <c r="F625" s="78">
        <v>46215</v>
      </c>
      <c r="G625" s="77" t="s">
        <v>10</v>
      </c>
      <c r="H625" s="77">
        <v>12</v>
      </c>
      <c r="I625" s="81">
        <v>8.9</v>
      </c>
      <c r="J625" s="106">
        <v>1000000</v>
      </c>
      <c r="K625" s="89">
        <f t="shared" si="62"/>
        <v>243.8356164383562</v>
      </c>
      <c r="L625" s="89">
        <f t="shared" si="63"/>
        <v>0</v>
      </c>
      <c r="M625" s="88" t="str">
        <f t="shared" si="57"/>
        <v/>
      </c>
      <c r="N625" s="89">
        <f t="shared" si="56"/>
        <v>1007315.0684931506</v>
      </c>
      <c r="O625" s="89">
        <f t="shared" si="58"/>
        <v>7315.0684931506403</v>
      </c>
      <c r="P625" s="90">
        <f>VLOOKUP(B625,[23]Sheet2!$E$4:$F$1055,2,FALSE)</f>
        <v>7314</v>
      </c>
      <c r="Q625" s="80">
        <f t="shared" si="59"/>
        <v>1.0684931506402791</v>
      </c>
      <c r="R625" s="80"/>
    </row>
    <row r="626" spans="1:18" x14ac:dyDescent="0.3">
      <c r="A626" s="85" t="s">
        <v>305</v>
      </c>
      <c r="B626" s="85">
        <v>1570000005</v>
      </c>
      <c r="C626" s="97" t="s">
        <v>343</v>
      </c>
      <c r="D626" s="97" t="s">
        <v>748</v>
      </c>
      <c r="E626" s="78">
        <v>45626</v>
      </c>
      <c r="F626" s="78">
        <v>45991</v>
      </c>
      <c r="G626" s="77" t="s">
        <v>10</v>
      </c>
      <c r="H626" s="77">
        <v>12</v>
      </c>
      <c r="I626" s="81">
        <v>10.25</v>
      </c>
      <c r="J626" s="106">
        <v>150000</v>
      </c>
      <c r="K626" s="89">
        <f t="shared" si="62"/>
        <v>42.123287671232873</v>
      </c>
      <c r="L626" s="89">
        <f t="shared" si="63"/>
        <v>0</v>
      </c>
      <c r="M626" s="88" t="str">
        <f t="shared" si="57"/>
        <v/>
      </c>
      <c r="N626" s="89">
        <f t="shared" si="56"/>
        <v>160699.31506849316</v>
      </c>
      <c r="O626" s="89">
        <f t="shared" si="58"/>
        <v>10699.315068493161</v>
      </c>
      <c r="P626" s="90">
        <f>VLOOKUP(B626,[23]Sheet2!$E$4:$F$1055,2,FALSE)</f>
        <v>10698.48</v>
      </c>
      <c r="Q626" s="80">
        <f t="shared" si="59"/>
        <v>0.83506849316108855</v>
      </c>
      <c r="R626" s="80"/>
    </row>
    <row r="627" spans="1:18" x14ac:dyDescent="0.3">
      <c r="A627" s="85" t="s">
        <v>305</v>
      </c>
      <c r="B627" s="85">
        <v>1570000007</v>
      </c>
      <c r="C627" s="97" t="s">
        <v>352</v>
      </c>
      <c r="D627" s="97" t="s">
        <v>353</v>
      </c>
      <c r="E627" s="78">
        <v>45635</v>
      </c>
      <c r="F627" s="78">
        <v>46000</v>
      </c>
      <c r="G627" s="77" t="s">
        <v>104</v>
      </c>
      <c r="H627" s="77">
        <v>12</v>
      </c>
      <c r="I627" s="81">
        <v>9.75</v>
      </c>
      <c r="J627" s="106">
        <v>500000</v>
      </c>
      <c r="K627" s="89">
        <f t="shared" si="62"/>
        <v>133.56164383561645</v>
      </c>
      <c r="L627" s="89">
        <f t="shared" si="63"/>
        <v>9</v>
      </c>
      <c r="M627" s="88">
        <f t="shared" si="57"/>
        <v>45878</v>
      </c>
      <c r="N627" s="89">
        <f t="shared" si="56"/>
        <v>500267.12328767125</v>
      </c>
      <c r="O627" s="89">
        <f>N627-J627</f>
        <v>267.12328767124563</v>
      </c>
      <c r="P627" s="90">
        <f>VLOOKUP(B627,[23]Sheet2!$E$4:$F$1055,2,FALSE)</f>
        <v>266.72000000000003</v>
      </c>
      <c r="Q627" s="80">
        <f t="shared" si="59"/>
        <v>0.40328767124560727</v>
      </c>
      <c r="R627" s="80"/>
    </row>
    <row r="628" spans="1:18" x14ac:dyDescent="0.3">
      <c r="A628" s="85" t="s">
        <v>305</v>
      </c>
      <c r="B628" s="85">
        <v>1570000009</v>
      </c>
      <c r="C628" s="97" t="s">
        <v>352</v>
      </c>
      <c r="D628" s="97" t="s">
        <v>353</v>
      </c>
      <c r="E628" s="78">
        <v>45638</v>
      </c>
      <c r="F628" s="78">
        <v>46003</v>
      </c>
      <c r="G628" s="77" t="s">
        <v>104</v>
      </c>
      <c r="H628" s="77">
        <v>12</v>
      </c>
      <c r="I628" s="81">
        <v>9.75</v>
      </c>
      <c r="J628" s="106">
        <v>500000</v>
      </c>
      <c r="K628" s="89">
        <f t="shared" si="62"/>
        <v>133.56164383561645</v>
      </c>
      <c r="L628" s="89">
        <f t="shared" si="63"/>
        <v>12</v>
      </c>
      <c r="M628" s="88">
        <f t="shared" si="57"/>
        <v>45850</v>
      </c>
      <c r="N628" s="89">
        <f t="shared" si="56"/>
        <v>504006.84931506851</v>
      </c>
      <c r="O628" s="89">
        <f t="shared" ref="O628:O652" si="64">N628-J628</f>
        <v>4006.8493150685099</v>
      </c>
      <c r="P628" s="90">
        <f>VLOOKUP(B628,[23]Sheet2!$E$4:$F$1055,2,FALSE)</f>
        <v>4006.45</v>
      </c>
      <c r="Q628" s="80">
        <f t="shared" si="59"/>
        <v>0.39931506851007725</v>
      </c>
      <c r="R628" s="80"/>
    </row>
    <row r="629" spans="1:18" x14ac:dyDescent="0.3">
      <c r="A629" s="85" t="s">
        <v>305</v>
      </c>
      <c r="B629" s="85">
        <v>1570000011</v>
      </c>
      <c r="C629" s="97" t="s">
        <v>523</v>
      </c>
      <c r="D629" s="97" t="s">
        <v>524</v>
      </c>
      <c r="E629" s="78">
        <v>45716</v>
      </c>
      <c r="F629" s="78">
        <v>46081</v>
      </c>
      <c r="G629" s="77" t="s">
        <v>10</v>
      </c>
      <c r="H629" s="77">
        <v>12</v>
      </c>
      <c r="I629" s="81">
        <v>8.75</v>
      </c>
      <c r="J629" s="106">
        <v>100000</v>
      </c>
      <c r="K629" s="89">
        <f t="shared" si="62"/>
        <v>23.972602739726028</v>
      </c>
      <c r="L629" s="89">
        <f t="shared" si="63"/>
        <v>0</v>
      </c>
      <c r="M629" s="88" t="str">
        <f t="shared" si="57"/>
        <v/>
      </c>
      <c r="N629" s="89">
        <f t="shared" si="56"/>
        <v>103931.50684931508</v>
      </c>
      <c r="O629" s="89">
        <f t="shared" si="64"/>
        <v>3931.5068493150757</v>
      </c>
      <c r="P629" s="90">
        <f>VLOOKUP(B629,[23]Sheet2!$E$4:$F$1055,2,FALSE)</f>
        <v>3931.08</v>
      </c>
      <c r="Q629" s="80">
        <f t="shared" si="59"/>
        <v>0.4268493150757422</v>
      </c>
      <c r="R629" s="80"/>
    </row>
    <row r="630" spans="1:18" x14ac:dyDescent="0.3">
      <c r="A630" s="85" t="s">
        <v>305</v>
      </c>
      <c r="B630" s="85">
        <v>1570000012</v>
      </c>
      <c r="C630" s="97">
        <v>196431700612</v>
      </c>
      <c r="D630" s="97" t="s">
        <v>893</v>
      </c>
      <c r="E630" s="78">
        <v>45721</v>
      </c>
      <c r="F630" s="78">
        <v>46086</v>
      </c>
      <c r="G630" s="77" t="s">
        <v>10</v>
      </c>
      <c r="H630" s="77">
        <v>12</v>
      </c>
      <c r="I630" s="81">
        <v>9.25</v>
      </c>
      <c r="J630" s="106">
        <v>3000000</v>
      </c>
      <c r="K630" s="89">
        <f t="shared" si="62"/>
        <v>760.27397260273972</v>
      </c>
      <c r="L630" s="89">
        <f t="shared" si="63"/>
        <v>0</v>
      </c>
      <c r="M630" s="88" t="str">
        <f t="shared" si="57"/>
        <v/>
      </c>
      <c r="N630" s="89">
        <f t="shared" si="56"/>
        <v>3120883.5616438356</v>
      </c>
      <c r="O630" s="89">
        <f t="shared" si="64"/>
        <v>120883.56164383562</v>
      </c>
      <c r="P630" s="90">
        <f>VLOOKUP(B630,[23]Sheet2!$E$4:$F$1055,2,FALSE)</f>
        <v>120882.93</v>
      </c>
      <c r="Q630" s="80">
        <f t="shared" si="59"/>
        <v>0.6316438356298022</v>
      </c>
      <c r="R630" s="80"/>
    </row>
    <row r="631" spans="1:18" x14ac:dyDescent="0.3">
      <c r="A631" s="85" t="s">
        <v>305</v>
      </c>
      <c r="B631" s="85">
        <v>1570000013</v>
      </c>
      <c r="C631" s="97">
        <v>197378601805</v>
      </c>
      <c r="D631" s="97" t="s">
        <v>538</v>
      </c>
      <c r="E631" s="78">
        <v>45814</v>
      </c>
      <c r="F631" s="78">
        <v>45906</v>
      </c>
      <c r="G631" s="77" t="s">
        <v>10</v>
      </c>
      <c r="H631" s="77">
        <v>3</v>
      </c>
      <c r="I631" s="81">
        <v>7.75</v>
      </c>
      <c r="J631" s="106">
        <v>500000</v>
      </c>
      <c r="K631" s="89">
        <f t="shared" si="62"/>
        <v>106.16438356164383</v>
      </c>
      <c r="L631" s="89">
        <f t="shared" si="63"/>
        <v>0</v>
      </c>
      <c r="M631" s="88" t="str">
        <f t="shared" si="57"/>
        <v/>
      </c>
      <c r="N631" s="89">
        <f t="shared" si="56"/>
        <v>507006.84931506851</v>
      </c>
      <c r="O631" s="89">
        <f t="shared" si="64"/>
        <v>7006.8493150685099</v>
      </c>
      <c r="P631" s="90">
        <f>VLOOKUP(B631,[23]Sheet2!$E$4:$F$1055,2,FALSE)</f>
        <v>7006.6500000000005</v>
      </c>
      <c r="Q631" s="80">
        <f t="shared" si="59"/>
        <v>0.19931506850934966</v>
      </c>
      <c r="R631" s="80"/>
    </row>
    <row r="632" spans="1:18" x14ac:dyDescent="0.3">
      <c r="A632" s="85" t="s">
        <v>305</v>
      </c>
      <c r="B632" s="85">
        <v>1570000015</v>
      </c>
      <c r="C632" s="97">
        <v>197363201670</v>
      </c>
      <c r="D632" s="97" t="s">
        <v>580</v>
      </c>
      <c r="E632" s="78">
        <v>45750</v>
      </c>
      <c r="F632" s="78">
        <v>47576</v>
      </c>
      <c r="G632" s="77" t="s">
        <v>104</v>
      </c>
      <c r="H632" s="77">
        <v>60</v>
      </c>
      <c r="I632" s="81">
        <v>11</v>
      </c>
      <c r="J632" s="106">
        <v>1000000</v>
      </c>
      <c r="K632" s="89">
        <f t="shared" si="62"/>
        <v>301.36986301369865</v>
      </c>
      <c r="L632" s="89">
        <f t="shared" si="63"/>
        <v>3</v>
      </c>
      <c r="M632" s="88">
        <f t="shared" si="57"/>
        <v>45872</v>
      </c>
      <c r="N632" s="89">
        <f t="shared" si="56"/>
        <v>1002410.9589041095</v>
      </c>
      <c r="O632" s="89">
        <f t="shared" si="64"/>
        <v>2410.958904109546</v>
      </c>
      <c r="P632" s="90">
        <f>VLOOKUP(B632,[23]Sheet2!$E$4:$F$1055,2,FALSE)</f>
        <v>2410.96</v>
      </c>
      <c r="Q632" s="80">
        <f t="shared" si="59"/>
        <v>-1.0958904540530057E-3</v>
      </c>
      <c r="R632" s="80"/>
    </row>
    <row r="633" spans="1:18" x14ac:dyDescent="0.3">
      <c r="A633" s="85" t="s">
        <v>305</v>
      </c>
      <c r="B633" s="85">
        <v>1570000019</v>
      </c>
      <c r="C633" s="97">
        <v>200126803451</v>
      </c>
      <c r="D633" s="97" t="s">
        <v>789</v>
      </c>
      <c r="E633" s="78">
        <v>45811</v>
      </c>
      <c r="F633" s="78">
        <v>45903</v>
      </c>
      <c r="G633" s="77" t="s">
        <v>10</v>
      </c>
      <c r="H633" s="77">
        <v>3</v>
      </c>
      <c r="I633" s="81">
        <v>7.75</v>
      </c>
      <c r="J633" s="106">
        <v>100000</v>
      </c>
      <c r="K633" s="89">
        <f t="shared" si="62"/>
        <v>21.232876712328768</v>
      </c>
      <c r="L633" s="89">
        <f t="shared" si="63"/>
        <v>0</v>
      </c>
      <c r="M633" s="88" t="str">
        <f t="shared" si="57"/>
        <v/>
      </c>
      <c r="N633" s="89">
        <f t="shared" si="56"/>
        <v>101465.06849315068</v>
      </c>
      <c r="O633" s="89">
        <f t="shared" si="64"/>
        <v>1465.0684931506839</v>
      </c>
      <c r="P633" s="90">
        <f>VLOOKUP(B633,[23]Sheet2!$E$4:$F$1055,2,FALSE)</f>
        <v>1464.87</v>
      </c>
      <c r="Q633" s="80">
        <f t="shared" si="59"/>
        <v>0.19849315068404394</v>
      </c>
      <c r="R633" s="80"/>
    </row>
    <row r="634" spans="1:18" x14ac:dyDescent="0.3">
      <c r="A634" s="85" t="s">
        <v>305</v>
      </c>
      <c r="B634" s="85">
        <v>1570000021</v>
      </c>
      <c r="C634" s="97">
        <v>196431700612</v>
      </c>
      <c r="D634" s="97" t="s">
        <v>893</v>
      </c>
      <c r="E634" s="78">
        <v>45878</v>
      </c>
      <c r="F634" s="78">
        <v>45909</v>
      </c>
      <c r="G634" s="77" t="s">
        <v>10</v>
      </c>
      <c r="H634" s="77">
        <v>1</v>
      </c>
      <c r="I634" s="81">
        <v>7.3</v>
      </c>
      <c r="J634" s="106">
        <v>8804250</v>
      </c>
      <c r="K634" s="89">
        <f t="shared" si="62"/>
        <v>1760.85</v>
      </c>
      <c r="L634" s="89">
        <f t="shared" si="63"/>
        <v>0</v>
      </c>
      <c r="M634" s="88" t="str">
        <f t="shared" si="57"/>
        <v/>
      </c>
      <c r="N634" s="89">
        <f t="shared" si="56"/>
        <v>8807771.6999999993</v>
      </c>
      <c r="O634" s="89">
        <f t="shared" si="64"/>
        <v>3521.6999999992549</v>
      </c>
      <c r="P634" s="90">
        <f>VLOOKUP(B634,[23]Sheet2!$E$4:$F$1055,2,FALSE)</f>
        <v>3521.7</v>
      </c>
      <c r="Q634" s="80">
        <f t="shared" si="59"/>
        <v>-7.4487616075202823E-10</v>
      </c>
      <c r="R634" s="80"/>
    </row>
    <row r="635" spans="1:18" x14ac:dyDescent="0.3">
      <c r="A635" s="85" t="s">
        <v>305</v>
      </c>
      <c r="B635" s="85">
        <v>1570000022</v>
      </c>
      <c r="C635" s="97">
        <v>200329900075</v>
      </c>
      <c r="D635" s="97" t="s">
        <v>927</v>
      </c>
      <c r="E635" s="78">
        <v>45852</v>
      </c>
      <c r="F635" s="78">
        <v>45883</v>
      </c>
      <c r="G635" s="77" t="s">
        <v>10</v>
      </c>
      <c r="H635" s="77">
        <v>1</v>
      </c>
      <c r="I635" s="81">
        <v>7.25</v>
      </c>
      <c r="J635" s="106">
        <v>500000</v>
      </c>
      <c r="K635" s="89">
        <f t="shared" si="62"/>
        <v>99.31506849315069</v>
      </c>
      <c r="L635" s="89">
        <f t="shared" si="63"/>
        <v>0</v>
      </c>
      <c r="M635" s="88" t="str">
        <f t="shared" si="57"/>
        <v/>
      </c>
      <c r="N635" s="89">
        <f t="shared" si="56"/>
        <v>502780.82191780821</v>
      </c>
      <c r="O635" s="89">
        <f t="shared" si="64"/>
        <v>2780.8219178082072</v>
      </c>
      <c r="P635" s="90">
        <f>VLOOKUP(B635,[23]Sheet2!$E$4:$F$1055,2,FALSE)</f>
        <v>2780.96</v>
      </c>
      <c r="Q635" s="80">
        <f t="shared" si="59"/>
        <v>-0.13808219179281878</v>
      </c>
      <c r="R635" s="80"/>
    </row>
    <row r="636" spans="1:18" x14ac:dyDescent="0.3">
      <c r="A636" s="85" t="s">
        <v>247</v>
      </c>
      <c r="B636" s="85">
        <v>1530000002</v>
      </c>
      <c r="C636" s="97" t="s">
        <v>252</v>
      </c>
      <c r="D636" s="97" t="s">
        <v>253</v>
      </c>
      <c r="E636" s="78">
        <v>45758</v>
      </c>
      <c r="F636" s="78">
        <v>45941</v>
      </c>
      <c r="G636" s="77" t="s">
        <v>10</v>
      </c>
      <c r="H636" s="77">
        <v>6</v>
      </c>
      <c r="I636" s="81">
        <v>8.25</v>
      </c>
      <c r="J636" s="106">
        <v>730000</v>
      </c>
      <c r="K636" s="89">
        <f t="shared" si="62"/>
        <v>165</v>
      </c>
      <c r="L636" s="89">
        <f t="shared" si="63"/>
        <v>0</v>
      </c>
      <c r="M636" s="88" t="str">
        <f t="shared" si="57"/>
        <v/>
      </c>
      <c r="N636" s="89">
        <f t="shared" si="56"/>
        <v>750130</v>
      </c>
      <c r="O636" s="89">
        <f t="shared" si="64"/>
        <v>20130</v>
      </c>
      <c r="P636" s="90">
        <f>VLOOKUP(B636,[23]Sheet2!$E$4:$F$1055,2,FALSE)</f>
        <v>20130</v>
      </c>
      <c r="Q636" s="80">
        <f t="shared" si="59"/>
        <v>0</v>
      </c>
      <c r="R636" s="80"/>
    </row>
    <row r="637" spans="1:18" x14ac:dyDescent="0.3">
      <c r="A637" s="85" t="s">
        <v>247</v>
      </c>
      <c r="B637" s="85">
        <v>1530000006</v>
      </c>
      <c r="C637" s="97" t="s">
        <v>545</v>
      </c>
      <c r="D637" s="97" t="s">
        <v>546</v>
      </c>
      <c r="E637" s="78">
        <v>45730</v>
      </c>
      <c r="F637" s="78">
        <v>46095</v>
      </c>
      <c r="G637" s="77" t="s">
        <v>104</v>
      </c>
      <c r="H637" s="77">
        <v>12</v>
      </c>
      <c r="I637" s="81">
        <v>8.75</v>
      </c>
      <c r="J637" s="106">
        <v>4750000</v>
      </c>
      <c r="K637" s="89">
        <f t="shared" ref="K637:K652" si="65">J637*I637%/365</f>
        <v>1138.6986301369864</v>
      </c>
      <c r="L637" s="89">
        <f t="shared" ref="L637:L652" si="66">IF(G637="Monthly",DAY(E637),)</f>
        <v>14</v>
      </c>
      <c r="M637" s="88">
        <f t="shared" ref="M637:M652" si="67">IF(AND(G637="Monthly",L637&lt;=DAY($N$1)),DATE(YEAR($N$1),MONTH($N$1),L637),IF(AND(G637="Monthly",L637&gt;DAY($N$1)),DATE(YEAR($N$1),MONTH($N$1)-1,L637),""))</f>
        <v>45852</v>
      </c>
      <c r="N637" s="89">
        <f t="shared" si="56"/>
        <v>4781883.5616438352</v>
      </c>
      <c r="O637" s="89">
        <f t="shared" si="64"/>
        <v>31883.561643835157</v>
      </c>
      <c r="P637" s="90">
        <f>VLOOKUP(B637,[23]Sheet2!$E$4:$F$1055,2,FALSE)</f>
        <v>31883.759999999998</v>
      </c>
      <c r="Q637" s="80">
        <f t="shared" si="59"/>
        <v>-0.1983561648412433</v>
      </c>
      <c r="R637" s="80"/>
    </row>
    <row r="638" spans="1:18" x14ac:dyDescent="0.3">
      <c r="A638" s="85" t="s">
        <v>247</v>
      </c>
      <c r="B638" s="85">
        <v>1530000010</v>
      </c>
      <c r="C638" s="97" t="s">
        <v>928</v>
      </c>
      <c r="D638" s="97" t="s">
        <v>929</v>
      </c>
      <c r="E638" s="78">
        <v>45855</v>
      </c>
      <c r="F638" s="78">
        <v>45947</v>
      </c>
      <c r="G638" s="77" t="s">
        <v>10</v>
      </c>
      <c r="H638" s="77">
        <v>3</v>
      </c>
      <c r="I638" s="81">
        <v>7.5</v>
      </c>
      <c r="J638" s="106">
        <v>100000</v>
      </c>
      <c r="K638" s="89">
        <f t="shared" si="65"/>
        <v>20.547945205479451</v>
      </c>
      <c r="L638" s="89">
        <f t="shared" si="66"/>
        <v>0</v>
      </c>
      <c r="M638" s="88" t="str">
        <f t="shared" si="67"/>
        <v/>
      </c>
      <c r="N638" s="89">
        <f t="shared" si="56"/>
        <v>100513.69863013699</v>
      </c>
      <c r="O638" s="89">
        <f t="shared" si="64"/>
        <v>513.69863013699069</v>
      </c>
      <c r="P638" s="90">
        <f>VLOOKUP(B638,[23]Sheet2!$E$4:$F$1055,2,FALSE)</f>
        <v>513.75</v>
      </c>
      <c r="Q638" s="80">
        <f t="shared" si="59"/>
        <v>-5.1369863009313121E-2</v>
      </c>
      <c r="R638" s="80"/>
    </row>
    <row r="639" spans="1:18" x14ac:dyDescent="0.3">
      <c r="A639" s="85" t="s">
        <v>303</v>
      </c>
      <c r="B639" s="85">
        <v>1540000002</v>
      </c>
      <c r="C639" s="97" t="s">
        <v>25</v>
      </c>
      <c r="D639" s="97" t="s">
        <v>133</v>
      </c>
      <c r="E639" s="78">
        <v>45562</v>
      </c>
      <c r="F639" s="78">
        <v>45927</v>
      </c>
      <c r="G639" s="77" t="s">
        <v>10</v>
      </c>
      <c r="H639" s="77">
        <v>12</v>
      </c>
      <c r="I639" s="81">
        <v>9.75</v>
      </c>
      <c r="J639" s="106">
        <v>844664.9</v>
      </c>
      <c r="K639" s="89">
        <f t="shared" si="65"/>
        <v>225.62966506849318</v>
      </c>
      <c r="L639" s="89">
        <f t="shared" si="66"/>
        <v>0</v>
      </c>
      <c r="M639" s="88" t="str">
        <f t="shared" si="67"/>
        <v/>
      </c>
      <c r="N639" s="89">
        <f t="shared" si="56"/>
        <v>916415.13349178084</v>
      </c>
      <c r="O639" s="89">
        <f t="shared" si="64"/>
        <v>71750.233491780818</v>
      </c>
      <c r="P639" s="90">
        <f>VLOOKUP(B639,[23]Sheet2!$E$4:$F$1055,2,FALSE)</f>
        <v>71750.34</v>
      </c>
      <c r="Q639" s="80">
        <f t="shared" si="59"/>
        <v>-0.10650821917806752</v>
      </c>
      <c r="R639" s="80"/>
    </row>
    <row r="640" spans="1:18" x14ac:dyDescent="0.3">
      <c r="A640" s="85" t="s">
        <v>303</v>
      </c>
      <c r="B640" s="85">
        <v>1540000003</v>
      </c>
      <c r="C640" s="97" t="s">
        <v>66</v>
      </c>
      <c r="D640" s="97" t="s">
        <v>148</v>
      </c>
      <c r="E640" s="78">
        <v>45723</v>
      </c>
      <c r="F640" s="78">
        <v>46088</v>
      </c>
      <c r="G640" s="77" t="s">
        <v>10</v>
      </c>
      <c r="H640" s="77">
        <v>12</v>
      </c>
      <c r="I640" s="81">
        <v>8.75</v>
      </c>
      <c r="J640" s="106">
        <v>1500000</v>
      </c>
      <c r="K640" s="89">
        <f t="shared" si="65"/>
        <v>359.58904109589042</v>
      </c>
      <c r="L640" s="89">
        <f t="shared" si="66"/>
        <v>0</v>
      </c>
      <c r="M640" s="88" t="str">
        <f t="shared" si="67"/>
        <v/>
      </c>
      <c r="N640" s="89">
        <f t="shared" si="56"/>
        <v>1556455.4794520547</v>
      </c>
      <c r="O640" s="89">
        <f t="shared" si="64"/>
        <v>56455.479452054715</v>
      </c>
      <c r="P640" s="90">
        <f>VLOOKUP(B640,[23]Sheet2!$E$4:$F$1055,2,FALSE)</f>
        <v>56454.579999999994</v>
      </c>
      <c r="Q640" s="80">
        <f t="shared" si="59"/>
        <v>0.89945205472031375</v>
      </c>
      <c r="R640" s="80"/>
    </row>
    <row r="641" spans="1:18" x14ac:dyDescent="0.3">
      <c r="A641" s="85" t="s">
        <v>303</v>
      </c>
      <c r="B641" s="85">
        <v>1540000005</v>
      </c>
      <c r="C641" s="97" t="s">
        <v>87</v>
      </c>
      <c r="D641" s="97" t="s">
        <v>171</v>
      </c>
      <c r="E641" s="78">
        <v>45647</v>
      </c>
      <c r="F641" s="78">
        <v>46012</v>
      </c>
      <c r="G641" s="77" t="s">
        <v>10</v>
      </c>
      <c r="H641" s="77">
        <v>12</v>
      </c>
      <c r="I641" s="81">
        <v>10</v>
      </c>
      <c r="J641" s="106">
        <v>3300000</v>
      </c>
      <c r="K641" s="89">
        <f t="shared" si="65"/>
        <v>904.10958904109589</v>
      </c>
      <c r="L641" s="89">
        <f t="shared" si="66"/>
        <v>0</v>
      </c>
      <c r="M641" s="88" t="str">
        <f t="shared" si="67"/>
        <v/>
      </c>
      <c r="N641" s="89">
        <f t="shared" si="56"/>
        <v>3510657.5342465756</v>
      </c>
      <c r="O641" s="89">
        <f t="shared" si="64"/>
        <v>210657.53424657555</v>
      </c>
      <c r="P641" s="90">
        <f>VLOOKUP(B641,[23]Sheet2!$E$4:$F$1055,2,FALSE)</f>
        <v>210657.34</v>
      </c>
      <c r="Q641" s="80">
        <f t="shared" si="59"/>
        <v>0.19424657555646263</v>
      </c>
      <c r="R641" s="80"/>
    </row>
    <row r="642" spans="1:18" x14ac:dyDescent="0.3">
      <c r="A642" s="85" t="s">
        <v>303</v>
      </c>
      <c r="B642" s="85">
        <v>1540000006</v>
      </c>
      <c r="C642" s="97" t="s">
        <v>25</v>
      </c>
      <c r="D642" s="97" t="s">
        <v>133</v>
      </c>
      <c r="E642" s="78">
        <v>45766</v>
      </c>
      <c r="F642" s="78">
        <v>46131</v>
      </c>
      <c r="G642" s="77" t="s">
        <v>10</v>
      </c>
      <c r="H642" s="77">
        <v>12</v>
      </c>
      <c r="I642" s="81">
        <v>8.75</v>
      </c>
      <c r="J642" s="106">
        <v>4832560.4000000004</v>
      </c>
      <c r="K642" s="89">
        <f t="shared" si="65"/>
        <v>1158.4905068493151</v>
      </c>
      <c r="L642" s="89">
        <f t="shared" si="66"/>
        <v>0</v>
      </c>
      <c r="M642" s="88" t="str">
        <f t="shared" si="67"/>
        <v/>
      </c>
      <c r="N642" s="89">
        <f t="shared" si="56"/>
        <v>4964628.3177808225</v>
      </c>
      <c r="O642" s="89">
        <f t="shared" si="64"/>
        <v>132067.91778082214</v>
      </c>
      <c r="P642" s="90">
        <f>VLOOKUP(B642,[23]Sheet2!$E$4:$F$1055,2,FALSE)</f>
        <v>132068.75999999998</v>
      </c>
      <c r="Q642" s="80">
        <f t="shared" si="59"/>
        <v>-0.84221917783725075</v>
      </c>
      <c r="R642" s="80"/>
    </row>
    <row r="643" spans="1:18" x14ac:dyDescent="0.3">
      <c r="A643" s="85" t="s">
        <v>303</v>
      </c>
      <c r="B643" s="85">
        <v>1540000009</v>
      </c>
      <c r="C643" s="97" t="s">
        <v>18</v>
      </c>
      <c r="D643" s="97" t="s">
        <v>186</v>
      </c>
      <c r="E643" s="78">
        <v>45870</v>
      </c>
      <c r="F643" s="78">
        <v>45962</v>
      </c>
      <c r="G643" s="77" t="s">
        <v>10</v>
      </c>
      <c r="H643" s="77">
        <v>3</v>
      </c>
      <c r="I643" s="81">
        <v>7.5</v>
      </c>
      <c r="J643" s="106">
        <v>1056551.18</v>
      </c>
      <c r="K643" s="89">
        <f t="shared" si="65"/>
        <v>217.09955753424657</v>
      </c>
      <c r="L643" s="89">
        <f t="shared" si="66"/>
        <v>0</v>
      </c>
      <c r="M643" s="88" t="str">
        <f t="shared" si="67"/>
        <v/>
      </c>
      <c r="N643" s="89">
        <f t="shared" si="56"/>
        <v>1058722.1755753425</v>
      </c>
      <c r="O643" s="89">
        <f t="shared" si="64"/>
        <v>2170.9955753425602</v>
      </c>
      <c r="P643" s="90">
        <f>VLOOKUP(B643,[23]Sheet2!$E$4:$F$1055,2,FALSE)</f>
        <v>2171.5500000000002</v>
      </c>
      <c r="Q643" s="80">
        <f t="shared" si="59"/>
        <v>-0.55442465743999492</v>
      </c>
      <c r="R643" s="80"/>
    </row>
    <row r="644" spans="1:18" x14ac:dyDescent="0.3">
      <c r="A644" s="85" t="s">
        <v>303</v>
      </c>
      <c r="B644" s="85">
        <v>1540000010</v>
      </c>
      <c r="C644" s="97" t="s">
        <v>320</v>
      </c>
      <c r="D644" s="97" t="s">
        <v>321</v>
      </c>
      <c r="E644" s="78">
        <v>45785</v>
      </c>
      <c r="F644" s="78">
        <v>45969</v>
      </c>
      <c r="G644" s="77" t="s">
        <v>10</v>
      </c>
      <c r="H644" s="77">
        <v>6</v>
      </c>
      <c r="I644" s="81">
        <v>8.25</v>
      </c>
      <c r="J644" s="106">
        <v>1561924.31</v>
      </c>
      <c r="K644" s="89">
        <f t="shared" si="65"/>
        <v>353.03768650684935</v>
      </c>
      <c r="L644" s="89">
        <f t="shared" si="66"/>
        <v>0</v>
      </c>
      <c r="M644" s="88" t="str">
        <f t="shared" si="67"/>
        <v/>
      </c>
      <c r="N644" s="89">
        <f t="shared" si="56"/>
        <v>1595462.8902181508</v>
      </c>
      <c r="O644" s="89">
        <f t="shared" si="64"/>
        <v>33538.580218150746</v>
      </c>
      <c r="P644" s="90">
        <f>VLOOKUP(B644,[23]Sheet2!$E$4:$F$1055,2,FALSE)</f>
        <v>33539.350000000006</v>
      </c>
      <c r="Q644" s="80">
        <f t="shared" si="59"/>
        <v>-0.76978184925974347</v>
      </c>
      <c r="R644" s="80"/>
    </row>
    <row r="645" spans="1:18" x14ac:dyDescent="0.3">
      <c r="A645" s="85" t="s">
        <v>303</v>
      </c>
      <c r="B645" s="85">
        <v>1540000011</v>
      </c>
      <c r="C645" s="97" t="s">
        <v>377</v>
      </c>
      <c r="D645" s="97" t="s">
        <v>378</v>
      </c>
      <c r="E645" s="78">
        <v>45835</v>
      </c>
      <c r="F645" s="78">
        <v>46018</v>
      </c>
      <c r="G645" s="77" t="s">
        <v>10</v>
      </c>
      <c r="H645" s="77">
        <v>6</v>
      </c>
      <c r="I645" s="81">
        <v>8.25</v>
      </c>
      <c r="J645" s="106">
        <v>1562266.44</v>
      </c>
      <c r="K645" s="89">
        <f t="shared" si="65"/>
        <v>353.11501726027399</v>
      </c>
      <c r="L645" s="89">
        <f t="shared" si="66"/>
        <v>0</v>
      </c>
      <c r="M645" s="88" t="str">
        <f t="shared" si="67"/>
        <v/>
      </c>
      <c r="N645" s="89">
        <f t="shared" ref="N645:N652" si="68">IF(G645="Maturity",(IF((N$1-$E645+1)&gt;0,((N$1-$E645+1)*$K645)+$J645)),(IF((N$1-$M645+1)&gt;0,((N$1-$M645+1)*$K645)+$J645)))</f>
        <v>1578156.6157767123</v>
      </c>
      <c r="O645" s="89">
        <f t="shared" si="64"/>
        <v>15890.175776712364</v>
      </c>
      <c r="P645" s="90">
        <f>VLOOKUP(B645,[23]Sheet2!$E$4:$F$1055,2,FALSE)</f>
        <v>15890.949999999999</v>
      </c>
      <c r="Q645" s="80">
        <f t="shared" si="59"/>
        <v>-0.77422328763532278</v>
      </c>
      <c r="R645" s="80"/>
    </row>
    <row r="646" spans="1:18" x14ac:dyDescent="0.3">
      <c r="A646" s="85" t="s">
        <v>303</v>
      </c>
      <c r="B646" s="85">
        <v>1540000017</v>
      </c>
      <c r="C646" s="97">
        <v>198931004542</v>
      </c>
      <c r="D646" s="97" t="s">
        <v>605</v>
      </c>
      <c r="E646" s="78">
        <v>45854</v>
      </c>
      <c r="F646" s="78">
        <v>45885</v>
      </c>
      <c r="G646" s="77" t="s">
        <v>10</v>
      </c>
      <c r="H646" s="77">
        <v>1</v>
      </c>
      <c r="I646" s="81">
        <v>7</v>
      </c>
      <c r="J646" s="106">
        <v>507894.61</v>
      </c>
      <c r="K646" s="89">
        <f t="shared" si="65"/>
        <v>97.404445753424653</v>
      </c>
      <c r="L646" s="89">
        <f t="shared" si="66"/>
        <v>0</v>
      </c>
      <c r="M646" s="88" t="str">
        <f t="shared" si="67"/>
        <v/>
      </c>
      <c r="N646" s="89">
        <f t="shared" si="68"/>
        <v>510427.12558958901</v>
      </c>
      <c r="O646" s="89">
        <f t="shared" si="64"/>
        <v>2532.5155895890202</v>
      </c>
      <c r="P646" s="90">
        <f>VLOOKUP(B646,[23]Sheet2!$E$4:$F$1055,2,FALSE)</f>
        <v>2532.4</v>
      </c>
      <c r="Q646" s="80">
        <f t="shared" ref="Q646:Q652" si="69">O646-P646</f>
        <v>0.11558958902014638</v>
      </c>
      <c r="R646" s="80"/>
    </row>
    <row r="647" spans="1:18" x14ac:dyDescent="0.3">
      <c r="A647" s="85" t="s">
        <v>303</v>
      </c>
      <c r="B647" s="85">
        <v>1540000018</v>
      </c>
      <c r="C647" s="97" t="s">
        <v>613</v>
      </c>
      <c r="D647" s="97" t="s">
        <v>749</v>
      </c>
      <c r="E647" s="78">
        <v>45764</v>
      </c>
      <c r="F647" s="78">
        <v>46129</v>
      </c>
      <c r="G647" s="77" t="s">
        <v>10</v>
      </c>
      <c r="H647" s="77">
        <v>12</v>
      </c>
      <c r="I647" s="81">
        <v>9</v>
      </c>
      <c r="J647" s="106">
        <v>500000</v>
      </c>
      <c r="K647" s="89">
        <f t="shared" si="65"/>
        <v>123.28767123287672</v>
      </c>
      <c r="L647" s="89">
        <f t="shared" si="66"/>
        <v>0</v>
      </c>
      <c r="M647" s="88" t="str">
        <f t="shared" si="67"/>
        <v/>
      </c>
      <c r="N647" s="89">
        <f t="shared" si="68"/>
        <v>514301.36986301368</v>
      </c>
      <c r="O647" s="89">
        <f t="shared" si="64"/>
        <v>14301.369863013679</v>
      </c>
      <c r="P647" s="90">
        <f>VLOOKUP(B647,[23]Sheet2!$E$4:$F$1055,2,FALSE)</f>
        <v>14301.64</v>
      </c>
      <c r="Q647" s="80">
        <f t="shared" si="69"/>
        <v>-0.27013698632072192</v>
      </c>
      <c r="R647" s="80"/>
    </row>
    <row r="648" spans="1:18" x14ac:dyDescent="0.3">
      <c r="A648" s="85" t="s">
        <v>303</v>
      </c>
      <c r="B648" s="85">
        <v>1540000020</v>
      </c>
      <c r="C648" s="97" t="s">
        <v>778</v>
      </c>
      <c r="D648" s="97" t="s">
        <v>779</v>
      </c>
      <c r="E648" s="78">
        <v>45868</v>
      </c>
      <c r="F648" s="78">
        <v>45899</v>
      </c>
      <c r="G648" s="77" t="s">
        <v>10</v>
      </c>
      <c r="H648" s="77">
        <v>1</v>
      </c>
      <c r="I648" s="81">
        <v>7</v>
      </c>
      <c r="J648" s="106">
        <v>707268.08</v>
      </c>
      <c r="K648" s="89">
        <f t="shared" si="65"/>
        <v>135.64045369863013</v>
      </c>
      <c r="L648" s="89">
        <f t="shared" si="66"/>
        <v>0</v>
      </c>
      <c r="M648" s="88" t="str">
        <f t="shared" si="67"/>
        <v/>
      </c>
      <c r="N648" s="89">
        <f t="shared" si="68"/>
        <v>708895.76544438349</v>
      </c>
      <c r="O648" s="89">
        <f t="shared" si="64"/>
        <v>1627.6854443835327</v>
      </c>
      <c r="P648" s="90">
        <f>VLOOKUP(B648,[23]Sheet2!$E$4:$F$1055,2,FALSE)</f>
        <v>1627.73</v>
      </c>
      <c r="Q648" s="80">
        <f t="shared" si="69"/>
        <v>-4.4555616467278014E-2</v>
      </c>
      <c r="R648" s="80"/>
    </row>
    <row r="649" spans="1:18" x14ac:dyDescent="0.3">
      <c r="A649" s="85" t="s">
        <v>303</v>
      </c>
      <c r="B649" s="85">
        <v>1540000021</v>
      </c>
      <c r="C649" s="97" t="s">
        <v>802</v>
      </c>
      <c r="D649" s="97" t="s">
        <v>803</v>
      </c>
      <c r="E649" s="78">
        <v>45850</v>
      </c>
      <c r="F649" s="78">
        <v>45881</v>
      </c>
      <c r="G649" s="77" t="s">
        <v>10</v>
      </c>
      <c r="H649" s="77">
        <v>1</v>
      </c>
      <c r="I649" s="81">
        <v>7</v>
      </c>
      <c r="J649" s="106">
        <v>402071.23</v>
      </c>
      <c r="K649" s="89">
        <f t="shared" si="65"/>
        <v>77.109550958904109</v>
      </c>
      <c r="L649" s="89">
        <f t="shared" si="66"/>
        <v>0</v>
      </c>
      <c r="M649" s="88" t="str">
        <f t="shared" si="67"/>
        <v/>
      </c>
      <c r="N649" s="89">
        <f t="shared" si="68"/>
        <v>404384.51652876713</v>
      </c>
      <c r="O649" s="89">
        <f t="shared" si="64"/>
        <v>2313.2865287671448</v>
      </c>
      <c r="P649" s="90">
        <f>VLOOKUP(B649,[23]Sheet2!$E$4:$F$1055,2,FALSE)</f>
        <v>2313.23</v>
      </c>
      <c r="Q649" s="80">
        <f t="shared" si="69"/>
        <v>5.6528767144754966E-2</v>
      </c>
      <c r="R649" s="80"/>
    </row>
    <row r="650" spans="1:18" x14ac:dyDescent="0.3">
      <c r="A650" s="85" t="s">
        <v>303</v>
      </c>
      <c r="B650" s="85">
        <v>1540000022</v>
      </c>
      <c r="C650" s="97" t="s">
        <v>848</v>
      </c>
      <c r="D650" s="97" t="s">
        <v>849</v>
      </c>
      <c r="E650" s="78">
        <v>45858</v>
      </c>
      <c r="F650" s="78">
        <v>45889</v>
      </c>
      <c r="G650" s="77" t="s">
        <v>10</v>
      </c>
      <c r="H650" s="77">
        <v>1</v>
      </c>
      <c r="I650" s="81">
        <v>7</v>
      </c>
      <c r="J650" s="106">
        <v>1206435.6100000001</v>
      </c>
      <c r="K650" s="89">
        <f t="shared" si="65"/>
        <v>231.37121287671238</v>
      </c>
      <c r="L650" s="89">
        <f t="shared" si="66"/>
        <v>0</v>
      </c>
      <c r="M650" s="88" t="str">
        <f t="shared" si="67"/>
        <v/>
      </c>
      <c r="N650" s="89">
        <f t="shared" si="68"/>
        <v>1211525.7766832877</v>
      </c>
      <c r="O650" s="89">
        <f t="shared" si="64"/>
        <v>5090.1666832875926</v>
      </c>
      <c r="P650" s="90">
        <f>VLOOKUP(B650,[23]Sheet2!$E$4:$F$1055,2,FALSE)</f>
        <v>5090.26</v>
      </c>
      <c r="Q650" s="80">
        <f t="shared" si="69"/>
        <v>-9.3316712407613522E-2</v>
      </c>
      <c r="R650" s="80"/>
    </row>
    <row r="651" spans="1:18" x14ac:dyDescent="0.3">
      <c r="A651" s="85" t="s">
        <v>303</v>
      </c>
      <c r="B651" s="85">
        <v>1540000023</v>
      </c>
      <c r="C651" s="97" t="s">
        <v>377</v>
      </c>
      <c r="D651" s="97" t="s">
        <v>378</v>
      </c>
      <c r="E651" s="78">
        <v>45835</v>
      </c>
      <c r="F651" s="78">
        <v>46018</v>
      </c>
      <c r="G651" s="77" t="s">
        <v>10</v>
      </c>
      <c r="H651" s="77">
        <v>6</v>
      </c>
      <c r="I651" s="81">
        <v>8.25</v>
      </c>
      <c r="J651" s="106">
        <v>1000000</v>
      </c>
      <c r="K651" s="89">
        <f t="shared" si="65"/>
        <v>226.02739726027397</v>
      </c>
      <c r="L651" s="89">
        <f t="shared" si="66"/>
        <v>0</v>
      </c>
      <c r="M651" s="88" t="str">
        <f t="shared" si="67"/>
        <v/>
      </c>
      <c r="N651" s="89">
        <f t="shared" si="68"/>
        <v>1010171.2328767123</v>
      </c>
      <c r="O651" s="89">
        <f t="shared" si="64"/>
        <v>10171.23287671234</v>
      </c>
      <c r="P651" s="90">
        <f>VLOOKUP(B651,[23]Sheet2!$E$4:$F$1055,2,FALSE)</f>
        <v>10171.35</v>
      </c>
      <c r="Q651" s="80">
        <f t="shared" si="69"/>
        <v>-0.11712328766043356</v>
      </c>
      <c r="R651" s="80"/>
    </row>
    <row r="652" spans="1:18" x14ac:dyDescent="0.3">
      <c r="A652" s="85" t="s">
        <v>303</v>
      </c>
      <c r="B652" s="85">
        <v>1540000024</v>
      </c>
      <c r="C652" s="97" t="s">
        <v>930</v>
      </c>
      <c r="D652" s="97" t="s">
        <v>931</v>
      </c>
      <c r="E652" s="78">
        <v>45853</v>
      </c>
      <c r="F652" s="78">
        <v>45884</v>
      </c>
      <c r="G652" s="77" t="s">
        <v>10</v>
      </c>
      <c r="H652" s="77">
        <v>1</v>
      </c>
      <c r="I652" s="81">
        <v>7</v>
      </c>
      <c r="J652" s="106">
        <v>400000</v>
      </c>
      <c r="K652" s="89">
        <f t="shared" si="65"/>
        <v>76.712328767123296</v>
      </c>
      <c r="L652" s="89">
        <f t="shared" si="66"/>
        <v>0</v>
      </c>
      <c r="M652" s="88" t="str">
        <f t="shared" si="67"/>
        <v/>
      </c>
      <c r="N652" s="89">
        <f t="shared" si="68"/>
        <v>402071.23287671234</v>
      </c>
      <c r="O652" s="89">
        <f t="shared" si="64"/>
        <v>2071.2328767123399</v>
      </c>
      <c r="P652" s="90">
        <f>VLOOKUP(B652,[23]Sheet2!$E$4:$F$1055,2,FALSE)</f>
        <v>2071.17</v>
      </c>
      <c r="Q652" s="80">
        <f t="shared" si="69"/>
        <v>6.2876712339857477E-2</v>
      </c>
      <c r="R652" s="80"/>
    </row>
  </sheetData>
  <autoFilter ref="A4:R652" xr:uid="{1CAD33C2-9655-4AF2-9D06-53DE235B1B88}"/>
  <conditionalFormatting sqref="B1:B117">
    <cfRule type="duplicateValues" dxfId="15" priority="1213"/>
    <cfRule type="duplicateValues" dxfId="14" priority="1214"/>
  </conditionalFormatting>
  <conditionalFormatting sqref="B1:B1048576">
    <cfRule type="duplicateValues" dxfId="13" priority="3"/>
    <cfRule type="duplicateValues" dxfId="12" priority="4"/>
  </conditionalFormatting>
  <conditionalFormatting sqref="B118:B119">
    <cfRule type="duplicateValues" dxfId="11" priority="10"/>
    <cfRule type="duplicateValues" dxfId="10" priority="11"/>
  </conditionalFormatting>
  <conditionalFormatting sqref="B120">
    <cfRule type="duplicateValues" dxfId="9" priority="12"/>
    <cfRule type="duplicateValues" dxfId="8" priority="13"/>
  </conditionalFormatting>
  <conditionalFormatting sqref="B121:B125">
    <cfRule type="duplicateValues" dxfId="7" priority="14"/>
    <cfRule type="duplicateValues" dxfId="6" priority="15"/>
  </conditionalFormatting>
  <conditionalFormatting sqref="B126:B129">
    <cfRule type="duplicateValues" dxfId="5" priority="6"/>
    <cfRule type="duplicateValues" dxfId="4" priority="7"/>
  </conditionalFormatting>
  <conditionalFormatting sqref="B130:B652">
    <cfRule type="duplicateValues" dxfId="3" priority="1221"/>
    <cfRule type="duplicateValues" dxfId="2" priority="1222"/>
  </conditionalFormatting>
  <conditionalFormatting sqref="C68">
    <cfRule type="duplicateValues" dxfId="1" priority="2"/>
  </conditionalFormatting>
  <conditionalFormatting sqref="C75">
    <cfRule type="duplicateValues" dxfId="0" priority="1"/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5A5F-43E9-4F39-890E-ECD8C89CB7C1}">
  <dimension ref="A2:H29"/>
  <sheetViews>
    <sheetView zoomScale="90" zoomScaleNormal="90" workbookViewId="0">
      <selection activeCell="H5" sqref="H5"/>
    </sheetView>
  </sheetViews>
  <sheetFormatPr defaultRowHeight="14.4" x14ac:dyDescent="0.3"/>
  <cols>
    <col min="1" max="1" width="11.33203125" customWidth="1"/>
    <col min="2" max="2" width="54" bestFit="1" customWidth="1"/>
    <col min="3" max="3" width="18.33203125" customWidth="1"/>
    <col min="4" max="4" width="10.6640625" customWidth="1"/>
    <col min="5" max="5" width="18.33203125" customWidth="1"/>
    <col min="6" max="7" width="19.44140625" customWidth="1"/>
    <col min="8" max="8" width="17.44140625" customWidth="1"/>
  </cols>
  <sheetData>
    <row r="2" spans="1:8" x14ac:dyDescent="0.3">
      <c r="C2" s="25" t="s">
        <v>449</v>
      </c>
      <c r="E2" s="134" t="str">
        <f>"FD Balance as at "&amp; TEXT(Portfolio!N1,"DD/MM/YYY")</f>
        <v>FD Balance as at 10/08/2025</v>
      </c>
      <c r="F2" s="134"/>
      <c r="G2" s="134"/>
      <c r="H2" s="134"/>
    </row>
    <row r="3" spans="1:8" x14ac:dyDescent="0.3">
      <c r="A3" t="s">
        <v>452</v>
      </c>
      <c r="B3" t="s">
        <v>453</v>
      </c>
      <c r="C3" s="24">
        <v>-9452281660.5900002</v>
      </c>
      <c r="D3" s="24"/>
      <c r="E3" s="26"/>
      <c r="F3" s="27" t="s">
        <v>450</v>
      </c>
      <c r="G3" s="27" t="s">
        <v>451</v>
      </c>
      <c r="H3" s="28" t="s">
        <v>9</v>
      </c>
    </row>
    <row r="4" spans="1:8" x14ac:dyDescent="0.3">
      <c r="A4" t="s">
        <v>455</v>
      </c>
      <c r="B4" t="s">
        <v>456</v>
      </c>
      <c r="C4" s="24">
        <v>0</v>
      </c>
      <c r="D4" s="24"/>
      <c r="E4" s="19" t="s">
        <v>454</v>
      </c>
      <c r="F4" s="20">
        <f>-(C3+C4+C5+C8+C7)</f>
        <v>9452281660.5900002</v>
      </c>
      <c r="G4" s="20">
        <f>Portfolio!J3</f>
        <v>9452281660.5900078</v>
      </c>
      <c r="H4" s="108">
        <f>G4-F4</f>
        <v>0</v>
      </c>
    </row>
    <row r="5" spans="1:8" x14ac:dyDescent="0.3">
      <c r="A5" s="29" t="s">
        <v>458</v>
      </c>
      <c r="B5" t="s">
        <v>459</v>
      </c>
      <c r="C5" s="24">
        <v>0</v>
      </c>
      <c r="D5" s="24"/>
      <c r="E5" s="19" t="s">
        <v>457</v>
      </c>
      <c r="F5" s="20">
        <f>-(C9+C10)</f>
        <v>379708764.20999998</v>
      </c>
      <c r="G5" s="20">
        <f>Portfolio!O3</f>
        <v>379688020.04161978</v>
      </c>
      <c r="H5" s="108">
        <f>G5-F5</f>
        <v>-20744.168380200863</v>
      </c>
    </row>
    <row r="6" spans="1:8" x14ac:dyDescent="0.3">
      <c r="A6" t="s">
        <v>461</v>
      </c>
      <c r="B6" t="s">
        <v>64</v>
      </c>
      <c r="C6" s="24">
        <v>-0.02</v>
      </c>
      <c r="D6" s="24"/>
      <c r="E6" s="26" t="s">
        <v>460</v>
      </c>
      <c r="F6" s="30">
        <f>SUM(F4:F5)</f>
        <v>9831990424.7999992</v>
      </c>
      <c r="G6" s="30">
        <f>SUM(G4:G5)</f>
        <v>9831969680.631628</v>
      </c>
      <c r="H6" s="109">
        <f>G6-F6</f>
        <v>-20744.168371200562</v>
      </c>
    </row>
    <row r="7" spans="1:8" x14ac:dyDescent="0.3">
      <c r="A7" t="s">
        <v>486</v>
      </c>
      <c r="B7" t="s">
        <v>487</v>
      </c>
      <c r="C7" s="24">
        <v>0</v>
      </c>
      <c r="D7" s="24"/>
    </row>
    <row r="8" spans="1:8" x14ac:dyDescent="0.3">
      <c r="A8" t="s">
        <v>488</v>
      </c>
      <c r="B8" t="s">
        <v>489</v>
      </c>
      <c r="C8" s="24">
        <v>0</v>
      </c>
      <c r="D8" s="24"/>
      <c r="E8" s="31"/>
      <c r="F8" s="31"/>
      <c r="G8" s="31"/>
      <c r="H8" s="31"/>
    </row>
    <row r="9" spans="1:8" x14ac:dyDescent="0.3">
      <c r="A9" t="s">
        <v>462</v>
      </c>
      <c r="B9" t="s">
        <v>463</v>
      </c>
      <c r="C9" s="24">
        <v>-1979133.28</v>
      </c>
      <c r="D9" s="24"/>
      <c r="F9" s="115"/>
      <c r="G9" s="133"/>
      <c r="H9" s="41"/>
    </row>
    <row r="10" spans="1:8" x14ac:dyDescent="0.3">
      <c r="A10" t="s">
        <v>464</v>
      </c>
      <c r="B10" t="s">
        <v>465</v>
      </c>
      <c r="C10" s="24">
        <v>-377729630.93000001</v>
      </c>
      <c r="D10" s="24"/>
      <c r="G10" s="40"/>
      <c r="H10" s="40"/>
    </row>
    <row r="11" spans="1:8" x14ac:dyDescent="0.3">
      <c r="A11" s="29" t="s">
        <v>878</v>
      </c>
      <c r="B11" t="s">
        <v>879</v>
      </c>
      <c r="C11" s="24">
        <v>11383914.359999999</v>
      </c>
      <c r="D11" s="24"/>
      <c r="G11" s="40"/>
      <c r="H11" s="34"/>
    </row>
    <row r="12" spans="1:8" x14ac:dyDescent="0.3">
      <c r="A12" t="s">
        <v>466</v>
      </c>
      <c r="B12" t="s">
        <v>467</v>
      </c>
      <c r="C12" s="24">
        <v>0</v>
      </c>
      <c r="D12" s="24"/>
      <c r="G12" s="40"/>
      <c r="H12" s="35"/>
    </row>
    <row r="13" spans="1:8" x14ac:dyDescent="0.3">
      <c r="A13" t="s">
        <v>468</v>
      </c>
      <c r="B13" t="s">
        <v>469</v>
      </c>
      <c r="C13" s="24">
        <v>0</v>
      </c>
      <c r="D13" s="24"/>
      <c r="E13" s="2"/>
      <c r="G13" s="21"/>
      <c r="H13" s="2"/>
    </row>
    <row r="14" spans="1:8" x14ac:dyDescent="0.3">
      <c r="A14" t="s">
        <v>470</v>
      </c>
      <c r="B14" t="s">
        <v>471</v>
      </c>
      <c r="C14" s="24">
        <v>-1195552.8500000001</v>
      </c>
      <c r="D14" s="24"/>
      <c r="E14" s="1"/>
      <c r="G14" s="32"/>
      <c r="H14" s="33"/>
    </row>
    <row r="15" spans="1:8" x14ac:dyDescent="0.3">
      <c r="A15" t="s">
        <v>472</v>
      </c>
      <c r="B15" t="s">
        <v>473</v>
      </c>
      <c r="C15" s="24">
        <v>-2655374.9300000002</v>
      </c>
      <c r="D15" s="24"/>
      <c r="E15" s="1"/>
      <c r="F15" s="36"/>
      <c r="G15" s="36"/>
      <c r="H15" s="37"/>
    </row>
    <row r="16" spans="1:8" x14ac:dyDescent="0.3">
      <c r="A16" t="s">
        <v>474</v>
      </c>
      <c r="B16" t="s">
        <v>475</v>
      </c>
      <c r="C16" s="24">
        <v>313216.17</v>
      </c>
      <c r="D16" s="24"/>
      <c r="E16" s="1"/>
      <c r="F16" s="36"/>
      <c r="G16" s="36"/>
      <c r="H16" s="37"/>
    </row>
    <row r="17" spans="1:8" x14ac:dyDescent="0.3">
      <c r="A17" t="s">
        <v>476</v>
      </c>
      <c r="B17" t="s">
        <v>477</v>
      </c>
      <c r="C17" s="24">
        <v>31597901.329999998</v>
      </c>
      <c r="D17" s="24"/>
      <c r="E17" s="1"/>
      <c r="F17" s="38"/>
      <c r="G17" s="38"/>
      <c r="H17" s="39"/>
    </row>
    <row r="18" spans="1:8" x14ac:dyDescent="0.3">
      <c r="A18" t="s">
        <v>478</v>
      </c>
      <c r="B18" t="s">
        <v>479</v>
      </c>
      <c r="C18" s="24">
        <v>1933197.96</v>
      </c>
      <c r="D18" s="24"/>
    </row>
    <row r="19" spans="1:8" x14ac:dyDescent="0.3">
      <c r="A19" t="s">
        <v>480</v>
      </c>
      <c r="B19" t="s">
        <v>481</v>
      </c>
      <c r="C19" s="24">
        <v>0</v>
      </c>
      <c r="D19" s="24"/>
    </row>
    <row r="20" spans="1:8" x14ac:dyDescent="0.3">
      <c r="A20" t="s">
        <v>482</v>
      </c>
      <c r="B20" t="s">
        <v>483</v>
      </c>
      <c r="C20" s="24">
        <v>6433465.25</v>
      </c>
      <c r="D20" s="24"/>
    </row>
    <row r="21" spans="1:8" x14ac:dyDescent="0.3">
      <c r="A21" t="s">
        <v>484</v>
      </c>
      <c r="B21" t="s">
        <v>485</v>
      </c>
      <c r="C21" s="24">
        <v>293887505.93000001</v>
      </c>
      <c r="D21" s="24"/>
    </row>
    <row r="23" spans="1:8" x14ac:dyDescent="0.3">
      <c r="E23" s="23"/>
    </row>
    <row r="29" spans="1:8" x14ac:dyDescent="0.3">
      <c r="E29" s="23"/>
    </row>
  </sheetData>
  <mergeCells count="1">
    <mergeCell ref="E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39D1-C889-45FF-8CED-DA791C2CC946}">
  <sheetPr codeName="Sheet1">
    <tabColor rgb="FFFFFF00"/>
  </sheetPr>
  <dimension ref="A1:G18"/>
  <sheetViews>
    <sheetView zoomScale="90" zoomScaleNormal="90" workbookViewId="0">
      <selection activeCell="F17" sqref="F17"/>
    </sheetView>
  </sheetViews>
  <sheetFormatPr defaultColWidth="9.109375" defaultRowHeight="14.4" x14ac:dyDescent="0.3"/>
  <cols>
    <col min="1" max="1" width="12.88671875" style="4" customWidth="1"/>
    <col min="2" max="2" width="53" style="4" bestFit="1" customWidth="1"/>
    <col min="3" max="6" width="17.88671875" style="4" customWidth="1"/>
    <col min="7" max="16384" width="9.109375" style="4"/>
  </cols>
  <sheetData>
    <row r="1" spans="1:7" ht="15.6" x14ac:dyDescent="0.3">
      <c r="A1" s="3" t="s">
        <v>38</v>
      </c>
    </row>
    <row r="2" spans="1:7" ht="15.6" x14ac:dyDescent="0.3">
      <c r="A2" s="3" t="s">
        <v>34</v>
      </c>
    </row>
    <row r="4" spans="1:7" ht="28.8" x14ac:dyDescent="0.3">
      <c r="A4" s="5" t="s">
        <v>35</v>
      </c>
      <c r="B4" s="6"/>
      <c r="C4" s="7" t="s">
        <v>39</v>
      </c>
      <c r="D4" s="8" t="s">
        <v>40</v>
      </c>
      <c r="E4" s="9" t="s">
        <v>41</v>
      </c>
    </row>
    <row r="5" spans="1:7" x14ac:dyDescent="0.3">
      <c r="A5" s="10" t="s">
        <v>42</v>
      </c>
      <c r="B5" s="10" t="s">
        <v>43</v>
      </c>
      <c r="C5" s="11"/>
      <c r="D5" s="12">
        <f>Summary!B13</f>
        <v>8738264</v>
      </c>
      <c r="E5" s="13">
        <f t="shared" ref="E5:E13" si="0">C5+D5</f>
        <v>8738264</v>
      </c>
    </row>
    <row r="6" spans="1:7" x14ac:dyDescent="0.3">
      <c r="A6" s="10" t="s">
        <v>44</v>
      </c>
      <c r="B6" s="10" t="s">
        <v>45</v>
      </c>
      <c r="C6" s="11"/>
      <c r="D6" s="12">
        <f>Summary!C13</f>
        <v>44315</v>
      </c>
      <c r="E6" s="13">
        <f t="shared" si="0"/>
        <v>44315</v>
      </c>
    </row>
    <row r="7" spans="1:7" x14ac:dyDescent="0.3">
      <c r="A7" s="14" t="s">
        <v>46</v>
      </c>
      <c r="B7" s="14" t="s">
        <v>47</v>
      </c>
      <c r="C7" s="15"/>
      <c r="D7" s="16"/>
      <c r="E7" s="16"/>
    </row>
    <row r="8" spans="1:7" x14ac:dyDescent="0.3">
      <c r="A8" s="10" t="s">
        <v>48</v>
      </c>
      <c r="B8" s="10" t="s">
        <v>49</v>
      </c>
      <c r="C8" s="11"/>
      <c r="D8" s="12">
        <f>-Summary!G13+D6</f>
        <v>-1458</v>
      </c>
      <c r="E8" s="13">
        <f t="shared" si="0"/>
        <v>-1458</v>
      </c>
    </row>
    <row r="9" spans="1:7" x14ac:dyDescent="0.3">
      <c r="A9" s="10" t="s">
        <v>50</v>
      </c>
      <c r="B9" s="10" t="s">
        <v>78</v>
      </c>
      <c r="C9" s="11"/>
      <c r="D9" s="12">
        <f>-Summary!F13</f>
        <v>-13614</v>
      </c>
      <c r="E9" s="13">
        <f t="shared" si="0"/>
        <v>-13614</v>
      </c>
    </row>
    <row r="10" spans="1:7" x14ac:dyDescent="0.3">
      <c r="A10" s="10" t="s">
        <v>51</v>
      </c>
      <c r="B10" s="10" t="s">
        <v>52</v>
      </c>
      <c r="C10" s="11"/>
      <c r="D10" s="12">
        <v>0</v>
      </c>
      <c r="E10" s="13">
        <f t="shared" si="0"/>
        <v>0</v>
      </c>
    </row>
    <row r="11" spans="1:7" x14ac:dyDescent="0.3">
      <c r="A11" s="14" t="s">
        <v>53</v>
      </c>
      <c r="B11" s="14" t="s">
        <v>37</v>
      </c>
      <c r="C11" s="15"/>
      <c r="D11" s="16"/>
      <c r="E11" s="16"/>
    </row>
    <row r="12" spans="1:7" x14ac:dyDescent="0.3">
      <c r="A12" s="10" t="s">
        <v>54</v>
      </c>
      <c r="B12" s="10" t="s">
        <v>55</v>
      </c>
      <c r="C12" s="11"/>
      <c r="D12" s="12">
        <f>Summary!D13+Summary!E13</f>
        <v>1091410</v>
      </c>
      <c r="E12" s="13">
        <f t="shared" si="0"/>
        <v>1091410</v>
      </c>
    </row>
    <row r="13" spans="1:7" x14ac:dyDescent="0.3">
      <c r="A13" s="10" t="s">
        <v>56</v>
      </c>
      <c r="B13" s="10" t="s">
        <v>57</v>
      </c>
      <c r="C13" s="11"/>
      <c r="D13" s="12">
        <f>Summary!H13</f>
        <v>17368</v>
      </c>
      <c r="E13" s="13">
        <f t="shared" si="0"/>
        <v>17368</v>
      </c>
    </row>
    <row r="14" spans="1:7" x14ac:dyDescent="0.3">
      <c r="A14" s="14" t="s">
        <v>58</v>
      </c>
      <c r="B14" s="14" t="s">
        <v>59</v>
      </c>
      <c r="C14" s="17">
        <f>SUM(C5+C10+C12+C13)</f>
        <v>0</v>
      </c>
      <c r="D14" s="16">
        <f>SUM(D5+D8+D9+D12+D13)</f>
        <v>9831970</v>
      </c>
      <c r="E14" s="16">
        <f>SUM(E5+E8+E9+E10+E12+E13)</f>
        <v>9831970</v>
      </c>
      <c r="F14" s="22">
        <f>Summary!I11/1000</f>
        <v>9831969.1052499991</v>
      </c>
    </row>
    <row r="15" spans="1:7" x14ac:dyDescent="0.3">
      <c r="F15" s="18">
        <f>E14-F14</f>
        <v>0.89475000090897083</v>
      </c>
      <c r="G15" s="130"/>
    </row>
    <row r="17" spans="6:6" x14ac:dyDescent="0.3">
      <c r="F17" s="22">
        <f>Portfolio!N3/1000</f>
        <v>9831969.6806316171</v>
      </c>
    </row>
    <row r="18" spans="6:6" x14ac:dyDescent="0.3">
      <c r="F18" s="128">
        <f>F17-E14</f>
        <v>-0.31936838291585445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828E-3403-4529-A85D-FE440191D1F0}">
  <dimension ref="A1:N36"/>
  <sheetViews>
    <sheetView zoomScale="90" zoomScaleNormal="90" workbookViewId="0">
      <selection activeCell="F6" sqref="F6"/>
    </sheetView>
  </sheetViews>
  <sheetFormatPr defaultRowHeight="14.4" x14ac:dyDescent="0.3"/>
  <cols>
    <col min="1" max="1" width="11.88671875" customWidth="1"/>
    <col min="2" max="2" width="16.88671875" customWidth="1"/>
    <col min="3" max="6" width="13" customWidth="1"/>
    <col min="7" max="8" width="14" customWidth="1"/>
    <col min="9" max="9" width="16.88671875" customWidth="1"/>
    <col min="10" max="11" width="12.6640625" customWidth="1"/>
    <col min="13" max="13" width="16.6640625" customWidth="1"/>
  </cols>
  <sheetData>
    <row r="1" spans="1:14" s="73" customFormat="1" x14ac:dyDescent="0.3">
      <c r="B1" s="74" t="s">
        <v>706</v>
      </c>
      <c r="C1" s="74" t="s">
        <v>707</v>
      </c>
      <c r="D1" s="74" t="s">
        <v>708</v>
      </c>
      <c r="E1" s="74" t="s">
        <v>709</v>
      </c>
      <c r="F1" s="74" t="s">
        <v>710</v>
      </c>
      <c r="G1" s="74" t="s">
        <v>711</v>
      </c>
      <c r="H1" s="74" t="s">
        <v>712</v>
      </c>
      <c r="I1" s="74" t="s">
        <v>713</v>
      </c>
    </row>
    <row r="2" spans="1:14" ht="15" customHeight="1" x14ac:dyDescent="0.3">
      <c r="A2" s="62" t="s">
        <v>656</v>
      </c>
      <c r="B2" s="63" t="s">
        <v>656</v>
      </c>
      <c r="C2" s="64" t="s">
        <v>657</v>
      </c>
      <c r="D2" s="59"/>
      <c r="E2" s="60"/>
      <c r="F2" s="64" t="s">
        <v>658</v>
      </c>
      <c r="G2" s="59"/>
      <c r="H2" s="65" t="s">
        <v>656</v>
      </c>
      <c r="I2" s="62" t="s">
        <v>656</v>
      </c>
    </row>
    <row r="3" spans="1:14" ht="46.5" customHeight="1" x14ac:dyDescent="0.3">
      <c r="A3" s="64" t="s">
        <v>659</v>
      </c>
      <c r="B3" s="64" t="s">
        <v>660</v>
      </c>
      <c r="C3" s="66" t="s">
        <v>661</v>
      </c>
      <c r="D3" s="66" t="s">
        <v>662</v>
      </c>
      <c r="E3" s="66" t="s">
        <v>663</v>
      </c>
      <c r="F3" s="66" t="s">
        <v>664</v>
      </c>
      <c r="G3" s="64" t="s">
        <v>665</v>
      </c>
      <c r="H3" s="66" t="s">
        <v>666</v>
      </c>
      <c r="I3" s="64" t="s">
        <v>667</v>
      </c>
    </row>
    <row r="4" spans="1:14" x14ac:dyDescent="0.3">
      <c r="A4" s="121">
        <v>45872</v>
      </c>
      <c r="B4" s="110">
        <v>8735894767.3299999</v>
      </c>
      <c r="C4" s="122">
        <v>4269674.1399999997</v>
      </c>
      <c r="D4" s="122">
        <v>0</v>
      </c>
      <c r="E4" s="122">
        <v>0</v>
      </c>
      <c r="F4" s="122">
        <v>0</v>
      </c>
      <c r="G4" s="110">
        <v>4243762.4400000004</v>
      </c>
      <c r="H4" s="122">
        <v>2343212.2400000002</v>
      </c>
      <c r="I4" s="110">
        <v>8738263891.2700005</v>
      </c>
      <c r="K4" s="129">
        <f>B4+C4+D4+E4-F4-G4+H4-I4</f>
        <v>0</v>
      </c>
      <c r="M4" s="58"/>
      <c r="N4" s="61"/>
    </row>
    <row r="5" spans="1:14" x14ac:dyDescent="0.3">
      <c r="A5" s="121">
        <v>45873</v>
      </c>
      <c r="B5" s="110">
        <v>8738263891.2700005</v>
      </c>
      <c r="C5" s="122">
        <v>1948491.77</v>
      </c>
      <c r="D5" s="122">
        <v>1008940000</v>
      </c>
      <c r="E5" s="122">
        <v>0</v>
      </c>
      <c r="F5" s="122">
        <v>7148550.1299999999</v>
      </c>
      <c r="G5" s="110">
        <v>1921617.36</v>
      </c>
      <c r="H5" s="122">
        <v>2502793.71</v>
      </c>
      <c r="I5" s="110">
        <v>9742585009.2600002</v>
      </c>
      <c r="K5" s="129">
        <f t="shared" ref="K5:K11" si="0">B5+C5+D5+E5-F5-G5+H5-I5</f>
        <v>0</v>
      </c>
    </row>
    <row r="6" spans="1:14" x14ac:dyDescent="0.3">
      <c r="A6" s="121">
        <v>45874</v>
      </c>
      <c r="B6" s="110">
        <v>9742585009.2600002</v>
      </c>
      <c r="C6" s="122">
        <v>305324.34000000003</v>
      </c>
      <c r="D6" s="122">
        <v>9100000</v>
      </c>
      <c r="E6" s="122">
        <v>0</v>
      </c>
      <c r="F6" s="122">
        <v>623138.48</v>
      </c>
      <c r="G6" s="110">
        <v>303519.84999999998</v>
      </c>
      <c r="H6" s="122">
        <v>2595311.7200000002</v>
      </c>
      <c r="I6" s="110">
        <v>9753658986.9899998</v>
      </c>
      <c r="K6" s="129">
        <f t="shared" si="0"/>
        <v>0</v>
      </c>
    </row>
    <row r="7" spans="1:14" x14ac:dyDescent="0.3">
      <c r="A7" s="121">
        <v>45875</v>
      </c>
      <c r="B7" s="110">
        <v>9753658986.9899998</v>
      </c>
      <c r="C7" s="122">
        <v>600000</v>
      </c>
      <c r="D7" s="122">
        <v>71570000</v>
      </c>
      <c r="E7" s="122">
        <v>0</v>
      </c>
      <c r="F7" s="122">
        <v>142210.49</v>
      </c>
      <c r="G7" s="110">
        <v>2600000</v>
      </c>
      <c r="H7" s="122">
        <v>2528787.9700000002</v>
      </c>
      <c r="I7" s="110">
        <v>9825615564.4699993</v>
      </c>
      <c r="K7" s="129">
        <f t="shared" si="0"/>
        <v>0</v>
      </c>
    </row>
    <row r="8" spans="1:14" x14ac:dyDescent="0.3">
      <c r="A8" s="121">
        <v>45876</v>
      </c>
      <c r="B8" s="110">
        <v>9825615564.4699993</v>
      </c>
      <c r="C8" s="122">
        <v>16998051.760000002</v>
      </c>
      <c r="D8" s="122">
        <v>1800000</v>
      </c>
      <c r="E8" s="122">
        <v>0</v>
      </c>
      <c r="F8" s="122">
        <v>5700000</v>
      </c>
      <c r="G8" s="110">
        <v>16569789.279999999</v>
      </c>
      <c r="H8" s="122">
        <v>1932581.37</v>
      </c>
      <c r="I8" s="110">
        <v>9824076408.3199997</v>
      </c>
      <c r="K8" s="129">
        <f t="shared" si="0"/>
        <v>0</v>
      </c>
    </row>
    <row r="9" spans="1:14" x14ac:dyDescent="0.3">
      <c r="A9" s="121">
        <v>45877</v>
      </c>
      <c r="B9" s="110">
        <v>9824076408.3199997</v>
      </c>
      <c r="C9" s="122">
        <v>7000000</v>
      </c>
      <c r="D9" s="122">
        <v>0</v>
      </c>
      <c r="E9" s="122">
        <v>0</v>
      </c>
      <c r="F9" s="122">
        <v>0</v>
      </c>
      <c r="G9" s="110">
        <v>7000000</v>
      </c>
      <c r="H9" s="122">
        <v>2672605.21</v>
      </c>
      <c r="I9" s="110">
        <v>9826749013.5300007</v>
      </c>
      <c r="K9" s="129">
        <f t="shared" si="0"/>
        <v>0</v>
      </c>
    </row>
    <row r="10" spans="1:14" x14ac:dyDescent="0.3">
      <c r="A10" s="121">
        <v>45878</v>
      </c>
      <c r="B10" s="110">
        <v>9826749013.5300007</v>
      </c>
      <c r="C10" s="122">
        <v>13463068.67</v>
      </c>
      <c r="D10" s="122">
        <v>0</v>
      </c>
      <c r="E10" s="122">
        <v>0</v>
      </c>
      <c r="F10" s="122">
        <v>0</v>
      </c>
      <c r="G10" s="110">
        <v>13378429.74</v>
      </c>
      <c r="H10" s="122">
        <v>2583907.36</v>
      </c>
      <c r="I10" s="110">
        <v>9829417559.8199997</v>
      </c>
      <c r="K10" s="129">
        <f t="shared" si="0"/>
        <v>0</v>
      </c>
    </row>
    <row r="11" spans="1:14" x14ac:dyDescent="0.3">
      <c r="A11" s="121">
        <v>45879</v>
      </c>
      <c r="B11" s="110">
        <v>9829417559.8199997</v>
      </c>
      <c r="C11" s="122">
        <v>4000000</v>
      </c>
      <c r="D11" s="122">
        <v>0</v>
      </c>
      <c r="E11" s="122">
        <v>0</v>
      </c>
      <c r="F11" s="122">
        <v>0</v>
      </c>
      <c r="G11" s="110">
        <v>4000000</v>
      </c>
      <c r="H11" s="122">
        <v>2551545.4300000002</v>
      </c>
      <c r="I11" s="110">
        <v>9831969105.25</v>
      </c>
      <c r="K11" s="129">
        <f t="shared" si="0"/>
        <v>0</v>
      </c>
    </row>
    <row r="12" spans="1:14" x14ac:dyDescent="0.3">
      <c r="B12" s="75">
        <f>I16</f>
        <v>8738263891.2677002</v>
      </c>
      <c r="C12" s="75">
        <f t="shared" ref="C12:H12" si="1">SUM(C5:C11)</f>
        <v>44314936.539999999</v>
      </c>
      <c r="D12" s="75">
        <f t="shared" si="1"/>
        <v>1091410000</v>
      </c>
      <c r="E12" s="75">
        <f t="shared" si="1"/>
        <v>0</v>
      </c>
      <c r="F12" s="75">
        <f t="shared" si="1"/>
        <v>13613899.1</v>
      </c>
      <c r="G12" s="75">
        <f t="shared" si="1"/>
        <v>45773356.229999997</v>
      </c>
      <c r="H12" s="75">
        <f t="shared" si="1"/>
        <v>17367532.77</v>
      </c>
      <c r="I12" s="61">
        <f>B12+C12+D12+E12-F12-G12+H12</f>
        <v>9831969105.2477016</v>
      </c>
      <c r="J12" s="61">
        <f>I12-I11</f>
        <v>-2.2983551025390625E-3</v>
      </c>
      <c r="K12" s="61"/>
    </row>
    <row r="13" spans="1:14" x14ac:dyDescent="0.3">
      <c r="B13" s="76">
        <f t="shared" ref="B13:I13" si="2">ROUND(B12/1000,0)</f>
        <v>8738264</v>
      </c>
      <c r="C13" s="76">
        <f t="shared" si="2"/>
        <v>44315</v>
      </c>
      <c r="D13" s="76">
        <f t="shared" si="2"/>
        <v>1091410</v>
      </c>
      <c r="E13" s="76">
        <f t="shared" si="2"/>
        <v>0</v>
      </c>
      <c r="F13" s="76">
        <f t="shared" si="2"/>
        <v>13614</v>
      </c>
      <c r="G13" s="76">
        <f t="shared" si="2"/>
        <v>45773</v>
      </c>
      <c r="H13" s="76">
        <f>ROUND(H12/1000,0)</f>
        <v>17368</v>
      </c>
      <c r="I13" s="76">
        <f t="shared" si="2"/>
        <v>9831969</v>
      </c>
      <c r="K13" s="61"/>
    </row>
    <row r="15" spans="1:14" x14ac:dyDescent="0.3">
      <c r="A15" s="31" t="s">
        <v>850</v>
      </c>
    </row>
    <row r="16" spans="1:14" x14ac:dyDescent="0.3">
      <c r="A16" s="123">
        <v>45872</v>
      </c>
      <c r="B16" s="124">
        <v>8735894767.3276997</v>
      </c>
      <c r="C16" s="125">
        <v>4269674.1399999997</v>
      </c>
      <c r="D16" s="125">
        <v>0</v>
      </c>
      <c r="E16" s="125">
        <v>0</v>
      </c>
      <c r="F16" s="125">
        <v>0</v>
      </c>
      <c r="G16" s="124">
        <v>4243762.4400000004</v>
      </c>
      <c r="H16" s="125">
        <v>2343212.2400000002</v>
      </c>
      <c r="I16" s="124">
        <v>8738263891.2677002</v>
      </c>
      <c r="K16" s="61">
        <f>I4-I16</f>
        <v>2.300262451171875E-3</v>
      </c>
    </row>
    <row r="18" spans="2:9" x14ac:dyDescent="0.3">
      <c r="B18" s="58">
        <f>Detailed!C8+Detailed!D8</f>
        <v>8735894767.3299999</v>
      </c>
      <c r="C18" s="58">
        <f>Detailed!H8+Detailed!I8</f>
        <v>4269674.1400000006</v>
      </c>
      <c r="D18" s="58">
        <f>Detailed!F8</f>
        <v>0</v>
      </c>
      <c r="E18" s="58">
        <f>+Detailed!G8</f>
        <v>0</v>
      </c>
      <c r="F18" s="58">
        <f>Detailed!K8</f>
        <v>0</v>
      </c>
      <c r="G18" s="58">
        <f>Detailed!O8</f>
        <v>4243762.4400000004</v>
      </c>
      <c r="H18" s="58">
        <f>Detailed!T8</f>
        <v>2343212.2400000002</v>
      </c>
      <c r="I18" s="58">
        <f>Detailed!U8+Detailed!V8</f>
        <v>8738263891.2700005</v>
      </c>
    </row>
    <row r="19" spans="2:9" x14ac:dyDescent="0.3">
      <c r="B19" s="58">
        <f>Detailed!C9+Detailed!D9</f>
        <v>8738263891.2700005</v>
      </c>
      <c r="C19" s="58">
        <f>Detailed!H9+Detailed!I9</f>
        <v>1948491.77</v>
      </c>
      <c r="D19" s="58">
        <f>Detailed!F9</f>
        <v>1008940000</v>
      </c>
      <c r="E19" s="58">
        <f>+Detailed!G9</f>
        <v>0</v>
      </c>
      <c r="F19" s="58">
        <f>Detailed!K9</f>
        <v>7148550.1299999999</v>
      </c>
      <c r="G19" s="58">
        <f>Detailed!O9</f>
        <v>1921617.36</v>
      </c>
      <c r="H19" s="58">
        <f>Detailed!T9</f>
        <v>2502793.71</v>
      </c>
      <c r="I19" s="58">
        <f>Detailed!U9+Detailed!V9</f>
        <v>9742585009.2600002</v>
      </c>
    </row>
    <row r="20" spans="2:9" x14ac:dyDescent="0.3">
      <c r="B20" s="58">
        <f>Detailed!C10+Detailed!D10</f>
        <v>9742585009.2600002</v>
      </c>
      <c r="C20" s="58">
        <f>Detailed!H10+Detailed!I10</f>
        <v>305324.33999999997</v>
      </c>
      <c r="D20" s="58">
        <f>Detailed!F10</f>
        <v>9100000</v>
      </c>
      <c r="E20" s="58">
        <f>+Detailed!G10</f>
        <v>0</v>
      </c>
      <c r="F20" s="58">
        <f>Detailed!K10</f>
        <v>623138.48</v>
      </c>
      <c r="G20" s="58">
        <f>Detailed!O10</f>
        <v>303519.84999999998</v>
      </c>
      <c r="H20" s="58">
        <f>Detailed!T10</f>
        <v>2595311.7200000002</v>
      </c>
      <c r="I20" s="58">
        <f>Detailed!U10+Detailed!V10</f>
        <v>9753658986.9899998</v>
      </c>
    </row>
    <row r="21" spans="2:9" x14ac:dyDescent="0.3">
      <c r="B21" s="58">
        <f>Detailed!C11+Detailed!D11</f>
        <v>9753658986.9899998</v>
      </c>
      <c r="C21" s="58">
        <f>Detailed!H11+Detailed!I11</f>
        <v>600000</v>
      </c>
      <c r="D21" s="58">
        <f>Detailed!F11</f>
        <v>71570000</v>
      </c>
      <c r="E21" s="58">
        <f>+Detailed!G11</f>
        <v>0</v>
      </c>
      <c r="F21" s="58">
        <f>Detailed!K11</f>
        <v>142210.49</v>
      </c>
      <c r="G21" s="58">
        <f>Detailed!O11</f>
        <v>2600000</v>
      </c>
      <c r="H21" s="58">
        <f>Detailed!T11</f>
        <v>2528787.9700000002</v>
      </c>
      <c r="I21" s="58">
        <f>Detailed!U11+Detailed!V11</f>
        <v>9825615564.4700012</v>
      </c>
    </row>
    <row r="22" spans="2:9" x14ac:dyDescent="0.3">
      <c r="B22" s="58">
        <f>Detailed!C12+Detailed!D12</f>
        <v>9825615564.4700012</v>
      </c>
      <c r="C22" s="58">
        <f>Detailed!H12+Detailed!I12</f>
        <v>16998051.759999998</v>
      </c>
      <c r="D22" s="58">
        <f>Detailed!F12</f>
        <v>1800000</v>
      </c>
      <c r="E22" s="58">
        <f>+Detailed!G12</f>
        <v>0</v>
      </c>
      <c r="F22" s="58">
        <f>Detailed!K12</f>
        <v>5700000</v>
      </c>
      <c r="G22" s="58">
        <f>Detailed!O12</f>
        <v>16569789.279999999</v>
      </c>
      <c r="H22" s="58">
        <f>Detailed!T12</f>
        <v>1932581.37</v>
      </c>
      <c r="I22" s="58">
        <f>Detailed!U12+Detailed!V12</f>
        <v>9824076408.3199997</v>
      </c>
    </row>
    <row r="23" spans="2:9" x14ac:dyDescent="0.3">
      <c r="B23" s="58">
        <f>Detailed!C13+Detailed!D13</f>
        <v>9824076408.3199997</v>
      </c>
      <c r="C23" s="58">
        <f>Detailed!H13+Detailed!I13</f>
        <v>7000000</v>
      </c>
      <c r="D23" s="58">
        <f>Detailed!F13</f>
        <v>0</v>
      </c>
      <c r="E23" s="58">
        <f>+Detailed!G13</f>
        <v>0</v>
      </c>
      <c r="F23" s="58">
        <f>Detailed!K13</f>
        <v>0</v>
      </c>
      <c r="G23" s="58">
        <f>Detailed!O13</f>
        <v>7000000</v>
      </c>
      <c r="H23" s="58">
        <f>Detailed!T13</f>
        <v>2672605.21</v>
      </c>
      <c r="I23" s="58">
        <f>Detailed!U13+Detailed!V13</f>
        <v>9826749013.5300007</v>
      </c>
    </row>
    <row r="24" spans="2:9" x14ac:dyDescent="0.3">
      <c r="B24" s="58">
        <f>Detailed!C14+Detailed!D14</f>
        <v>9826749013.5300007</v>
      </c>
      <c r="C24" s="58">
        <f>Detailed!H14+Detailed!I14</f>
        <v>13463068.67</v>
      </c>
      <c r="D24" s="58">
        <f>Detailed!F14</f>
        <v>0</v>
      </c>
      <c r="E24" s="58">
        <f>+Detailed!G14</f>
        <v>0</v>
      </c>
      <c r="F24" s="58">
        <f>Detailed!K14</f>
        <v>0</v>
      </c>
      <c r="G24" s="58">
        <f>Detailed!O14</f>
        <v>13378429.74</v>
      </c>
      <c r="H24" s="58">
        <f>Detailed!T14</f>
        <v>2583907.36</v>
      </c>
      <c r="I24" s="58">
        <f>Detailed!U14+Detailed!V14</f>
        <v>9829417559.8199997</v>
      </c>
    </row>
    <row r="25" spans="2:9" x14ac:dyDescent="0.3">
      <c r="B25" s="58">
        <f>Detailed!C15+Detailed!D15</f>
        <v>9829417559.8199997</v>
      </c>
      <c r="C25" s="58">
        <f>Detailed!H15+Detailed!I15</f>
        <v>4000000</v>
      </c>
      <c r="D25" s="58">
        <f>Detailed!F15</f>
        <v>0</v>
      </c>
      <c r="E25" s="58">
        <f>+Detailed!G15</f>
        <v>0</v>
      </c>
      <c r="F25" s="58">
        <f>Detailed!K15</f>
        <v>0</v>
      </c>
      <c r="G25" s="58">
        <f>Detailed!O15</f>
        <v>4000000</v>
      </c>
      <c r="H25" s="58">
        <f>Detailed!T15</f>
        <v>2551545.4300000002</v>
      </c>
      <c r="I25" s="58">
        <f>Detailed!U15+Detailed!V15</f>
        <v>9831969105.25</v>
      </c>
    </row>
    <row r="26" spans="2:9" x14ac:dyDescent="0.3">
      <c r="H26" s="58"/>
    </row>
    <row r="28" spans="2:9" x14ac:dyDescent="0.3">
      <c r="B28" s="61">
        <f t="shared" ref="B28:B35" si="3">B4-B18</f>
        <v>0</v>
      </c>
      <c r="C28" s="61">
        <f t="shared" ref="C28:I28" si="4">C4-C18</f>
        <v>0</v>
      </c>
      <c r="D28" s="61">
        <f t="shared" si="4"/>
        <v>0</v>
      </c>
      <c r="E28" s="61">
        <f t="shared" si="4"/>
        <v>0</v>
      </c>
      <c r="F28" s="61">
        <f t="shared" si="4"/>
        <v>0</v>
      </c>
      <c r="G28" s="61">
        <f t="shared" si="4"/>
        <v>0</v>
      </c>
      <c r="H28" s="61">
        <f t="shared" si="4"/>
        <v>0</v>
      </c>
      <c r="I28" s="61">
        <f t="shared" si="4"/>
        <v>0</v>
      </c>
    </row>
    <row r="29" spans="2:9" x14ac:dyDescent="0.3">
      <c r="B29" s="61">
        <f t="shared" si="3"/>
        <v>0</v>
      </c>
      <c r="C29" s="61">
        <f t="shared" ref="C29:I35" si="5">C5-C19</f>
        <v>0</v>
      </c>
      <c r="D29" s="61">
        <f t="shared" si="5"/>
        <v>0</v>
      </c>
      <c r="E29" s="61">
        <f t="shared" si="5"/>
        <v>0</v>
      </c>
      <c r="F29" s="61">
        <f t="shared" si="5"/>
        <v>0</v>
      </c>
      <c r="G29" s="61">
        <f t="shared" si="5"/>
        <v>0</v>
      </c>
      <c r="H29" s="61">
        <f t="shared" si="5"/>
        <v>0</v>
      </c>
      <c r="I29" s="61">
        <f t="shared" si="5"/>
        <v>0</v>
      </c>
    </row>
    <row r="30" spans="2:9" x14ac:dyDescent="0.3">
      <c r="B30" s="61">
        <f t="shared" si="3"/>
        <v>0</v>
      </c>
      <c r="C30" s="61">
        <f t="shared" si="5"/>
        <v>0</v>
      </c>
      <c r="D30" s="61">
        <f t="shared" si="5"/>
        <v>0</v>
      </c>
      <c r="E30" s="61">
        <f t="shared" si="5"/>
        <v>0</v>
      </c>
      <c r="F30" s="61">
        <f t="shared" si="5"/>
        <v>0</v>
      </c>
      <c r="G30" s="61">
        <f t="shared" si="5"/>
        <v>0</v>
      </c>
      <c r="H30" s="61">
        <f t="shared" si="5"/>
        <v>0</v>
      </c>
      <c r="I30" s="61">
        <f t="shared" si="5"/>
        <v>0</v>
      </c>
    </row>
    <row r="31" spans="2:9" x14ac:dyDescent="0.3">
      <c r="B31" s="61">
        <f t="shared" si="3"/>
        <v>0</v>
      </c>
      <c r="C31" s="61">
        <f t="shared" si="5"/>
        <v>0</v>
      </c>
      <c r="D31" s="61">
        <f t="shared" si="5"/>
        <v>0</v>
      </c>
      <c r="E31" s="61">
        <f t="shared" si="5"/>
        <v>0</v>
      </c>
      <c r="F31" s="61">
        <f t="shared" si="5"/>
        <v>0</v>
      </c>
      <c r="G31" s="61">
        <f t="shared" si="5"/>
        <v>0</v>
      </c>
      <c r="H31" s="61">
        <f t="shared" si="5"/>
        <v>0</v>
      </c>
      <c r="I31" s="61">
        <f t="shared" si="5"/>
        <v>0</v>
      </c>
    </row>
    <row r="32" spans="2:9" x14ac:dyDescent="0.3">
      <c r="B32" s="61">
        <f t="shared" si="3"/>
        <v>0</v>
      </c>
      <c r="C32" s="61">
        <f t="shared" si="5"/>
        <v>0</v>
      </c>
      <c r="D32" s="61">
        <f t="shared" si="5"/>
        <v>0</v>
      </c>
      <c r="E32" s="61">
        <f t="shared" si="5"/>
        <v>0</v>
      </c>
      <c r="F32" s="61">
        <f t="shared" si="5"/>
        <v>0</v>
      </c>
      <c r="G32" s="61">
        <f t="shared" si="5"/>
        <v>0</v>
      </c>
      <c r="H32" s="61">
        <f t="shared" si="5"/>
        <v>0</v>
      </c>
      <c r="I32" s="61">
        <f t="shared" si="5"/>
        <v>0</v>
      </c>
    </row>
    <row r="33" spans="2:9" x14ac:dyDescent="0.3">
      <c r="B33" s="61">
        <f t="shared" si="3"/>
        <v>0</v>
      </c>
      <c r="C33" s="61">
        <f t="shared" si="5"/>
        <v>0</v>
      </c>
      <c r="D33" s="61">
        <f t="shared" si="5"/>
        <v>0</v>
      </c>
      <c r="E33" s="61">
        <f t="shared" si="5"/>
        <v>0</v>
      </c>
      <c r="F33" s="61">
        <f t="shared" si="5"/>
        <v>0</v>
      </c>
      <c r="G33" s="61">
        <f t="shared" si="5"/>
        <v>0</v>
      </c>
      <c r="H33" s="61">
        <f t="shared" si="5"/>
        <v>0</v>
      </c>
      <c r="I33" s="61">
        <f t="shared" si="5"/>
        <v>0</v>
      </c>
    </row>
    <row r="34" spans="2:9" x14ac:dyDescent="0.3">
      <c r="B34" s="61">
        <f t="shared" si="3"/>
        <v>0</v>
      </c>
      <c r="C34" s="61">
        <f t="shared" si="5"/>
        <v>0</v>
      </c>
      <c r="D34" s="61">
        <f t="shared" si="5"/>
        <v>0</v>
      </c>
      <c r="E34" s="61">
        <f t="shared" si="5"/>
        <v>0</v>
      </c>
      <c r="F34" s="61">
        <f t="shared" si="5"/>
        <v>0</v>
      </c>
      <c r="G34" s="61">
        <f t="shared" si="5"/>
        <v>0</v>
      </c>
      <c r="H34" s="61">
        <f t="shared" si="5"/>
        <v>0</v>
      </c>
      <c r="I34" s="61">
        <f t="shared" si="5"/>
        <v>0</v>
      </c>
    </row>
    <row r="35" spans="2:9" x14ac:dyDescent="0.3">
      <c r="B35" s="61">
        <f t="shared" si="3"/>
        <v>0</v>
      </c>
      <c r="C35" s="61">
        <f t="shared" si="5"/>
        <v>0</v>
      </c>
      <c r="D35" s="61">
        <f t="shared" si="5"/>
        <v>0</v>
      </c>
      <c r="E35" s="61">
        <f t="shared" si="5"/>
        <v>0</v>
      </c>
      <c r="F35" s="61">
        <f t="shared" si="5"/>
        <v>0</v>
      </c>
      <c r="G35" s="61">
        <f t="shared" si="5"/>
        <v>0</v>
      </c>
      <c r="H35" s="61">
        <f t="shared" si="5"/>
        <v>0</v>
      </c>
      <c r="I35" s="61">
        <f t="shared" si="5"/>
        <v>0</v>
      </c>
    </row>
    <row r="36" spans="2:9" x14ac:dyDescent="0.3">
      <c r="B36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1431-1C2F-4CBF-90AF-F59C2849DBFA}">
  <dimension ref="A1:W24"/>
  <sheetViews>
    <sheetView showGridLines="0" workbookViewId="0">
      <pane xSplit="2" ySplit="7" topLeftCell="C8" activePane="bottomRight" state="frozen"/>
      <selection activeCell="C8" sqref="C8:W14"/>
      <selection pane="topRight" activeCell="C8" sqref="C8:W14"/>
      <selection pane="bottomLeft" activeCell="C8" sqref="C8:W14"/>
      <selection pane="bottomRight" activeCell="O24" sqref="O24"/>
    </sheetView>
  </sheetViews>
  <sheetFormatPr defaultColWidth="9.109375" defaultRowHeight="13.8" x14ac:dyDescent="0.3"/>
  <cols>
    <col min="1" max="1" width="11.44140625" style="42" customWidth="1"/>
    <col min="2" max="2" width="11.33203125" style="42" customWidth="1"/>
    <col min="3" max="3" width="15.109375" style="42" customWidth="1"/>
    <col min="4" max="4" width="12.44140625" style="42" customWidth="1"/>
    <col min="5" max="5" width="14" style="42" customWidth="1"/>
    <col min="6" max="6" width="15" style="42" customWidth="1"/>
    <col min="7" max="7" width="11.33203125" style="42" customWidth="1"/>
    <col min="8" max="9" width="13.6640625" style="42" customWidth="1"/>
    <col min="10" max="10" width="14.6640625" style="42" customWidth="1"/>
    <col min="11" max="11" width="15.109375" style="42" customWidth="1"/>
    <col min="12" max="14" width="13.6640625" style="42" customWidth="1"/>
    <col min="15" max="15" width="15.109375" style="42" customWidth="1"/>
    <col min="16" max="19" width="13.6640625" style="42" customWidth="1"/>
    <col min="20" max="20" width="15.44140625" style="42" customWidth="1"/>
    <col min="21" max="21" width="15.6640625" style="42" bestFit="1" customWidth="1"/>
    <col min="22" max="22" width="14.33203125" style="42" bestFit="1" customWidth="1"/>
    <col min="23" max="23" width="15.88671875" style="42" customWidth="1"/>
    <col min="24" max="16384" width="9.109375" style="43"/>
  </cols>
  <sheetData>
    <row r="1" spans="1:23" s="70" customFormat="1" ht="21" customHeight="1" x14ac:dyDescent="0.3">
      <c r="A1" s="71" t="s">
        <v>668</v>
      </c>
      <c r="B1" s="69"/>
      <c r="C1" s="69"/>
      <c r="D1" s="69"/>
      <c r="E1" s="72" t="s">
        <v>706</v>
      </c>
      <c r="F1" s="72" t="s">
        <v>708</v>
      </c>
      <c r="G1" s="72" t="s">
        <v>709</v>
      </c>
      <c r="H1" s="69"/>
      <c r="I1" s="69"/>
      <c r="J1" s="72" t="s">
        <v>707</v>
      </c>
      <c r="K1" s="74" t="s">
        <v>710</v>
      </c>
      <c r="L1" s="69"/>
      <c r="M1" s="69"/>
      <c r="N1" s="69"/>
      <c r="O1" s="74" t="s">
        <v>711</v>
      </c>
      <c r="P1" s="69"/>
      <c r="Q1" s="69"/>
      <c r="R1" s="69"/>
      <c r="S1" s="69"/>
      <c r="T1" s="69"/>
      <c r="U1" s="69"/>
      <c r="V1" s="69"/>
      <c r="W1" s="74" t="s">
        <v>713</v>
      </c>
    </row>
    <row r="2" spans="1:23" ht="9.4499999999999993" hidden="1" customHeight="1" x14ac:dyDescent="0.3">
      <c r="A2" s="44" t="s">
        <v>656</v>
      </c>
    </row>
    <row r="3" spans="1:23" ht="12.75" hidden="1" customHeight="1" x14ac:dyDescent="0.3">
      <c r="A3" s="45" t="s">
        <v>0</v>
      </c>
    </row>
    <row r="4" spans="1:23" ht="12.75" hidden="1" customHeight="1" x14ac:dyDescent="0.3">
      <c r="A4" s="45" t="s">
        <v>669</v>
      </c>
    </row>
    <row r="5" spans="1:23" ht="12.75" hidden="1" customHeight="1" x14ac:dyDescent="0.3">
      <c r="A5" s="45" t="s">
        <v>670</v>
      </c>
    </row>
    <row r="6" spans="1:23" ht="8.25" hidden="1" customHeight="1" x14ac:dyDescent="0.3"/>
    <row r="7" spans="1:23" ht="27.6" x14ac:dyDescent="0.3">
      <c r="A7" s="46" t="s">
        <v>671</v>
      </c>
      <c r="B7" s="47" t="s">
        <v>672</v>
      </c>
      <c r="C7" s="48" t="s">
        <v>673</v>
      </c>
      <c r="D7" s="48" t="s">
        <v>674</v>
      </c>
      <c r="E7" s="48" t="s">
        <v>675</v>
      </c>
      <c r="F7" s="48" t="s">
        <v>36</v>
      </c>
      <c r="G7" s="48" t="s">
        <v>676</v>
      </c>
      <c r="H7" s="48" t="s">
        <v>677</v>
      </c>
      <c r="I7" s="48" t="s">
        <v>678</v>
      </c>
      <c r="J7" s="48" t="s">
        <v>32</v>
      </c>
      <c r="K7" s="48" t="s">
        <v>679</v>
      </c>
      <c r="L7" s="48" t="s">
        <v>680</v>
      </c>
      <c r="M7" s="48" t="s">
        <v>681</v>
      </c>
      <c r="N7" s="48" t="s">
        <v>682</v>
      </c>
      <c r="O7" s="48" t="s">
        <v>683</v>
      </c>
      <c r="P7" s="48" t="s">
        <v>684</v>
      </c>
      <c r="Q7" s="48" t="s">
        <v>685</v>
      </c>
      <c r="R7" s="48" t="s">
        <v>686</v>
      </c>
      <c r="S7" s="48" t="s">
        <v>687</v>
      </c>
      <c r="T7" s="48" t="s">
        <v>688</v>
      </c>
      <c r="U7" s="46" t="s">
        <v>689</v>
      </c>
      <c r="V7" s="46" t="s">
        <v>690</v>
      </c>
      <c r="W7" s="46" t="s">
        <v>691</v>
      </c>
    </row>
    <row r="8" spans="1:23" x14ac:dyDescent="0.3">
      <c r="A8" s="117">
        <v>45872</v>
      </c>
      <c r="B8" s="118" t="s">
        <v>698</v>
      </c>
      <c r="C8" s="119">
        <v>8375918067.6800003</v>
      </c>
      <c r="D8" s="119">
        <v>359976699.64999998</v>
      </c>
      <c r="E8" s="119">
        <v>8735894767.3299999</v>
      </c>
      <c r="F8" s="119">
        <v>0</v>
      </c>
      <c r="G8" s="119">
        <v>0</v>
      </c>
      <c r="H8" s="119">
        <v>25911.7</v>
      </c>
      <c r="I8" s="119">
        <v>4243762.4400000004</v>
      </c>
      <c r="J8" s="119">
        <v>4269674.1399999997</v>
      </c>
      <c r="K8" s="119">
        <v>0</v>
      </c>
      <c r="L8" s="119">
        <v>0</v>
      </c>
      <c r="M8" s="119">
        <v>0</v>
      </c>
      <c r="N8" s="119">
        <v>0</v>
      </c>
      <c r="O8" s="119">
        <v>4243762.4400000004</v>
      </c>
      <c r="P8" s="119">
        <v>2369433.9</v>
      </c>
      <c r="Q8" s="119">
        <v>0</v>
      </c>
      <c r="R8" s="119">
        <v>309.36</v>
      </c>
      <c r="S8" s="119">
        <v>0</v>
      </c>
      <c r="T8" s="119">
        <v>2343212.2400000002</v>
      </c>
      <c r="U8" s="120">
        <v>8375943979.3800001</v>
      </c>
      <c r="V8" s="120">
        <v>362319911.88999999</v>
      </c>
      <c r="W8" s="120">
        <v>8738263891.2700005</v>
      </c>
    </row>
    <row r="9" spans="1:23" x14ac:dyDescent="0.3">
      <c r="A9" s="117">
        <v>45873</v>
      </c>
      <c r="B9" s="118" t="s">
        <v>692</v>
      </c>
      <c r="C9" s="119">
        <v>8375943979.3800001</v>
      </c>
      <c r="D9" s="119">
        <v>362319911.88999999</v>
      </c>
      <c r="E9" s="119">
        <v>8738263891.2700005</v>
      </c>
      <c r="F9" s="119">
        <v>1008940000</v>
      </c>
      <c r="G9" s="119">
        <v>0</v>
      </c>
      <c r="H9" s="119">
        <v>26874.41</v>
      </c>
      <c r="I9" s="119">
        <v>1921617.36</v>
      </c>
      <c r="J9" s="119">
        <v>1948491.77</v>
      </c>
      <c r="K9" s="119">
        <v>7148550.1299999999</v>
      </c>
      <c r="L9" s="119">
        <v>-420.55</v>
      </c>
      <c r="M9" s="119">
        <v>0</v>
      </c>
      <c r="N9" s="119">
        <v>0</v>
      </c>
      <c r="O9" s="119">
        <v>1921617.36</v>
      </c>
      <c r="P9" s="119">
        <v>2654780.9700000002</v>
      </c>
      <c r="Q9" s="119">
        <v>71768.929999999993</v>
      </c>
      <c r="R9" s="119">
        <v>1207.1300000000001</v>
      </c>
      <c r="S9" s="119">
        <v>40056.129999999997</v>
      </c>
      <c r="T9" s="119">
        <v>2502793.71</v>
      </c>
      <c r="U9" s="120">
        <v>9377762303.6599998</v>
      </c>
      <c r="V9" s="120">
        <v>364822705.60000002</v>
      </c>
      <c r="W9" s="120">
        <v>9742585009.2600002</v>
      </c>
    </row>
    <row r="10" spans="1:23" x14ac:dyDescent="0.3">
      <c r="A10" s="117">
        <v>45874</v>
      </c>
      <c r="B10" s="118" t="s">
        <v>693</v>
      </c>
      <c r="C10" s="119">
        <v>9377762303.6599998</v>
      </c>
      <c r="D10" s="119">
        <v>364822705.60000002</v>
      </c>
      <c r="E10" s="119">
        <v>9742585009.2600002</v>
      </c>
      <c r="F10" s="119">
        <v>9100000</v>
      </c>
      <c r="G10" s="119">
        <v>0</v>
      </c>
      <c r="H10" s="119">
        <v>1804.49</v>
      </c>
      <c r="I10" s="119">
        <v>303519.84999999998</v>
      </c>
      <c r="J10" s="119">
        <v>305324.34000000003</v>
      </c>
      <c r="K10" s="119">
        <v>623138.48</v>
      </c>
      <c r="L10" s="119">
        <v>853.42</v>
      </c>
      <c r="M10" s="119">
        <v>0</v>
      </c>
      <c r="N10" s="119">
        <v>0</v>
      </c>
      <c r="O10" s="119">
        <v>303519.84999999998</v>
      </c>
      <c r="P10" s="119">
        <v>2656620.04</v>
      </c>
      <c r="Q10" s="119">
        <v>57413.7</v>
      </c>
      <c r="R10" s="119">
        <v>85.34</v>
      </c>
      <c r="S10" s="119">
        <v>0</v>
      </c>
      <c r="T10" s="119">
        <v>2595311.7200000002</v>
      </c>
      <c r="U10" s="120">
        <v>9386240969.6700001</v>
      </c>
      <c r="V10" s="120">
        <v>367418017.31999999</v>
      </c>
      <c r="W10" s="120">
        <v>9753658986.9899998</v>
      </c>
    </row>
    <row r="11" spans="1:23" x14ac:dyDescent="0.3">
      <c r="A11" s="117">
        <v>45875</v>
      </c>
      <c r="B11" s="118" t="s">
        <v>694</v>
      </c>
      <c r="C11" s="119">
        <v>9386240969.6700001</v>
      </c>
      <c r="D11" s="119">
        <v>367418017.31999999</v>
      </c>
      <c r="E11" s="119">
        <v>9753658986.9899998</v>
      </c>
      <c r="F11" s="119">
        <v>71570000</v>
      </c>
      <c r="G11" s="119">
        <v>0</v>
      </c>
      <c r="H11" s="119">
        <v>0</v>
      </c>
      <c r="I11" s="119">
        <v>600000</v>
      </c>
      <c r="J11" s="119">
        <v>600000</v>
      </c>
      <c r="K11" s="119">
        <v>142210.49</v>
      </c>
      <c r="L11" s="119">
        <v>245.46</v>
      </c>
      <c r="M11" s="119">
        <v>2000000</v>
      </c>
      <c r="N11" s="119">
        <v>0</v>
      </c>
      <c r="O11" s="119">
        <v>2600000</v>
      </c>
      <c r="P11" s="119">
        <v>2673151.8199999998</v>
      </c>
      <c r="Q11" s="119">
        <v>143793.15</v>
      </c>
      <c r="R11" s="119">
        <v>24.55</v>
      </c>
      <c r="S11" s="119">
        <v>0</v>
      </c>
      <c r="T11" s="119">
        <v>2528787.9700000002</v>
      </c>
      <c r="U11" s="120">
        <v>9455668759.1800003</v>
      </c>
      <c r="V11" s="120">
        <v>369946805.29000002</v>
      </c>
      <c r="W11" s="120">
        <v>9825615564.4699993</v>
      </c>
    </row>
    <row r="12" spans="1:23" s="116" customFormat="1" x14ac:dyDescent="0.3">
      <c r="A12" s="117">
        <v>45876</v>
      </c>
      <c r="B12" s="118" t="s">
        <v>695</v>
      </c>
      <c r="C12" s="119">
        <v>9455668759.1800003</v>
      </c>
      <c r="D12" s="119">
        <v>369946805.29000002</v>
      </c>
      <c r="E12" s="119">
        <v>9825615564.4699993</v>
      </c>
      <c r="F12" s="119">
        <v>1800000</v>
      </c>
      <c r="G12" s="119">
        <v>0</v>
      </c>
      <c r="H12" s="119">
        <v>428262.48</v>
      </c>
      <c r="I12" s="119">
        <v>16569789.279999999</v>
      </c>
      <c r="J12" s="119">
        <v>16998051.760000002</v>
      </c>
      <c r="K12" s="119">
        <v>5700000</v>
      </c>
      <c r="L12" s="119">
        <v>1084.93</v>
      </c>
      <c r="M12" s="119">
        <v>0</v>
      </c>
      <c r="N12" s="119">
        <v>0</v>
      </c>
      <c r="O12" s="119">
        <v>16569789.279999999</v>
      </c>
      <c r="P12" s="119">
        <v>2672605.21</v>
      </c>
      <c r="Q12" s="119">
        <v>247337.2</v>
      </c>
      <c r="R12" s="119">
        <v>57965.13</v>
      </c>
      <c r="S12" s="119">
        <v>0</v>
      </c>
      <c r="T12" s="119">
        <v>1932581.37</v>
      </c>
      <c r="U12" s="120">
        <v>9452197021.6599998</v>
      </c>
      <c r="V12" s="120">
        <v>371879386.66000003</v>
      </c>
      <c r="W12" s="120">
        <v>9824076408.3199997</v>
      </c>
    </row>
    <row r="13" spans="1:23" x14ac:dyDescent="0.3">
      <c r="A13" s="117">
        <v>45877</v>
      </c>
      <c r="B13" s="118" t="s">
        <v>696</v>
      </c>
      <c r="C13" s="119">
        <v>9452197021.6599998</v>
      </c>
      <c r="D13" s="119">
        <v>371879386.66000003</v>
      </c>
      <c r="E13" s="119">
        <v>9824076408.3199997</v>
      </c>
      <c r="F13" s="119">
        <v>0</v>
      </c>
      <c r="G13" s="119">
        <v>0</v>
      </c>
      <c r="H13" s="119">
        <v>0</v>
      </c>
      <c r="I13" s="119">
        <v>7000000</v>
      </c>
      <c r="J13" s="119">
        <v>7000000</v>
      </c>
      <c r="K13" s="119">
        <v>0</v>
      </c>
      <c r="L13" s="119">
        <v>0</v>
      </c>
      <c r="M13" s="119">
        <v>0</v>
      </c>
      <c r="N13" s="119">
        <v>0</v>
      </c>
      <c r="O13" s="119">
        <v>7000000</v>
      </c>
      <c r="P13" s="119">
        <v>2672605.21</v>
      </c>
      <c r="Q13" s="119">
        <v>0</v>
      </c>
      <c r="R13" s="119">
        <v>0</v>
      </c>
      <c r="S13" s="119">
        <v>0</v>
      </c>
      <c r="T13" s="119">
        <v>2672605.21</v>
      </c>
      <c r="U13" s="120">
        <v>9452197021.6599998</v>
      </c>
      <c r="V13" s="120">
        <v>374551991.87</v>
      </c>
      <c r="W13" s="120">
        <v>9826749013.5300007</v>
      </c>
    </row>
    <row r="14" spans="1:23" x14ac:dyDescent="0.3">
      <c r="A14" s="117">
        <v>45878</v>
      </c>
      <c r="B14" s="118" t="s">
        <v>697</v>
      </c>
      <c r="C14" s="119">
        <v>9452197021.6599998</v>
      </c>
      <c r="D14" s="119">
        <v>374551991.87</v>
      </c>
      <c r="E14" s="119">
        <v>9826749013.5300007</v>
      </c>
      <c r="F14" s="119">
        <v>0</v>
      </c>
      <c r="G14" s="119">
        <v>0</v>
      </c>
      <c r="H14" s="119">
        <v>84638.93</v>
      </c>
      <c r="I14" s="119">
        <v>13378429.74</v>
      </c>
      <c r="J14" s="119">
        <v>13463068.67</v>
      </c>
      <c r="K14" s="119">
        <v>0</v>
      </c>
      <c r="L14" s="119">
        <v>0</v>
      </c>
      <c r="M14" s="119">
        <v>0</v>
      </c>
      <c r="N14" s="119">
        <v>0</v>
      </c>
      <c r="O14" s="119">
        <v>13378429.74</v>
      </c>
      <c r="P14" s="119">
        <v>2672634.85</v>
      </c>
      <c r="Q14" s="119">
        <v>0</v>
      </c>
      <c r="R14" s="119">
        <v>4087.85</v>
      </c>
      <c r="S14" s="119">
        <v>0</v>
      </c>
      <c r="T14" s="119">
        <v>2583907.36</v>
      </c>
      <c r="U14" s="120">
        <v>9452281660.5900002</v>
      </c>
      <c r="V14" s="120">
        <v>377135899.23000002</v>
      </c>
      <c r="W14" s="120">
        <v>9829417559.8199997</v>
      </c>
    </row>
    <row r="15" spans="1:23" x14ac:dyDescent="0.3">
      <c r="A15" s="117">
        <v>45879</v>
      </c>
      <c r="B15" s="118" t="s">
        <v>698</v>
      </c>
      <c r="C15" s="119">
        <v>9452281660.5900002</v>
      </c>
      <c r="D15" s="119">
        <v>377135899.23000002</v>
      </c>
      <c r="E15" s="119">
        <v>9829417559.8199997</v>
      </c>
      <c r="F15" s="119">
        <v>0</v>
      </c>
      <c r="G15" s="119">
        <v>0</v>
      </c>
      <c r="H15" s="119">
        <v>0</v>
      </c>
      <c r="I15" s="119">
        <v>4000000</v>
      </c>
      <c r="J15" s="119">
        <v>4000000</v>
      </c>
      <c r="K15" s="119">
        <v>0</v>
      </c>
      <c r="L15" s="119">
        <v>0</v>
      </c>
      <c r="M15" s="119">
        <v>0</v>
      </c>
      <c r="N15" s="119">
        <v>0</v>
      </c>
      <c r="O15" s="119">
        <v>4000000</v>
      </c>
      <c r="P15" s="119">
        <v>2672497.85</v>
      </c>
      <c r="Q15" s="119">
        <v>0</v>
      </c>
      <c r="R15" s="119">
        <v>39000</v>
      </c>
      <c r="S15" s="119">
        <v>81949.919999999998</v>
      </c>
      <c r="T15" s="119">
        <v>2551545.4300000002</v>
      </c>
      <c r="U15" s="120">
        <v>9452281660.5900002</v>
      </c>
      <c r="V15" s="120">
        <v>379687444.66000003</v>
      </c>
      <c r="W15" s="120">
        <v>9831969105.25</v>
      </c>
    </row>
    <row r="17" spans="5:23" x14ac:dyDescent="0.3">
      <c r="E17" s="68">
        <f>C8+D8-E8</f>
        <v>0</v>
      </c>
      <c r="J17" s="68">
        <f t="shared" ref="J17:J24" si="0">H8+I8-J8</f>
        <v>0</v>
      </c>
      <c r="O17" s="68">
        <f t="shared" ref="O17:O21" si="1">I8+M8-N8-O8</f>
        <v>0</v>
      </c>
      <c r="T17" s="67"/>
      <c r="W17" s="68">
        <f>U8+V8-W8</f>
        <v>0</v>
      </c>
    </row>
    <row r="18" spans="5:23" x14ac:dyDescent="0.3">
      <c r="E18" s="68">
        <f t="shared" ref="E18:E24" si="2">C9+D9-E9</f>
        <v>0</v>
      </c>
      <c r="J18" s="68">
        <f t="shared" si="0"/>
        <v>0</v>
      </c>
      <c r="O18" s="68">
        <f t="shared" si="1"/>
        <v>0</v>
      </c>
      <c r="T18" s="67"/>
      <c r="W18" s="68">
        <f t="shared" ref="W18:W24" si="3">U9+V9-W9</f>
        <v>0</v>
      </c>
    </row>
    <row r="19" spans="5:23" x14ac:dyDescent="0.3">
      <c r="E19" s="68">
        <f t="shared" si="2"/>
        <v>0</v>
      </c>
      <c r="J19" s="68">
        <f t="shared" si="0"/>
        <v>0</v>
      </c>
      <c r="O19" s="68">
        <f t="shared" si="1"/>
        <v>0</v>
      </c>
      <c r="T19" s="67"/>
      <c r="W19" s="68">
        <f t="shared" si="3"/>
        <v>0</v>
      </c>
    </row>
    <row r="20" spans="5:23" x14ac:dyDescent="0.3">
      <c r="E20" s="68">
        <f t="shared" si="2"/>
        <v>0</v>
      </c>
      <c r="J20" s="68">
        <f t="shared" si="0"/>
        <v>0</v>
      </c>
      <c r="O20" s="68">
        <f t="shared" si="1"/>
        <v>0</v>
      </c>
      <c r="W20" s="68">
        <f t="shared" si="3"/>
        <v>0</v>
      </c>
    </row>
    <row r="21" spans="5:23" x14ac:dyDescent="0.3">
      <c r="E21" s="68">
        <f t="shared" si="2"/>
        <v>0</v>
      </c>
      <c r="J21" s="68">
        <f t="shared" si="0"/>
        <v>0</v>
      </c>
      <c r="O21" s="68">
        <f t="shared" si="1"/>
        <v>0</v>
      </c>
      <c r="W21" s="68">
        <f t="shared" si="3"/>
        <v>0</v>
      </c>
    </row>
    <row r="22" spans="5:23" x14ac:dyDescent="0.3">
      <c r="E22" s="68">
        <f t="shared" si="2"/>
        <v>0</v>
      </c>
      <c r="J22" s="68">
        <f t="shared" si="0"/>
        <v>0</v>
      </c>
      <c r="O22" s="68">
        <f>I13+M13-N13-O13</f>
        <v>0</v>
      </c>
      <c r="W22" s="68">
        <f t="shared" si="3"/>
        <v>0</v>
      </c>
    </row>
    <row r="23" spans="5:23" x14ac:dyDescent="0.3">
      <c r="E23" s="68">
        <f t="shared" si="2"/>
        <v>0</v>
      </c>
      <c r="J23" s="68">
        <f t="shared" si="0"/>
        <v>0</v>
      </c>
      <c r="O23" s="68">
        <f t="shared" ref="O23:O24" si="4">I14+M14-N14-O14</f>
        <v>0</v>
      </c>
      <c r="W23" s="68">
        <f t="shared" si="3"/>
        <v>0</v>
      </c>
    </row>
    <row r="24" spans="5:23" x14ac:dyDescent="0.3">
      <c r="E24" s="68">
        <f t="shared" si="2"/>
        <v>0</v>
      </c>
      <c r="J24" s="68">
        <f t="shared" si="0"/>
        <v>0</v>
      </c>
      <c r="O24" s="68">
        <f t="shared" si="4"/>
        <v>0</v>
      </c>
      <c r="W24" s="68">
        <f t="shared" si="3"/>
        <v>0</v>
      </c>
    </row>
  </sheetData>
  <pageMargins left="0.75" right="0.5" top="0.5" bottom="0.91944015748031505" header="0.5" footer="0.5"/>
  <pageSetup paperSize="0" orientation="landscape" horizontalDpi="300" verticalDpi="300"/>
  <headerFooter alignWithMargins="0">
    <oddFooter>&amp;L&amp;"Verdana,Regular"&amp;5 @Scienter &amp;R&amp;"Segoe UI,Bold"&amp;9&amp;P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879E-907C-4007-9CC5-373015521F6D}">
  <dimension ref="A1:L14"/>
  <sheetViews>
    <sheetView zoomScale="90" zoomScaleNormal="90" workbookViewId="0">
      <pane xSplit="2" ySplit="2" topLeftCell="C3" activePane="bottomRight" state="frozen"/>
      <selection activeCell="C8" sqref="C8:W14"/>
      <selection pane="topRight" activeCell="C8" sqref="C8:W14"/>
      <selection pane="bottomLeft" activeCell="C8" sqref="C8:W14"/>
      <selection pane="bottomRight" activeCell="L3" sqref="L3:L10"/>
    </sheetView>
  </sheetViews>
  <sheetFormatPr defaultColWidth="9.109375" defaultRowHeight="14.4" x14ac:dyDescent="0.3"/>
  <cols>
    <col min="1" max="2" width="13.88671875" style="51" customWidth="1"/>
    <col min="3" max="12" width="16.6640625" style="51" customWidth="1"/>
    <col min="13" max="16384" width="9.109375" style="51"/>
  </cols>
  <sheetData>
    <row r="1" spans="1:12" x14ac:dyDescent="0.3">
      <c r="A1" s="49"/>
      <c r="B1" s="49"/>
      <c r="C1" s="135" t="s">
        <v>699</v>
      </c>
      <c r="D1" s="135"/>
      <c r="E1" s="135" t="s">
        <v>700</v>
      </c>
      <c r="F1" s="135"/>
      <c r="G1" s="135" t="s">
        <v>9</v>
      </c>
      <c r="H1" s="135"/>
      <c r="I1" s="135" t="s">
        <v>701</v>
      </c>
      <c r="J1" s="135"/>
      <c r="K1" s="135" t="s">
        <v>9</v>
      </c>
      <c r="L1" s="135"/>
    </row>
    <row r="2" spans="1:12" ht="28.8" x14ac:dyDescent="0.3">
      <c r="A2" s="52" t="s">
        <v>671</v>
      </c>
      <c r="B2" s="52" t="s">
        <v>672</v>
      </c>
      <c r="C2" s="53" t="s">
        <v>702</v>
      </c>
      <c r="D2" s="53" t="s">
        <v>703</v>
      </c>
      <c r="E2" s="50" t="s">
        <v>704</v>
      </c>
      <c r="F2" s="50" t="s">
        <v>705</v>
      </c>
      <c r="G2" s="50" t="s">
        <v>704</v>
      </c>
      <c r="H2" s="50" t="s">
        <v>705</v>
      </c>
      <c r="I2" s="50" t="s">
        <v>704</v>
      </c>
      <c r="J2" s="50" t="s">
        <v>705</v>
      </c>
      <c r="K2" s="50" t="s">
        <v>704</v>
      </c>
      <c r="L2" s="50" t="s">
        <v>705</v>
      </c>
    </row>
    <row r="3" spans="1:12" x14ac:dyDescent="0.3">
      <c r="A3" s="54">
        <f>Detailed!A8</f>
        <v>45872</v>
      </c>
      <c r="B3" s="54" t="str">
        <f>Detailed!B8</f>
        <v>Sunday</v>
      </c>
      <c r="C3" s="56">
        <v>8375943979.3800001</v>
      </c>
      <c r="D3" s="114">
        <v>362320117.37</v>
      </c>
      <c r="E3" s="56">
        <f>Detailed!C9</f>
        <v>8375943979.3800001</v>
      </c>
      <c r="F3" s="56">
        <f>Detailed!D9</f>
        <v>362319911.88999999</v>
      </c>
      <c r="G3" s="56">
        <f t="shared" ref="G3:H8" si="0">C3-E3</f>
        <v>0</v>
      </c>
      <c r="H3" s="57">
        <f t="shared" si="0"/>
        <v>205.48000001907349</v>
      </c>
      <c r="I3" s="56">
        <f>Detailed!U8</f>
        <v>8375943979.3800001</v>
      </c>
      <c r="J3" s="56">
        <f>Detailed!V8</f>
        <v>362319911.88999999</v>
      </c>
      <c r="K3" s="56">
        <f t="shared" ref="K3:L9" si="1">C3-I3</f>
        <v>0</v>
      </c>
      <c r="L3" s="57">
        <f t="shared" si="1"/>
        <v>205.48000001907349</v>
      </c>
    </row>
    <row r="4" spans="1:12" x14ac:dyDescent="0.3">
      <c r="A4" s="54">
        <f>Detailed!A9</f>
        <v>45873</v>
      </c>
      <c r="B4" s="54" t="str">
        <f>Detailed!B9</f>
        <v>Monday</v>
      </c>
      <c r="C4" s="56">
        <v>9377762303.6599998</v>
      </c>
      <c r="D4" s="114">
        <v>364822910.94</v>
      </c>
      <c r="E4" s="56">
        <f>Detailed!C10</f>
        <v>9377762303.6599998</v>
      </c>
      <c r="F4" s="56">
        <f>Detailed!D10</f>
        <v>364822705.60000002</v>
      </c>
      <c r="G4" s="56">
        <f t="shared" si="0"/>
        <v>0</v>
      </c>
      <c r="H4" s="57">
        <f t="shared" si="0"/>
        <v>205.33999997377396</v>
      </c>
      <c r="I4" s="56">
        <f>Detailed!U9</f>
        <v>9377762303.6599998</v>
      </c>
      <c r="J4" s="56">
        <f>Detailed!V9</f>
        <v>364822705.60000002</v>
      </c>
      <c r="K4" s="56">
        <f t="shared" si="1"/>
        <v>0</v>
      </c>
      <c r="L4" s="57">
        <f t="shared" si="1"/>
        <v>205.33999997377396</v>
      </c>
    </row>
    <row r="5" spans="1:12" x14ac:dyDescent="0.3">
      <c r="A5" s="54">
        <f>Detailed!A10</f>
        <v>45874</v>
      </c>
      <c r="B5" s="54" t="str">
        <f>Detailed!B10</f>
        <v>Tuesday</v>
      </c>
      <c r="C5" s="55">
        <v>9386240969.6700001</v>
      </c>
      <c r="D5" s="114">
        <v>367418222.68000001</v>
      </c>
      <c r="E5" s="56">
        <f>Detailed!C11</f>
        <v>9386240969.6700001</v>
      </c>
      <c r="F5" s="56">
        <f>Detailed!D11</f>
        <v>367418017.31999999</v>
      </c>
      <c r="G5" s="56">
        <f t="shared" si="0"/>
        <v>0</v>
      </c>
      <c r="H5" s="57">
        <f t="shared" si="0"/>
        <v>205.36000001430511</v>
      </c>
      <c r="I5" s="56">
        <f>Detailed!U10</f>
        <v>9386240969.6700001</v>
      </c>
      <c r="J5" s="56">
        <f>Detailed!V10</f>
        <v>367418017.31999999</v>
      </c>
      <c r="K5" s="56">
        <f t="shared" si="1"/>
        <v>0</v>
      </c>
      <c r="L5" s="57">
        <f t="shared" si="1"/>
        <v>205.36000001430511</v>
      </c>
    </row>
    <row r="6" spans="1:12" x14ac:dyDescent="0.3">
      <c r="A6" s="54">
        <f>Detailed!A11</f>
        <v>45875</v>
      </c>
      <c r="B6" s="54" t="str">
        <f>Detailed!B11</f>
        <v>Wednesday</v>
      </c>
      <c r="C6" s="56">
        <v>9455668759.1800003</v>
      </c>
      <c r="D6" s="114">
        <v>369947008.68000001</v>
      </c>
      <c r="E6" s="56">
        <f>Detailed!C12</f>
        <v>9455668759.1800003</v>
      </c>
      <c r="F6" s="56">
        <f>Detailed!D12</f>
        <v>369946805.29000002</v>
      </c>
      <c r="G6" s="56">
        <f t="shared" si="0"/>
        <v>0</v>
      </c>
      <c r="H6" s="57">
        <f t="shared" si="0"/>
        <v>203.38999998569489</v>
      </c>
      <c r="I6" s="56">
        <f>Detailed!U11</f>
        <v>9455668759.1800003</v>
      </c>
      <c r="J6" s="56">
        <f>Detailed!V11</f>
        <v>369946805.29000002</v>
      </c>
      <c r="K6" s="56">
        <f t="shared" si="1"/>
        <v>0</v>
      </c>
      <c r="L6" s="57">
        <f t="shared" si="1"/>
        <v>203.38999998569489</v>
      </c>
    </row>
    <row r="7" spans="1:12" x14ac:dyDescent="0.3">
      <c r="A7" s="54">
        <f>Detailed!A12</f>
        <v>45876</v>
      </c>
      <c r="B7" s="54" t="str">
        <f>Detailed!B12</f>
        <v>Thursday</v>
      </c>
      <c r="C7" s="56">
        <v>9452197021.6599998</v>
      </c>
      <c r="D7" s="114">
        <v>371879286.29000002</v>
      </c>
      <c r="E7" s="56">
        <f>Detailed!C13</f>
        <v>9452197021.6599998</v>
      </c>
      <c r="F7" s="56">
        <f>Detailed!D13</f>
        <v>371879386.66000003</v>
      </c>
      <c r="G7" s="56">
        <f t="shared" si="0"/>
        <v>0</v>
      </c>
      <c r="H7" s="57">
        <f t="shared" si="0"/>
        <v>-100.37000000476837</v>
      </c>
      <c r="I7" s="56">
        <f>Detailed!U12</f>
        <v>9452197021.6599998</v>
      </c>
      <c r="J7" s="56">
        <f>Detailed!V12</f>
        <v>371879386.66000003</v>
      </c>
      <c r="K7" s="56">
        <f t="shared" si="1"/>
        <v>0</v>
      </c>
      <c r="L7" s="57">
        <f t="shared" si="1"/>
        <v>-100.37000000476837</v>
      </c>
    </row>
    <row r="8" spans="1:12" x14ac:dyDescent="0.3">
      <c r="A8" s="54">
        <f>Detailed!A13</f>
        <v>45877</v>
      </c>
      <c r="B8" s="54" t="str">
        <f>Detailed!B13</f>
        <v>Friday</v>
      </c>
      <c r="C8" s="56">
        <v>9452197021.6599998</v>
      </c>
      <c r="D8" s="114">
        <v>374551891.5</v>
      </c>
      <c r="E8" s="56">
        <f>Detailed!C14</f>
        <v>9452197021.6599998</v>
      </c>
      <c r="F8" s="56">
        <f>Detailed!D14</f>
        <v>374551991.87</v>
      </c>
      <c r="G8" s="56">
        <f t="shared" si="0"/>
        <v>0</v>
      </c>
      <c r="H8" s="57">
        <f t="shared" si="0"/>
        <v>-100.37000000476837</v>
      </c>
      <c r="I8" s="56">
        <f>Detailed!U13</f>
        <v>9452197021.6599998</v>
      </c>
      <c r="J8" s="56">
        <f>Detailed!V13</f>
        <v>374551991.87</v>
      </c>
      <c r="K8" s="56">
        <f t="shared" si="1"/>
        <v>0</v>
      </c>
      <c r="L8" s="57">
        <f t="shared" si="1"/>
        <v>-100.37000000476837</v>
      </c>
    </row>
    <row r="9" spans="1:12" x14ac:dyDescent="0.3">
      <c r="A9" s="54">
        <f>Detailed!A14</f>
        <v>45878</v>
      </c>
      <c r="B9" s="54" t="str">
        <f>Detailed!B14</f>
        <v>Saturday</v>
      </c>
      <c r="C9" s="56">
        <v>9452281660.5900002</v>
      </c>
      <c r="D9" s="114">
        <v>377135799.57999998</v>
      </c>
      <c r="E9" s="56">
        <f>Detailed!C15</f>
        <v>9452281660.5900002</v>
      </c>
      <c r="F9" s="56">
        <f>Detailed!D15</f>
        <v>377135899.23000002</v>
      </c>
      <c r="G9" s="56">
        <f t="shared" ref="G9" si="2">C9-E9</f>
        <v>0</v>
      </c>
      <c r="H9" s="57">
        <f t="shared" ref="H9" si="3">D9-F9</f>
        <v>-99.650000035762787</v>
      </c>
      <c r="I9" s="56">
        <f>Detailed!U14</f>
        <v>9452281660.5900002</v>
      </c>
      <c r="J9" s="56">
        <f>Detailed!V14</f>
        <v>377135899.23000002</v>
      </c>
      <c r="K9" s="56">
        <f t="shared" si="1"/>
        <v>0</v>
      </c>
      <c r="L9" s="57">
        <f t="shared" si="1"/>
        <v>-99.650000035762787</v>
      </c>
    </row>
    <row r="10" spans="1:12" x14ac:dyDescent="0.3">
      <c r="A10" s="54">
        <f>Detailed!A15</f>
        <v>45879</v>
      </c>
      <c r="B10" s="54" t="str">
        <f>Detailed!B15</f>
        <v>Sunday</v>
      </c>
      <c r="C10" s="56">
        <v>9452281660.5900002</v>
      </c>
      <c r="D10" s="114">
        <v>379687347.50999999</v>
      </c>
      <c r="E10" s="56"/>
      <c r="F10" s="56"/>
      <c r="G10" s="56"/>
      <c r="H10" s="57"/>
      <c r="I10" s="56">
        <f>Detailed!U15</f>
        <v>9452281660.5900002</v>
      </c>
      <c r="J10" s="56">
        <f>Detailed!V15</f>
        <v>379687444.66000003</v>
      </c>
      <c r="K10" s="56">
        <f t="shared" ref="K10" si="4">C10-I10</f>
        <v>0</v>
      </c>
      <c r="L10" s="57">
        <f t="shared" ref="L10" si="5">D10-J10</f>
        <v>-97.150000035762787</v>
      </c>
    </row>
    <row r="13" spans="1:12" x14ac:dyDescent="0.3">
      <c r="A13" s="54">
        <v>45872</v>
      </c>
      <c r="B13" s="54" t="s">
        <v>698</v>
      </c>
      <c r="C13" s="56">
        <v>8375943979.3800001</v>
      </c>
      <c r="D13" s="114">
        <v>362320117.37</v>
      </c>
    </row>
    <row r="14" spans="1:12" x14ac:dyDescent="0.3">
      <c r="C14" s="127">
        <f>C3-C13</f>
        <v>0</v>
      </c>
      <c r="D14" s="127">
        <f>D3-D13</f>
        <v>0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Portfolio</vt:lpstr>
      <vt:lpstr>TB Tally</vt:lpstr>
      <vt:lpstr>NBD-WF-18-DM</vt:lpstr>
      <vt:lpstr>Summary</vt:lpstr>
      <vt:lpstr>Detailed</vt:lpstr>
      <vt:lpstr>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Aloka Hewawasam</dc:creator>
  <cp:lastModifiedBy>Chanuka Dulanjaya</cp:lastModifiedBy>
  <dcterms:created xsi:type="dcterms:W3CDTF">2015-06-05T18:17:20Z</dcterms:created>
  <dcterms:modified xsi:type="dcterms:W3CDTF">2025-08-21T09:27:47Z</dcterms:modified>
</cp:coreProperties>
</file>