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code\PhisicsExperiment\Experiment1\phy1031\"/>
    </mc:Choice>
  </mc:AlternateContent>
  <xr:revisionPtr revIDLastSave="0" documentId="13_ncr:1_{3BD75D81-E155-4497-89B8-54D55AABA043}" xr6:coauthVersionLast="47" xr6:coauthVersionMax="47" xr10:uidLastSave="{00000000-0000-0000-0000-000000000000}"/>
  <bookViews>
    <workbookView xWindow="7040" yWindow="2250" windowWidth="22800" windowHeight="11280" xr2:uid="{00000000-000D-0000-FFFF-FFFF00000000}"/>
  </bookViews>
  <sheets>
    <sheet name="Oscillograph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M32" i="1"/>
  <c r="C32" i="1"/>
  <c r="D32" i="1"/>
  <c r="E32" i="1"/>
  <c r="F32" i="1"/>
  <c r="G32" i="1"/>
  <c r="H32" i="1"/>
  <c r="I32" i="1"/>
  <c r="J32" i="1"/>
  <c r="K32" i="1"/>
  <c r="B32" i="1"/>
  <c r="M31" i="1"/>
  <c r="C31" i="1"/>
  <c r="D31" i="1"/>
  <c r="E31" i="1"/>
  <c r="F31" i="1"/>
  <c r="G31" i="1"/>
  <c r="H31" i="1"/>
  <c r="I31" i="1"/>
  <c r="J31" i="1"/>
  <c r="K31" i="1"/>
  <c r="L31" i="1"/>
  <c r="B31" i="1"/>
  <c r="L30" i="1"/>
  <c r="C30" i="1"/>
  <c r="D30" i="1"/>
  <c r="E30" i="1"/>
  <c r="F30" i="1"/>
  <c r="G30" i="1"/>
  <c r="H30" i="1"/>
  <c r="I30" i="1"/>
  <c r="J30" i="1"/>
  <c r="K30" i="1"/>
  <c r="B30" i="1"/>
  <c r="A29" i="1"/>
  <c r="B29" i="1"/>
  <c r="C29" i="1"/>
  <c r="D29" i="1"/>
  <c r="E29" i="1"/>
  <c r="F29" i="1"/>
  <c r="G29" i="1"/>
  <c r="H29" i="1"/>
  <c r="I29" i="1"/>
  <c r="J29" i="1"/>
  <c r="K29" i="1"/>
  <c r="L29" i="1"/>
  <c r="L6" i="1"/>
  <c r="B7" i="1"/>
  <c r="D7" i="1" s="1"/>
  <c r="A6" i="1"/>
  <c r="G8" i="1"/>
  <c r="C6" i="1"/>
  <c r="D6" i="1"/>
  <c r="E6" i="1"/>
  <c r="F6" i="1"/>
  <c r="G6" i="1"/>
  <c r="H6" i="1"/>
  <c r="I6" i="1"/>
  <c r="J6" i="1"/>
  <c r="K6" i="1"/>
  <c r="B6" i="1"/>
  <c r="B9" i="1" l="1"/>
</calcChain>
</file>

<file path=xl/sharedStrings.xml><?xml version="1.0" encoding="utf-8"?>
<sst xmlns="http://schemas.openxmlformats.org/spreadsheetml/2006/main" count="18" uniqueCount="16">
  <si>
    <t>示波器的使用-声速测量</t>
  </si>
  <si>
    <t>位置</t>
  </si>
  <si>
    <t>d/mm</t>
  </si>
  <si>
    <t>Δd(mm)=</t>
  </si>
  <si>
    <t>频率/kHz</t>
  </si>
  <si>
    <t>f1：</t>
  </si>
  <si>
    <t>f2：</t>
  </si>
  <si>
    <r>
      <rPr>
        <sz val="26"/>
        <color theme="1"/>
        <rFont val="黑体"/>
        <charset val="134"/>
      </rPr>
      <t>填写说明：</t>
    </r>
    <r>
      <rPr>
        <sz val="11"/>
        <color theme="1"/>
        <rFont val="宋体"/>
        <charset val="134"/>
        <scheme val="minor"/>
      </rPr>
      <t xml:space="preserve">
请将测量数据依次填写入绿色单元格中，待程序计算结果</t>
    </r>
  </si>
  <si>
    <t>f_avg:</t>
  </si>
  <si>
    <t>λ(mm)=</t>
  </si>
  <si>
    <r>
      <rPr>
        <i/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=</t>
    </r>
    <r>
      <rPr>
        <i/>
        <sz val="11"/>
        <color theme="1"/>
        <rFont val="宋体"/>
        <charset val="134"/>
        <scheme val="minor"/>
      </rPr>
      <t>λf=</t>
    </r>
  </si>
  <si>
    <t>AVG</t>
  </si>
  <si>
    <t>avg</t>
  </si>
  <si>
    <t>Δd_i</t>
  </si>
  <si>
    <t>Δd_i-Δd</t>
  </si>
  <si>
    <t>平方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</si>
</sst>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0.00000"/>
    <numFmt numFmtId="175" formatCode="0.000000000000"/>
  </numFmts>
  <fonts count="5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26"/>
      <color theme="1"/>
      <name val="黑体"/>
      <charset val="134"/>
    </font>
    <font>
      <i/>
      <sz val="11"/>
      <color theme="1"/>
      <name val="宋体"/>
      <charset val="134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>
      <alignment vertical="center"/>
    </xf>
    <xf numFmtId="164" fontId="4" fillId="0" borderId="0" xfId="0" applyNumberFormat="1" applyFont="1">
      <alignment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4" fillId="0" borderId="0" xfId="0" applyNumberFormat="1" applyFont="1" applyAlignment="1">
      <alignment horizontal="right" vertical="center"/>
    </xf>
    <xf numFmtId="168" fontId="4" fillId="0" borderId="0" xfId="0" applyNumberFormat="1" applyFont="1">
      <alignment vertical="center"/>
    </xf>
    <xf numFmtId="175" fontId="4" fillId="0" borderId="0" xfId="0" applyNumberFormat="1" applyFont="1" applyAlignment="1">
      <alignment horizontal="center" vertical="center"/>
    </xf>
    <xf numFmtId="0" fontId="4" fillId="0" borderId="1" xfId="0" applyFont="1" applyBorder="1">
      <alignment vertical="center"/>
    </xf>
    <xf numFmtId="164" fontId="4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164" fontId="4" fillId="0" borderId="1" xfId="0" applyNumberFormat="1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="145" zoomScaleNormal="145" workbookViewId="0">
      <selection activeCell="G8" sqref="G8"/>
    </sheetView>
  </sheetViews>
  <sheetFormatPr defaultColWidth="9" defaultRowHeight="14" x14ac:dyDescent="0.25"/>
  <cols>
    <col min="1" max="1" width="9.6328125" customWidth="1"/>
    <col min="2" max="2" width="10.26953125" customWidth="1"/>
  </cols>
  <sheetData>
    <row r="1" spans="1:1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14.5" x14ac:dyDescent="0.25">
      <c r="A2" s="2" t="s">
        <v>1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4"/>
    </row>
    <row r="3" spans="1:12" ht="14.5" x14ac:dyDescent="0.25">
      <c r="A3" s="2" t="s">
        <v>2</v>
      </c>
      <c r="B3" s="12">
        <v>25.6</v>
      </c>
      <c r="C3" s="12">
        <v>29.51</v>
      </c>
      <c r="D3" s="12">
        <v>33.39</v>
      </c>
      <c r="E3" s="12">
        <v>38.15</v>
      </c>
      <c r="F3" s="12">
        <v>42.93</v>
      </c>
      <c r="G3" s="12">
        <v>47.814999999999998</v>
      </c>
      <c r="H3" s="12">
        <v>52.594999999999999</v>
      </c>
      <c r="I3" s="12">
        <v>57.45</v>
      </c>
      <c r="J3" s="12">
        <v>62.24</v>
      </c>
      <c r="K3" s="12">
        <v>67.010000000000005</v>
      </c>
      <c r="L3" s="4"/>
    </row>
    <row r="4" spans="1:12" ht="14.5" x14ac:dyDescent="0.25">
      <c r="A4" s="2" t="s">
        <v>1</v>
      </c>
      <c r="B4" s="11">
        <v>31</v>
      </c>
      <c r="C4" s="11">
        <v>32</v>
      </c>
      <c r="D4" s="11">
        <v>33</v>
      </c>
      <c r="E4" s="11">
        <v>34</v>
      </c>
      <c r="F4" s="11">
        <v>35</v>
      </c>
      <c r="G4" s="11">
        <v>36</v>
      </c>
      <c r="H4" s="11">
        <v>37</v>
      </c>
      <c r="I4" s="11">
        <v>38</v>
      </c>
      <c r="J4" s="11">
        <v>39</v>
      </c>
      <c r="K4" s="11">
        <v>40</v>
      </c>
      <c r="L4" s="4"/>
    </row>
    <row r="5" spans="1:12" ht="14.5" x14ac:dyDescent="0.25">
      <c r="A5" s="2" t="s">
        <v>2</v>
      </c>
      <c r="B5" s="12">
        <v>167.62</v>
      </c>
      <c r="C5" s="13">
        <v>172.655</v>
      </c>
      <c r="D5" s="13">
        <v>177.45500000000001</v>
      </c>
      <c r="E5" s="12">
        <v>182.24</v>
      </c>
      <c r="F5" s="12">
        <v>186.79499999999999</v>
      </c>
      <c r="G5" s="12">
        <v>191.7</v>
      </c>
      <c r="H5" s="12">
        <v>196.42500000000001</v>
      </c>
      <c r="I5" s="12">
        <v>201.37</v>
      </c>
      <c r="J5" s="12">
        <v>205.95</v>
      </c>
      <c r="K5" s="12">
        <v>210.88</v>
      </c>
      <c r="L5" s="4" t="s">
        <v>11</v>
      </c>
    </row>
    <row r="6" spans="1:12" ht="14.5" x14ac:dyDescent="0.25">
      <c r="A6" s="2" t="str">
        <f>TEXT(B4-B2, "0")&amp;"Δd"</f>
        <v>30Δd</v>
      </c>
      <c r="B6" s="14">
        <f>B5-B3</f>
        <v>142.02000000000001</v>
      </c>
      <c r="C6" s="14">
        <f t="shared" ref="C6:K6" si="0">C5-C3</f>
        <v>143.14500000000001</v>
      </c>
      <c r="D6" s="14">
        <f t="shared" si="0"/>
        <v>144.065</v>
      </c>
      <c r="E6" s="14">
        <f t="shared" si="0"/>
        <v>144.09</v>
      </c>
      <c r="F6" s="14">
        <f t="shared" si="0"/>
        <v>143.86499999999998</v>
      </c>
      <c r="G6" s="14">
        <f t="shared" si="0"/>
        <v>143.88499999999999</v>
      </c>
      <c r="H6" s="14">
        <f t="shared" si="0"/>
        <v>143.83000000000001</v>
      </c>
      <c r="I6" s="14">
        <f t="shared" si="0"/>
        <v>143.92000000000002</v>
      </c>
      <c r="J6" s="14">
        <f t="shared" si="0"/>
        <v>143.70999999999998</v>
      </c>
      <c r="K6" s="14">
        <f t="shared" si="0"/>
        <v>143.87</v>
      </c>
      <c r="L6" s="15">
        <f>AVERAGE(B6:K6)</f>
        <v>143.64000000000001</v>
      </c>
    </row>
    <row r="7" spans="1:12" ht="14.5" x14ac:dyDescent="0.25">
      <c r="A7" s="2" t="s">
        <v>3</v>
      </c>
      <c r="B7" s="11">
        <f>AVERAGE(B6:K6)/(B4-B2)</f>
        <v>4.7880000000000003</v>
      </c>
      <c r="C7" s="3" t="s">
        <v>9</v>
      </c>
      <c r="D7" s="14">
        <f>2*B7</f>
        <v>9.5760000000000005</v>
      </c>
      <c r="E7" s="2"/>
      <c r="F7" s="2"/>
      <c r="G7" s="2"/>
      <c r="H7" s="2"/>
      <c r="I7" s="2"/>
      <c r="J7" s="2"/>
      <c r="K7" s="2"/>
    </row>
    <row r="8" spans="1:12" ht="14.5" x14ac:dyDescent="0.25">
      <c r="A8" t="s">
        <v>4</v>
      </c>
      <c r="B8" t="s">
        <v>5</v>
      </c>
      <c r="C8" s="16">
        <v>36.036999999999999</v>
      </c>
      <c r="D8" t="s">
        <v>6</v>
      </c>
      <c r="E8" s="16">
        <v>36.051000000000002</v>
      </c>
      <c r="F8" t="s">
        <v>8</v>
      </c>
      <c r="G8" s="5">
        <f>AVERAGE(C8,E8)</f>
        <v>36.043999999999997</v>
      </c>
    </row>
    <row r="9" spans="1:12" x14ac:dyDescent="0.25">
      <c r="A9" t="s">
        <v>10</v>
      </c>
      <c r="B9">
        <f>D7*G8</f>
        <v>345.15734399999997</v>
      </c>
    </row>
    <row r="11" spans="1:12" x14ac:dyDescent="0.25">
      <c r="A11" s="6" t="s">
        <v>7</v>
      </c>
      <c r="B11" s="7"/>
      <c r="C11" s="7"/>
      <c r="D11" s="7"/>
      <c r="E11" s="7"/>
      <c r="F11" s="7"/>
      <c r="G11" s="7"/>
      <c r="H11" s="7"/>
      <c r="I11" s="7"/>
      <c r="J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2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3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8" spans="1:13" ht="14.5" x14ac:dyDescent="0.25">
      <c r="A28" s="4"/>
      <c r="B28" s="5">
        <v>1</v>
      </c>
      <c r="C28" s="5">
        <v>2</v>
      </c>
      <c r="D28" s="5">
        <v>3</v>
      </c>
      <c r="E28" s="5">
        <v>4</v>
      </c>
      <c r="F28" s="5">
        <v>5</v>
      </c>
      <c r="G28" s="5">
        <v>6</v>
      </c>
      <c r="H28" s="5">
        <v>7</v>
      </c>
      <c r="I28" s="5">
        <v>8</v>
      </c>
      <c r="J28" s="5">
        <v>9</v>
      </c>
      <c r="K28" s="5">
        <v>10</v>
      </c>
      <c r="L28" s="8" t="s">
        <v>12</v>
      </c>
      <c r="M28" s="5"/>
    </row>
    <row r="29" spans="1:13" ht="14.5" x14ac:dyDescent="0.25">
      <c r="A29" s="4" t="str">
        <f>A6</f>
        <v>30Δd</v>
      </c>
      <c r="B29" s="5">
        <f t="shared" ref="B29:L29" si="1">B6</f>
        <v>142.02000000000001</v>
      </c>
      <c r="C29" s="5">
        <f t="shared" si="1"/>
        <v>143.14500000000001</v>
      </c>
      <c r="D29" s="5">
        <f t="shared" si="1"/>
        <v>144.065</v>
      </c>
      <c r="E29" s="5">
        <f t="shared" si="1"/>
        <v>144.09</v>
      </c>
      <c r="F29" s="5">
        <f t="shared" si="1"/>
        <v>143.86499999999998</v>
      </c>
      <c r="G29" s="5">
        <f t="shared" si="1"/>
        <v>143.88499999999999</v>
      </c>
      <c r="H29" s="5">
        <f t="shared" si="1"/>
        <v>143.83000000000001</v>
      </c>
      <c r="I29" s="5">
        <f t="shared" si="1"/>
        <v>143.92000000000002</v>
      </c>
      <c r="J29" s="5">
        <f t="shared" si="1"/>
        <v>143.70999999999998</v>
      </c>
      <c r="K29" s="5">
        <f t="shared" si="1"/>
        <v>143.87</v>
      </c>
      <c r="L29" s="5">
        <f t="shared" si="1"/>
        <v>143.64000000000001</v>
      </c>
      <c r="M29" s="5"/>
    </row>
    <row r="30" spans="1:13" ht="14.5" x14ac:dyDescent="0.25">
      <c r="A30" s="4" t="s">
        <v>13</v>
      </c>
      <c r="B30" s="5">
        <f>B29/(B4-B2)</f>
        <v>4.734</v>
      </c>
      <c r="C30" s="5">
        <f t="shared" ref="C30:K30" si="2">C29/(C4-C2)</f>
        <v>4.7715000000000005</v>
      </c>
      <c r="D30" s="5">
        <f t="shared" si="2"/>
        <v>4.8021666666666665</v>
      </c>
      <c r="E30" s="5">
        <f t="shared" si="2"/>
        <v>4.8029999999999999</v>
      </c>
      <c r="F30" s="5">
        <f t="shared" si="2"/>
        <v>4.7954999999999997</v>
      </c>
      <c r="G30" s="5">
        <f t="shared" si="2"/>
        <v>4.7961666666666662</v>
      </c>
      <c r="H30" s="5">
        <f t="shared" si="2"/>
        <v>4.7943333333333333</v>
      </c>
      <c r="I30" s="5">
        <f t="shared" si="2"/>
        <v>4.7973333333333334</v>
      </c>
      <c r="J30" s="5">
        <f t="shared" si="2"/>
        <v>4.7903333333333329</v>
      </c>
      <c r="K30" s="5">
        <f t="shared" si="2"/>
        <v>4.7956666666666665</v>
      </c>
      <c r="L30" s="5">
        <f>L29/(B4-B2)</f>
        <v>4.7880000000000003</v>
      </c>
      <c r="M30" s="5"/>
    </row>
    <row r="31" spans="1:13" ht="14.5" x14ac:dyDescent="0.25">
      <c r="A31" s="4" t="s">
        <v>14</v>
      </c>
      <c r="B31" s="5">
        <f>ABS(B30-$L30)</f>
        <v>5.400000000000027E-2</v>
      </c>
      <c r="C31" s="5">
        <f t="shared" ref="C31:L31" si="3">ABS(C30-$L30)</f>
        <v>1.6499999999999737E-2</v>
      </c>
      <c r="D31" s="5">
        <f t="shared" si="3"/>
        <v>1.4166666666666217E-2</v>
      </c>
      <c r="E31" s="5">
        <f t="shared" si="3"/>
        <v>1.499999999999968E-2</v>
      </c>
      <c r="F31" s="5">
        <f t="shared" si="3"/>
        <v>7.499999999999396E-3</v>
      </c>
      <c r="G31" s="5">
        <f t="shared" si="3"/>
        <v>8.1666666666659893E-3</v>
      </c>
      <c r="H31" s="5">
        <f t="shared" si="3"/>
        <v>6.3333333333330799E-3</v>
      </c>
      <c r="I31" s="5">
        <f t="shared" si="3"/>
        <v>9.3333333333331936E-3</v>
      </c>
      <c r="J31" s="5">
        <f t="shared" si="3"/>
        <v>2.3333333333326323E-3</v>
      </c>
      <c r="K31" s="5">
        <f t="shared" si="3"/>
        <v>7.6666666666662664E-3</v>
      </c>
      <c r="L31" s="5">
        <f t="shared" si="3"/>
        <v>0</v>
      </c>
      <c r="M31" s="5">
        <f>SUM(B31:K31)</f>
        <v>0.14099999999999646</v>
      </c>
    </row>
    <row r="32" spans="1:13" ht="14.5" x14ac:dyDescent="0.25">
      <c r="A32" t="s">
        <v>15</v>
      </c>
      <c r="B32" s="9">
        <f>B31^2</f>
        <v>2.9160000000000292E-3</v>
      </c>
      <c r="C32" s="9">
        <f t="shared" ref="C32:L32" si="4">C31^2</f>
        <v>2.722499999999913E-4</v>
      </c>
      <c r="D32" s="9">
        <f t="shared" si="4"/>
        <v>2.0069444444443168E-4</v>
      </c>
      <c r="E32" s="9">
        <f t="shared" si="4"/>
        <v>2.249999999999904E-4</v>
      </c>
      <c r="F32" s="9">
        <f t="shared" si="4"/>
        <v>5.6249999999990939E-5</v>
      </c>
      <c r="G32" s="9">
        <f t="shared" si="4"/>
        <v>6.6694444444433386E-5</v>
      </c>
      <c r="H32" s="9">
        <f t="shared" si="4"/>
        <v>4.01111111111079E-5</v>
      </c>
      <c r="I32" s="9">
        <f t="shared" si="4"/>
        <v>8.71111111111085E-5</v>
      </c>
      <c r="J32" s="9">
        <f t="shared" si="4"/>
        <v>5.4444444444411727E-6</v>
      </c>
      <c r="K32" s="9">
        <f t="shared" si="4"/>
        <v>5.8777777777771641E-5</v>
      </c>
      <c r="L32" s="9"/>
      <c r="M32" s="9">
        <f>SUM(B32:K32)</f>
        <v>3.9283333333332959E-3</v>
      </c>
    </row>
    <row r="33" spans="2:13" ht="14.5" x14ac:dyDescent="0.25">
      <c r="F33" s="5"/>
      <c r="G33" s="5"/>
      <c r="H33" s="5"/>
      <c r="I33" s="5"/>
      <c r="J33" s="5"/>
      <c r="K33" s="5"/>
      <c r="L33" s="5"/>
      <c r="M33" s="5"/>
    </row>
    <row r="34" spans="2:13" ht="14.5" x14ac:dyDescent="0.25">
      <c r="B34" s="10">
        <f>SQRT(M32/90)</f>
        <v>6.6066745150754726E-3</v>
      </c>
      <c r="C34" s="10"/>
      <c r="D34" s="10"/>
      <c r="E34" s="10"/>
    </row>
  </sheetData>
  <mergeCells count="2">
    <mergeCell ref="A11:J23"/>
    <mergeCell ref="B34:E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Oscillograph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2020-07-14T02:35:00Z</dcterms:created>
  <dcterms:modified xsi:type="dcterms:W3CDTF">2022-12-06T09:25:49Z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