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https://overnewton-my.sharepoint.com/personal/kai_newman_overnewton_vic_edu_au/Documents/Data Analytics/"/>
    </mc:Choice>
  </mc:AlternateContent>
  <xr:revisionPtr revIDLastSave="262" documentId="13_ncr:1_{0C2DCF09-801D-8040-9056-30220E9DBBB3}" xr6:coauthVersionLast="47" xr6:coauthVersionMax="47" xr10:uidLastSave="{4FED1F6D-A79E-B446-828B-EB1901DF6239}"/>
  <bookViews>
    <workbookView xWindow="0" yWindow="500" windowWidth="28800" windowHeight="15820" xr2:uid="{00000000-000D-0000-FFFF-FFFF00000000}"/>
  </bookViews>
  <sheets>
    <sheet name="Sheet1" sheetId="1" r:id="rId1"/>
    <sheet name="Data Logs "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3" i="1" l="1"/>
  <c r="K27" i="1"/>
  <c r="AR9" i="1"/>
  <c r="AO14" i="1"/>
  <c r="AO11" i="1"/>
  <c r="AO10" i="1"/>
  <c r="AE17" i="1"/>
  <c r="Q29" i="1"/>
  <c r="Q40" i="1" s="1"/>
  <c r="R29" i="1"/>
  <c r="R40" i="1" s="1"/>
  <c r="S29" i="1"/>
  <c r="S40" i="1" s="1"/>
  <c r="T29" i="1"/>
  <c r="T40" i="1" s="1"/>
  <c r="U29" i="1"/>
  <c r="U40" i="1" s="1"/>
  <c r="V29" i="1"/>
  <c r="V40" i="1" s="1"/>
  <c r="Q30" i="1"/>
  <c r="Q41" i="1" s="1"/>
  <c r="R30" i="1"/>
  <c r="R41" i="1" s="1"/>
  <c r="S30" i="1"/>
  <c r="S41" i="1" s="1"/>
  <c r="T30" i="1"/>
  <c r="T41" i="1" s="1"/>
  <c r="U30" i="1"/>
  <c r="U41" i="1" s="1"/>
  <c r="V30" i="1"/>
  <c r="V41" i="1" s="1"/>
  <c r="Q31" i="1"/>
  <c r="Q42" i="1" s="1"/>
  <c r="R31" i="1"/>
  <c r="R42" i="1" s="1"/>
  <c r="S31" i="1"/>
  <c r="S42" i="1" s="1"/>
  <c r="T31" i="1"/>
  <c r="T42" i="1" s="1"/>
  <c r="U31" i="1"/>
  <c r="U42" i="1" s="1"/>
  <c r="V31" i="1"/>
  <c r="V42" i="1" s="1"/>
  <c r="Q32" i="1"/>
  <c r="Q43" i="1" s="1"/>
  <c r="R32" i="1"/>
  <c r="R43" i="1" s="1"/>
  <c r="S32" i="1"/>
  <c r="S43" i="1" s="1"/>
  <c r="T32" i="1"/>
  <c r="T43" i="1" s="1"/>
  <c r="U32" i="1"/>
  <c r="U43" i="1" s="1"/>
  <c r="V32" i="1"/>
  <c r="V43" i="1" s="1"/>
  <c r="Q33" i="1"/>
  <c r="Q44" i="1" s="1"/>
  <c r="R33" i="1"/>
  <c r="R44" i="1" s="1"/>
  <c r="S33" i="1"/>
  <c r="S44" i="1" s="1"/>
  <c r="T33" i="1"/>
  <c r="T44" i="1" s="1"/>
  <c r="U33" i="1"/>
  <c r="U44" i="1" s="1"/>
  <c r="V33" i="1"/>
  <c r="P30" i="1"/>
  <c r="P41" i="1" s="1"/>
  <c r="P31" i="1"/>
  <c r="P42" i="1" s="1"/>
  <c r="P32" i="1"/>
  <c r="P43" i="1" s="1"/>
  <c r="P33" i="1"/>
  <c r="P44" i="1" s="1"/>
  <c r="P29" i="1"/>
  <c r="P40" i="1" s="1"/>
</calcChain>
</file>

<file path=xl/sharedStrings.xml><?xml version="1.0" encoding="utf-8"?>
<sst xmlns="http://schemas.openxmlformats.org/spreadsheetml/2006/main" count="480" uniqueCount="205">
  <si>
    <t>ID</t>
  </si>
  <si>
    <t>Start time</t>
  </si>
  <si>
    <t>Completion time</t>
  </si>
  <si>
    <t>Email</t>
  </si>
  <si>
    <t>Name</t>
  </si>
  <si>
    <t>Last modified time</t>
  </si>
  <si>
    <t>Do you consent to having your data analysed and usesd in a reserch project </t>
  </si>
  <si>
    <t>How old are you?</t>
  </si>
  <si>
    <t>What experience do you have driving?</t>
  </si>
  <si>
    <t>What is your knowledge on cars?</t>
  </si>
  <si>
    <t>how long have you had your licence </t>
  </si>
  <si>
    <t>If you currently own a car what influenced your choice </t>
  </si>
  <si>
    <t>what was your first car? </t>
  </si>
  <si>
    <t>Did you have any issues with it?</t>
  </si>
  <si>
    <t>Do you have any opinions on cars if so, what?</t>
  </si>
  <si>
    <t>How much did you pay for your first car if you have one? </t>
  </si>
  <si>
    <t>safety features </t>
  </si>
  <si>
    <t>reliability</t>
  </si>
  <si>
    <t>Top speed </t>
  </si>
  <si>
    <t>fuel economy </t>
  </si>
  <si>
    <t>driver assistive technology </t>
  </si>
  <si>
    <t>availability of replacement parts </t>
  </si>
  <si>
    <t>Price </t>
  </si>
  <si>
    <t>What cars do you recommend learners stay away from?</t>
  </si>
  <si>
    <t>anonymous</t>
  </si>
  <si>
    <t>Yes</t>
  </si>
  <si>
    <t>medium experience </t>
  </si>
  <si>
    <t>Lower</t>
  </si>
  <si>
    <t>Learners permit </t>
  </si>
  <si>
    <t>NA</t>
  </si>
  <si>
    <t xml:space="preserve">Not particularly, i only know so much about cars but i don't really like wagons or hatchbacks. I think sedans and coupes look better. </t>
  </si>
  <si>
    <t>Don't have one </t>
  </si>
  <si>
    <t>4</t>
  </si>
  <si>
    <t>3</t>
  </si>
  <si>
    <t>2</t>
  </si>
  <si>
    <t>5</t>
  </si>
  <si>
    <t>Not sure</t>
  </si>
  <si>
    <t>very experienced </t>
  </si>
  <si>
    <t>Intermediate</t>
  </si>
  <si>
    <t>no car</t>
  </si>
  <si>
    <t>none</t>
  </si>
  <si>
    <t>no</t>
  </si>
  <si>
    <t>i like cars</t>
  </si>
  <si>
    <t>Jeeps</t>
  </si>
  <si>
    <t>1 - 4 years (probationary licence)</t>
  </si>
  <si>
    <t>I don't have my own car yet</t>
  </si>
  <si>
    <t>Don't have one yet</t>
  </si>
  <si>
    <t>Don't have car yet</t>
  </si>
  <si>
    <t>I think that you need a car that is fun to drive but also has safety features</t>
  </si>
  <si>
    <t>old lemons</t>
  </si>
  <si>
    <t>Upper</t>
  </si>
  <si>
    <t>good petrol millage and fast</t>
  </si>
  <si>
    <t>toyota kluger</t>
  </si>
  <si>
    <t>nah</t>
  </si>
  <si>
    <t xml:space="preserve">has to be capable of taking fast turns </t>
  </si>
  <si>
    <t xml:space="preserve">Lamborghini, anything with a crazy amount of horsepower </t>
  </si>
  <si>
    <t>Parents bought it</t>
  </si>
  <si>
    <t>Volkswagen Polo</t>
  </si>
  <si>
    <t>Nope</t>
  </si>
  <si>
    <t>They seem cool</t>
  </si>
  <si>
    <t>Parents paid </t>
  </si>
  <si>
    <t>Expensive cars, rich people are reckless and you will pay a bunch. Or p platers because they could be real risky</t>
  </si>
  <si>
    <t>my grandma was selling it :(</t>
  </si>
  <si>
    <t>nissan dualis</t>
  </si>
  <si>
    <t>its ugly asf</t>
  </si>
  <si>
    <t>jeeps are shit, bmw leak so much oil that the americans and saudis are gonna come collect it</t>
  </si>
  <si>
    <t>$2501 - $5000</t>
  </si>
  <si>
    <t>suzuki swifts</t>
  </si>
  <si>
    <t>4 - 10 years (full licence)</t>
  </si>
  <si>
    <t xml:space="preserve">I got it cheap off a family member </t>
  </si>
  <si>
    <t xml:space="preserve">Toyota Camry </t>
  </si>
  <si>
    <t xml:space="preserve">None </t>
  </si>
  <si>
    <t xml:space="preserve">I think that it is better to have a good reliable car than a nice car that is often unreliable. </t>
  </si>
  <si>
    <t xml:space="preserve">lemons </t>
  </si>
  <si>
    <t>not very experienced </t>
  </si>
  <si>
    <t>I dont have one</t>
  </si>
  <si>
    <t xml:space="preserve">I drive my parents Mercedes </t>
  </si>
  <si>
    <t>No it is a pretty good car</t>
  </si>
  <si>
    <t xml:space="preserve">Not really </t>
  </si>
  <si>
    <t xml:space="preserve">No idea </t>
  </si>
  <si>
    <t xml:space="preserve">I saved up and bought the car I always wanted from when I was a kid </t>
  </si>
  <si>
    <t>toyota 86</t>
  </si>
  <si>
    <t>No not really</t>
  </si>
  <si>
    <t xml:space="preserve">I love cars that look and sound nice and also are fun to drive. </t>
  </si>
  <si>
    <t>$20,001 - $30,000</t>
  </si>
  <si>
    <t xml:space="preserve">overly expensive luxury cars </t>
  </si>
  <si>
    <t xml:space="preserve">Don't have one </t>
  </si>
  <si>
    <t xml:space="preserve">I like BMWs </t>
  </si>
  <si>
    <t xml:space="preserve">I don't know </t>
  </si>
  <si>
    <t>work related</t>
  </si>
  <si>
    <t>Holden barina hatchback 2012</t>
  </si>
  <si>
    <t>none at all</t>
  </si>
  <si>
    <t>love the older versions on certain cars</t>
  </si>
  <si>
    <t>1</t>
  </si>
  <si>
    <t>anything that look like it can be used for racing or has very high power</t>
  </si>
  <si>
    <t xml:space="preserve">I don’t have one </t>
  </si>
  <si>
    <t xml:space="preserve">Don’t have one </t>
  </si>
  <si>
    <t>I bought it from my grandma</t>
  </si>
  <si>
    <t>Ford Festiva</t>
  </si>
  <si>
    <t>It's small and struggles up hills</t>
  </si>
  <si>
    <t>Reliability and transport from A to B is most important, though a larger engine for fun can be great too.</t>
  </si>
  <si>
    <t>$1 - $2500</t>
  </si>
  <si>
    <t>Large 4 wheel drives</t>
  </si>
  <si>
    <t>price and durability</t>
  </si>
  <si>
    <t>2000 camry</t>
  </si>
  <si>
    <t>wont turn into robot</t>
  </si>
  <si>
    <t>beats walking</t>
  </si>
  <si>
    <t>Decepticons</t>
  </si>
  <si>
    <t>I have a 4wd Toyota Rav4, because I study forestry and I spend a lot of time off road jn the bush</t>
  </si>
  <si>
    <t>My Toyota 4wd Rav4</t>
  </si>
  <si>
    <t>20 years old, over 400.000kms and not a single issue</t>
  </si>
  <si>
    <t>Cars are good for transportation, especially for people on the countryside. Cars in a big city with a good infrastructure are are neither effective nor practical.</t>
  </si>
  <si>
    <t>I reckon fast and expensive cars can cause financial troubles. I'd rather have a cheap car and enough money left for food and my lifestyle than totalling a car I can barely afford.</t>
  </si>
  <si>
    <t>10+ years </t>
  </si>
  <si>
    <t xml:space="preserve">I have a company car </t>
  </si>
  <si>
    <t>vw polo</t>
  </si>
  <si>
    <t xml:space="preserve">It was really unreliable I only had it for about 6 months </t>
  </si>
  <si>
    <t xml:space="preserve">I think as long as you can get something reliable that is able to suit your needs it is a good car </t>
  </si>
  <si>
    <t xml:space="preserve">luxury cars if you cant afford to upkeep them and pay for any damage </t>
  </si>
  <si>
    <t xml:space="preserve">It was a good deal for a good car </t>
  </si>
  <si>
    <t>daewoo sunny</t>
  </si>
  <si>
    <t xml:space="preserve">It was a good car for a long time until it got too old </t>
  </si>
  <si>
    <t>I think safety and reliability are the 2 most importnant features</t>
  </si>
  <si>
    <t xml:space="preserve">cars that are too powerful </t>
  </si>
  <si>
    <t xml:space="preserve">dont have one </t>
  </si>
  <si>
    <t xml:space="preserve">no </t>
  </si>
  <si>
    <t xml:space="preserve">Idk </t>
  </si>
  <si>
    <t>idk</t>
  </si>
  <si>
    <t xml:space="preserve">I dont have one </t>
  </si>
  <si>
    <t>my dad has a toyota rav 4 and it is really good</t>
  </si>
  <si>
    <t xml:space="preserve">I like nice cars like bmws </t>
  </si>
  <si>
    <t xml:space="preserve">idk </t>
  </si>
  <si>
    <t xml:space="preserve">I bought a car off my uncle as he was getting a new one </t>
  </si>
  <si>
    <t xml:space="preserve">toyota echo </t>
  </si>
  <si>
    <t xml:space="preserve">it was useless for doing anything with it other than getting to places </t>
  </si>
  <si>
    <t xml:space="preserve">cars that are able to be used for multiple purposes </t>
  </si>
  <si>
    <t>$5001 - $10,000</t>
  </si>
  <si>
    <t>cars that are so small they are basically useless for any other purpose</t>
  </si>
  <si>
    <t>Count</t>
  </si>
  <si>
    <t>What cars Should learners stay away from?</t>
  </si>
  <si>
    <t xml:space="preserve">Luxury </t>
  </si>
  <si>
    <t xml:space="preserve">Large </t>
  </si>
  <si>
    <t xml:space="preserve">unreliable </t>
  </si>
  <si>
    <t>fast/powerful</t>
  </si>
  <si>
    <t xml:space="preserve">expensive </t>
  </si>
  <si>
    <t xml:space="preserve">How much did you spend on your first car? </t>
  </si>
  <si>
    <t>Unknown(parents paid)</t>
  </si>
  <si>
    <t>Don’t own a car</t>
  </si>
  <si>
    <t>Last data value collected:</t>
  </si>
  <si>
    <t xml:space="preserve">All primary data was collected for a survey and the accompanying observation </t>
  </si>
  <si>
    <t xml:space="preserve">The participants were made anonymous by the form for the protection of their information. </t>
  </si>
  <si>
    <t xml:space="preserve">Observation data </t>
  </si>
  <si>
    <t>Car Brand</t>
  </si>
  <si>
    <t>Number</t>
  </si>
  <si>
    <t>Toyota</t>
  </si>
  <si>
    <t>Lexus</t>
  </si>
  <si>
    <t>Jeep</t>
  </si>
  <si>
    <t>Honda</t>
  </si>
  <si>
    <t>Holden</t>
  </si>
  <si>
    <t>Ford</t>
  </si>
  <si>
    <t>Audi</t>
  </si>
  <si>
    <t>Hyundai</t>
  </si>
  <si>
    <t>Mitsubishi</t>
  </si>
  <si>
    <t>Mg</t>
  </si>
  <si>
    <t>Tesla</t>
  </si>
  <si>
    <t>Subaru</t>
  </si>
  <si>
    <t>Mazda</t>
  </si>
  <si>
    <t>Mercades</t>
  </si>
  <si>
    <t>top 5 most common car brands in a local area. (209 sample size)</t>
  </si>
  <si>
    <t>Costs Assosiated with Owning a Car</t>
  </si>
  <si>
    <t xml:space="preserve">Registration </t>
  </si>
  <si>
    <t>Insurance (comprehensive without parent assistance)</t>
  </si>
  <si>
    <t>petrol ()</t>
  </si>
  <si>
    <t>Costs associated with owning a car</t>
  </si>
  <si>
    <t>Insurance (Red Ps)</t>
  </si>
  <si>
    <t>third party fire and theft</t>
  </si>
  <si>
    <t>comprehensive</t>
  </si>
  <si>
    <t>comprehensive (parent assistance)</t>
  </si>
  <si>
    <t xml:space="preserve">weekly </t>
  </si>
  <si>
    <t xml:space="preserve">monthly </t>
  </si>
  <si>
    <t xml:space="preserve">yearly </t>
  </si>
  <si>
    <t>fuel cost (7L/100km) (150Km per week)</t>
  </si>
  <si>
    <t>3 years (recommended change)</t>
  </si>
  <si>
    <t>1 year</t>
  </si>
  <si>
    <t>tyres (cost per year)</t>
  </si>
  <si>
    <t>Yearly</t>
  </si>
  <si>
    <t>Servicing (Roughly)</t>
  </si>
  <si>
    <t>Total yearly Cost (estimate)</t>
  </si>
  <si>
    <t>Fuel</t>
  </si>
  <si>
    <t>Tyres</t>
  </si>
  <si>
    <t>Rego</t>
  </si>
  <si>
    <t xml:space="preserve">Servicing </t>
  </si>
  <si>
    <t xml:space="preserve">secondary data was checked against minimum 2 other sources to ensure credability and correctness </t>
  </si>
  <si>
    <t xml:space="preserve">check data logs tab </t>
  </si>
  <si>
    <t>In the survey there were validation techniques implimented to ensure that no values within reason could be input incorrectly after all data was collected the results were all manualy validated to check for errors or incorrect or imposible values</t>
  </si>
  <si>
    <t>Knowledge of participant</t>
  </si>
  <si>
    <t xml:space="preserve">lower </t>
  </si>
  <si>
    <t xml:space="preserve">intermediate </t>
  </si>
  <si>
    <t xml:space="preserve">Upper </t>
  </si>
  <si>
    <t xml:space="preserve">total </t>
  </si>
  <si>
    <t>Average age of participant</t>
  </si>
  <si>
    <t>average expence for a first car: $2501-$5000</t>
  </si>
  <si>
    <t>$2501-$5000</t>
  </si>
  <si>
    <t>average expence for a first car:</t>
  </si>
  <si>
    <t>each data value from certain questions were read though and then sorted into a table showing the key points and characteristcs from the 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</si>
</sst>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d/yy\ h:mm:ss"/>
  </numFmts>
  <fonts count="4" x14ac:knownFonts="1">
    <font>
      <sz val="11"/>
      <color theme="1"/>
      <name val="Calibri"/>
      <family val="2"/>
      <scheme val="minor"/>
    </font>
    <font>
      <sz val="11"/>
      <color theme="1"/>
      <name val="Calibri"/>
      <family val="2"/>
      <scheme val="minor"/>
    </font>
    <font>
      <sz val="11"/>
      <color rgb="FF000000"/>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rgb="FF9BC2E6"/>
      </top>
      <bottom style="thin">
        <color rgb="FF9BC2E6"/>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0" fillId="0" borderId="0" xfId="0" quotePrefix="1"/>
    <xf numFmtId="0" fontId="0" fillId="0" borderId="1" xfId="0" applyBorder="1"/>
    <xf numFmtId="0" fontId="0" fillId="2" borderId="0" xfId="0" applyFill="1"/>
    <xf numFmtId="9" fontId="0" fillId="0" borderId="0" xfId="1" applyFont="1"/>
    <xf numFmtId="164" fontId="2" fillId="0" borderId="2" xfId="0" applyNumberFormat="1" applyFont="1" applyBorder="1"/>
    <xf numFmtId="0" fontId="2" fillId="0" borderId="0" xfId="0" applyFont="1"/>
    <xf numFmtId="0" fontId="3" fillId="0" borderId="0" xfId="0" applyFont="1"/>
    <xf numFmtId="44" fontId="0" fillId="0" borderId="0" xfId="2" applyFont="1"/>
    <xf numFmtId="44" fontId="0" fillId="0" borderId="0" xfId="0" applyNumberFormat="1"/>
  </cellXfs>
  <cellStyles count="3">
    <cellStyle name="Currency" xfId="2" builtinId="4"/>
    <cellStyle name="Normal" xfId="0" builtinId="0"/>
    <cellStyle name="Per cent" xfId="1" builtinId="5"/>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Most Valued Features In A Car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5.4761097306063058E-2"/>
          <c:y val="7.8079850408309351E-2"/>
          <c:w val="0.94523890269393696"/>
          <c:h val="0.8678012651016026"/>
        </c:manualLayout>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Sheet1!$P$28:$V$28</c:f>
              <c:strCache>
                <c:ptCount val="7"/>
                <c:pt idx="0">
                  <c:v>safety features </c:v>
                </c:pt>
                <c:pt idx="1">
                  <c:v>reliability</c:v>
                </c:pt>
                <c:pt idx="2">
                  <c:v>Top speed </c:v>
                </c:pt>
                <c:pt idx="3">
                  <c:v>fuel economy </c:v>
                </c:pt>
                <c:pt idx="4">
                  <c:v>driver assistive technology </c:v>
                </c:pt>
                <c:pt idx="5">
                  <c:v>availability of replacement parts </c:v>
                </c:pt>
                <c:pt idx="6">
                  <c:v>Price </c:v>
                </c:pt>
              </c:strCache>
            </c:strRef>
          </c:cat>
          <c:val>
            <c:numRef>
              <c:f>Sheet1!$P$29:$V$29</c:f>
              <c:numCache>
                <c:formatCode>General</c:formatCode>
                <c:ptCount val="7"/>
                <c:pt idx="0">
                  <c:v>14</c:v>
                </c:pt>
                <c:pt idx="1">
                  <c:v>15</c:v>
                </c:pt>
                <c:pt idx="2">
                  <c:v>5</c:v>
                </c:pt>
                <c:pt idx="3">
                  <c:v>7</c:v>
                </c:pt>
                <c:pt idx="4">
                  <c:v>4</c:v>
                </c:pt>
                <c:pt idx="5">
                  <c:v>5</c:v>
                </c:pt>
                <c:pt idx="6">
                  <c:v>9</c:v>
                </c:pt>
              </c:numCache>
            </c:numRef>
          </c:val>
          <c:extLst>
            <c:ext xmlns:c16="http://schemas.microsoft.com/office/drawing/2014/chart" uri="{C3380CC4-5D6E-409C-BE32-E72D297353CC}">
              <c16:uniqueId val="{00000000-2222-1243-AEA5-E01866C6F8C7}"/>
            </c:ext>
          </c:extLst>
        </c:ser>
        <c:dLbls>
          <c:showLegendKey val="0"/>
          <c:showVal val="0"/>
          <c:showCatName val="0"/>
          <c:showSerName val="0"/>
          <c:showPercent val="0"/>
          <c:showBubbleSize val="0"/>
        </c:dLbls>
        <c:gapWidth val="115"/>
        <c:overlap val="-20"/>
        <c:axId val="1511454144"/>
        <c:axId val="1511030160"/>
      </c:barChart>
      <c:catAx>
        <c:axId val="151145414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Features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1030160"/>
        <c:crosses val="autoZero"/>
        <c:auto val="1"/>
        <c:lblAlgn val="ctr"/>
        <c:lblOffset val="100"/>
        <c:noMultiLvlLbl val="0"/>
      </c:catAx>
      <c:valAx>
        <c:axId val="151103016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Most valuable  (by survey participants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1454144"/>
        <c:crosses val="autoZero"/>
        <c:crossBetween val="between"/>
      </c:valAx>
      <c:spPr>
        <a:noFill/>
        <a:ln>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1"/>
                </a:solidFill>
              </a:rPr>
              <a:t>Top 5 Most Common Car Brands in a Local Area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lotArea>
      <c:layout/>
      <c:pieChart>
        <c:varyColors val="1"/>
        <c:ser>
          <c:idx val="0"/>
          <c:order val="0"/>
          <c:tx>
            <c:strRef>
              <c:f>Sheet1!$AH$2</c:f>
              <c:strCache>
                <c:ptCount val="1"/>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37E-0B40-98D9-9C11FD4808BF}"/>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37E-0B40-98D9-9C11FD4808BF}"/>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37E-0B40-98D9-9C11FD4808BF}"/>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37E-0B40-98D9-9C11FD4808BF}"/>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37E-0B40-98D9-9C11FD4808B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Sheet1!$AG$3:$AG$7</c:f>
              <c:strCache>
                <c:ptCount val="5"/>
                <c:pt idx="0">
                  <c:v>Toyota</c:v>
                </c:pt>
                <c:pt idx="1">
                  <c:v>Mazda</c:v>
                </c:pt>
                <c:pt idx="2">
                  <c:v>Ford</c:v>
                </c:pt>
                <c:pt idx="3">
                  <c:v>Hyundai</c:v>
                </c:pt>
                <c:pt idx="4">
                  <c:v>Holden</c:v>
                </c:pt>
              </c:strCache>
            </c:strRef>
          </c:cat>
          <c:val>
            <c:numRef>
              <c:f>Sheet1!$AH$3:$AH$7</c:f>
              <c:numCache>
                <c:formatCode>General</c:formatCode>
                <c:ptCount val="5"/>
                <c:pt idx="0">
                  <c:v>26</c:v>
                </c:pt>
                <c:pt idx="1">
                  <c:v>26</c:v>
                </c:pt>
                <c:pt idx="2">
                  <c:v>22</c:v>
                </c:pt>
                <c:pt idx="3">
                  <c:v>21</c:v>
                </c:pt>
                <c:pt idx="4">
                  <c:v>20</c:v>
                </c:pt>
              </c:numCache>
            </c:numRef>
          </c:val>
          <c:extLst>
            <c:ext xmlns:c16="http://schemas.microsoft.com/office/drawing/2014/chart" uri="{C3380CC4-5D6E-409C-BE32-E72D297353CC}">
              <c16:uniqueId val="{00000000-D163-3A4D-9938-5ECA58710E9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Things</a:t>
            </a:r>
            <a:r>
              <a:rPr lang="en-US" baseline="0">
                <a:solidFill>
                  <a:schemeClr val="bg1"/>
                </a:solidFill>
              </a:rPr>
              <a:t> to Stay Away From in a First Car</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pieChart>
        <c:varyColors val="1"/>
        <c:ser>
          <c:idx val="0"/>
          <c:order val="0"/>
          <c:tx>
            <c:strRef>
              <c:f>Sheet1!$Z$28</c:f>
              <c:strCache>
                <c:ptCount val="1"/>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292D-F54D-B5A2-01F33D70DB9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292D-F54D-B5A2-01F33D70DB94}"/>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292D-F54D-B5A2-01F33D70DB94}"/>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292D-F54D-B5A2-01F33D70DB94}"/>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292D-F54D-B5A2-01F33D70DB94}"/>
              </c:ext>
            </c:extLst>
          </c:dPt>
          <c:cat>
            <c:strRef>
              <c:f>Sheet1!$Y$29:$Y$33</c:f>
              <c:strCache>
                <c:ptCount val="5"/>
                <c:pt idx="0">
                  <c:v>Luxury </c:v>
                </c:pt>
                <c:pt idx="1">
                  <c:v>fast/powerful</c:v>
                </c:pt>
                <c:pt idx="2">
                  <c:v>Large </c:v>
                </c:pt>
                <c:pt idx="3">
                  <c:v>unreliable </c:v>
                </c:pt>
                <c:pt idx="4">
                  <c:v>expensive </c:v>
                </c:pt>
              </c:strCache>
            </c:strRef>
          </c:cat>
          <c:val>
            <c:numRef>
              <c:f>Sheet1!$Z$29:$Z$33</c:f>
              <c:numCache>
                <c:formatCode>General</c:formatCode>
                <c:ptCount val="5"/>
                <c:pt idx="0">
                  <c:v>6</c:v>
                </c:pt>
                <c:pt idx="1">
                  <c:v>4</c:v>
                </c:pt>
                <c:pt idx="2">
                  <c:v>1</c:v>
                </c:pt>
                <c:pt idx="3">
                  <c:v>5</c:v>
                </c:pt>
                <c:pt idx="4">
                  <c:v>5</c:v>
                </c:pt>
              </c:numCache>
            </c:numRef>
          </c:val>
          <c:extLst>
            <c:ext xmlns:c16="http://schemas.microsoft.com/office/drawing/2014/chart" uri="{C3380CC4-5D6E-409C-BE32-E72D297353CC}">
              <c16:uniqueId val="{00000000-B209-F743-A655-A5A2F9A71E4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Cost</a:t>
            </a:r>
            <a:r>
              <a:rPr lang="en-US" baseline="0">
                <a:solidFill>
                  <a:schemeClr val="bg1"/>
                </a:solidFill>
              </a:rPr>
              <a:t> Breakdown of Owning a Car</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pieChart>
        <c:varyColors val="1"/>
        <c:ser>
          <c:idx val="0"/>
          <c:order val="0"/>
          <c:tx>
            <c:strRef>
              <c:f>Sheet1!$AR$3</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86-8D42-B3C2-8006BA1104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86-8D42-B3C2-8006BA1104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86-8D42-B3C2-8006BA1104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186-8D42-B3C2-8006BA11042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186-8D42-B3C2-8006BA1104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Sheet1!$AQ$4:$AQ$8</c:f>
              <c:strCache>
                <c:ptCount val="5"/>
                <c:pt idx="0">
                  <c:v>Insurance (Red Ps)</c:v>
                </c:pt>
                <c:pt idx="1">
                  <c:v>Fuel</c:v>
                </c:pt>
                <c:pt idx="2">
                  <c:v>Tyres</c:v>
                </c:pt>
                <c:pt idx="3">
                  <c:v>Rego</c:v>
                </c:pt>
                <c:pt idx="4">
                  <c:v>Servicing </c:v>
                </c:pt>
              </c:strCache>
            </c:strRef>
          </c:cat>
          <c:val>
            <c:numRef>
              <c:f>Sheet1!$AR$4:$AR$8</c:f>
              <c:numCache>
                <c:formatCode>_("$"* #,##0.00_);_("$"* \(#,##0.00\);_("$"* "-"??_);_(@_)</c:formatCode>
                <c:ptCount val="5"/>
                <c:pt idx="0">
                  <c:v>1200</c:v>
                </c:pt>
                <c:pt idx="1">
                  <c:v>1092</c:v>
                </c:pt>
                <c:pt idx="2">
                  <c:v>220</c:v>
                </c:pt>
                <c:pt idx="3">
                  <c:v>906.6</c:v>
                </c:pt>
                <c:pt idx="4">
                  <c:v>500</c:v>
                </c:pt>
              </c:numCache>
            </c:numRef>
          </c:val>
          <c:extLst>
            <c:ext xmlns:c16="http://schemas.microsoft.com/office/drawing/2014/chart" uri="{C3380CC4-5D6E-409C-BE32-E72D297353CC}">
              <c16:uniqueId val="{00000000-05D1-8B46-81C4-0A4B1F290160}"/>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23</xdr:col>
      <xdr:colOff>2724149</xdr:colOff>
      <xdr:row>45</xdr:row>
      <xdr:rowOff>152400</xdr:rowOff>
    </xdr:from>
    <xdr:to>
      <xdr:col>24</xdr:col>
      <xdr:colOff>1157382</xdr:colOff>
      <xdr:row>79</xdr:row>
      <xdr:rowOff>108486</xdr:rowOff>
    </xdr:to>
    <xdr:graphicFrame macro="">
      <xdr:nvGraphicFramePr>
        <xdr:cNvPr id="3" name="Chart 2">
          <a:extLst>
            <a:ext uri="{FF2B5EF4-FFF2-40B4-BE49-F238E27FC236}">
              <a16:creationId xmlns:a16="http://schemas.microsoft.com/office/drawing/2014/main" id="{63123655-03FF-8768-4A61-98C53762EF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2133600</xdr:colOff>
      <xdr:row>63</xdr:row>
      <xdr:rowOff>111648</xdr:rowOff>
    </xdr:from>
    <xdr:to>
      <xdr:col>24</xdr:col>
      <xdr:colOff>6705600</xdr:colOff>
      <xdr:row>77</xdr:row>
      <xdr:rowOff>195664</xdr:rowOff>
    </xdr:to>
    <xdr:graphicFrame macro="">
      <xdr:nvGraphicFramePr>
        <xdr:cNvPr id="5" name="Chart 4">
          <a:extLst>
            <a:ext uri="{FF2B5EF4-FFF2-40B4-BE49-F238E27FC236}">
              <a16:creationId xmlns:a16="http://schemas.microsoft.com/office/drawing/2014/main" id="{A09301BD-868A-C05A-33D5-F0C9C8BF60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1864806</xdr:colOff>
      <xdr:row>44</xdr:row>
      <xdr:rowOff>11165</xdr:rowOff>
    </xdr:from>
    <xdr:to>
      <xdr:col>24</xdr:col>
      <xdr:colOff>6423967</xdr:colOff>
      <xdr:row>58</xdr:row>
      <xdr:rowOff>18980</xdr:rowOff>
    </xdr:to>
    <xdr:graphicFrame macro="">
      <xdr:nvGraphicFramePr>
        <xdr:cNvPr id="6" name="Chart 5">
          <a:extLst>
            <a:ext uri="{FF2B5EF4-FFF2-40B4-BE49-F238E27FC236}">
              <a16:creationId xmlns:a16="http://schemas.microsoft.com/office/drawing/2014/main" id="{B240F1FB-158F-AD2C-50BF-3AAFA096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596900</xdr:colOff>
      <xdr:row>46</xdr:row>
      <xdr:rowOff>190500</xdr:rowOff>
    </xdr:from>
    <xdr:to>
      <xdr:col>32</xdr:col>
      <xdr:colOff>419100</xdr:colOff>
      <xdr:row>61</xdr:row>
      <xdr:rowOff>76200</xdr:rowOff>
    </xdr:to>
    <xdr:graphicFrame macro="">
      <xdr:nvGraphicFramePr>
        <xdr:cNvPr id="7" name="Chart 6">
          <a:extLst>
            <a:ext uri="{FF2B5EF4-FFF2-40B4-BE49-F238E27FC236}">
              <a16:creationId xmlns:a16="http://schemas.microsoft.com/office/drawing/2014/main" id="{59B33E68-1963-FBD8-A5C7-6D114DBA9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21" totalsRowShown="0">
  <autoFilter ref="A1:X21" xr:uid="{00000000-0009-0000-0100-000001000000}"/>
  <tableColumns count="24">
    <tableColumn id="1" xr3:uid="{00000000-0010-0000-0000-000001000000}" name="ID" dataDxfId="23"/>
    <tableColumn id="2" xr3:uid="{00000000-0010-0000-0000-000002000000}" name="Start time" dataDxfId="22"/>
    <tableColumn id="3" xr3:uid="{00000000-0010-0000-0000-000003000000}" name="Completion time" dataDxfId="21"/>
    <tableColumn id="4" xr3:uid="{00000000-0010-0000-0000-000004000000}" name="Email" dataDxfId="20"/>
    <tableColumn id="5" xr3:uid="{00000000-0010-0000-0000-000005000000}" name="Name" dataDxfId="19"/>
    <tableColumn id="6" xr3:uid="{00000000-0010-0000-0000-000006000000}" name="Last modified time" dataDxfId="18"/>
    <tableColumn id="7" xr3:uid="{00000000-0010-0000-0000-000007000000}" name="Do you consent to having your data analysed and usesd in a reserch project " dataDxfId="17"/>
    <tableColumn id="8" xr3:uid="{00000000-0010-0000-0000-000008000000}" name="How old are you?" dataDxfId="16"/>
    <tableColumn id="9" xr3:uid="{00000000-0010-0000-0000-000009000000}" name="What experience do you have driving?" dataDxfId="15"/>
    <tableColumn id="10" xr3:uid="{00000000-0010-0000-0000-00000A000000}" name="What is your knowledge on cars?" dataDxfId="14"/>
    <tableColumn id="11" xr3:uid="{00000000-0010-0000-0000-00000B000000}" name="how long have you had your licence " dataDxfId="13"/>
    <tableColumn id="12" xr3:uid="{00000000-0010-0000-0000-00000C000000}" name="If you currently own a car what influenced your choice " dataDxfId="12"/>
    <tableColumn id="13" xr3:uid="{00000000-0010-0000-0000-00000D000000}" name="what was your first car? " dataDxfId="11"/>
    <tableColumn id="14" xr3:uid="{00000000-0010-0000-0000-00000E000000}" name="Did you have any issues with it?" dataDxfId="10"/>
    <tableColumn id="15" xr3:uid="{00000000-0010-0000-0000-00000F000000}" name="Do you have any opinions on cars if so, what?" dataDxfId="9"/>
    <tableColumn id="16" xr3:uid="{00000000-0010-0000-0000-000010000000}" name="How much did you pay for your first car if you have one? " dataDxfId="8"/>
    <tableColumn id="17" xr3:uid="{00000000-0010-0000-0000-000011000000}" name="safety features " dataDxfId="7"/>
    <tableColumn id="18" xr3:uid="{00000000-0010-0000-0000-000012000000}" name="reliability" dataDxfId="6"/>
    <tableColumn id="19" xr3:uid="{00000000-0010-0000-0000-000013000000}" name="Top speed " dataDxfId="5"/>
    <tableColumn id="20" xr3:uid="{00000000-0010-0000-0000-000014000000}" name="fuel economy " dataDxfId="4"/>
    <tableColumn id="21" xr3:uid="{00000000-0010-0000-0000-000015000000}" name="driver assistive technology " dataDxfId="3"/>
    <tableColumn id="22" xr3:uid="{00000000-0010-0000-0000-000016000000}" name="availability of replacement parts " dataDxfId="2"/>
    <tableColumn id="23" xr3:uid="{00000000-0010-0000-0000-000017000000}" name="Price " dataDxfId="1"/>
    <tableColumn id="24" xr3:uid="{00000000-0010-0000-0000-000018000000}" name="What cars do you recommend learners stay away from?"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44"/>
  <sheetViews>
    <sheetView tabSelected="1" zoomScale="85" workbookViewId="0">
      <selection activeCell="L36" sqref="L36"/>
    </sheetView>
  </sheetViews>
  <sheetFormatPr baseColWidth="10" defaultColWidth="8.83203125" defaultRowHeight="15" x14ac:dyDescent="0.2"/>
  <cols>
    <col min="1" max="6" width="20" bestFit="1" customWidth="1"/>
    <col min="7" max="7" width="69" customWidth="1"/>
    <col min="8" max="11" width="20" bestFit="1" customWidth="1"/>
    <col min="12" max="12" width="33.83203125" customWidth="1"/>
    <col min="13" max="14" width="20" bestFit="1" customWidth="1"/>
    <col min="15" max="15" width="29.1640625" customWidth="1"/>
    <col min="16" max="19" width="20" bestFit="1" customWidth="1"/>
    <col min="20" max="20" width="21.83203125" customWidth="1"/>
    <col min="21" max="21" width="28.33203125" customWidth="1"/>
    <col min="22" max="22" width="22.5" customWidth="1"/>
    <col min="23" max="23" width="20" bestFit="1" customWidth="1"/>
    <col min="24" max="24" width="131.5" customWidth="1"/>
    <col min="25" max="25" width="92.33203125" customWidth="1"/>
    <col min="40" max="40" width="31.1640625" customWidth="1"/>
    <col min="41" max="41" width="10.1640625" bestFit="1" customWidth="1"/>
    <col min="43" max="43" width="21" customWidth="1"/>
    <col min="44" max="44" width="12.83203125" customWidth="1"/>
  </cols>
  <sheetData>
    <row r="1" spans="1:4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AD1" t="s">
        <v>151</v>
      </c>
      <c r="AN1" t="s">
        <v>173</v>
      </c>
    </row>
    <row r="2" spans="1:44" x14ac:dyDescent="0.2">
      <c r="A2">
        <v>1</v>
      </c>
      <c r="B2" s="1">
        <v>45435.417256944398</v>
      </c>
      <c r="C2" s="1">
        <v>45435.471006944397</v>
      </c>
      <c r="D2" t="s">
        <v>24</v>
      </c>
      <c r="F2" s="1"/>
      <c r="G2" t="s">
        <v>25</v>
      </c>
      <c r="H2" s="2">
        <v>17</v>
      </c>
      <c r="I2" t="s">
        <v>26</v>
      </c>
      <c r="J2" t="s">
        <v>27</v>
      </c>
      <c r="K2" t="s">
        <v>28</v>
      </c>
      <c r="L2" t="s">
        <v>29</v>
      </c>
      <c r="M2" t="s">
        <v>29</v>
      </c>
      <c r="N2" t="s">
        <v>29</v>
      </c>
      <c r="O2" t="s">
        <v>30</v>
      </c>
      <c r="P2" t="s">
        <v>31</v>
      </c>
      <c r="Q2" s="2" t="s">
        <v>32</v>
      </c>
      <c r="R2" s="2" t="s">
        <v>33</v>
      </c>
      <c r="S2" s="2" t="s">
        <v>34</v>
      </c>
      <c r="T2" s="2" t="s">
        <v>32</v>
      </c>
      <c r="U2" s="2" t="s">
        <v>34</v>
      </c>
      <c r="V2" s="2" t="s">
        <v>32</v>
      </c>
      <c r="W2" s="2" t="s">
        <v>35</v>
      </c>
      <c r="X2" t="s">
        <v>36</v>
      </c>
      <c r="AD2" s="8" t="s">
        <v>152</v>
      </c>
      <c r="AE2" s="8" t="s">
        <v>153</v>
      </c>
      <c r="AG2" t="s">
        <v>168</v>
      </c>
    </row>
    <row r="3" spans="1:44" x14ac:dyDescent="0.2">
      <c r="A3">
        <v>2</v>
      </c>
      <c r="B3" s="1">
        <v>45435.498819444401</v>
      </c>
      <c r="C3" s="1">
        <v>45435.499571759297</v>
      </c>
      <c r="D3" t="s">
        <v>24</v>
      </c>
      <c r="F3" s="1"/>
      <c r="G3" t="s">
        <v>25</v>
      </c>
      <c r="H3" s="2">
        <v>17</v>
      </c>
      <c r="I3" t="s">
        <v>37</v>
      </c>
      <c r="J3" t="s">
        <v>38</v>
      </c>
      <c r="K3" t="s">
        <v>28</v>
      </c>
      <c r="L3" t="s">
        <v>39</v>
      </c>
      <c r="M3" t="s">
        <v>40</v>
      </c>
      <c r="N3" t="s">
        <v>41</v>
      </c>
      <c r="O3" t="s">
        <v>42</v>
      </c>
      <c r="P3" t="s">
        <v>31</v>
      </c>
      <c r="Q3" s="2" t="s">
        <v>35</v>
      </c>
      <c r="R3" s="2" t="s">
        <v>35</v>
      </c>
      <c r="S3" s="2" t="s">
        <v>33</v>
      </c>
      <c r="T3" s="2" t="s">
        <v>32</v>
      </c>
      <c r="U3" s="2" t="s">
        <v>34</v>
      </c>
      <c r="V3" s="2" t="s">
        <v>33</v>
      </c>
      <c r="W3" s="2" t="s">
        <v>32</v>
      </c>
      <c r="X3" t="s">
        <v>43</v>
      </c>
      <c r="AD3" t="s">
        <v>154</v>
      </c>
      <c r="AE3">
        <v>26</v>
      </c>
      <c r="AG3" t="s">
        <v>154</v>
      </c>
      <c r="AH3">
        <v>26</v>
      </c>
      <c r="AN3" s="8" t="s">
        <v>174</v>
      </c>
      <c r="AQ3" t="s">
        <v>187</v>
      </c>
    </row>
    <row r="4" spans="1:44" x14ac:dyDescent="0.2">
      <c r="A4">
        <v>3</v>
      </c>
      <c r="B4" s="1">
        <v>45436.577708333301</v>
      </c>
      <c r="C4" s="1">
        <v>45436.581365740698</v>
      </c>
      <c r="D4" t="s">
        <v>24</v>
      </c>
      <c r="F4" s="1"/>
      <c r="G4" t="s">
        <v>25</v>
      </c>
      <c r="H4" s="2">
        <v>18</v>
      </c>
      <c r="I4" t="s">
        <v>26</v>
      </c>
      <c r="J4" t="s">
        <v>38</v>
      </c>
      <c r="K4" t="s">
        <v>44</v>
      </c>
      <c r="L4" t="s">
        <v>45</v>
      </c>
      <c r="M4" t="s">
        <v>46</v>
      </c>
      <c r="N4" t="s">
        <v>47</v>
      </c>
      <c r="O4" t="s">
        <v>48</v>
      </c>
      <c r="P4" t="s">
        <v>31</v>
      </c>
      <c r="Q4" s="2" t="s">
        <v>35</v>
      </c>
      <c r="R4" s="2" t="s">
        <v>35</v>
      </c>
      <c r="S4" s="2" t="s">
        <v>34</v>
      </c>
      <c r="T4" s="2" t="s">
        <v>32</v>
      </c>
      <c r="U4" s="2" t="s">
        <v>33</v>
      </c>
      <c r="V4" s="2" t="s">
        <v>32</v>
      </c>
      <c r="W4" s="2" t="s">
        <v>32</v>
      </c>
      <c r="X4" t="s">
        <v>49</v>
      </c>
      <c r="AD4" t="s">
        <v>155</v>
      </c>
      <c r="AE4">
        <v>12</v>
      </c>
      <c r="AG4" t="s">
        <v>166</v>
      </c>
      <c r="AH4">
        <v>26</v>
      </c>
      <c r="AN4" t="s">
        <v>176</v>
      </c>
      <c r="AO4" s="9">
        <v>5990</v>
      </c>
      <c r="AQ4" s="8" t="s">
        <v>174</v>
      </c>
      <c r="AR4" s="9">
        <v>1200</v>
      </c>
    </row>
    <row r="5" spans="1:44" x14ac:dyDescent="0.2">
      <c r="A5">
        <v>4</v>
      </c>
      <c r="B5" s="1">
        <v>45436.579687500001</v>
      </c>
      <c r="C5" s="1">
        <v>45436.582280092603</v>
      </c>
      <c r="D5" t="s">
        <v>24</v>
      </c>
      <c r="F5" s="1"/>
      <c r="G5" t="s">
        <v>25</v>
      </c>
      <c r="H5" s="2">
        <v>17</v>
      </c>
      <c r="I5" t="s">
        <v>37</v>
      </c>
      <c r="J5" t="s">
        <v>50</v>
      </c>
      <c r="K5" t="s">
        <v>44</v>
      </c>
      <c r="L5" t="s">
        <v>51</v>
      </c>
      <c r="M5" t="s">
        <v>52</v>
      </c>
      <c r="N5" t="s">
        <v>53</v>
      </c>
      <c r="O5" t="s">
        <v>54</v>
      </c>
      <c r="P5" t="s">
        <v>31</v>
      </c>
      <c r="Q5" s="2" t="s">
        <v>35</v>
      </c>
      <c r="R5" s="2" t="s">
        <v>35</v>
      </c>
      <c r="S5" s="2" t="s">
        <v>35</v>
      </c>
      <c r="T5" s="2" t="s">
        <v>35</v>
      </c>
      <c r="U5" s="2" t="s">
        <v>34</v>
      </c>
      <c r="V5" s="2" t="s">
        <v>33</v>
      </c>
      <c r="W5" s="2" t="s">
        <v>35</v>
      </c>
      <c r="X5" t="s">
        <v>55</v>
      </c>
      <c r="AD5" t="s">
        <v>156</v>
      </c>
      <c r="AE5">
        <v>8</v>
      </c>
      <c r="AG5" t="s">
        <v>159</v>
      </c>
      <c r="AH5">
        <v>22</v>
      </c>
      <c r="AN5" t="s">
        <v>175</v>
      </c>
      <c r="AO5" s="9">
        <v>2590</v>
      </c>
      <c r="AQ5" s="8" t="s">
        <v>188</v>
      </c>
      <c r="AR5" s="9">
        <v>1092</v>
      </c>
    </row>
    <row r="6" spans="1:44" x14ac:dyDescent="0.2">
      <c r="A6">
        <v>5</v>
      </c>
      <c r="B6" s="1">
        <v>45436.576226851903</v>
      </c>
      <c r="C6" s="1">
        <v>45436.588136574101</v>
      </c>
      <c r="D6" t="s">
        <v>24</v>
      </c>
      <c r="F6" s="1"/>
      <c r="G6" t="s">
        <v>25</v>
      </c>
      <c r="H6" s="2">
        <v>17</v>
      </c>
      <c r="I6" t="s">
        <v>26</v>
      </c>
      <c r="J6" t="s">
        <v>27</v>
      </c>
      <c r="K6" t="s">
        <v>28</v>
      </c>
      <c r="L6" t="s">
        <v>56</v>
      </c>
      <c r="M6" t="s">
        <v>57</v>
      </c>
      <c r="N6" t="s">
        <v>58</v>
      </c>
      <c r="O6" t="s">
        <v>59</v>
      </c>
      <c r="P6" t="s">
        <v>60</v>
      </c>
      <c r="Q6" s="2" t="s">
        <v>35</v>
      </c>
      <c r="R6" s="2" t="s">
        <v>35</v>
      </c>
      <c r="S6" s="2" t="s">
        <v>34</v>
      </c>
      <c r="T6" s="2" t="s">
        <v>33</v>
      </c>
      <c r="U6" s="2" t="s">
        <v>32</v>
      </c>
      <c r="V6" s="2" t="s">
        <v>33</v>
      </c>
      <c r="W6" s="2" t="s">
        <v>34</v>
      </c>
      <c r="X6" t="s">
        <v>61</v>
      </c>
      <c r="AD6" t="s">
        <v>157</v>
      </c>
      <c r="AE6">
        <v>15</v>
      </c>
      <c r="AG6" t="s">
        <v>161</v>
      </c>
      <c r="AH6">
        <v>21</v>
      </c>
      <c r="AN6" t="s">
        <v>177</v>
      </c>
      <c r="AO6" s="9">
        <v>1200</v>
      </c>
      <c r="AQ6" s="8" t="s">
        <v>189</v>
      </c>
      <c r="AR6" s="10">
        <v>220</v>
      </c>
    </row>
    <row r="7" spans="1:44" x14ac:dyDescent="0.2">
      <c r="A7">
        <v>6</v>
      </c>
      <c r="B7" s="1">
        <v>45435.4117708333</v>
      </c>
      <c r="C7" s="1">
        <v>45436.702916666698</v>
      </c>
      <c r="D7" t="s">
        <v>24</v>
      </c>
      <c r="F7" s="1"/>
      <c r="G7" t="s">
        <v>25</v>
      </c>
      <c r="H7" s="2">
        <v>18</v>
      </c>
      <c r="I7" t="s">
        <v>26</v>
      </c>
      <c r="J7" t="s">
        <v>38</v>
      </c>
      <c r="K7" t="s">
        <v>44</v>
      </c>
      <c r="L7" t="s">
        <v>62</v>
      </c>
      <c r="M7" t="s">
        <v>63</v>
      </c>
      <c r="N7" t="s">
        <v>64</v>
      </c>
      <c r="O7" t="s">
        <v>65</v>
      </c>
      <c r="P7" t="s">
        <v>66</v>
      </c>
      <c r="Q7" s="2" t="s">
        <v>32</v>
      </c>
      <c r="R7" s="2" t="s">
        <v>32</v>
      </c>
      <c r="S7" s="2" t="s">
        <v>33</v>
      </c>
      <c r="T7" s="2" t="s">
        <v>32</v>
      </c>
      <c r="U7" s="2" t="s">
        <v>34</v>
      </c>
      <c r="V7" s="2" t="s">
        <v>33</v>
      </c>
      <c r="W7" s="2" t="s">
        <v>33</v>
      </c>
      <c r="X7" t="s">
        <v>67</v>
      </c>
      <c r="AD7" t="s">
        <v>158</v>
      </c>
      <c r="AE7">
        <v>20</v>
      </c>
      <c r="AG7" t="s">
        <v>158</v>
      </c>
      <c r="AH7">
        <v>20</v>
      </c>
      <c r="AQ7" s="8" t="s">
        <v>190</v>
      </c>
      <c r="AR7" s="9">
        <v>906.6</v>
      </c>
    </row>
    <row r="8" spans="1:44" x14ac:dyDescent="0.2">
      <c r="A8">
        <v>7</v>
      </c>
      <c r="B8" s="1">
        <v>45447.733344907399</v>
      </c>
      <c r="C8" s="1">
        <v>45447.7347800926</v>
      </c>
      <c r="D8" t="s">
        <v>24</v>
      </c>
      <c r="F8" s="1"/>
      <c r="G8" t="s">
        <v>25</v>
      </c>
      <c r="H8" s="2">
        <v>23</v>
      </c>
      <c r="I8" t="s">
        <v>26</v>
      </c>
      <c r="J8" t="s">
        <v>38</v>
      </c>
      <c r="K8" t="s">
        <v>68</v>
      </c>
      <c r="L8" t="s">
        <v>69</v>
      </c>
      <c r="M8" t="s">
        <v>70</v>
      </c>
      <c r="N8" t="s">
        <v>71</v>
      </c>
      <c r="O8" t="s">
        <v>72</v>
      </c>
      <c r="P8" t="s">
        <v>66</v>
      </c>
      <c r="Q8" s="2" t="s">
        <v>35</v>
      </c>
      <c r="R8" s="2" t="s">
        <v>35</v>
      </c>
      <c r="S8" s="2" t="s">
        <v>34</v>
      </c>
      <c r="T8" s="2" t="s">
        <v>32</v>
      </c>
      <c r="U8" s="2" t="s">
        <v>32</v>
      </c>
      <c r="V8" s="2" t="s">
        <v>32</v>
      </c>
      <c r="W8" s="2" t="s">
        <v>32</v>
      </c>
      <c r="X8" t="s">
        <v>73</v>
      </c>
      <c r="AD8" t="s">
        <v>159</v>
      </c>
      <c r="AE8">
        <v>22</v>
      </c>
      <c r="AN8" s="8" t="s">
        <v>181</v>
      </c>
      <c r="AQ8" s="8" t="s">
        <v>191</v>
      </c>
      <c r="AR8" s="9">
        <v>500</v>
      </c>
    </row>
    <row r="9" spans="1:44" x14ac:dyDescent="0.2">
      <c r="A9">
        <v>8</v>
      </c>
      <c r="B9" s="1">
        <v>45447.734837962998</v>
      </c>
      <c r="C9" s="1">
        <v>45447.735613425903</v>
      </c>
      <c r="D9" t="s">
        <v>24</v>
      </c>
      <c r="F9" s="1"/>
      <c r="G9" t="s">
        <v>25</v>
      </c>
      <c r="H9" s="2">
        <v>16</v>
      </c>
      <c r="I9" t="s">
        <v>74</v>
      </c>
      <c r="J9" t="s">
        <v>27</v>
      </c>
      <c r="K9" t="s">
        <v>28</v>
      </c>
      <c r="L9" t="s">
        <v>75</v>
      </c>
      <c r="M9" t="s">
        <v>76</v>
      </c>
      <c r="N9" t="s">
        <v>77</v>
      </c>
      <c r="O9" t="s">
        <v>78</v>
      </c>
      <c r="P9" t="s">
        <v>31</v>
      </c>
      <c r="Q9" s="2" t="s">
        <v>35</v>
      </c>
      <c r="R9" s="2" t="s">
        <v>35</v>
      </c>
      <c r="S9" s="2" t="s">
        <v>35</v>
      </c>
      <c r="T9" s="2" t="s">
        <v>35</v>
      </c>
      <c r="U9" s="2" t="s">
        <v>35</v>
      </c>
      <c r="V9" s="2" t="s">
        <v>35</v>
      </c>
      <c r="W9" s="2" t="s">
        <v>35</v>
      </c>
      <c r="X9" t="s">
        <v>79</v>
      </c>
      <c r="AD9" t="s">
        <v>160</v>
      </c>
      <c r="AE9">
        <v>3</v>
      </c>
      <c r="AN9" t="s">
        <v>178</v>
      </c>
      <c r="AO9" s="9">
        <v>21</v>
      </c>
      <c r="AR9" s="10">
        <f>SUM(AR4:AR8)</f>
        <v>3918.6</v>
      </c>
    </row>
    <row r="10" spans="1:44" x14ac:dyDescent="0.2">
      <c r="A10">
        <v>9</v>
      </c>
      <c r="B10" s="1">
        <v>45447.735648148097</v>
      </c>
      <c r="C10" s="1">
        <v>45447.740034722199</v>
      </c>
      <c r="D10" t="s">
        <v>24</v>
      </c>
      <c r="F10" s="1"/>
      <c r="G10" t="s">
        <v>25</v>
      </c>
      <c r="H10" s="2">
        <v>18</v>
      </c>
      <c r="I10" t="s">
        <v>26</v>
      </c>
      <c r="J10" t="s">
        <v>38</v>
      </c>
      <c r="K10" t="s">
        <v>44</v>
      </c>
      <c r="L10" t="s">
        <v>80</v>
      </c>
      <c r="M10" t="s">
        <v>81</v>
      </c>
      <c r="N10" t="s">
        <v>82</v>
      </c>
      <c r="O10" t="s">
        <v>83</v>
      </c>
      <c r="P10" t="s">
        <v>84</v>
      </c>
      <c r="Q10" s="2" t="s">
        <v>33</v>
      </c>
      <c r="R10" s="2" t="s">
        <v>32</v>
      </c>
      <c r="S10" s="2" t="s">
        <v>35</v>
      </c>
      <c r="T10" s="2" t="s">
        <v>32</v>
      </c>
      <c r="U10" s="2" t="s">
        <v>33</v>
      </c>
      <c r="V10" s="2" t="s">
        <v>33</v>
      </c>
      <c r="W10" s="2" t="s">
        <v>32</v>
      </c>
      <c r="X10" t="s">
        <v>85</v>
      </c>
      <c r="AD10" t="s">
        <v>161</v>
      </c>
      <c r="AE10">
        <v>21</v>
      </c>
      <c r="AN10" t="s">
        <v>179</v>
      </c>
      <c r="AO10" s="10">
        <f>AO9*4</f>
        <v>84</v>
      </c>
    </row>
    <row r="11" spans="1:44" x14ac:dyDescent="0.2">
      <c r="A11">
        <v>10</v>
      </c>
      <c r="B11" s="1">
        <v>45447.740057870396</v>
      </c>
      <c r="C11" s="1">
        <v>45447.740983796299</v>
      </c>
      <c r="D11" t="s">
        <v>24</v>
      </c>
      <c r="F11" s="1"/>
      <c r="G11" t="s">
        <v>25</v>
      </c>
      <c r="H11" s="2">
        <v>15</v>
      </c>
      <c r="I11" t="s">
        <v>74</v>
      </c>
      <c r="J11" t="s">
        <v>27</v>
      </c>
      <c r="K11" t="s">
        <v>31</v>
      </c>
      <c r="L11" t="s">
        <v>86</v>
      </c>
      <c r="M11" t="s">
        <v>86</v>
      </c>
      <c r="N11" t="s">
        <v>86</v>
      </c>
      <c r="O11" t="s">
        <v>87</v>
      </c>
      <c r="P11" t="s">
        <v>31</v>
      </c>
      <c r="Q11" s="2" t="s">
        <v>35</v>
      </c>
      <c r="R11" s="2" t="s">
        <v>35</v>
      </c>
      <c r="S11" s="2" t="s">
        <v>35</v>
      </c>
      <c r="T11" s="2" t="s">
        <v>35</v>
      </c>
      <c r="U11" s="2" t="s">
        <v>35</v>
      </c>
      <c r="V11" s="2" t="s">
        <v>35</v>
      </c>
      <c r="W11" s="2" t="s">
        <v>35</v>
      </c>
      <c r="X11" t="s">
        <v>88</v>
      </c>
      <c r="AD11" t="s">
        <v>162</v>
      </c>
      <c r="AE11">
        <v>11</v>
      </c>
      <c r="AN11" t="s">
        <v>180</v>
      </c>
      <c r="AO11" s="9">
        <f>AO9*52</f>
        <v>1092</v>
      </c>
    </row>
    <row r="12" spans="1:44" x14ac:dyDescent="0.2">
      <c r="A12">
        <v>11</v>
      </c>
      <c r="B12" s="1">
        <v>45448.888449074097</v>
      </c>
      <c r="C12" s="1">
        <v>45448.890902777799</v>
      </c>
      <c r="D12" t="s">
        <v>24</v>
      </c>
      <c r="F12" s="1"/>
      <c r="G12" t="s">
        <v>25</v>
      </c>
      <c r="H12" s="2">
        <v>19</v>
      </c>
      <c r="I12" t="s">
        <v>37</v>
      </c>
      <c r="J12" t="s">
        <v>38</v>
      </c>
      <c r="K12" t="s">
        <v>44</v>
      </c>
      <c r="L12" t="s">
        <v>89</v>
      </c>
      <c r="M12" t="s">
        <v>90</v>
      </c>
      <c r="N12" t="s">
        <v>91</v>
      </c>
      <c r="O12" t="s">
        <v>92</v>
      </c>
      <c r="P12" t="s">
        <v>66</v>
      </c>
      <c r="Q12" s="2" t="s">
        <v>35</v>
      </c>
      <c r="R12" s="2" t="s">
        <v>35</v>
      </c>
      <c r="S12" s="2" t="s">
        <v>93</v>
      </c>
      <c r="T12" s="2" t="s">
        <v>33</v>
      </c>
      <c r="U12" s="2" t="s">
        <v>34</v>
      </c>
      <c r="V12" s="2" t="s">
        <v>35</v>
      </c>
      <c r="W12" s="2" t="s">
        <v>35</v>
      </c>
      <c r="X12" t="s">
        <v>94</v>
      </c>
      <c r="AD12" t="s">
        <v>163</v>
      </c>
      <c r="AE12">
        <v>13</v>
      </c>
    </row>
    <row r="13" spans="1:44" x14ac:dyDescent="0.2">
      <c r="A13">
        <v>12</v>
      </c>
      <c r="B13" s="1">
        <v>45448.909710648099</v>
      </c>
      <c r="C13" s="1">
        <v>45448.911192129599</v>
      </c>
      <c r="D13" t="s">
        <v>24</v>
      </c>
      <c r="F13" s="1"/>
      <c r="G13" t="s">
        <v>25</v>
      </c>
      <c r="H13" s="2">
        <v>18</v>
      </c>
      <c r="I13" t="s">
        <v>74</v>
      </c>
      <c r="J13" t="s">
        <v>27</v>
      </c>
      <c r="K13" t="s">
        <v>31</v>
      </c>
      <c r="L13" t="s">
        <v>95</v>
      </c>
      <c r="M13" t="s">
        <v>96</v>
      </c>
      <c r="N13" t="s">
        <v>96</v>
      </c>
      <c r="O13" t="s">
        <v>96</v>
      </c>
      <c r="P13" t="s">
        <v>31</v>
      </c>
      <c r="Q13" s="2" t="s">
        <v>35</v>
      </c>
      <c r="R13" s="2" t="s">
        <v>33</v>
      </c>
      <c r="S13" s="2" t="s">
        <v>33</v>
      </c>
      <c r="T13" s="2" t="s">
        <v>32</v>
      </c>
      <c r="U13" s="2" t="s">
        <v>33</v>
      </c>
      <c r="V13" s="2" t="s">
        <v>33</v>
      </c>
      <c r="W13" s="2" t="s">
        <v>33</v>
      </c>
      <c r="X13" t="s">
        <v>96</v>
      </c>
      <c r="AD13" t="s">
        <v>164</v>
      </c>
      <c r="AE13">
        <v>4</v>
      </c>
      <c r="AN13" s="8" t="s">
        <v>184</v>
      </c>
    </row>
    <row r="14" spans="1:44" x14ac:dyDescent="0.2">
      <c r="A14">
        <v>13</v>
      </c>
      <c r="B14" s="1">
        <v>45448.914629629602</v>
      </c>
      <c r="C14" s="1">
        <v>45448.919537037</v>
      </c>
      <c r="D14" t="s">
        <v>24</v>
      </c>
      <c r="F14" s="1"/>
      <c r="G14" t="s">
        <v>25</v>
      </c>
      <c r="H14" s="2">
        <v>30</v>
      </c>
      <c r="I14" t="s">
        <v>26</v>
      </c>
      <c r="J14" t="s">
        <v>38</v>
      </c>
      <c r="K14" t="s">
        <v>44</v>
      </c>
      <c r="L14" t="s">
        <v>97</v>
      </c>
      <c r="M14" t="s">
        <v>98</v>
      </c>
      <c r="N14" t="s">
        <v>99</v>
      </c>
      <c r="O14" t="s">
        <v>100</v>
      </c>
      <c r="P14" t="s">
        <v>101</v>
      </c>
      <c r="Q14" s="2" t="s">
        <v>32</v>
      </c>
      <c r="R14" s="2" t="s">
        <v>35</v>
      </c>
      <c r="S14" s="2" t="s">
        <v>34</v>
      </c>
      <c r="T14" s="2" t="s">
        <v>32</v>
      </c>
      <c r="U14" s="2" t="s">
        <v>34</v>
      </c>
      <c r="V14" s="2" t="s">
        <v>32</v>
      </c>
      <c r="W14" s="2" t="s">
        <v>35</v>
      </c>
      <c r="X14" t="s">
        <v>102</v>
      </c>
      <c r="AD14" t="s">
        <v>165</v>
      </c>
      <c r="AE14">
        <v>17</v>
      </c>
      <c r="AN14" t="s">
        <v>183</v>
      </c>
      <c r="AO14" s="10">
        <f>AO15/3</f>
        <v>220</v>
      </c>
    </row>
    <row r="15" spans="1:44" x14ac:dyDescent="0.2">
      <c r="A15">
        <v>14</v>
      </c>
      <c r="B15" s="1">
        <v>45448.947453703702</v>
      </c>
      <c r="C15" s="1">
        <v>45448.948530092603</v>
      </c>
      <c r="D15" t="s">
        <v>24</v>
      </c>
      <c r="F15" s="1"/>
      <c r="G15" t="s">
        <v>25</v>
      </c>
      <c r="H15">
        <v>26</v>
      </c>
      <c r="I15" t="s">
        <v>74</v>
      </c>
      <c r="J15" t="s">
        <v>27</v>
      </c>
      <c r="K15" t="s">
        <v>44</v>
      </c>
      <c r="L15" t="s">
        <v>103</v>
      </c>
      <c r="M15" t="s">
        <v>104</v>
      </c>
      <c r="N15" t="s">
        <v>105</v>
      </c>
      <c r="O15" t="s">
        <v>106</v>
      </c>
      <c r="P15" t="s">
        <v>66</v>
      </c>
      <c r="Q15" s="2" t="s">
        <v>32</v>
      </c>
      <c r="R15" s="2" t="s">
        <v>35</v>
      </c>
      <c r="S15" s="2" t="s">
        <v>93</v>
      </c>
      <c r="T15" s="2" t="s">
        <v>35</v>
      </c>
      <c r="U15" s="2" t="s">
        <v>33</v>
      </c>
      <c r="V15" s="2" t="s">
        <v>33</v>
      </c>
      <c r="W15" s="2" t="s">
        <v>35</v>
      </c>
      <c r="X15" t="s">
        <v>107</v>
      </c>
      <c r="AD15" t="s">
        <v>166</v>
      </c>
      <c r="AE15">
        <v>26</v>
      </c>
      <c r="AN15" t="s">
        <v>182</v>
      </c>
      <c r="AO15" s="9">
        <v>660</v>
      </c>
    </row>
    <row r="16" spans="1:44" x14ac:dyDescent="0.2">
      <c r="A16">
        <v>15</v>
      </c>
      <c r="B16" s="1">
        <v>45449.693101851903</v>
      </c>
      <c r="C16" s="1">
        <v>45449.704861111102</v>
      </c>
      <c r="D16" t="s">
        <v>24</v>
      </c>
      <c r="F16" s="1"/>
      <c r="G16" t="s">
        <v>25</v>
      </c>
      <c r="H16" s="2">
        <v>23</v>
      </c>
      <c r="I16" t="s">
        <v>37</v>
      </c>
      <c r="J16" t="s">
        <v>50</v>
      </c>
      <c r="K16" t="s">
        <v>68</v>
      </c>
      <c r="L16" t="s">
        <v>108</v>
      </c>
      <c r="M16" t="s">
        <v>109</v>
      </c>
      <c r="N16" t="s">
        <v>110</v>
      </c>
      <c r="O16" t="s">
        <v>111</v>
      </c>
      <c r="P16" t="s">
        <v>66</v>
      </c>
      <c r="Q16" s="2" t="s">
        <v>35</v>
      </c>
      <c r="R16" s="2" t="s">
        <v>35</v>
      </c>
      <c r="S16" s="2" t="s">
        <v>93</v>
      </c>
      <c r="T16" s="2" t="s">
        <v>35</v>
      </c>
      <c r="U16" s="2" t="s">
        <v>93</v>
      </c>
      <c r="V16" s="2" t="s">
        <v>33</v>
      </c>
      <c r="W16" s="2" t="s">
        <v>32</v>
      </c>
      <c r="X16" t="s">
        <v>112</v>
      </c>
      <c r="AD16" t="s">
        <v>167</v>
      </c>
      <c r="AE16">
        <v>11</v>
      </c>
    </row>
    <row r="17" spans="1:41" x14ac:dyDescent="0.2">
      <c r="A17">
        <v>16</v>
      </c>
      <c r="B17" s="1">
        <v>45453.5988194444</v>
      </c>
      <c r="C17" s="1">
        <v>45453.601504629602</v>
      </c>
      <c r="D17" t="s">
        <v>24</v>
      </c>
      <c r="F17" s="1"/>
      <c r="G17" t="s">
        <v>25</v>
      </c>
      <c r="H17" s="2">
        <v>43</v>
      </c>
      <c r="I17" t="s">
        <v>37</v>
      </c>
      <c r="J17" t="s">
        <v>38</v>
      </c>
      <c r="K17" t="s">
        <v>113</v>
      </c>
      <c r="L17" t="s">
        <v>114</v>
      </c>
      <c r="M17" t="s">
        <v>115</v>
      </c>
      <c r="N17" t="s">
        <v>116</v>
      </c>
      <c r="O17" t="s">
        <v>117</v>
      </c>
      <c r="P17" t="s">
        <v>101</v>
      </c>
      <c r="Q17" s="2" t="s">
        <v>35</v>
      </c>
      <c r="R17" s="2" t="s">
        <v>35</v>
      </c>
      <c r="S17" s="2" t="s">
        <v>34</v>
      </c>
      <c r="T17" s="2" t="s">
        <v>32</v>
      </c>
      <c r="U17" s="2" t="s">
        <v>33</v>
      </c>
      <c r="V17" s="2" t="s">
        <v>32</v>
      </c>
      <c r="W17" s="2" t="s">
        <v>32</v>
      </c>
      <c r="X17" t="s">
        <v>118</v>
      </c>
      <c r="AE17">
        <f xml:space="preserve"> SUM(AE3:AE16)</f>
        <v>209</v>
      </c>
      <c r="AN17" s="8" t="s">
        <v>170</v>
      </c>
    </row>
    <row r="18" spans="1:41" x14ac:dyDescent="0.2">
      <c r="A18">
        <v>17</v>
      </c>
      <c r="B18" s="1">
        <v>45453.601527777799</v>
      </c>
      <c r="C18" s="1">
        <v>45453.603726851798</v>
      </c>
      <c r="D18" t="s">
        <v>24</v>
      </c>
      <c r="F18" s="1"/>
      <c r="G18" t="s">
        <v>25</v>
      </c>
      <c r="H18" s="2">
        <v>50</v>
      </c>
      <c r="I18" t="s">
        <v>26</v>
      </c>
      <c r="J18" t="s">
        <v>27</v>
      </c>
      <c r="K18" t="s">
        <v>113</v>
      </c>
      <c r="L18" t="s">
        <v>119</v>
      </c>
      <c r="M18" t="s">
        <v>120</v>
      </c>
      <c r="N18" t="s">
        <v>121</v>
      </c>
      <c r="O18" t="s">
        <v>122</v>
      </c>
      <c r="P18" t="s">
        <v>101</v>
      </c>
      <c r="Q18" s="2" t="s">
        <v>35</v>
      </c>
      <c r="R18" s="2" t="s">
        <v>35</v>
      </c>
      <c r="S18" s="2" t="s">
        <v>93</v>
      </c>
      <c r="T18" s="2" t="s">
        <v>32</v>
      </c>
      <c r="U18" s="2" t="s">
        <v>34</v>
      </c>
      <c r="V18" s="2" t="s">
        <v>32</v>
      </c>
      <c r="W18" s="2" t="s">
        <v>32</v>
      </c>
      <c r="X18" t="s">
        <v>123</v>
      </c>
      <c r="AN18" t="s">
        <v>185</v>
      </c>
      <c r="AO18" s="9">
        <v>906.6</v>
      </c>
    </row>
    <row r="19" spans="1:41" x14ac:dyDescent="0.2">
      <c r="A19">
        <v>18</v>
      </c>
      <c r="B19" s="1">
        <v>45453.603784722203</v>
      </c>
      <c r="C19" s="1">
        <v>45453.604525463001</v>
      </c>
      <c r="D19" t="s">
        <v>24</v>
      </c>
      <c r="F19" s="1"/>
      <c r="G19" t="s">
        <v>25</v>
      </c>
      <c r="H19" s="2">
        <v>15</v>
      </c>
      <c r="I19" t="s">
        <v>74</v>
      </c>
      <c r="J19" t="s">
        <v>27</v>
      </c>
      <c r="K19" t="s">
        <v>31</v>
      </c>
      <c r="L19" t="s">
        <v>124</v>
      </c>
      <c r="M19" t="s">
        <v>124</v>
      </c>
      <c r="N19" t="s">
        <v>125</v>
      </c>
      <c r="O19" t="s">
        <v>126</v>
      </c>
      <c r="P19" t="s">
        <v>31</v>
      </c>
      <c r="Q19" s="2" t="s">
        <v>33</v>
      </c>
      <c r="R19" s="2" t="s">
        <v>33</v>
      </c>
      <c r="S19" s="2" t="s">
        <v>33</v>
      </c>
      <c r="T19" s="2" t="s">
        <v>33</v>
      </c>
      <c r="U19" s="2" t="s">
        <v>33</v>
      </c>
      <c r="V19" s="2" t="s">
        <v>33</v>
      </c>
      <c r="W19" s="2" t="s">
        <v>33</v>
      </c>
      <c r="X19" t="s">
        <v>127</v>
      </c>
    </row>
    <row r="20" spans="1:41" x14ac:dyDescent="0.2">
      <c r="A20">
        <v>19</v>
      </c>
      <c r="B20" s="1">
        <v>45453.604560185202</v>
      </c>
      <c r="C20" s="1">
        <v>45453.605497685203</v>
      </c>
      <c r="D20" t="s">
        <v>24</v>
      </c>
      <c r="F20" s="1"/>
      <c r="G20" t="s">
        <v>25</v>
      </c>
      <c r="H20" s="2">
        <v>16</v>
      </c>
      <c r="I20" t="s">
        <v>74</v>
      </c>
      <c r="J20" t="s">
        <v>27</v>
      </c>
      <c r="K20" t="s">
        <v>28</v>
      </c>
      <c r="L20" t="s">
        <v>128</v>
      </c>
      <c r="M20" t="s">
        <v>124</v>
      </c>
      <c r="N20" t="s">
        <v>129</v>
      </c>
      <c r="O20" t="s">
        <v>130</v>
      </c>
      <c r="P20" t="s">
        <v>31</v>
      </c>
      <c r="Q20" s="2" t="s">
        <v>35</v>
      </c>
      <c r="R20" s="2" t="s">
        <v>35</v>
      </c>
      <c r="S20" s="2" t="s">
        <v>35</v>
      </c>
      <c r="T20" s="2" t="s">
        <v>35</v>
      </c>
      <c r="U20" s="2" t="s">
        <v>35</v>
      </c>
      <c r="V20" s="2" t="s">
        <v>35</v>
      </c>
      <c r="W20" s="2" t="s">
        <v>35</v>
      </c>
      <c r="X20" t="s">
        <v>131</v>
      </c>
      <c r="AN20" s="8" t="s">
        <v>186</v>
      </c>
    </row>
    <row r="21" spans="1:41" x14ac:dyDescent="0.2">
      <c r="A21">
        <v>20</v>
      </c>
      <c r="B21" s="1">
        <v>45453.611770833297</v>
      </c>
      <c r="C21" s="1">
        <v>45453.612500000003</v>
      </c>
      <c r="D21" t="s">
        <v>24</v>
      </c>
      <c r="F21" s="1"/>
      <c r="G21" t="s">
        <v>25</v>
      </c>
      <c r="H21" s="2">
        <v>19</v>
      </c>
      <c r="I21" t="s">
        <v>26</v>
      </c>
      <c r="J21" t="s">
        <v>38</v>
      </c>
      <c r="K21" t="s">
        <v>44</v>
      </c>
      <c r="L21" t="s">
        <v>132</v>
      </c>
      <c r="M21" t="s">
        <v>133</v>
      </c>
      <c r="N21" t="s">
        <v>134</v>
      </c>
      <c r="O21" t="s">
        <v>135</v>
      </c>
      <c r="P21" t="s">
        <v>136</v>
      </c>
      <c r="Q21" s="2" t="s">
        <v>35</v>
      </c>
      <c r="R21" s="2" t="s">
        <v>35</v>
      </c>
      <c r="S21" s="2" t="s">
        <v>33</v>
      </c>
      <c r="T21" s="2" t="s">
        <v>35</v>
      </c>
      <c r="U21" s="2" t="s">
        <v>35</v>
      </c>
      <c r="V21" s="2" t="s">
        <v>35</v>
      </c>
      <c r="W21" s="2" t="s">
        <v>35</v>
      </c>
      <c r="X21" t="s">
        <v>137</v>
      </c>
      <c r="AN21" t="s">
        <v>180</v>
      </c>
      <c r="AO21" s="9">
        <v>500</v>
      </c>
    </row>
    <row r="23" spans="1:41" x14ac:dyDescent="0.2">
      <c r="B23" t="s">
        <v>148</v>
      </c>
      <c r="C23" s="6">
        <v>45571.612500000003</v>
      </c>
      <c r="G23" t="s">
        <v>200</v>
      </c>
      <c r="H23">
        <f>AVERAGE(Table1[How old are you?])</f>
        <v>21.75</v>
      </c>
      <c r="J23" t="s">
        <v>195</v>
      </c>
      <c r="P23" t="s">
        <v>201</v>
      </c>
    </row>
    <row r="24" spans="1:41" x14ac:dyDescent="0.2">
      <c r="J24" t="s">
        <v>196</v>
      </c>
      <c r="K24">
        <v>9</v>
      </c>
    </row>
    <row r="25" spans="1:41" x14ac:dyDescent="0.2">
      <c r="J25" t="s">
        <v>197</v>
      </c>
      <c r="K25">
        <v>9</v>
      </c>
    </row>
    <row r="26" spans="1:41" x14ac:dyDescent="0.2">
      <c r="D26" t="s">
        <v>149</v>
      </c>
      <c r="J26" t="s">
        <v>198</v>
      </c>
      <c r="K26">
        <v>2</v>
      </c>
    </row>
    <row r="27" spans="1:41" x14ac:dyDescent="0.2">
      <c r="D27" t="s">
        <v>150</v>
      </c>
      <c r="J27" t="s">
        <v>199</v>
      </c>
      <c r="K27">
        <f>SUM(K24:K26)</f>
        <v>20</v>
      </c>
    </row>
    <row r="28" spans="1:41" x14ac:dyDescent="0.2">
      <c r="L28" t="s">
        <v>145</v>
      </c>
      <c r="O28" t="s">
        <v>138</v>
      </c>
      <c r="P28" t="s">
        <v>16</v>
      </c>
      <c r="Q28" t="s">
        <v>17</v>
      </c>
      <c r="R28" t="s">
        <v>18</v>
      </c>
      <c r="S28" t="s">
        <v>19</v>
      </c>
      <c r="T28" t="s">
        <v>20</v>
      </c>
      <c r="U28" t="s">
        <v>21</v>
      </c>
      <c r="V28" t="s">
        <v>22</v>
      </c>
      <c r="Y28" t="s">
        <v>139</v>
      </c>
    </row>
    <row r="29" spans="1:41" x14ac:dyDescent="0.2">
      <c r="D29" s="4" t="s">
        <v>193</v>
      </c>
      <c r="L29" t="s">
        <v>146</v>
      </c>
      <c r="M29">
        <v>1</v>
      </c>
      <c r="O29" s="4">
        <v>5</v>
      </c>
      <c r="P29">
        <f>COUNTIF(Table1[safety features ],$O29)</f>
        <v>14</v>
      </c>
      <c r="Q29">
        <f>COUNTIF(Table1[reliability],$O29)</f>
        <v>15</v>
      </c>
      <c r="R29">
        <f>COUNTIF(Table1[Top speed ],$O29)</f>
        <v>5</v>
      </c>
      <c r="S29">
        <f>COUNTIF(Table1[fuel economy ],$O29)</f>
        <v>7</v>
      </c>
      <c r="T29">
        <f>COUNTIF(Table1[driver assistive technology ],$O29)</f>
        <v>4</v>
      </c>
      <c r="U29">
        <f>COUNTIF(Table1[availability of replacement parts ],$O29)</f>
        <v>5</v>
      </c>
      <c r="V29">
        <f>COUNTIF(Table1[Price ],$O29)</f>
        <v>9</v>
      </c>
      <c r="Y29" t="s">
        <v>140</v>
      </c>
      <c r="Z29">
        <v>6</v>
      </c>
    </row>
    <row r="30" spans="1:41" x14ac:dyDescent="0.2">
      <c r="L30" t="s">
        <v>101</v>
      </c>
      <c r="M30">
        <v>3</v>
      </c>
      <c r="O30" s="4">
        <v>4</v>
      </c>
      <c r="P30">
        <f>COUNTIF(Table1[safety features ],$O30)</f>
        <v>4</v>
      </c>
      <c r="Q30">
        <f>COUNTIF(Table1[reliability],$O30)</f>
        <v>2</v>
      </c>
      <c r="R30">
        <f>COUNTIF(Table1[Top speed ],$O30)</f>
        <v>0</v>
      </c>
      <c r="S30">
        <f>COUNTIF(Table1[fuel economy ],$O30)</f>
        <v>10</v>
      </c>
      <c r="T30">
        <f>COUNTIF(Table1[driver assistive technology ],$O30)</f>
        <v>2</v>
      </c>
      <c r="U30">
        <f>COUNTIF(Table1[availability of replacement parts ],$O30)</f>
        <v>6</v>
      </c>
      <c r="V30">
        <f>COUNTIF(Table1[Price ],$O30)</f>
        <v>7</v>
      </c>
      <c r="Y30" t="s">
        <v>143</v>
      </c>
      <c r="Z30">
        <v>4</v>
      </c>
    </row>
    <row r="31" spans="1:41" x14ac:dyDescent="0.2">
      <c r="L31" s="3" t="s">
        <v>66</v>
      </c>
      <c r="M31">
        <v>5</v>
      </c>
      <c r="O31" s="4">
        <v>3</v>
      </c>
      <c r="P31">
        <f>COUNTIF(Table1[safety features ],$O31)</f>
        <v>2</v>
      </c>
      <c r="Q31">
        <f>COUNTIF(Table1[reliability],$O31)</f>
        <v>3</v>
      </c>
      <c r="R31">
        <f>COUNTIF(Table1[Top speed ],$O31)</f>
        <v>5</v>
      </c>
      <c r="S31">
        <f>COUNTIF(Table1[fuel economy ],$O31)</f>
        <v>3</v>
      </c>
      <c r="T31">
        <f>COUNTIF(Table1[driver assistive technology ],$O31)</f>
        <v>6</v>
      </c>
      <c r="U31">
        <f>COUNTIF(Table1[availability of replacement parts ],$O31)</f>
        <v>9</v>
      </c>
      <c r="V31">
        <f>COUNTIF(Table1[Price ],$O31)</f>
        <v>3</v>
      </c>
      <c r="Y31" t="s">
        <v>141</v>
      </c>
      <c r="Z31">
        <v>1</v>
      </c>
    </row>
    <row r="32" spans="1:41" x14ac:dyDescent="0.2">
      <c r="L32" s="3" t="s">
        <v>136</v>
      </c>
      <c r="M32">
        <v>1</v>
      </c>
      <c r="O32" s="4">
        <v>2</v>
      </c>
      <c r="P32">
        <f>COUNTIF(Table1[safety features ],$O32)</f>
        <v>0</v>
      </c>
      <c r="Q32">
        <f>COUNTIF(Table1[reliability],$O32)</f>
        <v>0</v>
      </c>
      <c r="R32">
        <f>COUNTIF(Table1[Top speed ],$O32)</f>
        <v>6</v>
      </c>
      <c r="S32">
        <f>COUNTIF(Table1[fuel economy ],$O32)</f>
        <v>0</v>
      </c>
      <c r="T32">
        <f>COUNTIF(Table1[driver assistive technology ],$O32)</f>
        <v>7</v>
      </c>
      <c r="U32">
        <f>COUNTIF(Table1[availability of replacement parts ],$O32)</f>
        <v>0</v>
      </c>
      <c r="V32">
        <f>COUNTIF(Table1[Price ],$O32)</f>
        <v>1</v>
      </c>
      <c r="Y32" t="s">
        <v>142</v>
      </c>
      <c r="Z32">
        <v>5</v>
      </c>
    </row>
    <row r="33" spans="12:26" x14ac:dyDescent="0.2">
      <c r="L33" t="s">
        <v>84</v>
      </c>
      <c r="M33">
        <v>1</v>
      </c>
      <c r="O33" s="4">
        <v>1</v>
      </c>
      <c r="P33">
        <f>COUNTIF(Table1[safety features ],$O33)</f>
        <v>0</v>
      </c>
      <c r="Q33">
        <f>COUNTIF(Table1[reliability],$O33)</f>
        <v>0</v>
      </c>
      <c r="R33">
        <f>COUNTIF(Table1[Top speed ],$O33)</f>
        <v>4</v>
      </c>
      <c r="S33">
        <f>COUNTIF(Table1[fuel economy ],$O33)</f>
        <v>0</v>
      </c>
      <c r="T33">
        <f>COUNTIF(Table1[driver assistive technology ],$O33)</f>
        <v>1</v>
      </c>
      <c r="U33">
        <f>COUNTIF(Table1[availability of replacement parts ],$O33)</f>
        <v>0</v>
      </c>
      <c r="V33">
        <f>COUNTIF(Table1[Price ],$O33)</f>
        <v>0</v>
      </c>
      <c r="X33" t="s">
        <v>169</v>
      </c>
      <c r="Y33" t="s">
        <v>144</v>
      </c>
      <c r="Z33">
        <v>5</v>
      </c>
    </row>
    <row r="34" spans="12:26" x14ac:dyDescent="0.2">
      <c r="L34" t="s">
        <v>147</v>
      </c>
      <c r="M34">
        <v>9</v>
      </c>
    </row>
    <row r="35" spans="12:26" x14ac:dyDescent="0.2">
      <c r="L35" t="s">
        <v>203</v>
      </c>
      <c r="M35" t="s">
        <v>202</v>
      </c>
      <c r="X35" t="s">
        <v>170</v>
      </c>
    </row>
    <row r="36" spans="12:26" x14ac:dyDescent="0.2">
      <c r="X36" t="s">
        <v>171</v>
      </c>
    </row>
    <row r="37" spans="12:26" x14ac:dyDescent="0.2">
      <c r="X37" t="s">
        <v>172</v>
      </c>
    </row>
    <row r="39" spans="12:26" x14ac:dyDescent="0.2">
      <c r="O39" t="s">
        <v>138</v>
      </c>
      <c r="P39" t="s">
        <v>16</v>
      </c>
      <c r="Q39" t="s">
        <v>17</v>
      </c>
      <c r="R39" t="s">
        <v>18</v>
      </c>
      <c r="S39" t="s">
        <v>19</v>
      </c>
      <c r="T39" t="s">
        <v>20</v>
      </c>
      <c r="U39" t="s">
        <v>21</v>
      </c>
      <c r="V39" t="s">
        <v>22</v>
      </c>
    </row>
    <row r="40" spans="12:26" x14ac:dyDescent="0.2">
      <c r="O40" s="4">
        <v>5</v>
      </c>
      <c r="P40" s="5">
        <f>P29/20</f>
        <v>0.7</v>
      </c>
      <c r="Q40" s="5">
        <f t="shared" ref="Q40:V40" si="0">Q29/20</f>
        <v>0.75</v>
      </c>
      <c r="R40" s="5">
        <f t="shared" si="0"/>
        <v>0.25</v>
      </c>
      <c r="S40" s="5">
        <f t="shared" si="0"/>
        <v>0.35</v>
      </c>
      <c r="T40" s="5">
        <f t="shared" si="0"/>
        <v>0.2</v>
      </c>
      <c r="U40" s="5">
        <f t="shared" si="0"/>
        <v>0.25</v>
      </c>
      <c r="V40" s="5">
        <f t="shared" si="0"/>
        <v>0.45</v>
      </c>
    </row>
    <row r="41" spans="12:26" x14ac:dyDescent="0.2">
      <c r="O41" s="4">
        <v>4</v>
      </c>
      <c r="P41" s="5">
        <f t="shared" ref="P41:V44" si="1">P30/20</f>
        <v>0.2</v>
      </c>
      <c r="Q41" s="5">
        <f t="shared" si="1"/>
        <v>0.1</v>
      </c>
      <c r="R41" s="5">
        <f t="shared" si="1"/>
        <v>0</v>
      </c>
      <c r="S41" s="5">
        <f t="shared" si="1"/>
        <v>0.5</v>
      </c>
      <c r="T41" s="5">
        <f t="shared" si="1"/>
        <v>0.1</v>
      </c>
      <c r="U41" s="5">
        <f t="shared" si="1"/>
        <v>0.3</v>
      </c>
      <c r="V41" s="5">
        <f t="shared" si="1"/>
        <v>0.35</v>
      </c>
    </row>
    <row r="42" spans="12:26" x14ac:dyDescent="0.2">
      <c r="O42" s="4">
        <v>3</v>
      </c>
      <c r="P42" s="5">
        <f t="shared" si="1"/>
        <v>0.1</v>
      </c>
      <c r="Q42" s="5">
        <f t="shared" si="1"/>
        <v>0.15</v>
      </c>
      <c r="R42" s="5">
        <f t="shared" si="1"/>
        <v>0.25</v>
      </c>
      <c r="S42" s="5">
        <f t="shared" si="1"/>
        <v>0.15</v>
      </c>
      <c r="T42" s="5">
        <f t="shared" si="1"/>
        <v>0.3</v>
      </c>
      <c r="U42" s="5">
        <f t="shared" si="1"/>
        <v>0.45</v>
      </c>
      <c r="V42" s="5">
        <f t="shared" si="1"/>
        <v>0.15</v>
      </c>
    </row>
    <row r="43" spans="12:26" x14ac:dyDescent="0.2">
      <c r="O43" s="4">
        <v>2</v>
      </c>
      <c r="P43" s="5">
        <f t="shared" si="1"/>
        <v>0</v>
      </c>
      <c r="Q43" s="5">
        <f t="shared" si="1"/>
        <v>0</v>
      </c>
      <c r="R43" s="5">
        <f t="shared" si="1"/>
        <v>0.3</v>
      </c>
      <c r="S43" s="5">
        <f t="shared" si="1"/>
        <v>0</v>
      </c>
      <c r="T43" s="5">
        <f t="shared" si="1"/>
        <v>0.35</v>
      </c>
      <c r="U43" s="5">
        <f t="shared" si="1"/>
        <v>0</v>
      </c>
      <c r="V43" s="5">
        <f t="shared" si="1"/>
        <v>0.05</v>
      </c>
    </row>
    <row r="44" spans="12:26" x14ac:dyDescent="0.2">
      <c r="O44" s="4">
        <v>1</v>
      </c>
      <c r="P44" s="5">
        <f t="shared" si="1"/>
        <v>0</v>
      </c>
      <c r="Q44" s="5">
        <f t="shared" si="1"/>
        <v>0</v>
      </c>
      <c r="R44" s="5">
        <f t="shared" si="1"/>
        <v>0.2</v>
      </c>
      <c r="S44" s="5">
        <f t="shared" si="1"/>
        <v>0</v>
      </c>
      <c r="T44" s="5">
        <f t="shared" si="1"/>
        <v>0.05</v>
      </c>
      <c r="U44" s="5">
        <f t="shared" si="1"/>
        <v>0</v>
      </c>
      <c r="V44" s="5">
        <v>0</v>
      </c>
    </row>
  </sheetData>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8D9FC-6115-1C40-83C4-B08EBA87E345}">
  <dimension ref="A1:D5"/>
  <sheetViews>
    <sheetView zoomScale="125" workbookViewId="0">
      <selection activeCell="A5" sqref="A5"/>
    </sheetView>
  </sheetViews>
  <sheetFormatPr baseColWidth="10" defaultRowHeight="15" x14ac:dyDescent="0.2"/>
  <sheetData>
    <row r="1" spans="1:4" x14ac:dyDescent="0.2">
      <c r="A1" s="7" t="s">
        <v>149</v>
      </c>
      <c r="B1" s="7"/>
      <c r="C1" s="7"/>
      <c r="D1" s="7"/>
    </row>
    <row r="2" spans="1:4" x14ac:dyDescent="0.2">
      <c r="A2" s="7" t="s">
        <v>150</v>
      </c>
      <c r="B2" s="7"/>
      <c r="C2" s="7"/>
      <c r="D2" s="7"/>
    </row>
    <row r="3" spans="1:4" x14ac:dyDescent="0.2">
      <c r="A3" t="s">
        <v>194</v>
      </c>
    </row>
    <row r="4" spans="1:4" x14ac:dyDescent="0.2">
      <c r="A4" t="s">
        <v>192</v>
      </c>
    </row>
    <row r="5" spans="1:4" x14ac:dyDescent="0.2">
      <c r="A5" t="s">
        <v>204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 Logs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Kai Newman</cp:lastModifiedBy>
  <dcterms:created xsi:type="dcterms:W3CDTF">2024-06-10T04:42:42Z</dcterms:created>
  <dcterms:modified xsi:type="dcterms:W3CDTF">2024-08-11T08:10:36Z</dcterms:modified>
</cp:coreProperties>
</file>