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6640" yWindow="800" windowWidth="23620" windowHeight="19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5" i="1" l="1"/>
  <c r="U45" i="1"/>
  <c r="V45" i="1"/>
  <c r="T44" i="1"/>
  <c r="U44" i="1"/>
  <c r="V44" i="1"/>
  <c r="T43" i="1"/>
  <c r="U43" i="1"/>
  <c r="V43" i="1"/>
  <c r="T42" i="1"/>
  <c r="U42" i="1"/>
  <c r="V42" i="1"/>
  <c r="T41" i="1"/>
  <c r="U41" i="1"/>
  <c r="V41" i="1"/>
  <c r="T40" i="1"/>
  <c r="U40" i="1"/>
  <c r="V40" i="1"/>
  <c r="T39" i="1"/>
  <c r="U39" i="1"/>
  <c r="V39" i="1"/>
  <c r="T38" i="1"/>
  <c r="U38" i="1"/>
  <c r="V38" i="1"/>
  <c r="T37" i="1"/>
  <c r="U37" i="1"/>
  <c r="V37" i="1"/>
  <c r="T36" i="1"/>
  <c r="U36" i="1"/>
  <c r="V36" i="1"/>
  <c r="T35" i="1"/>
  <c r="U35" i="1"/>
  <c r="V35" i="1"/>
  <c r="T34" i="1"/>
  <c r="U34" i="1"/>
  <c r="V34" i="1"/>
  <c r="T33" i="1"/>
  <c r="U33" i="1"/>
  <c r="V33" i="1"/>
  <c r="T32" i="1"/>
  <c r="U32" i="1"/>
  <c r="V32" i="1"/>
  <c r="T31" i="1"/>
  <c r="U31" i="1"/>
  <c r="V31" i="1"/>
  <c r="T30" i="1"/>
  <c r="U30" i="1"/>
  <c r="V30" i="1"/>
  <c r="T29" i="1"/>
  <c r="U29" i="1"/>
  <c r="V29" i="1"/>
  <c r="T28" i="1"/>
  <c r="U28" i="1"/>
  <c r="V28" i="1"/>
  <c r="T27" i="1"/>
  <c r="U27" i="1"/>
  <c r="V27" i="1"/>
  <c r="T26" i="1"/>
  <c r="U26" i="1"/>
  <c r="V26" i="1"/>
  <c r="T25" i="1"/>
  <c r="U25" i="1"/>
  <c r="V25" i="1"/>
  <c r="T24" i="1"/>
  <c r="U24" i="1"/>
  <c r="V24" i="1"/>
  <c r="T23" i="1"/>
  <c r="U23" i="1"/>
  <c r="V23" i="1"/>
  <c r="T22" i="1"/>
  <c r="U22" i="1"/>
  <c r="V22" i="1"/>
  <c r="T21" i="1"/>
  <c r="U21" i="1"/>
  <c r="V21" i="1"/>
  <c r="T20" i="1"/>
  <c r="U20" i="1"/>
  <c r="V20" i="1"/>
  <c r="T19" i="1"/>
  <c r="U19" i="1"/>
  <c r="V19" i="1"/>
  <c r="T18" i="1"/>
  <c r="U18" i="1"/>
  <c r="V18" i="1"/>
  <c r="T17" i="1"/>
  <c r="U17" i="1"/>
  <c r="V17" i="1"/>
  <c r="T16" i="1"/>
  <c r="U16" i="1"/>
  <c r="V16" i="1"/>
  <c r="T15" i="1"/>
  <c r="U15" i="1"/>
  <c r="V15" i="1"/>
  <c r="T14" i="1"/>
  <c r="U14" i="1"/>
  <c r="V14" i="1"/>
  <c r="L45" i="1"/>
  <c r="M45" i="1"/>
  <c r="N45" i="1"/>
  <c r="L44" i="1"/>
  <c r="M44" i="1"/>
  <c r="N44" i="1"/>
  <c r="L43" i="1"/>
  <c r="M43" i="1"/>
  <c r="N43" i="1"/>
  <c r="L42" i="1"/>
  <c r="M42" i="1"/>
  <c r="N42" i="1"/>
  <c r="L41" i="1"/>
  <c r="M41" i="1"/>
  <c r="N41" i="1"/>
  <c r="L40" i="1"/>
  <c r="M40" i="1"/>
  <c r="N40" i="1"/>
  <c r="L39" i="1"/>
  <c r="M39" i="1"/>
  <c r="N39" i="1"/>
  <c r="L38" i="1"/>
  <c r="M38" i="1"/>
  <c r="N38" i="1"/>
  <c r="L37" i="1"/>
  <c r="M37" i="1"/>
  <c r="N37" i="1"/>
  <c r="L36" i="1"/>
  <c r="M36" i="1"/>
  <c r="N36" i="1"/>
  <c r="L35" i="1"/>
  <c r="M35" i="1"/>
  <c r="N35" i="1"/>
  <c r="L34" i="1"/>
  <c r="M34" i="1"/>
  <c r="N34" i="1"/>
  <c r="L33" i="1"/>
  <c r="M33" i="1"/>
  <c r="N33" i="1"/>
  <c r="L32" i="1"/>
  <c r="M32" i="1"/>
  <c r="N32" i="1"/>
  <c r="L31" i="1"/>
  <c r="M31" i="1"/>
  <c r="N31" i="1"/>
  <c r="L30" i="1"/>
  <c r="M30" i="1"/>
  <c r="N30" i="1"/>
  <c r="L29" i="1"/>
  <c r="M29" i="1"/>
  <c r="N29" i="1"/>
  <c r="L28" i="1"/>
  <c r="M28" i="1"/>
  <c r="N28" i="1"/>
  <c r="L27" i="1"/>
  <c r="M27" i="1"/>
  <c r="N27" i="1"/>
  <c r="L26" i="1"/>
  <c r="M26" i="1"/>
  <c r="N26" i="1"/>
  <c r="D23" i="1"/>
  <c r="D24" i="1"/>
  <c r="D22" i="1"/>
  <c r="D26" i="1"/>
  <c r="L25" i="1"/>
  <c r="M25" i="1"/>
  <c r="N25" i="1"/>
  <c r="L24" i="1"/>
  <c r="M24" i="1"/>
  <c r="N24" i="1"/>
  <c r="L23" i="1"/>
  <c r="M23" i="1"/>
  <c r="N23" i="1"/>
  <c r="L22" i="1"/>
  <c r="M22" i="1"/>
  <c r="N22" i="1"/>
  <c r="L21" i="1"/>
  <c r="M21" i="1"/>
  <c r="N21" i="1"/>
  <c r="L20" i="1"/>
  <c r="M20" i="1"/>
  <c r="N20" i="1"/>
  <c r="L19" i="1"/>
  <c r="M19" i="1"/>
  <c r="N19" i="1"/>
  <c r="L18" i="1"/>
  <c r="M18" i="1"/>
  <c r="N18" i="1"/>
  <c r="L17" i="1"/>
  <c r="M17" i="1"/>
  <c r="N17" i="1"/>
  <c r="L16" i="1"/>
  <c r="M16" i="1"/>
  <c r="N16" i="1"/>
  <c r="D12" i="1"/>
  <c r="D13" i="1"/>
  <c r="E16" i="1"/>
  <c r="L15" i="1"/>
  <c r="M15" i="1"/>
  <c r="N15" i="1"/>
  <c r="E15" i="1"/>
  <c r="L14" i="1"/>
  <c r="M14" i="1"/>
  <c r="N14" i="1"/>
  <c r="T13" i="1"/>
  <c r="U13" i="1"/>
  <c r="V13" i="1"/>
  <c r="L13" i="1"/>
  <c r="M13" i="1"/>
  <c r="N13" i="1"/>
  <c r="F13" i="1"/>
  <c r="T12" i="1"/>
  <c r="U12" i="1"/>
  <c r="V12" i="1"/>
  <c r="L12" i="1"/>
  <c r="M12" i="1"/>
  <c r="N12" i="1"/>
  <c r="F12" i="1"/>
  <c r="T11" i="1"/>
  <c r="U11" i="1"/>
  <c r="V11" i="1"/>
  <c r="L11" i="1"/>
  <c r="M11" i="1"/>
  <c r="N11" i="1"/>
  <c r="F11" i="1"/>
  <c r="T10" i="1"/>
  <c r="U10" i="1"/>
  <c r="V10" i="1"/>
  <c r="L10" i="1"/>
  <c r="M10" i="1"/>
  <c r="N10" i="1"/>
  <c r="T9" i="1"/>
  <c r="U9" i="1"/>
  <c r="V9" i="1"/>
  <c r="L9" i="1"/>
  <c r="M9" i="1"/>
  <c r="N9" i="1"/>
  <c r="T8" i="1"/>
  <c r="U8" i="1"/>
  <c r="V8" i="1"/>
  <c r="L8" i="1"/>
  <c r="M8" i="1"/>
  <c r="N8" i="1"/>
  <c r="T7" i="1"/>
  <c r="U7" i="1"/>
  <c r="V7" i="1"/>
  <c r="L7" i="1"/>
  <c r="M7" i="1"/>
  <c r="N7" i="1"/>
  <c r="T6" i="1"/>
  <c r="U6" i="1"/>
  <c r="V6" i="1"/>
  <c r="L6" i="1"/>
  <c r="M6" i="1"/>
  <c r="N6" i="1"/>
</calcChain>
</file>

<file path=xl/sharedStrings.xml><?xml version="1.0" encoding="utf-8"?>
<sst xmlns="http://schemas.openxmlformats.org/spreadsheetml/2006/main" count="72" uniqueCount="22">
  <si>
    <t>r</t>
  </si>
  <si>
    <t>n</t>
  </si>
  <si>
    <t>a</t>
  </si>
  <si>
    <t>reg01</t>
  </si>
  <si>
    <t>A</t>
  </si>
  <si>
    <t>Frequency:</t>
  </si>
  <si>
    <t>MHz</t>
  </si>
  <si>
    <t>2 MHz Res</t>
  </si>
  <si>
    <t>F_OSC</t>
  </si>
  <si>
    <t>SYN_R</t>
  </si>
  <si>
    <t>SYN_N</t>
  </si>
  <si>
    <t>SYN_A</t>
  </si>
  <si>
    <t>REG00:</t>
  </si>
  <si>
    <t>0x</t>
  </si>
  <si>
    <t>B</t>
  </si>
  <si>
    <t>REG01:</t>
  </si>
  <si>
    <t>E</t>
  </si>
  <si>
    <t>F</t>
  </si>
  <si>
    <t>R</t>
  </si>
  <si>
    <t>CALCULATOR</t>
  </si>
  <si>
    <t>VALUES SORTED BY FREQUENCY</t>
  </si>
  <si>
    <t>VALUES SORTED BY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</si>
</sst>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80808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1" fillId="0" borderId="4" xfId="0" applyFont="1" applyBorder="1"/>
    <xf numFmtId="0" fontId="2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0" borderId="0" xfId="0" applyFont="1" applyFill="1" applyBorder="1" applyAlignment="1">
      <alignment horizontal="center"/>
    </xf>
    <xf numFmtId="0" fontId="0" fillId="2" borderId="9" xfId="0" applyFill="1" applyBorder="1"/>
    <xf numFmtId="0" fontId="1" fillId="2" borderId="0" xfId="0" applyFont="1" applyFill="1" applyBorder="1"/>
    <xf numFmtId="0" fontId="3" fillId="2" borderId="0" xfId="0" applyFont="1" applyFill="1" applyBorder="1"/>
    <xf numFmtId="0" fontId="0" fillId="2" borderId="10" xfId="0" applyFill="1" applyBorder="1"/>
    <xf numFmtId="0" fontId="0" fillId="2" borderId="0" xfId="0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right"/>
    </xf>
    <xf numFmtId="0" fontId="0" fillId="2" borderId="11" xfId="0" applyFill="1" applyBorder="1"/>
    <xf numFmtId="0" fontId="0" fillId="2" borderId="2" xfId="0" applyFill="1" applyBorder="1"/>
    <xf numFmtId="0" fontId="0" fillId="2" borderId="12" xfId="0" applyFill="1" applyBorder="1"/>
    <xf numFmtId="0" fontId="1" fillId="2" borderId="0" xfId="0" applyFont="1" applyFill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4" fillId="2" borderId="14" xfId="0" applyFont="1" applyFill="1" applyBorder="1"/>
    <xf numFmtId="0" fontId="0" fillId="2" borderId="15" xfId="0" applyFill="1" applyBorder="1"/>
    <xf numFmtId="0" fontId="1" fillId="0" borderId="16" xfId="0" applyFont="1" applyBorder="1"/>
    <xf numFmtId="0" fontId="2" fillId="0" borderId="17" xfId="0" applyFont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7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0" xfId="0" applyNumberFormat="1" applyFill="1" applyBorder="1"/>
    <xf numFmtId="0" fontId="0" fillId="2" borderId="2" xfId="0" applyNumberFormat="1" applyFill="1" applyBorder="1"/>
    <xf numFmtId="0" fontId="2" fillId="0" borderId="2" xfId="0" applyFont="1" applyFill="1" applyBorder="1" applyAlignment="1">
      <alignment horizontal="center"/>
    </xf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left"/>
    </xf>
    <xf numFmtId="0" fontId="1" fillId="2" borderId="0" xfId="0" applyNumberFormat="1" applyFont="1" applyFill="1" applyBorder="1" applyAlignment="1">
      <alignment horizontal="left"/>
    </xf>
    <xf numFmtId="0" fontId="1" fillId="0" borderId="0" xfId="0" applyFont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51"/>
  <sheetViews>
    <sheetView tabSelected="1" workbookViewId="0">
      <selection activeCell="T5" sqref="T5"/>
    </sheetView>
  </sheetViews>
  <sheetFormatPr baseColWidth="10" defaultRowHeight="15" x14ac:dyDescent="0"/>
  <cols>
    <col min="2" max="2" width="2.5" customWidth="1"/>
    <col min="4" max="4" width="6.33203125" customWidth="1"/>
    <col min="5" max="5" width="3" customWidth="1"/>
    <col min="6" max="6" width="6" customWidth="1"/>
    <col min="7" max="7" width="2.5" customWidth="1"/>
    <col min="8" max="9" width="6" customWidth="1"/>
    <col min="10" max="10" width="6" style="30" customWidth="1"/>
    <col min="11" max="11" width="4.83203125" style="31" customWidth="1"/>
    <col min="12" max="12" width="6" style="31" customWidth="1"/>
    <col min="13" max="13" width="4.83203125" style="31" customWidth="1"/>
    <col min="14" max="14" width="10.83203125" style="32"/>
    <col min="16" max="16" width="6" style="30" customWidth="1"/>
    <col min="17" max="18" width="3" style="1" customWidth="1"/>
    <col min="19" max="19" width="4.83203125" style="31" customWidth="1"/>
    <col min="20" max="20" width="6" style="31" customWidth="1"/>
    <col min="21" max="21" width="4.83203125" style="31" customWidth="1"/>
    <col min="22" max="22" width="10.83203125" style="32"/>
  </cols>
  <sheetData>
    <row r="3" spans="2:22">
      <c r="B3" s="52" t="s">
        <v>19</v>
      </c>
      <c r="C3" s="52"/>
      <c r="D3" s="52"/>
      <c r="E3" s="52"/>
      <c r="F3" s="52"/>
      <c r="G3" s="52"/>
      <c r="J3" s="52" t="s">
        <v>20</v>
      </c>
      <c r="K3" s="52"/>
      <c r="L3" s="52"/>
      <c r="M3" s="52"/>
      <c r="N3" s="52"/>
      <c r="P3" s="52" t="s">
        <v>21</v>
      </c>
      <c r="Q3" s="52"/>
      <c r="R3" s="52"/>
      <c r="S3" s="52"/>
      <c r="T3" s="52"/>
      <c r="U3" s="52"/>
      <c r="V3" s="52"/>
    </row>
    <row r="5" spans="2:22" ht="16" thickBot="1">
      <c r="J5" s="35"/>
      <c r="K5" s="36" t="s">
        <v>0</v>
      </c>
      <c r="L5" s="36" t="s">
        <v>1</v>
      </c>
      <c r="M5" s="36" t="s">
        <v>2</v>
      </c>
      <c r="N5" s="34" t="s">
        <v>3</v>
      </c>
      <c r="P5" s="35"/>
      <c r="Q5" s="37"/>
      <c r="R5" s="37"/>
      <c r="S5" s="36" t="s">
        <v>0</v>
      </c>
      <c r="T5" s="36" t="s">
        <v>1</v>
      </c>
      <c r="U5" s="36" t="s">
        <v>2</v>
      </c>
      <c r="V5" s="34" t="s">
        <v>3</v>
      </c>
    </row>
    <row r="6" spans="2:22">
      <c r="B6" s="6"/>
      <c r="C6" s="7"/>
      <c r="D6" s="7"/>
      <c r="E6" s="7"/>
      <c r="F6" s="7"/>
      <c r="G6" s="8"/>
      <c r="J6" s="2">
        <v>5645</v>
      </c>
      <c r="K6" s="3">
        <v>400</v>
      </c>
      <c r="L6" s="9">
        <f>ROUNDDOWN(((J6*K6)/16)/64,0)</f>
        <v>2205</v>
      </c>
      <c r="M6" s="3">
        <f>ROUNDDOWN(((J6*K6)/16)-L6*64,0)</f>
        <v>5</v>
      </c>
      <c r="N6" s="4" t="str">
        <f>CONCATENATE("0x",DEC2HEX(M6+L6*128))</f>
        <v>0x44E85</v>
      </c>
      <c r="P6" s="2">
        <v>5865</v>
      </c>
      <c r="Q6" s="5" t="s">
        <v>4</v>
      </c>
      <c r="R6" s="5">
        <v>1</v>
      </c>
      <c r="S6" s="3">
        <v>400</v>
      </c>
      <c r="T6" s="9">
        <f>ROUNDDOWN(((P6*S6)/16)/64,0)</f>
        <v>2291</v>
      </c>
      <c r="U6" s="3">
        <f>ROUNDDOWN(((P6*S6)/16)-T6*64,0)</f>
        <v>1</v>
      </c>
      <c r="V6" s="4" t="str">
        <f t="shared" ref="V6:V13" si="0">CONCATENATE("0x",DEC2HEX(U6+T6*128))</f>
        <v>0x47981</v>
      </c>
    </row>
    <row r="7" spans="2:22">
      <c r="B7" s="10"/>
      <c r="C7" s="11" t="s">
        <v>5</v>
      </c>
      <c r="D7" s="48">
        <v>5865</v>
      </c>
      <c r="E7" s="48"/>
      <c r="F7" s="12" t="s">
        <v>6</v>
      </c>
      <c r="G7" s="13"/>
      <c r="J7" s="2">
        <v>5658</v>
      </c>
      <c r="K7" s="3">
        <v>400</v>
      </c>
      <c r="L7" s="9">
        <f t="shared" ref="L7:L43" si="1">ROUNDDOWN(((J7*K7)/16)/64,0)</f>
        <v>2210</v>
      </c>
      <c r="M7" s="3">
        <f t="shared" ref="M7:M43" si="2">ROUNDDOWN(((J7*K7)/16)-L7*64,0)</f>
        <v>10</v>
      </c>
      <c r="N7" s="4" t="str">
        <f t="shared" ref="N7:N45" si="3">CONCATENATE("0x",DEC2HEX(M7+L7*128))</f>
        <v>0x4510A</v>
      </c>
      <c r="P7" s="2">
        <v>5845</v>
      </c>
      <c r="Q7" s="5" t="s">
        <v>4</v>
      </c>
      <c r="R7" s="5">
        <v>2</v>
      </c>
      <c r="S7" s="3">
        <v>400</v>
      </c>
      <c r="T7" s="9">
        <f t="shared" ref="T7:T43" si="4">ROUNDDOWN(((P7*S7)/16)/64,0)</f>
        <v>2283</v>
      </c>
      <c r="U7" s="3">
        <f t="shared" ref="U7:U43" si="5">ROUNDDOWN(((P7*S7)/16)-T7*64,0)</f>
        <v>13</v>
      </c>
      <c r="V7" s="4" t="str">
        <f t="shared" si="0"/>
        <v>0x4758D</v>
      </c>
    </row>
    <row r="8" spans="2:22">
      <c r="B8" s="10"/>
      <c r="C8" s="14"/>
      <c r="D8" s="14"/>
      <c r="E8" s="14"/>
      <c r="F8" s="14"/>
      <c r="G8" s="13"/>
      <c r="J8" s="2">
        <v>5665</v>
      </c>
      <c r="K8" s="3">
        <v>400</v>
      </c>
      <c r="L8" s="9">
        <f t="shared" si="1"/>
        <v>2212</v>
      </c>
      <c r="M8" s="3">
        <f t="shared" si="2"/>
        <v>57</v>
      </c>
      <c r="N8" s="4" t="str">
        <f t="shared" si="3"/>
        <v>0x45239</v>
      </c>
      <c r="P8" s="2">
        <v>5825</v>
      </c>
      <c r="Q8" s="5" t="s">
        <v>4</v>
      </c>
      <c r="R8" s="5">
        <v>3</v>
      </c>
      <c r="S8" s="3">
        <v>400</v>
      </c>
      <c r="T8" s="9">
        <f t="shared" si="4"/>
        <v>2275</v>
      </c>
      <c r="U8" s="3">
        <f t="shared" si="5"/>
        <v>25</v>
      </c>
      <c r="V8" s="4" t="str">
        <f t="shared" si="0"/>
        <v>0x47199</v>
      </c>
    </row>
    <row r="9" spans="2:22">
      <c r="B9" s="10"/>
      <c r="C9" s="14"/>
      <c r="D9" s="49" t="s">
        <v>7</v>
      </c>
      <c r="E9" s="49"/>
      <c r="F9" s="49"/>
      <c r="G9" s="13"/>
      <c r="J9" s="2">
        <v>5685</v>
      </c>
      <c r="K9" s="3">
        <v>400</v>
      </c>
      <c r="L9" s="9">
        <f t="shared" si="1"/>
        <v>2220</v>
      </c>
      <c r="M9" s="3">
        <f t="shared" si="2"/>
        <v>45</v>
      </c>
      <c r="N9" s="4" t="str">
        <f t="shared" si="3"/>
        <v>0x4562D</v>
      </c>
      <c r="P9" s="2">
        <v>5805</v>
      </c>
      <c r="Q9" s="5" t="s">
        <v>4</v>
      </c>
      <c r="R9" s="5">
        <v>4</v>
      </c>
      <c r="S9" s="3">
        <v>400</v>
      </c>
      <c r="T9" s="9">
        <f t="shared" si="4"/>
        <v>2267</v>
      </c>
      <c r="U9" s="3">
        <f t="shared" si="5"/>
        <v>37</v>
      </c>
      <c r="V9" s="4" t="str">
        <f t="shared" si="0"/>
        <v>0x46DA5</v>
      </c>
    </row>
    <row r="10" spans="2:22">
      <c r="B10" s="10"/>
      <c r="C10" s="15" t="s">
        <v>8</v>
      </c>
      <c r="D10" s="16">
        <v>8</v>
      </c>
      <c r="E10" s="16"/>
      <c r="F10" s="15" t="s">
        <v>6</v>
      </c>
      <c r="G10" s="13"/>
      <c r="J10" s="2">
        <v>5695</v>
      </c>
      <c r="K10" s="3">
        <v>400</v>
      </c>
      <c r="L10" s="9">
        <f t="shared" si="1"/>
        <v>2224</v>
      </c>
      <c r="M10" s="3">
        <f t="shared" si="2"/>
        <v>39</v>
      </c>
      <c r="N10" s="4" t="str">
        <f t="shared" si="3"/>
        <v>0x45827</v>
      </c>
      <c r="P10" s="2">
        <v>5785</v>
      </c>
      <c r="Q10" s="5" t="s">
        <v>4</v>
      </c>
      <c r="R10" s="5">
        <v>5</v>
      </c>
      <c r="S10" s="3">
        <v>400</v>
      </c>
      <c r="T10" s="9">
        <f t="shared" si="4"/>
        <v>2259</v>
      </c>
      <c r="U10" s="3">
        <f t="shared" si="5"/>
        <v>49</v>
      </c>
      <c r="V10" s="4" t="str">
        <f t="shared" si="0"/>
        <v>0x469B1</v>
      </c>
    </row>
    <row r="11" spans="2:22">
      <c r="B11" s="10"/>
      <c r="C11" s="15" t="s">
        <v>9</v>
      </c>
      <c r="D11" s="16">
        <v>400</v>
      </c>
      <c r="E11" s="16"/>
      <c r="F11" s="15" t="str">
        <f>CONCATENATE("0x", DEC2HEX(D11))</f>
        <v>0x190</v>
      </c>
      <c r="G11" s="13"/>
      <c r="J11" s="2">
        <v>5705</v>
      </c>
      <c r="K11" s="3">
        <v>400</v>
      </c>
      <c r="L11" s="9">
        <f t="shared" si="1"/>
        <v>2228</v>
      </c>
      <c r="M11" s="3">
        <f t="shared" si="2"/>
        <v>33</v>
      </c>
      <c r="N11" s="4" t="str">
        <f t="shared" si="3"/>
        <v>0x45A21</v>
      </c>
      <c r="P11" s="2">
        <v>5765</v>
      </c>
      <c r="Q11" s="5" t="s">
        <v>4</v>
      </c>
      <c r="R11" s="5">
        <v>6</v>
      </c>
      <c r="S11" s="3">
        <v>400</v>
      </c>
      <c r="T11" s="9">
        <f t="shared" si="4"/>
        <v>2251</v>
      </c>
      <c r="U11" s="3">
        <f t="shared" si="5"/>
        <v>61</v>
      </c>
      <c r="V11" s="4" t="str">
        <f t="shared" si="0"/>
        <v>0x465BD</v>
      </c>
    </row>
    <row r="12" spans="2:22">
      <c r="B12" s="10"/>
      <c r="C12" s="15" t="s">
        <v>10</v>
      </c>
      <c r="D12" s="16">
        <f>ROUNDDOWN(((D7*D11)/16)/64,0)</f>
        <v>2291</v>
      </c>
      <c r="E12" s="16"/>
      <c r="F12" s="15" t="str">
        <f>CONCATENATE("0x", DEC2HEX(D12))</f>
        <v>0x8F3</v>
      </c>
      <c r="G12" s="13"/>
      <c r="J12" s="2">
        <v>5725</v>
      </c>
      <c r="K12" s="3">
        <v>400</v>
      </c>
      <c r="L12" s="9">
        <f t="shared" si="1"/>
        <v>2236</v>
      </c>
      <c r="M12" s="3">
        <f t="shared" si="2"/>
        <v>21</v>
      </c>
      <c r="N12" s="4" t="str">
        <f t="shared" si="3"/>
        <v>0x45E15</v>
      </c>
      <c r="P12" s="2">
        <v>5745</v>
      </c>
      <c r="Q12" s="5" t="s">
        <v>4</v>
      </c>
      <c r="R12" s="5">
        <v>7</v>
      </c>
      <c r="S12" s="3">
        <v>400</v>
      </c>
      <c r="T12" s="9">
        <f t="shared" si="4"/>
        <v>2244</v>
      </c>
      <c r="U12" s="3">
        <f t="shared" si="5"/>
        <v>9</v>
      </c>
      <c r="V12" s="4" t="str">
        <f t="shared" si="0"/>
        <v>0x46209</v>
      </c>
    </row>
    <row r="13" spans="2:22">
      <c r="B13" s="10"/>
      <c r="C13" s="15" t="s">
        <v>11</v>
      </c>
      <c r="D13" s="16">
        <f>ROUNDDOWN(((D7*D11)/16)-D12*64,0)</f>
        <v>1</v>
      </c>
      <c r="E13" s="16"/>
      <c r="F13" s="15" t="str">
        <f>CONCATENATE("0x", DEC2HEX(D13))</f>
        <v>0x1</v>
      </c>
      <c r="G13" s="13"/>
      <c r="J13" s="2">
        <v>5732</v>
      </c>
      <c r="K13" s="3">
        <v>400</v>
      </c>
      <c r="L13" s="9">
        <f t="shared" si="1"/>
        <v>2239</v>
      </c>
      <c r="M13" s="3">
        <f t="shared" si="2"/>
        <v>4</v>
      </c>
      <c r="N13" s="4" t="str">
        <f t="shared" si="3"/>
        <v>0x45F84</v>
      </c>
      <c r="P13" s="2">
        <v>5725</v>
      </c>
      <c r="Q13" s="5" t="s">
        <v>4</v>
      </c>
      <c r="R13" s="5">
        <v>8</v>
      </c>
      <c r="S13" s="3">
        <v>400</v>
      </c>
      <c r="T13" s="9">
        <f t="shared" si="4"/>
        <v>2236</v>
      </c>
      <c r="U13" s="3">
        <f t="shared" si="5"/>
        <v>21</v>
      </c>
      <c r="V13" s="4" t="str">
        <f t="shared" si="0"/>
        <v>0x45E15</v>
      </c>
    </row>
    <row r="14" spans="2:22">
      <c r="B14" s="10"/>
      <c r="C14" s="14"/>
      <c r="D14" s="14"/>
      <c r="E14" s="14"/>
      <c r="F14" s="14"/>
      <c r="G14" s="13"/>
      <c r="J14" s="2">
        <v>5733</v>
      </c>
      <c r="K14" s="3">
        <v>400</v>
      </c>
      <c r="L14" s="9">
        <f t="shared" si="1"/>
        <v>2239</v>
      </c>
      <c r="M14" s="3">
        <f t="shared" si="2"/>
        <v>29</v>
      </c>
      <c r="N14" s="4" t="str">
        <f t="shared" si="3"/>
        <v>0x45F9D</v>
      </c>
      <c r="P14" s="35">
        <v>5733</v>
      </c>
      <c r="Q14" s="37" t="s">
        <v>14</v>
      </c>
      <c r="R14" s="37">
        <v>1</v>
      </c>
      <c r="S14" s="36">
        <v>400</v>
      </c>
      <c r="T14" s="42">
        <f t="shared" si="4"/>
        <v>2239</v>
      </c>
      <c r="U14" s="36">
        <f t="shared" si="5"/>
        <v>29</v>
      </c>
      <c r="V14" s="34" t="str">
        <f t="shared" ref="V14:V45" si="6">CONCATENATE("0x",DEC2HEX(U14+T14*128))</f>
        <v>0x45F9D</v>
      </c>
    </row>
    <row r="15" spans="2:22">
      <c r="B15" s="10"/>
      <c r="C15" s="38" t="s">
        <v>12</v>
      </c>
      <c r="D15" s="17" t="s">
        <v>13</v>
      </c>
      <c r="E15" s="51" t="str">
        <f>DEC2HEX(D11)</f>
        <v>190</v>
      </c>
      <c r="F15" s="51"/>
      <c r="G15" s="13"/>
      <c r="J15" s="2">
        <v>5740</v>
      </c>
      <c r="K15" s="3">
        <v>400</v>
      </c>
      <c r="L15" s="9">
        <f t="shared" si="1"/>
        <v>2242</v>
      </c>
      <c r="M15" s="3">
        <f t="shared" si="2"/>
        <v>12</v>
      </c>
      <c r="N15" s="4" t="str">
        <f t="shared" si="3"/>
        <v>0x4610C</v>
      </c>
      <c r="P15" s="2">
        <v>5752</v>
      </c>
      <c r="Q15" s="5" t="s">
        <v>14</v>
      </c>
      <c r="R15" s="5">
        <v>2</v>
      </c>
      <c r="S15" s="3">
        <v>400</v>
      </c>
      <c r="T15" s="9">
        <f t="shared" si="4"/>
        <v>2246</v>
      </c>
      <c r="U15" s="3">
        <f t="shared" si="5"/>
        <v>56</v>
      </c>
      <c r="V15" s="4" t="str">
        <f t="shared" si="6"/>
        <v>0x46338</v>
      </c>
    </row>
    <row r="16" spans="2:22">
      <c r="B16" s="10"/>
      <c r="C16" s="38" t="s">
        <v>15</v>
      </c>
      <c r="D16" s="17" t="s">
        <v>13</v>
      </c>
      <c r="E16" s="51" t="str">
        <f>DEC2HEX(D13+D12*128)</f>
        <v>47981</v>
      </c>
      <c r="F16" s="51"/>
      <c r="G16" s="13"/>
      <c r="J16" s="2">
        <v>5745</v>
      </c>
      <c r="K16" s="3">
        <v>400</v>
      </c>
      <c r="L16" s="9">
        <f t="shared" si="1"/>
        <v>2244</v>
      </c>
      <c r="M16" s="3">
        <f t="shared" si="2"/>
        <v>9</v>
      </c>
      <c r="N16" s="4" t="str">
        <f t="shared" si="3"/>
        <v>0x46209</v>
      </c>
      <c r="P16" s="2">
        <v>5771</v>
      </c>
      <c r="Q16" s="5" t="s">
        <v>14</v>
      </c>
      <c r="R16" s="5">
        <v>3</v>
      </c>
      <c r="S16" s="3">
        <v>400</v>
      </c>
      <c r="T16" s="9">
        <f t="shared" si="4"/>
        <v>2254</v>
      </c>
      <c r="U16" s="3">
        <f t="shared" si="5"/>
        <v>19</v>
      </c>
      <c r="V16" s="4" t="str">
        <f t="shared" si="6"/>
        <v>0x46713</v>
      </c>
    </row>
    <row r="17" spans="2:22">
      <c r="B17" s="10"/>
      <c r="C17" s="38"/>
      <c r="D17" s="14"/>
      <c r="E17" s="40"/>
      <c r="F17" s="40"/>
      <c r="G17" s="13"/>
      <c r="J17" s="2">
        <v>5752</v>
      </c>
      <c r="K17" s="3">
        <v>400</v>
      </c>
      <c r="L17" s="9">
        <f t="shared" si="1"/>
        <v>2246</v>
      </c>
      <c r="M17" s="3">
        <f t="shared" si="2"/>
        <v>56</v>
      </c>
      <c r="N17" s="4" t="str">
        <f t="shared" si="3"/>
        <v>0x46338</v>
      </c>
      <c r="P17" s="2">
        <v>5790</v>
      </c>
      <c r="Q17" s="5" t="s">
        <v>14</v>
      </c>
      <c r="R17" s="5">
        <v>4</v>
      </c>
      <c r="S17" s="3">
        <v>400</v>
      </c>
      <c r="T17" s="9">
        <f t="shared" si="4"/>
        <v>2261</v>
      </c>
      <c r="U17" s="3">
        <f t="shared" si="5"/>
        <v>46</v>
      </c>
      <c r="V17" s="4" t="str">
        <f t="shared" si="6"/>
        <v>0x46AAE</v>
      </c>
    </row>
    <row r="18" spans="2:22">
      <c r="B18" s="18"/>
      <c r="C18" s="39"/>
      <c r="D18" s="19"/>
      <c r="E18" s="41"/>
      <c r="F18" s="41"/>
      <c r="G18" s="20"/>
      <c r="J18" s="2">
        <v>5760</v>
      </c>
      <c r="K18" s="3">
        <v>400</v>
      </c>
      <c r="L18" s="9">
        <f t="shared" si="1"/>
        <v>2250</v>
      </c>
      <c r="M18" s="3">
        <f t="shared" si="2"/>
        <v>0</v>
      </c>
      <c r="N18" s="4" t="str">
        <f t="shared" si="3"/>
        <v>0x46500</v>
      </c>
      <c r="P18" s="2">
        <v>5809</v>
      </c>
      <c r="Q18" s="5" t="s">
        <v>14</v>
      </c>
      <c r="R18" s="5">
        <v>5</v>
      </c>
      <c r="S18" s="3">
        <v>400</v>
      </c>
      <c r="T18" s="9">
        <f t="shared" si="4"/>
        <v>2269</v>
      </c>
      <c r="U18" s="3">
        <f t="shared" si="5"/>
        <v>9</v>
      </c>
      <c r="V18" s="4" t="str">
        <f t="shared" si="6"/>
        <v>0x46E89</v>
      </c>
    </row>
    <row r="19" spans="2:22">
      <c r="B19" s="10"/>
      <c r="C19" s="38" t="s">
        <v>12</v>
      </c>
      <c r="D19" s="17" t="s">
        <v>13</v>
      </c>
      <c r="E19" s="50">
        <v>190</v>
      </c>
      <c r="F19" s="50"/>
      <c r="G19" s="13"/>
      <c r="J19" s="2">
        <v>5765</v>
      </c>
      <c r="K19" s="3">
        <v>400</v>
      </c>
      <c r="L19" s="9">
        <f t="shared" si="1"/>
        <v>2251</v>
      </c>
      <c r="M19" s="3">
        <f t="shared" si="2"/>
        <v>61</v>
      </c>
      <c r="N19" s="4" t="str">
        <f t="shared" si="3"/>
        <v>0x465BD</v>
      </c>
      <c r="P19" s="2">
        <v>5828</v>
      </c>
      <c r="Q19" s="5" t="s">
        <v>14</v>
      </c>
      <c r="R19" s="5">
        <v>6</v>
      </c>
      <c r="S19" s="3">
        <v>400</v>
      </c>
      <c r="T19" s="9">
        <f t="shared" si="4"/>
        <v>2276</v>
      </c>
      <c r="U19" s="3">
        <f t="shared" si="5"/>
        <v>36</v>
      </c>
      <c r="V19" s="4" t="str">
        <f t="shared" si="6"/>
        <v>0x47224</v>
      </c>
    </row>
    <row r="20" spans="2:22">
      <c r="B20" s="10"/>
      <c r="C20" s="38" t="s">
        <v>15</v>
      </c>
      <c r="D20" s="17" t="s">
        <v>13</v>
      </c>
      <c r="E20" s="50">
        <v>45239</v>
      </c>
      <c r="F20" s="50"/>
      <c r="G20" s="13"/>
      <c r="J20" s="2">
        <v>5769</v>
      </c>
      <c r="K20" s="3">
        <v>400</v>
      </c>
      <c r="L20" s="9">
        <f t="shared" si="1"/>
        <v>2253</v>
      </c>
      <c r="M20" s="3">
        <f t="shared" si="2"/>
        <v>33</v>
      </c>
      <c r="N20" s="4" t="str">
        <f t="shared" si="3"/>
        <v>0x466A1</v>
      </c>
      <c r="P20" s="2">
        <v>5847</v>
      </c>
      <c r="Q20" s="5" t="s">
        <v>14</v>
      </c>
      <c r="R20" s="5">
        <v>7</v>
      </c>
      <c r="S20" s="3">
        <v>400</v>
      </c>
      <c r="T20" s="9">
        <f t="shared" si="4"/>
        <v>2283</v>
      </c>
      <c r="U20" s="3">
        <f t="shared" si="5"/>
        <v>63</v>
      </c>
      <c r="V20" s="4" t="str">
        <f t="shared" si="6"/>
        <v>0x475BF</v>
      </c>
    </row>
    <row r="21" spans="2:22">
      <c r="B21" s="10"/>
      <c r="C21" s="14"/>
      <c r="D21" s="14"/>
      <c r="E21" s="14"/>
      <c r="F21" s="14"/>
      <c r="G21" s="13"/>
      <c r="J21" s="2">
        <v>5771</v>
      </c>
      <c r="K21" s="3">
        <v>400</v>
      </c>
      <c r="L21" s="9">
        <f t="shared" si="1"/>
        <v>2254</v>
      </c>
      <c r="M21" s="3">
        <f t="shared" si="2"/>
        <v>19</v>
      </c>
      <c r="N21" s="4" t="str">
        <f t="shared" si="3"/>
        <v>0x46713</v>
      </c>
      <c r="P21" s="2">
        <v>5866</v>
      </c>
      <c r="Q21" s="5" t="s">
        <v>14</v>
      </c>
      <c r="R21" s="5">
        <v>8</v>
      </c>
      <c r="S21" s="3">
        <v>400</v>
      </c>
      <c r="T21" s="9">
        <f t="shared" si="4"/>
        <v>2291</v>
      </c>
      <c r="U21" s="3">
        <f t="shared" si="5"/>
        <v>26</v>
      </c>
      <c r="V21" s="4" t="str">
        <f t="shared" si="6"/>
        <v>0x4799A</v>
      </c>
    </row>
    <row r="22" spans="2:22">
      <c r="B22" s="10"/>
      <c r="C22" s="15" t="s">
        <v>9</v>
      </c>
      <c r="D22" s="16">
        <f>HEX2DEC(E19)</f>
        <v>400</v>
      </c>
      <c r="E22" s="16"/>
      <c r="F22" s="15"/>
      <c r="G22" s="13"/>
      <c r="J22" s="2">
        <v>5780</v>
      </c>
      <c r="K22" s="3">
        <v>400</v>
      </c>
      <c r="L22" s="9">
        <f t="shared" si="1"/>
        <v>2257</v>
      </c>
      <c r="M22" s="3">
        <f t="shared" si="2"/>
        <v>52</v>
      </c>
      <c r="N22" s="4" t="str">
        <f t="shared" si="3"/>
        <v>0x468B4</v>
      </c>
      <c r="P22" s="35">
        <v>5705</v>
      </c>
      <c r="Q22" s="37" t="s">
        <v>16</v>
      </c>
      <c r="R22" s="37">
        <v>1</v>
      </c>
      <c r="S22" s="36">
        <v>400</v>
      </c>
      <c r="T22" s="42">
        <f t="shared" si="4"/>
        <v>2228</v>
      </c>
      <c r="U22" s="36">
        <f t="shared" si="5"/>
        <v>33</v>
      </c>
      <c r="V22" s="34" t="str">
        <f t="shared" si="6"/>
        <v>0x45A21</v>
      </c>
    </row>
    <row r="23" spans="2:22">
      <c r="B23" s="10"/>
      <c r="C23" s="15" t="s">
        <v>10</v>
      </c>
      <c r="D23" s="16">
        <f>ROUNDDOWN(HEX2DEC(E20)/128,0)</f>
        <v>2212</v>
      </c>
      <c r="E23" s="16"/>
      <c r="F23" s="15"/>
      <c r="G23" s="13"/>
      <c r="J23" s="2">
        <v>5785</v>
      </c>
      <c r="K23" s="3">
        <v>400</v>
      </c>
      <c r="L23" s="9">
        <f t="shared" si="1"/>
        <v>2259</v>
      </c>
      <c r="M23" s="3">
        <f t="shared" si="2"/>
        <v>49</v>
      </c>
      <c r="N23" s="4" t="str">
        <f t="shared" si="3"/>
        <v>0x469B1</v>
      </c>
      <c r="P23" s="2">
        <v>5685</v>
      </c>
      <c r="Q23" s="5" t="s">
        <v>16</v>
      </c>
      <c r="R23" s="5">
        <v>2</v>
      </c>
      <c r="S23" s="3">
        <v>400</v>
      </c>
      <c r="T23" s="9">
        <f t="shared" si="4"/>
        <v>2220</v>
      </c>
      <c r="U23" s="3">
        <f t="shared" si="5"/>
        <v>45</v>
      </c>
      <c r="V23" s="4" t="str">
        <f t="shared" si="6"/>
        <v>0x4562D</v>
      </c>
    </row>
    <row r="24" spans="2:22">
      <c r="B24" s="10"/>
      <c r="C24" s="15" t="s">
        <v>11</v>
      </c>
      <c r="D24" s="16">
        <f>HEX2DEC(E20)-128*D23</f>
        <v>57</v>
      </c>
      <c r="E24" s="16"/>
      <c r="F24" s="15"/>
      <c r="G24" s="13"/>
      <c r="J24" s="2">
        <v>5790</v>
      </c>
      <c r="K24" s="3">
        <v>400</v>
      </c>
      <c r="L24" s="9">
        <f t="shared" si="1"/>
        <v>2261</v>
      </c>
      <c r="M24" s="3">
        <f t="shared" si="2"/>
        <v>46</v>
      </c>
      <c r="N24" s="4" t="str">
        <f t="shared" si="3"/>
        <v>0x46AAE</v>
      </c>
      <c r="P24" s="2">
        <v>5665</v>
      </c>
      <c r="Q24" s="5" t="s">
        <v>16</v>
      </c>
      <c r="R24" s="5">
        <v>3</v>
      </c>
      <c r="S24" s="3">
        <v>400</v>
      </c>
      <c r="T24" s="9">
        <f t="shared" si="4"/>
        <v>2212</v>
      </c>
      <c r="U24" s="3">
        <f t="shared" si="5"/>
        <v>57</v>
      </c>
      <c r="V24" s="4" t="str">
        <f t="shared" si="6"/>
        <v>0x45239</v>
      </c>
    </row>
    <row r="25" spans="2:22">
      <c r="B25" s="10"/>
      <c r="C25" s="15"/>
      <c r="D25" s="15"/>
      <c r="E25" s="15"/>
      <c r="F25" s="15"/>
      <c r="G25" s="13"/>
      <c r="J25" s="2">
        <v>5800</v>
      </c>
      <c r="K25" s="3">
        <v>400</v>
      </c>
      <c r="L25" s="9">
        <f t="shared" si="1"/>
        <v>2265</v>
      </c>
      <c r="M25" s="3">
        <f t="shared" si="2"/>
        <v>40</v>
      </c>
      <c r="N25" s="4" t="str">
        <f t="shared" si="3"/>
        <v>0x46CA8</v>
      </c>
      <c r="P25" s="2">
        <v>5645</v>
      </c>
      <c r="Q25" s="5" t="s">
        <v>16</v>
      </c>
      <c r="R25" s="5">
        <v>4</v>
      </c>
      <c r="S25" s="3">
        <v>400</v>
      </c>
      <c r="T25" s="9">
        <f t="shared" si="4"/>
        <v>2205</v>
      </c>
      <c r="U25" s="3">
        <f t="shared" si="5"/>
        <v>5</v>
      </c>
      <c r="V25" s="4" t="str">
        <f t="shared" si="6"/>
        <v>0x44E85</v>
      </c>
    </row>
    <row r="26" spans="2:22">
      <c r="B26" s="10"/>
      <c r="C26" s="14" t="s">
        <v>5</v>
      </c>
      <c r="D26" s="21">
        <f>2*(D23*64+D24)*(D10/D22)</f>
        <v>5665</v>
      </c>
      <c r="E26" s="21"/>
      <c r="F26" s="14" t="s">
        <v>6</v>
      </c>
      <c r="G26" s="13"/>
      <c r="J26" s="2">
        <v>5805</v>
      </c>
      <c r="K26" s="3">
        <v>400</v>
      </c>
      <c r="L26" s="9">
        <f t="shared" si="1"/>
        <v>2267</v>
      </c>
      <c r="M26" s="3">
        <f t="shared" si="2"/>
        <v>37</v>
      </c>
      <c r="N26" s="4" t="str">
        <f t="shared" si="3"/>
        <v>0x46DA5</v>
      </c>
      <c r="P26" s="2">
        <v>5885</v>
      </c>
      <c r="Q26" s="5" t="s">
        <v>16</v>
      </c>
      <c r="R26" s="5">
        <v>5</v>
      </c>
      <c r="S26" s="3">
        <v>400</v>
      </c>
      <c r="T26" s="9">
        <f t="shared" si="4"/>
        <v>2298</v>
      </c>
      <c r="U26" s="3">
        <f t="shared" si="5"/>
        <v>53</v>
      </c>
      <c r="V26" s="4" t="str">
        <f t="shared" si="6"/>
        <v>0x47D35</v>
      </c>
    </row>
    <row r="27" spans="2:22">
      <c r="B27" s="10"/>
      <c r="C27" s="14"/>
      <c r="D27" s="14"/>
      <c r="E27" s="14"/>
      <c r="F27" s="14"/>
      <c r="G27" s="13"/>
      <c r="J27" s="2">
        <v>5806</v>
      </c>
      <c r="K27" s="3">
        <v>400</v>
      </c>
      <c r="L27" s="9">
        <f t="shared" si="1"/>
        <v>2267</v>
      </c>
      <c r="M27" s="3">
        <f t="shared" si="2"/>
        <v>62</v>
      </c>
      <c r="N27" s="4" t="str">
        <f t="shared" si="3"/>
        <v>0x46DBE</v>
      </c>
      <c r="P27" s="2">
        <v>5905</v>
      </c>
      <c r="Q27" s="5" t="s">
        <v>16</v>
      </c>
      <c r="R27" s="5">
        <v>6</v>
      </c>
      <c r="S27" s="3">
        <v>400</v>
      </c>
      <c r="T27" s="9">
        <f t="shared" si="4"/>
        <v>2306</v>
      </c>
      <c r="U27" s="3">
        <f t="shared" si="5"/>
        <v>41</v>
      </c>
      <c r="V27" s="4" t="str">
        <f t="shared" si="6"/>
        <v>0x48129</v>
      </c>
    </row>
    <row r="28" spans="2:22" ht="16" thickBot="1">
      <c r="B28" s="22"/>
      <c r="C28" s="23"/>
      <c r="D28" s="23"/>
      <c r="E28" s="23"/>
      <c r="F28" s="24"/>
      <c r="G28" s="25"/>
      <c r="J28" s="2">
        <v>5809</v>
      </c>
      <c r="K28" s="3">
        <v>400</v>
      </c>
      <c r="L28" s="9">
        <f t="shared" si="1"/>
        <v>2269</v>
      </c>
      <c r="M28" s="3">
        <f t="shared" si="2"/>
        <v>9</v>
      </c>
      <c r="N28" s="4" t="str">
        <f t="shared" si="3"/>
        <v>0x46E89</v>
      </c>
      <c r="P28" s="2">
        <v>5925</v>
      </c>
      <c r="Q28" s="5" t="s">
        <v>16</v>
      </c>
      <c r="R28" s="5">
        <v>7</v>
      </c>
      <c r="S28" s="3">
        <v>400</v>
      </c>
      <c r="T28" s="9">
        <f t="shared" si="4"/>
        <v>2314</v>
      </c>
      <c r="U28" s="3">
        <f t="shared" si="5"/>
        <v>29</v>
      </c>
      <c r="V28" s="4" t="str">
        <f t="shared" si="6"/>
        <v>0x4851D</v>
      </c>
    </row>
    <row r="29" spans="2:22">
      <c r="J29" s="2">
        <v>5820</v>
      </c>
      <c r="K29" s="3">
        <v>400</v>
      </c>
      <c r="L29" s="9">
        <f t="shared" si="1"/>
        <v>2273</v>
      </c>
      <c r="M29" s="3">
        <f t="shared" si="2"/>
        <v>28</v>
      </c>
      <c r="N29" s="4" t="str">
        <f t="shared" si="3"/>
        <v>0x4709C</v>
      </c>
      <c r="P29" s="2">
        <v>5945</v>
      </c>
      <c r="Q29" s="5" t="s">
        <v>16</v>
      </c>
      <c r="R29" s="5">
        <v>8</v>
      </c>
      <c r="S29" s="3">
        <v>400</v>
      </c>
      <c r="T29" s="9">
        <f t="shared" si="4"/>
        <v>2322</v>
      </c>
      <c r="U29" s="3">
        <f t="shared" si="5"/>
        <v>17</v>
      </c>
      <c r="V29" s="4" t="str">
        <f t="shared" si="6"/>
        <v>0x48911</v>
      </c>
    </row>
    <row r="30" spans="2:22">
      <c r="J30" s="2">
        <v>5825</v>
      </c>
      <c r="K30" s="3">
        <v>400</v>
      </c>
      <c r="L30" s="9">
        <f t="shared" si="1"/>
        <v>2275</v>
      </c>
      <c r="M30" s="3">
        <f t="shared" si="2"/>
        <v>25</v>
      </c>
      <c r="N30" s="4" t="str">
        <f t="shared" si="3"/>
        <v>0x47199</v>
      </c>
      <c r="P30" s="35">
        <v>5740</v>
      </c>
      <c r="Q30" s="37" t="s">
        <v>17</v>
      </c>
      <c r="R30" s="37">
        <v>1</v>
      </c>
      <c r="S30" s="36">
        <v>400</v>
      </c>
      <c r="T30" s="42">
        <f t="shared" si="4"/>
        <v>2242</v>
      </c>
      <c r="U30" s="36">
        <f t="shared" si="5"/>
        <v>12</v>
      </c>
      <c r="V30" s="34" t="str">
        <f t="shared" si="6"/>
        <v>0x4610C</v>
      </c>
    </row>
    <row r="31" spans="2:22">
      <c r="J31" s="2">
        <v>5828</v>
      </c>
      <c r="K31" s="3">
        <v>400</v>
      </c>
      <c r="L31" s="9">
        <f t="shared" si="1"/>
        <v>2276</v>
      </c>
      <c r="M31" s="3">
        <f t="shared" si="2"/>
        <v>36</v>
      </c>
      <c r="N31" s="4" t="str">
        <f t="shared" si="3"/>
        <v>0x47224</v>
      </c>
      <c r="P31" s="2">
        <v>5760</v>
      </c>
      <c r="Q31" s="5" t="s">
        <v>17</v>
      </c>
      <c r="R31" s="5">
        <v>2</v>
      </c>
      <c r="S31" s="3">
        <v>400</v>
      </c>
      <c r="T31" s="9">
        <f t="shared" si="4"/>
        <v>2250</v>
      </c>
      <c r="U31" s="3">
        <f t="shared" si="5"/>
        <v>0</v>
      </c>
      <c r="V31" s="4" t="str">
        <f t="shared" si="6"/>
        <v>0x46500</v>
      </c>
    </row>
    <row r="32" spans="2:22">
      <c r="J32" s="2">
        <v>5840</v>
      </c>
      <c r="K32" s="3">
        <v>400</v>
      </c>
      <c r="L32" s="9">
        <f t="shared" si="1"/>
        <v>2281</v>
      </c>
      <c r="M32" s="3">
        <f t="shared" si="2"/>
        <v>16</v>
      </c>
      <c r="N32" s="4" t="str">
        <f t="shared" si="3"/>
        <v>0x47490</v>
      </c>
      <c r="P32" s="2">
        <v>5780</v>
      </c>
      <c r="Q32" s="5" t="s">
        <v>17</v>
      </c>
      <c r="R32" s="5">
        <v>3</v>
      </c>
      <c r="S32" s="3">
        <v>400</v>
      </c>
      <c r="T32" s="9">
        <f t="shared" si="4"/>
        <v>2257</v>
      </c>
      <c r="U32" s="3">
        <f t="shared" si="5"/>
        <v>52</v>
      </c>
      <c r="V32" s="4" t="str">
        <f t="shared" si="6"/>
        <v>0x468B4</v>
      </c>
    </row>
    <row r="33" spans="10:23">
      <c r="J33" s="2">
        <v>5843</v>
      </c>
      <c r="K33" s="3">
        <v>400</v>
      </c>
      <c r="L33" s="9">
        <f t="shared" si="1"/>
        <v>2282</v>
      </c>
      <c r="M33" s="3">
        <f t="shared" si="2"/>
        <v>27</v>
      </c>
      <c r="N33" s="4" t="str">
        <f t="shared" si="3"/>
        <v>0x4751B</v>
      </c>
      <c r="P33" s="2">
        <v>5800</v>
      </c>
      <c r="Q33" s="5" t="s">
        <v>17</v>
      </c>
      <c r="R33" s="5">
        <v>4</v>
      </c>
      <c r="S33" s="3">
        <v>400</v>
      </c>
      <c r="T33" s="9">
        <f t="shared" si="4"/>
        <v>2265</v>
      </c>
      <c r="U33" s="3">
        <f t="shared" si="5"/>
        <v>40</v>
      </c>
      <c r="V33" s="4" t="str">
        <f t="shared" si="6"/>
        <v>0x46CA8</v>
      </c>
    </row>
    <row r="34" spans="10:23">
      <c r="J34" s="2">
        <v>5845</v>
      </c>
      <c r="K34" s="3">
        <v>400</v>
      </c>
      <c r="L34" s="9">
        <f t="shared" si="1"/>
        <v>2283</v>
      </c>
      <c r="M34" s="3">
        <f t="shared" si="2"/>
        <v>13</v>
      </c>
      <c r="N34" s="4" t="str">
        <f t="shared" si="3"/>
        <v>0x4758D</v>
      </c>
      <c r="P34" s="2">
        <v>5820</v>
      </c>
      <c r="Q34" s="5" t="s">
        <v>17</v>
      </c>
      <c r="R34" s="5">
        <v>5</v>
      </c>
      <c r="S34" s="3">
        <v>400</v>
      </c>
      <c r="T34" s="9">
        <f t="shared" si="4"/>
        <v>2273</v>
      </c>
      <c r="U34" s="3">
        <f t="shared" si="5"/>
        <v>28</v>
      </c>
      <c r="V34" s="4" t="str">
        <f t="shared" si="6"/>
        <v>0x4709C</v>
      </c>
    </row>
    <row r="35" spans="10:23">
      <c r="J35" s="2">
        <v>5847</v>
      </c>
      <c r="K35" s="3">
        <v>400</v>
      </c>
      <c r="L35" s="9">
        <f t="shared" si="1"/>
        <v>2283</v>
      </c>
      <c r="M35" s="3">
        <f t="shared" si="2"/>
        <v>63</v>
      </c>
      <c r="N35" s="4" t="str">
        <f t="shared" si="3"/>
        <v>0x475BF</v>
      </c>
      <c r="P35" s="2">
        <v>5840</v>
      </c>
      <c r="Q35" s="5" t="s">
        <v>17</v>
      </c>
      <c r="R35" s="5">
        <v>6</v>
      </c>
      <c r="S35" s="3">
        <v>400</v>
      </c>
      <c r="T35" s="9">
        <f t="shared" si="4"/>
        <v>2281</v>
      </c>
      <c r="U35" s="3">
        <f t="shared" si="5"/>
        <v>16</v>
      </c>
      <c r="V35" s="4" t="str">
        <f t="shared" si="6"/>
        <v>0x47490</v>
      </c>
    </row>
    <row r="36" spans="10:23">
      <c r="J36" s="2">
        <v>5860</v>
      </c>
      <c r="K36" s="3">
        <v>400</v>
      </c>
      <c r="L36" s="9">
        <f t="shared" si="1"/>
        <v>2289</v>
      </c>
      <c r="M36" s="3">
        <f t="shared" si="2"/>
        <v>4</v>
      </c>
      <c r="N36" s="4" t="str">
        <f t="shared" si="3"/>
        <v>0x47884</v>
      </c>
      <c r="P36" s="2">
        <v>5860</v>
      </c>
      <c r="Q36" s="5" t="s">
        <v>17</v>
      </c>
      <c r="R36" s="5">
        <v>7</v>
      </c>
      <c r="S36" s="3">
        <v>400</v>
      </c>
      <c r="T36" s="9">
        <f t="shared" si="4"/>
        <v>2289</v>
      </c>
      <c r="U36" s="3">
        <f t="shared" si="5"/>
        <v>4</v>
      </c>
      <c r="V36" s="4" t="str">
        <f t="shared" si="6"/>
        <v>0x47884</v>
      </c>
    </row>
    <row r="37" spans="10:23">
      <c r="J37" s="2">
        <v>5865</v>
      </c>
      <c r="K37" s="3">
        <v>400</v>
      </c>
      <c r="L37" s="9">
        <f t="shared" si="1"/>
        <v>2291</v>
      </c>
      <c r="M37" s="3">
        <f t="shared" si="2"/>
        <v>1</v>
      </c>
      <c r="N37" s="4" t="str">
        <f t="shared" si="3"/>
        <v>0x47981</v>
      </c>
      <c r="P37" s="2">
        <v>5880</v>
      </c>
      <c r="Q37" s="5" t="s">
        <v>17</v>
      </c>
      <c r="R37" s="5">
        <v>8</v>
      </c>
      <c r="S37" s="3">
        <v>400</v>
      </c>
      <c r="T37" s="9">
        <f t="shared" si="4"/>
        <v>2296</v>
      </c>
      <c r="U37" s="3">
        <f t="shared" si="5"/>
        <v>56</v>
      </c>
      <c r="V37" s="4" t="str">
        <f t="shared" si="6"/>
        <v>0x47C38</v>
      </c>
    </row>
    <row r="38" spans="10:23">
      <c r="J38" s="2">
        <v>5866</v>
      </c>
      <c r="K38" s="3">
        <v>400</v>
      </c>
      <c r="L38" s="9">
        <f t="shared" si="1"/>
        <v>2291</v>
      </c>
      <c r="M38" s="3">
        <f t="shared" si="2"/>
        <v>26</v>
      </c>
      <c r="N38" s="4" t="str">
        <f t="shared" si="3"/>
        <v>0x4799A</v>
      </c>
      <c r="P38" s="35">
        <v>5658</v>
      </c>
      <c r="Q38" s="37" t="s">
        <v>18</v>
      </c>
      <c r="R38" s="37">
        <v>1</v>
      </c>
      <c r="S38" s="36">
        <v>400</v>
      </c>
      <c r="T38" s="42">
        <f t="shared" si="4"/>
        <v>2210</v>
      </c>
      <c r="U38" s="36">
        <f t="shared" si="5"/>
        <v>10</v>
      </c>
      <c r="V38" s="34" t="str">
        <f t="shared" si="6"/>
        <v>0x4510A</v>
      </c>
    </row>
    <row r="39" spans="10:23">
      <c r="J39" s="2">
        <v>5880</v>
      </c>
      <c r="K39" s="3">
        <v>400</v>
      </c>
      <c r="L39" s="9">
        <f t="shared" si="1"/>
        <v>2296</v>
      </c>
      <c r="M39" s="3">
        <f t="shared" si="2"/>
        <v>56</v>
      </c>
      <c r="N39" s="4" t="str">
        <f t="shared" si="3"/>
        <v>0x47C38</v>
      </c>
      <c r="P39" s="2">
        <v>5695</v>
      </c>
      <c r="Q39" s="5" t="s">
        <v>18</v>
      </c>
      <c r="R39" s="5">
        <v>2</v>
      </c>
      <c r="S39" s="3">
        <v>400</v>
      </c>
      <c r="T39" s="9">
        <f t="shared" si="4"/>
        <v>2224</v>
      </c>
      <c r="U39" s="3">
        <f t="shared" si="5"/>
        <v>39</v>
      </c>
      <c r="V39" s="4" t="str">
        <f t="shared" si="6"/>
        <v>0x45827</v>
      </c>
    </row>
    <row r="40" spans="10:23">
      <c r="J40" s="2">
        <v>5880</v>
      </c>
      <c r="K40" s="3">
        <v>400</v>
      </c>
      <c r="L40" s="9">
        <f t="shared" si="1"/>
        <v>2296</v>
      </c>
      <c r="M40" s="3">
        <f t="shared" si="2"/>
        <v>56</v>
      </c>
      <c r="N40" s="4" t="str">
        <f t="shared" si="3"/>
        <v>0x47C38</v>
      </c>
      <c r="P40" s="2">
        <v>5732</v>
      </c>
      <c r="Q40" s="5" t="s">
        <v>18</v>
      </c>
      <c r="R40" s="5">
        <v>3</v>
      </c>
      <c r="S40" s="3">
        <v>400</v>
      </c>
      <c r="T40" s="9">
        <f t="shared" si="4"/>
        <v>2239</v>
      </c>
      <c r="U40" s="3">
        <f t="shared" si="5"/>
        <v>4</v>
      </c>
      <c r="V40" s="4" t="str">
        <f t="shared" si="6"/>
        <v>0x45F84</v>
      </c>
    </row>
    <row r="41" spans="10:23">
      <c r="J41" s="2">
        <v>5885</v>
      </c>
      <c r="K41" s="3">
        <v>400</v>
      </c>
      <c r="L41" s="9">
        <f t="shared" si="1"/>
        <v>2298</v>
      </c>
      <c r="M41" s="3">
        <f t="shared" si="2"/>
        <v>53</v>
      </c>
      <c r="N41" s="4" t="str">
        <f t="shared" si="3"/>
        <v>0x47D35</v>
      </c>
      <c r="P41" s="2">
        <v>5769</v>
      </c>
      <c r="Q41" s="5" t="s">
        <v>18</v>
      </c>
      <c r="R41" s="5">
        <v>4</v>
      </c>
      <c r="S41" s="3">
        <v>400</v>
      </c>
      <c r="T41" s="9">
        <f t="shared" si="4"/>
        <v>2253</v>
      </c>
      <c r="U41" s="3">
        <f t="shared" si="5"/>
        <v>33</v>
      </c>
      <c r="V41" s="4" t="str">
        <f t="shared" si="6"/>
        <v>0x466A1</v>
      </c>
    </row>
    <row r="42" spans="10:23">
      <c r="J42" s="2">
        <v>5905</v>
      </c>
      <c r="K42" s="3">
        <v>400</v>
      </c>
      <c r="L42" s="9">
        <f t="shared" si="1"/>
        <v>2306</v>
      </c>
      <c r="M42" s="3">
        <f t="shared" si="2"/>
        <v>41</v>
      </c>
      <c r="N42" s="4" t="str">
        <f t="shared" si="3"/>
        <v>0x48129</v>
      </c>
      <c r="P42" s="2">
        <v>5806</v>
      </c>
      <c r="Q42" s="5" t="s">
        <v>18</v>
      </c>
      <c r="R42" s="5">
        <v>5</v>
      </c>
      <c r="S42" s="3">
        <v>400</v>
      </c>
      <c r="T42" s="9">
        <f t="shared" si="4"/>
        <v>2267</v>
      </c>
      <c r="U42" s="3">
        <f t="shared" si="5"/>
        <v>62</v>
      </c>
      <c r="V42" s="4" t="str">
        <f t="shared" si="6"/>
        <v>0x46DBE</v>
      </c>
    </row>
    <row r="43" spans="10:23">
      <c r="J43" s="2">
        <v>5917</v>
      </c>
      <c r="K43" s="3">
        <v>400</v>
      </c>
      <c r="L43" s="9">
        <f t="shared" si="1"/>
        <v>2311</v>
      </c>
      <c r="M43" s="3">
        <f t="shared" si="2"/>
        <v>21</v>
      </c>
      <c r="N43" s="4" t="str">
        <f t="shared" si="3"/>
        <v>0x48395</v>
      </c>
      <c r="P43" s="2">
        <v>5843</v>
      </c>
      <c r="Q43" s="5" t="s">
        <v>18</v>
      </c>
      <c r="R43" s="5">
        <v>6</v>
      </c>
      <c r="S43" s="3">
        <v>400</v>
      </c>
      <c r="T43" s="9">
        <f t="shared" si="4"/>
        <v>2282</v>
      </c>
      <c r="U43" s="3">
        <f t="shared" si="5"/>
        <v>27</v>
      </c>
      <c r="V43" s="4" t="str">
        <f t="shared" si="6"/>
        <v>0x4751B</v>
      </c>
    </row>
    <row r="44" spans="10:23">
      <c r="J44" s="2">
        <v>5925</v>
      </c>
      <c r="K44" s="3">
        <v>400</v>
      </c>
      <c r="L44" s="9">
        <f>ROUNDDOWN(((J44*K44)/16)/64,0)</f>
        <v>2314</v>
      </c>
      <c r="M44" s="3">
        <f>ROUNDDOWN(((J44*K44)/16)-L44*64,0)</f>
        <v>29</v>
      </c>
      <c r="N44" s="4" t="str">
        <f t="shared" si="3"/>
        <v>0x4851D</v>
      </c>
      <c r="P44" s="2">
        <v>5880</v>
      </c>
      <c r="Q44" s="5" t="s">
        <v>18</v>
      </c>
      <c r="R44" s="5">
        <v>7</v>
      </c>
      <c r="S44" s="3">
        <v>400</v>
      </c>
      <c r="T44" s="9">
        <f>ROUNDDOWN(((P44*S44)/16)/64,0)</f>
        <v>2296</v>
      </c>
      <c r="U44" s="3">
        <f>ROUNDDOWN(((P44*S44)/16)-T44*64,0)</f>
        <v>56</v>
      </c>
      <c r="V44" s="4" t="str">
        <f t="shared" si="6"/>
        <v>0x47C38</v>
      </c>
    </row>
    <row r="45" spans="10:23">
      <c r="J45" s="26">
        <v>5945</v>
      </c>
      <c r="K45" s="27">
        <v>400</v>
      </c>
      <c r="L45" s="28">
        <f>ROUNDDOWN(((J45*K45)/16)/64,0)</f>
        <v>2322</v>
      </c>
      <c r="M45" s="27">
        <f>ROUNDDOWN(((J45*K45)/16)-L45*64,0)</f>
        <v>17</v>
      </c>
      <c r="N45" s="29" t="str">
        <f t="shared" si="3"/>
        <v>0x48911</v>
      </c>
      <c r="P45" s="26">
        <v>5917</v>
      </c>
      <c r="Q45" s="33" t="s">
        <v>18</v>
      </c>
      <c r="R45" s="33">
        <v>8</v>
      </c>
      <c r="S45" s="27">
        <v>400</v>
      </c>
      <c r="T45" s="28">
        <f>ROUNDDOWN(((P45*S45)/16)/64,0)</f>
        <v>2311</v>
      </c>
      <c r="U45" s="27">
        <f>ROUNDDOWN(((P45*S45)/16)-T45*64,0)</f>
        <v>21</v>
      </c>
      <c r="V45" s="29" t="str">
        <f t="shared" si="6"/>
        <v>0x48395</v>
      </c>
    </row>
    <row r="46" spans="10:23">
      <c r="O46" s="43"/>
      <c r="P46" s="44"/>
      <c r="Q46" s="45"/>
      <c r="R46" s="45"/>
      <c r="S46" s="46"/>
      <c r="T46" s="46"/>
      <c r="U46" s="46"/>
      <c r="V46" s="47"/>
      <c r="W46" s="43"/>
    </row>
    <row r="47" spans="10:23">
      <c r="O47" s="43"/>
      <c r="P47" s="44"/>
      <c r="Q47" s="45"/>
      <c r="R47" s="45"/>
      <c r="S47" s="46"/>
      <c r="T47" s="46"/>
      <c r="U47" s="46"/>
      <c r="V47" s="47"/>
      <c r="W47" s="43"/>
    </row>
    <row r="48" spans="10:23">
      <c r="O48" s="43"/>
      <c r="P48" s="44"/>
      <c r="Q48" s="45"/>
      <c r="R48" s="45"/>
      <c r="S48" s="46"/>
      <c r="T48" s="46"/>
      <c r="U48" s="46"/>
      <c r="V48" s="47"/>
      <c r="W48" s="43"/>
    </row>
    <row r="49" spans="15:23">
      <c r="O49" s="43"/>
      <c r="P49" s="44"/>
      <c r="Q49" s="45"/>
      <c r="R49" s="45"/>
      <c r="S49" s="46"/>
      <c r="T49" s="46"/>
      <c r="U49" s="46"/>
      <c r="V49" s="47"/>
      <c r="W49" s="43"/>
    </row>
    <row r="50" spans="15:23">
      <c r="O50" s="43"/>
      <c r="P50" s="44"/>
      <c r="Q50" s="45"/>
      <c r="R50" s="45"/>
      <c r="S50" s="46"/>
      <c r="T50" s="46"/>
      <c r="U50" s="46"/>
      <c r="V50" s="47"/>
      <c r="W50" s="43"/>
    </row>
    <row r="51" spans="15:23">
      <c r="O51" s="43"/>
      <c r="P51" s="44"/>
      <c r="Q51" s="45"/>
      <c r="R51" s="45"/>
      <c r="S51" s="46"/>
      <c r="T51" s="46"/>
      <c r="U51" s="46"/>
      <c r="V51" s="47"/>
      <c r="W51" s="43"/>
    </row>
  </sheetData>
  <mergeCells count="9">
    <mergeCell ref="B3:G3"/>
    <mergeCell ref="J3:N3"/>
    <mergeCell ref="P3:V3"/>
    <mergeCell ref="D7:E7"/>
    <mergeCell ref="D9:F9"/>
    <mergeCell ref="E19:F19"/>
    <mergeCell ref="E20:F20"/>
    <mergeCell ref="E15:F15"/>
    <mergeCell ref="E16:F1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JHU/APL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Gilbert</dc:creator>
  <cp:lastModifiedBy>Jacob Gilbert</cp:lastModifiedBy>
  <dcterms:created xsi:type="dcterms:W3CDTF">2015-04-30T15:39:00Z</dcterms:created>
  <dcterms:modified xsi:type="dcterms:W3CDTF">2015-04-30T17:33:42Z</dcterms:modified>
</cp:coreProperties>
</file>