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AST NU assignments\ICT Lab-03\"/>
    </mc:Choice>
  </mc:AlternateContent>
  <bookViews>
    <workbookView xWindow="0" yWindow="0" windowWidth="20490" windowHeight="7755" activeTab="5"/>
  </bookViews>
  <sheets>
    <sheet name="Q1" sheetId="2" r:id="rId1"/>
    <sheet name="Q2" sheetId="3" r:id="rId2"/>
    <sheet name="Q2_filtered" sheetId="6" r:id="rId3"/>
    <sheet name="Q3" sheetId="5" r:id="rId4"/>
    <sheet name="Q4" sheetId="7" r:id="rId5"/>
    <sheet name="Q5" sheetId="8" r:id="rId6"/>
    <sheet name="Q5_pivot" sheetId="9" r:id="rId7"/>
  </sheets>
  <definedNames>
    <definedName name="_xlnm._FilterDatabase" localSheetId="2" hidden="1">Q2_filtered!$B$6:$B$14</definedName>
  </definedNames>
  <calcPr calcId="152511"/>
  <pivotCaches>
    <pivotCache cacheId="6" r:id="rId8"/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7" l="1"/>
  <c r="B26" i="7"/>
  <c r="B25" i="7"/>
  <c r="I2" i="7"/>
  <c r="H2" i="7"/>
  <c r="F2" i="7"/>
  <c r="E2" i="7"/>
  <c r="D2" i="7"/>
  <c r="C2" i="7"/>
  <c r="B2" i="7"/>
  <c r="C16" i="6" l="1"/>
  <c r="E14" i="6"/>
  <c r="E13" i="6"/>
  <c r="E12" i="6"/>
  <c r="E11" i="6"/>
  <c r="E10" i="6"/>
  <c r="E9" i="6"/>
  <c r="E8" i="6"/>
  <c r="E7" i="6"/>
  <c r="E16" i="6" s="1"/>
  <c r="F7" i="6" s="1"/>
  <c r="F7" i="3"/>
  <c r="E16" i="3"/>
  <c r="C16" i="3"/>
  <c r="E14" i="3"/>
  <c r="E13" i="3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8" i="5"/>
  <c r="G40" i="5"/>
  <c r="G41" i="5"/>
  <c r="G42" i="5"/>
  <c r="G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3" i="5"/>
  <c r="E8" i="3" l="1"/>
  <c r="E9" i="3"/>
  <c r="E10" i="3"/>
  <c r="E11" i="3"/>
  <c r="E12" i="3"/>
  <c r="E7" i="3"/>
  <c r="C1048576" i="2"/>
  <c r="D1048576" i="2"/>
  <c r="E1048576" i="2"/>
  <c r="F1048576" i="2"/>
</calcChain>
</file>

<file path=xl/sharedStrings.xml><?xml version="1.0" encoding="utf-8"?>
<sst xmlns="http://schemas.openxmlformats.org/spreadsheetml/2006/main" count="270" uniqueCount="152">
  <si>
    <t>NAME</t>
  </si>
  <si>
    <t>Gender</t>
  </si>
  <si>
    <t>Attendance</t>
  </si>
  <si>
    <t>Assignment</t>
  </si>
  <si>
    <t>Mid Term</t>
  </si>
  <si>
    <t>Final</t>
  </si>
  <si>
    <t>Ahmed Khan</t>
  </si>
  <si>
    <t>Khadeeja</t>
  </si>
  <si>
    <t>Ramsha</t>
  </si>
  <si>
    <t>Amber</t>
  </si>
  <si>
    <t>Kamran</t>
  </si>
  <si>
    <t>Anwar</t>
  </si>
  <si>
    <t>Male</t>
  </si>
  <si>
    <t>Female</t>
  </si>
  <si>
    <t>Passing Marks: 25 Final</t>
  </si>
  <si>
    <t>25 in Final</t>
  </si>
  <si>
    <t>Passing Attendance</t>
  </si>
  <si>
    <t>Subject</t>
  </si>
  <si>
    <t>Credit Hours</t>
  </si>
  <si>
    <t>Quality Pts</t>
  </si>
  <si>
    <t>Grade</t>
  </si>
  <si>
    <t>Progamming Fundamentals</t>
  </si>
  <si>
    <t>Islamiat</t>
  </si>
  <si>
    <t>Applied Physics</t>
  </si>
  <si>
    <t>Calculus</t>
  </si>
  <si>
    <t>ICT</t>
  </si>
  <si>
    <t>Roll no: 21K-3298</t>
  </si>
  <si>
    <t>Year: 2021</t>
  </si>
  <si>
    <t>Name: Owais Ali Khan</t>
  </si>
  <si>
    <t xml:space="preserve"> Date of Result: 9 October 2021</t>
  </si>
  <si>
    <t xml:space="preserve">Verifier's Signature: </t>
  </si>
  <si>
    <t xml:space="preserve">Registrar Signature: </t>
  </si>
  <si>
    <t>Score Sheet</t>
  </si>
  <si>
    <t>Ahmed</t>
  </si>
  <si>
    <t>Hamza</t>
  </si>
  <si>
    <t>Javed</t>
  </si>
  <si>
    <t>Aleeyan</t>
  </si>
  <si>
    <t>Usman</t>
  </si>
  <si>
    <t>Abdullah</t>
  </si>
  <si>
    <t>Fatima</t>
  </si>
  <si>
    <t>Qasim</t>
  </si>
  <si>
    <t>Maryam</t>
  </si>
  <si>
    <t>Ayesha</t>
  </si>
  <si>
    <t>Sumbul</t>
  </si>
  <si>
    <t>Hira</t>
  </si>
  <si>
    <t>Ali</t>
  </si>
  <si>
    <t>Lubna</t>
  </si>
  <si>
    <t>Huzaifa</t>
  </si>
  <si>
    <t>Hareem</t>
  </si>
  <si>
    <t>Adnan</t>
  </si>
  <si>
    <t>Umer</t>
  </si>
  <si>
    <t>Hassan</t>
  </si>
  <si>
    <t>Zubair</t>
  </si>
  <si>
    <t>Jamshed</t>
  </si>
  <si>
    <t>Bilal</t>
  </si>
  <si>
    <t>Reeba</t>
  </si>
  <si>
    <t>Eesha</t>
  </si>
  <si>
    <t>Aarfan</t>
  </si>
  <si>
    <t>Harisa</t>
  </si>
  <si>
    <t>Rayyan</t>
  </si>
  <si>
    <t>Naveed</t>
  </si>
  <si>
    <t>Nabeel</t>
  </si>
  <si>
    <t>Haseeb</t>
  </si>
  <si>
    <t>Hafsa</t>
  </si>
  <si>
    <t>Ubaid</t>
  </si>
  <si>
    <t>Junaid</t>
  </si>
  <si>
    <t>Talha</t>
  </si>
  <si>
    <t>Yumna</t>
  </si>
  <si>
    <t>Hayya</t>
  </si>
  <si>
    <t>Muneez</t>
  </si>
  <si>
    <t>Fasih</t>
  </si>
  <si>
    <t>Fezan</t>
  </si>
  <si>
    <t>ID</t>
  </si>
  <si>
    <t>Name</t>
  </si>
  <si>
    <t>Assignment+Home</t>
  </si>
  <si>
    <t>Mid-Term</t>
  </si>
  <si>
    <t>Total</t>
  </si>
  <si>
    <t>Frequency Table</t>
  </si>
  <si>
    <t>Mean</t>
  </si>
  <si>
    <t>Mode</t>
  </si>
  <si>
    <t>Median</t>
  </si>
  <si>
    <t>Min</t>
  </si>
  <si>
    <t>Max</t>
  </si>
  <si>
    <t>Std Deviation</t>
  </si>
  <si>
    <t>Variance</t>
  </si>
  <si>
    <t>SUM:</t>
  </si>
  <si>
    <t>TOTAL:</t>
  </si>
  <si>
    <t>SGPA</t>
  </si>
  <si>
    <t>2. Students who are female</t>
  </si>
  <si>
    <t>3. Students who are absent but pass exams</t>
  </si>
  <si>
    <t>4. Students whose name starts with A</t>
  </si>
  <si>
    <t>1. Students who pass Final Exams</t>
  </si>
  <si>
    <t>Marks</t>
  </si>
  <si>
    <t>ECC Theory</t>
  </si>
  <si>
    <t>PF Lab</t>
  </si>
  <si>
    <t>ECC Lab</t>
  </si>
  <si>
    <t>Range</t>
  </si>
  <si>
    <t>Car Model</t>
  </si>
  <si>
    <t>Year</t>
  </si>
  <si>
    <t>Hand</t>
  </si>
  <si>
    <t>Colour</t>
  </si>
  <si>
    <t>Gear</t>
  </si>
  <si>
    <t>Agency</t>
  </si>
  <si>
    <t>Tag Price</t>
  </si>
  <si>
    <t>Final Price</t>
  </si>
  <si>
    <t>Arrival Date</t>
  </si>
  <si>
    <t>Sale Date</t>
  </si>
  <si>
    <t>Toyota Yaris</t>
  </si>
  <si>
    <t>Yellow</t>
  </si>
  <si>
    <t>Automatic</t>
  </si>
  <si>
    <t>London</t>
  </si>
  <si>
    <t>25/04/2017</t>
  </si>
  <si>
    <t>Mini Cooper</t>
  </si>
  <si>
    <t>Blue</t>
  </si>
  <si>
    <t>Manual</t>
  </si>
  <si>
    <t>Birmingham</t>
  </si>
  <si>
    <t>25/10/2017</t>
  </si>
  <si>
    <t>26/10/2018</t>
  </si>
  <si>
    <t>Hyundai Sonata</t>
  </si>
  <si>
    <t>Black</t>
  </si>
  <si>
    <t>26/02/2018</t>
  </si>
  <si>
    <t>18/11/2018</t>
  </si>
  <si>
    <t>Ford Edge</t>
  </si>
  <si>
    <t>Manchester</t>
  </si>
  <si>
    <t>13/12/2018</t>
  </si>
  <si>
    <t>Hyundai i25</t>
  </si>
  <si>
    <t>Red</t>
  </si>
  <si>
    <t>Liverpool</t>
  </si>
  <si>
    <t>30/1/2018</t>
  </si>
  <si>
    <t>20/02/2018</t>
  </si>
  <si>
    <t>25/09/2017</t>
  </si>
  <si>
    <t>24/01/2018</t>
  </si>
  <si>
    <t>16/2/2018</t>
  </si>
  <si>
    <t>13/5/2018</t>
  </si>
  <si>
    <t>Mnaual</t>
  </si>
  <si>
    <t>20/04/2017</t>
  </si>
  <si>
    <t>Row Labels</t>
  </si>
  <si>
    <t>Grand Total</t>
  </si>
  <si>
    <t>Sum of Tag Price</t>
  </si>
  <si>
    <t>Column Labels</t>
  </si>
  <si>
    <t>INSIGHTS:</t>
  </si>
  <si>
    <t>1. The Mini Cooper has the highest sale revenue.</t>
  </si>
  <si>
    <t>2. The Toyota Yaris has the least sale revenue.</t>
  </si>
  <si>
    <t>3. Car prices increase with time.</t>
  </si>
  <si>
    <t>Sum of Final Price</t>
  </si>
  <si>
    <t>4. Automatic cars sell faster, on average, than manual transmissions.</t>
  </si>
  <si>
    <t>5. The Hyundai i25 has the greatest tag to final price deviation.</t>
  </si>
  <si>
    <t>6. Manchester cars have higher tag price.</t>
  </si>
  <si>
    <t>Total Cred. Hours:</t>
  </si>
  <si>
    <t>Total Quality pts:</t>
  </si>
  <si>
    <t>Remarks:  Satisfactory</t>
  </si>
  <si>
    <t>Issue Date: 13-10-2021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</si>
</sst>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0" xfId="0" applyFill="1"/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7" borderId="0" xfId="0" applyFill="1"/>
    <xf numFmtId="0" fontId="0" fillId="11" borderId="0" xfId="0" applyFill="1"/>
    <xf numFmtId="0" fontId="3" fillId="6" borderId="3" xfId="0" applyFont="1" applyFill="1" applyBorder="1" applyAlignment="1">
      <alignment horizontal="center"/>
    </xf>
    <xf numFmtId="0" fontId="0" fillId="0" borderId="2" xfId="0" applyBorder="1"/>
    <xf numFmtId="0" fontId="3" fillId="5" borderId="2" xfId="0" applyFont="1" applyFill="1" applyBorder="1" applyAlignment="1">
      <alignment horizontal="left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2" fillId="7" borderId="0" xfId="0" applyFont="1" applyFill="1"/>
    <xf numFmtId="0" fontId="0" fillId="18" borderId="0" xfId="0" applyFill="1"/>
    <xf numFmtId="0" fontId="0" fillId="17" borderId="2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6" borderId="2" xfId="0" applyFill="1" applyBorder="1" applyAlignment="1">
      <alignment horizontal="right"/>
    </xf>
    <xf numFmtId="0" fontId="0" fillId="3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6" borderId="1" xfId="0" applyFill="1" applyBorder="1"/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rgb="FFC00000"/>
        </patternFill>
      </fill>
    </dxf>
    <dxf>
      <font>
        <color rgb="FF006100"/>
      </font>
      <fill>
        <patternFill>
          <bgColor theme="9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CCFF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[owaisk4_k213298.xlsx]Q5_pivot!PivotTable2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1910790700881"/>
          <c:y val="0.15175707203266259"/>
          <c:w val="0.67589507221541023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Q5_pivot!$B$1:$B$2</c:f>
              <c:strCache>
                <c:ptCount val="1"/>
                <c:pt idx="0">
                  <c:v>Ford Edge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Q5_pivot!$A$3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Q5_pivot!$B$3</c:f>
              <c:numCache>
                <c:formatCode>General</c:formatCode>
                <c:ptCount val="1"/>
                <c:pt idx="0">
                  <c:v>44000</c:v>
                </c:pt>
              </c:numCache>
            </c:numRef>
          </c:val>
        </c:ser>
        <c:ser>
          <c:idx val="1"/>
          <c:order val="1"/>
          <c:tx>
            <c:strRef>
              <c:f>Q5_pivot!$C$1:$C$2</c:f>
              <c:strCache>
                <c:ptCount val="1"/>
                <c:pt idx="0">
                  <c:v>Hyundai i25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Q5_pivot!$A$3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Q5_pivot!$C$3</c:f>
              <c:numCache>
                <c:formatCode>General</c:formatCode>
                <c:ptCount val="1"/>
                <c:pt idx="0">
                  <c:v>58000</c:v>
                </c:pt>
              </c:numCache>
            </c:numRef>
          </c:val>
        </c:ser>
        <c:ser>
          <c:idx val="2"/>
          <c:order val="2"/>
          <c:tx>
            <c:strRef>
              <c:f>Q5_pivot!$D$1:$D$2</c:f>
              <c:strCache>
                <c:ptCount val="1"/>
                <c:pt idx="0">
                  <c:v>Hyundai Sonata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Q5_pivot!$A$3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Q5_pivot!$D$3</c:f>
              <c:numCache>
                <c:formatCode>General</c:formatCode>
                <c:ptCount val="1"/>
                <c:pt idx="0">
                  <c:v>38800</c:v>
                </c:pt>
              </c:numCache>
            </c:numRef>
          </c:val>
        </c:ser>
        <c:ser>
          <c:idx val="3"/>
          <c:order val="3"/>
          <c:tx>
            <c:strRef>
              <c:f>Q5_pivot!$E$1:$E$2</c:f>
              <c:strCache>
                <c:ptCount val="1"/>
                <c:pt idx="0">
                  <c:v>Mini Cooper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Q5_pivot!$A$3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Q5_pivot!$E$3</c:f>
              <c:numCache>
                <c:formatCode>General</c:formatCode>
                <c:ptCount val="1"/>
                <c:pt idx="0">
                  <c:v>63000</c:v>
                </c:pt>
              </c:numCache>
            </c:numRef>
          </c:val>
        </c:ser>
        <c:ser>
          <c:idx val="4"/>
          <c:order val="4"/>
          <c:tx>
            <c:strRef>
              <c:f>Q5_pivot!$F$1:$F$2</c:f>
              <c:strCache>
                <c:ptCount val="1"/>
                <c:pt idx="0">
                  <c:v>Toyota Yaris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Q5_pivot!$A$3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Q5_pivot!$F$3</c:f>
              <c:numCache>
                <c:formatCode>General</c:formatCode>
                <c:ptCount val="1"/>
                <c:pt idx="0">
                  <c:v>9500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86883968"/>
        <c:axId val="1786887232"/>
      </c:barChart>
      <c:catAx>
        <c:axId val="178688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887232"/>
        <c:crosses val="autoZero"/>
        <c:auto val="1"/>
        <c:lblAlgn val="ctr"/>
        <c:lblOffset val="100"/>
        <c:noMultiLvlLbl val="0"/>
      </c:catAx>
      <c:valAx>
        <c:axId val="178688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88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4</xdr:row>
      <xdr:rowOff>114300</xdr:rowOff>
    </xdr:from>
    <xdr:to>
      <xdr:col>8</xdr:col>
      <xdr:colOff>238125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21K3161_F_C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484.367359143522" createdVersion="5" refreshedVersion="5" minRefreshableVersion="3" recordCount="14">
  <cacheSource type="worksheet">
    <worksheetSource ref="A1:J15" sheet="Q5"/>
  </cacheSource>
  <cacheFields count="10">
    <cacheField name="Car Model" numFmtId="0">
      <sharedItems count="5">
        <s v="Toyota Yaris"/>
        <s v="Mini Cooper"/>
        <s v="Hyundai Sonata"/>
        <s v="Ford Edge"/>
        <s v="Hyundai i25"/>
      </sharedItems>
    </cacheField>
    <cacheField name="Year" numFmtId="0">
      <sharedItems containsSemiMixedTypes="0" containsString="0" containsNumber="1" containsInteger="1" minValue="2015" maxValue="2018"/>
    </cacheField>
    <cacheField name="Hand" numFmtId="0">
      <sharedItems containsSemiMixedTypes="0" containsString="0" containsNumber="1" containsInteger="1" minValue="1" maxValue="4"/>
    </cacheField>
    <cacheField name="Colour" numFmtId="0">
      <sharedItems/>
    </cacheField>
    <cacheField name="Gear" numFmtId="0">
      <sharedItems/>
    </cacheField>
    <cacheField name="Agency" numFmtId="0">
      <sharedItems/>
    </cacheField>
    <cacheField name="Tag Price" numFmtId="0">
      <sharedItems containsSemiMixedTypes="0" containsString="0" containsNumber="1" containsInteger="1" minValue="9500" maxValue="22000" count="5">
        <n v="9500"/>
        <n v="21000"/>
        <n v="9700"/>
        <n v="22000"/>
        <n v="14500"/>
      </sharedItems>
    </cacheField>
    <cacheField name="Final Price" numFmtId="0">
      <sharedItems containsSemiMixedTypes="0" containsString="0" containsNumber="1" containsInteger="1" minValue="8600" maxValue="21100"/>
    </cacheField>
    <cacheField name="Arrival Date" numFmtId="0">
      <sharedItems containsDate="1" containsMixedTypes="1" minDate="2017-02-05T00:00:00" maxDate="2018-03-13T00:00:00"/>
    </cacheField>
    <cacheField name="Sale Date" numFmtId="0">
      <sharedItems containsDate="1" containsMixedTypes="1" minDate="2017-04-05T00:00:00" maxDate="2019-03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uhammad Ahmed" refreshedDate="44482.634539930557" createdVersion="7" refreshedVersion="7" minRefreshableVersion="3" recordCount="14">
  <cacheSource type="worksheet">
    <worksheetSource ref="B1:K15" sheet="Q5" r:id="rId2"/>
  </cacheSource>
  <cacheFields count="10">
    <cacheField name="Car Model" numFmtId="0">
      <sharedItems count="5">
        <s v="Toyota Yaris"/>
        <s v="Mini Cooper"/>
        <s v="Hyundai Sonata"/>
        <s v="Ford Edge"/>
        <s v="Hyundai i25"/>
      </sharedItems>
    </cacheField>
    <cacheField name="Year" numFmtId="0">
      <sharedItems containsSemiMixedTypes="0" containsString="0" containsNumber="1" containsInteger="1" minValue="2015" maxValue="2018"/>
    </cacheField>
    <cacheField name="Hand" numFmtId="0">
      <sharedItems containsSemiMixedTypes="0" containsString="0" containsNumber="1" containsInteger="1" minValue="1" maxValue="4"/>
    </cacheField>
    <cacheField name="Colour" numFmtId="0">
      <sharedItems count="4">
        <s v="Yellow"/>
        <s v="Blue"/>
        <s v="Black"/>
        <s v="Red"/>
      </sharedItems>
    </cacheField>
    <cacheField name="Gear" numFmtId="0">
      <sharedItems/>
    </cacheField>
    <cacheField name="Agency" numFmtId="0">
      <sharedItems/>
    </cacheField>
    <cacheField name="Tag Price" numFmtId="0">
      <sharedItems containsSemiMixedTypes="0" containsString="0" containsNumber="1" containsInteger="1" minValue="9500" maxValue="22000"/>
    </cacheField>
    <cacheField name="Final Price" numFmtId="0">
      <sharedItems containsSemiMixedTypes="0" containsString="0" containsNumber="1" containsInteger="1" minValue="8600" maxValue="21100"/>
    </cacheField>
    <cacheField name="Arrival Date" numFmtId="0">
      <sharedItems containsDate="1" containsMixedTypes="1" minDate="2017-02-05T00:00:00" maxDate="2018-03-13T00:00:00"/>
    </cacheField>
    <cacheField name="Sale Date" numFmtId="0">
      <sharedItems containsDate="1" containsMixedTypes="1" minDate="2017-04-05T00:00:00" maxDate="2019-03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n v="2015"/>
    <n v="3"/>
    <s v="Yellow"/>
    <s v="Automatic"/>
    <s v="London"/>
    <x v="0"/>
    <n v="9400"/>
    <s v="25/04/2017"/>
    <d v="2017-04-05T00:00:00"/>
  </r>
  <r>
    <x v="1"/>
    <n v="2017"/>
    <n v="2"/>
    <s v="Blue"/>
    <s v="Manual"/>
    <s v="Birmingham"/>
    <x v="1"/>
    <n v="19500"/>
    <s v="25/10/2017"/>
    <s v="26/10/2018"/>
  </r>
  <r>
    <x v="2"/>
    <n v="2018"/>
    <n v="4"/>
    <s v="Black"/>
    <s v="Manual"/>
    <s v="Birmingham"/>
    <x v="2"/>
    <n v="9600"/>
    <s v="26/02/2018"/>
    <s v="18/11/2018"/>
  </r>
  <r>
    <x v="3"/>
    <n v="2018"/>
    <n v="2"/>
    <s v="Blue"/>
    <s v="Manual"/>
    <s v="Manchester"/>
    <x v="3"/>
    <n v="18600"/>
    <s v="13/12/2018"/>
    <d v="2019-02-02T00:00:00"/>
  </r>
  <r>
    <x v="4"/>
    <n v="2017"/>
    <n v="1"/>
    <s v="Red"/>
    <s v="Manual"/>
    <s v="Liverpool"/>
    <x v="4"/>
    <n v="12100"/>
    <d v="2017-04-05T00:00:00"/>
    <s v="30/1/2018"/>
  </r>
  <r>
    <x v="2"/>
    <n v="2015"/>
    <n v="1"/>
    <s v="Yellow"/>
    <s v="Automatic"/>
    <s v="Manchester"/>
    <x v="2"/>
    <n v="9200"/>
    <s v="20/02/2018"/>
    <d v="2018-12-03T00:00:00"/>
  </r>
  <r>
    <x v="1"/>
    <n v="2017"/>
    <n v="2"/>
    <s v="Yellow"/>
    <s v="Manual"/>
    <s v="Birmingham"/>
    <x v="1"/>
    <n v="20300"/>
    <s v="25/09/2017"/>
    <d v="2017-12-10T00:00:00"/>
  </r>
  <r>
    <x v="3"/>
    <n v="2018"/>
    <n v="2"/>
    <s v="Blue"/>
    <s v="Manual"/>
    <s v="Manchester"/>
    <x v="3"/>
    <n v="21100"/>
    <d v="2018-03-12T00:00:00"/>
    <d v="2019-03-03T00:00:00"/>
  </r>
  <r>
    <x v="4"/>
    <n v="2018"/>
    <n v="2"/>
    <s v="Blue"/>
    <s v="Manual"/>
    <s v="London"/>
    <x v="4"/>
    <n v="12000"/>
    <d v="2017-02-05T00:00:00"/>
    <d v="2017-12-06T00:00:00"/>
  </r>
  <r>
    <x v="2"/>
    <n v="2017"/>
    <n v="3"/>
    <s v="Black"/>
    <s v="Manual"/>
    <s v="London"/>
    <x v="2"/>
    <n v="8600"/>
    <s v="24/01/2018"/>
    <s v="16/2/2018"/>
  </r>
  <r>
    <x v="1"/>
    <n v="2015"/>
    <n v="4"/>
    <s v="Black"/>
    <s v="Manual"/>
    <s v="Manchester"/>
    <x v="1"/>
    <n v="18700"/>
    <d v="2017-06-10T00:00:00"/>
    <d v="2017-06-11T00:00:00"/>
  </r>
  <r>
    <x v="4"/>
    <n v="2017"/>
    <n v="1"/>
    <s v="Red"/>
    <s v="Manual"/>
    <s v="Liverpool"/>
    <x v="4"/>
    <n v="12400"/>
    <d v="2017-08-05T00:00:00"/>
    <d v="2017-06-08T00:00:00"/>
  </r>
  <r>
    <x v="2"/>
    <n v="2018"/>
    <n v="1"/>
    <s v="Red"/>
    <s v="Automatic"/>
    <s v="London"/>
    <x v="2"/>
    <n v="9500"/>
    <d v="2018-02-02T00:00:00"/>
    <s v="13/5/2018"/>
  </r>
  <r>
    <x v="4"/>
    <n v="2018"/>
    <n v="2"/>
    <s v="Red"/>
    <s v="Mnaual"/>
    <s v="London"/>
    <x v="4"/>
    <n v="14400"/>
    <s v="20/04/2017"/>
    <d v="2017-09-06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">
  <r>
    <x v="0"/>
    <n v="2015"/>
    <n v="3"/>
    <x v="0"/>
    <s v="Automatic"/>
    <s v="London"/>
    <n v="9500"/>
    <n v="9400"/>
    <s v="25/04/2017"/>
    <d v="2017-04-05T00:00:00"/>
  </r>
  <r>
    <x v="1"/>
    <n v="2017"/>
    <n v="2"/>
    <x v="1"/>
    <s v="Manual"/>
    <s v="Birmingham"/>
    <n v="21000"/>
    <n v="19500"/>
    <s v="25/10/2017"/>
    <s v="26/10/2018"/>
  </r>
  <r>
    <x v="2"/>
    <n v="2018"/>
    <n v="4"/>
    <x v="2"/>
    <s v="Manual"/>
    <s v="Birmingham"/>
    <n v="9700"/>
    <n v="9600"/>
    <s v="26/02/2018"/>
    <s v="18/11/2018"/>
  </r>
  <r>
    <x v="3"/>
    <n v="2018"/>
    <n v="2"/>
    <x v="1"/>
    <s v="Manual"/>
    <s v="Manchester"/>
    <n v="22000"/>
    <n v="18600"/>
    <s v="13/12/2018"/>
    <d v="2019-02-02T00:00:00"/>
  </r>
  <r>
    <x v="4"/>
    <n v="2017"/>
    <n v="1"/>
    <x v="3"/>
    <s v="Manual"/>
    <s v="Liverpool"/>
    <n v="14500"/>
    <n v="12100"/>
    <d v="2017-04-05T00:00:00"/>
    <s v="30/1/2018"/>
  </r>
  <r>
    <x v="2"/>
    <n v="2015"/>
    <n v="1"/>
    <x v="0"/>
    <s v="Automatic"/>
    <s v="Manchester"/>
    <n v="9700"/>
    <n v="9200"/>
    <s v="20/02/2018"/>
    <d v="2018-12-03T00:00:00"/>
  </r>
  <r>
    <x v="1"/>
    <n v="2017"/>
    <n v="2"/>
    <x v="0"/>
    <s v="Manual"/>
    <s v="Birmingham"/>
    <n v="21000"/>
    <n v="20300"/>
    <s v="25/09/2017"/>
    <d v="2017-12-10T00:00:00"/>
  </r>
  <r>
    <x v="3"/>
    <n v="2018"/>
    <n v="2"/>
    <x v="1"/>
    <s v="Manual"/>
    <s v="Manchester"/>
    <n v="22000"/>
    <n v="21100"/>
    <d v="2018-03-12T00:00:00"/>
    <d v="2019-03-03T00:00:00"/>
  </r>
  <r>
    <x v="4"/>
    <n v="2018"/>
    <n v="2"/>
    <x v="1"/>
    <s v="Manual"/>
    <s v="London"/>
    <n v="14500"/>
    <n v="12000"/>
    <d v="2017-02-05T00:00:00"/>
    <d v="2017-12-06T00:00:00"/>
  </r>
  <r>
    <x v="2"/>
    <n v="2017"/>
    <n v="3"/>
    <x v="2"/>
    <s v="Manual"/>
    <s v="London"/>
    <n v="9700"/>
    <n v="8600"/>
    <s v="24/01/2018"/>
    <s v="16/2/2018"/>
  </r>
  <r>
    <x v="1"/>
    <n v="2015"/>
    <n v="4"/>
    <x v="2"/>
    <s v="Manual"/>
    <s v="Manchester"/>
    <n v="21000"/>
    <n v="18700"/>
    <d v="2017-06-10T00:00:00"/>
    <d v="2017-06-11T00:00:00"/>
  </r>
  <r>
    <x v="4"/>
    <n v="2017"/>
    <n v="1"/>
    <x v="3"/>
    <s v="Manual"/>
    <s v="Liverpool"/>
    <n v="14500"/>
    <n v="12400"/>
    <d v="2017-08-05T00:00:00"/>
    <d v="2017-06-08T00:00:00"/>
  </r>
  <r>
    <x v="2"/>
    <n v="2018"/>
    <n v="1"/>
    <x v="3"/>
    <s v="Automatic"/>
    <s v="London"/>
    <n v="9700"/>
    <n v="9500"/>
    <d v="2018-02-02T00:00:00"/>
    <s v="13/5/2018"/>
  </r>
  <r>
    <x v="4"/>
    <n v="2018"/>
    <n v="2"/>
    <x v="3"/>
    <s v="Mnaual"/>
    <s v="London"/>
    <n v="14500"/>
    <n v="14400"/>
    <s v="20/04/2017"/>
    <d v="2017-09-0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5:B31" firstHeaderRow="1" firstDataRow="1" firstDataCol="1"/>
  <pivotFields count="10">
    <pivotField axis="axisRow" showAll="0" sortType="descending">
      <items count="6">
        <item x="3"/>
        <item x="4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">
    <i>
      <x v="3"/>
    </i>
    <i>
      <x v="1"/>
    </i>
    <i>
      <x/>
    </i>
    <i>
      <x v="2"/>
    </i>
    <i>
      <x v="4"/>
    </i>
    <i t="grand">
      <x/>
    </i>
  </rowItems>
  <colItems count="1">
    <i/>
  </colItems>
  <dataFields count="1">
    <dataField name="Sum of Final Pric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fieldListSortAscending="1">
  <location ref="A1:G3" firstHeaderRow="1" firstDataRow="2" firstDataCol="1"/>
  <pivotFields count="10">
    <pivotField axis="axisCol" showAll="0">
      <items count="6">
        <item x="3"/>
        <item x="4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>
      <items count="6">
        <item x="0"/>
        <item x="2"/>
        <item x="4"/>
        <item x="1"/>
        <item x="3"/>
        <item t="default"/>
      </items>
    </pivotField>
    <pivotField showAll="0"/>
    <pivotField showAll="0"/>
    <pivotField showAll="0"/>
  </pivotFields>
  <rowItems count="1">
    <i/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ag Pric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workbookViewId="0">
      <selection activeCell="I11" sqref="I11"/>
    </sheetView>
  </sheetViews>
  <sheetFormatPr defaultRowHeight="15" x14ac:dyDescent="0.25"/>
  <cols>
    <col min="1" max="1" width="12.42578125" customWidth="1"/>
    <col min="3" max="3" width="11.28515625" customWidth="1"/>
    <col min="4" max="4" width="11.42578125" customWidth="1"/>
    <col min="5" max="5" width="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7"/>
    </row>
    <row r="2" spans="1:9" x14ac:dyDescent="0.25">
      <c r="A2" t="s">
        <v>6</v>
      </c>
      <c r="B2" t="s">
        <v>12</v>
      </c>
      <c r="C2">
        <v>88</v>
      </c>
      <c r="D2">
        <v>50</v>
      </c>
      <c r="E2">
        <v>40</v>
      </c>
      <c r="F2">
        <v>20</v>
      </c>
    </row>
    <row r="3" spans="1:9" x14ac:dyDescent="0.25">
      <c r="A3" t="s">
        <v>7</v>
      </c>
      <c r="B3" t="s">
        <v>13</v>
      </c>
      <c r="C3">
        <v>23</v>
      </c>
      <c r="D3">
        <v>11</v>
      </c>
      <c r="E3">
        <v>12</v>
      </c>
      <c r="F3">
        <v>34</v>
      </c>
    </row>
    <row r="4" spans="1:9" x14ac:dyDescent="0.25">
      <c r="A4" t="s">
        <v>8</v>
      </c>
      <c r="B4" t="s">
        <v>13</v>
      </c>
      <c r="C4">
        <v>10</v>
      </c>
      <c r="D4">
        <v>12</v>
      </c>
      <c r="E4">
        <v>14</v>
      </c>
      <c r="F4">
        <v>40</v>
      </c>
    </row>
    <row r="5" spans="1:9" x14ac:dyDescent="0.25">
      <c r="A5" t="s">
        <v>9</v>
      </c>
      <c r="B5" t="s">
        <v>13</v>
      </c>
      <c r="C5">
        <v>8</v>
      </c>
      <c r="D5">
        <v>14</v>
      </c>
      <c r="E5">
        <v>14</v>
      </c>
      <c r="F5">
        <v>25</v>
      </c>
    </row>
    <row r="6" spans="1:9" x14ac:dyDescent="0.25">
      <c r="A6" t="s">
        <v>10</v>
      </c>
      <c r="B6" t="s">
        <v>12</v>
      </c>
      <c r="C6">
        <v>8</v>
      </c>
      <c r="D6">
        <v>80</v>
      </c>
      <c r="E6">
        <v>12</v>
      </c>
      <c r="F6">
        <v>20</v>
      </c>
    </row>
    <row r="7" spans="1:9" x14ac:dyDescent="0.25">
      <c r="A7" t="s">
        <v>11</v>
      </c>
      <c r="B7" t="s">
        <v>12</v>
      </c>
      <c r="C7">
        <v>9</v>
      </c>
      <c r="D7">
        <v>90</v>
      </c>
      <c r="E7">
        <v>14</v>
      </c>
      <c r="F7">
        <v>45</v>
      </c>
    </row>
    <row r="11" spans="1:9" x14ac:dyDescent="0.25">
      <c r="A11" t="s">
        <v>14</v>
      </c>
      <c r="B11" t="s">
        <v>15</v>
      </c>
    </row>
    <row r="12" spans="1:9" x14ac:dyDescent="0.25">
      <c r="A12" t="s">
        <v>16</v>
      </c>
      <c r="B12">
        <v>25</v>
      </c>
    </row>
    <row r="14" spans="1:9" x14ac:dyDescent="0.25">
      <c r="A14" s="5" t="s">
        <v>91</v>
      </c>
      <c r="B14" s="5"/>
      <c r="C14" s="5"/>
      <c r="D14" s="5"/>
      <c r="E14" s="11"/>
    </row>
    <row r="15" spans="1:9" x14ac:dyDescent="0.25">
      <c r="A15" s="5" t="s">
        <v>88</v>
      </c>
      <c r="B15" s="5"/>
      <c r="C15" s="5"/>
      <c r="D15" s="5"/>
      <c r="E15" s="15"/>
    </row>
    <row r="16" spans="1:9" x14ac:dyDescent="0.25">
      <c r="A16" s="5" t="s">
        <v>89</v>
      </c>
      <c r="B16" s="5"/>
      <c r="C16" s="5"/>
      <c r="D16" s="5"/>
      <c r="E16" s="22"/>
    </row>
    <row r="17" spans="1:5" x14ac:dyDescent="0.25">
      <c r="A17" s="5" t="s">
        <v>90</v>
      </c>
      <c r="B17" s="5"/>
      <c r="C17" s="5"/>
      <c r="D17" s="5"/>
      <c r="E17" s="9"/>
    </row>
    <row r="1048576" spans="3:6" x14ac:dyDescent="0.25">
      <c r="C1048576">
        <f>SUM(C2:C1048575)</f>
        <v>146</v>
      </c>
      <c r="D1048576">
        <f>SUM(D2:D1048575)</f>
        <v>257</v>
      </c>
      <c r="E1048576">
        <f>SUM(E2:E1048575)</f>
        <v>106</v>
      </c>
      <c r="F1048576">
        <f>SUM(F2:F1048575)</f>
        <v>184</v>
      </c>
    </row>
  </sheetData>
  <mergeCells count="4">
    <mergeCell ref="A14:D14"/>
    <mergeCell ref="A15:D15"/>
    <mergeCell ref="A16:D16"/>
    <mergeCell ref="A17:D17"/>
  </mergeCells>
  <conditionalFormatting sqref="A1:A1048576">
    <cfRule type="beginsWith" dxfId="13" priority="10" operator="beginsWith" text="A">
      <formula>LEFT(A1,LEN("A"))="A"</formula>
    </cfRule>
  </conditionalFormatting>
  <conditionalFormatting sqref="F2:F7">
    <cfRule type="cellIs" dxfId="12" priority="9" operator="greaterThan">
      <formula>25</formula>
    </cfRule>
  </conditionalFormatting>
  <conditionalFormatting sqref="B1:B7">
    <cfRule type="containsText" dxfId="11" priority="8" operator="containsText" text="Female">
      <formula>NOT(ISERROR(SEARCH("Female",B1)))</formula>
    </cfRule>
  </conditionalFormatting>
  <conditionalFormatting sqref="C1:C7">
    <cfRule type="expression" dxfId="10" priority="1">
      <formula>AND(C1 &lt; 25,F1 &gt;= 25)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>
      <selection activeCell="B19" sqref="B19"/>
    </sheetView>
  </sheetViews>
  <sheetFormatPr defaultRowHeight="15.75" customHeight="1" x14ac:dyDescent="0.25"/>
  <cols>
    <col min="1" max="1" width="36.7109375" customWidth="1"/>
    <col min="2" max="2" width="13" customWidth="1"/>
    <col min="3" max="3" width="11.85546875" customWidth="1"/>
    <col min="5" max="5" width="10.7109375" style="4" customWidth="1"/>
  </cols>
  <sheetData>
    <row r="1" spans="1:29" ht="15.75" customHeight="1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2" t="s">
        <v>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5">
      <c r="A4" s="2" t="s">
        <v>29</v>
      </c>
    </row>
    <row r="6" spans="1:29" ht="15.75" customHeight="1" x14ac:dyDescent="0.25">
      <c r="A6" t="s">
        <v>17</v>
      </c>
      <c r="B6" t="s">
        <v>92</v>
      </c>
      <c r="C6" t="s">
        <v>18</v>
      </c>
      <c r="D6" t="s">
        <v>20</v>
      </c>
      <c r="E6" s="4" t="s">
        <v>19</v>
      </c>
      <c r="F6" t="s">
        <v>87</v>
      </c>
    </row>
    <row r="7" spans="1:29" ht="15.75" customHeight="1" x14ac:dyDescent="0.25">
      <c r="A7" t="s">
        <v>93</v>
      </c>
      <c r="B7">
        <v>86</v>
      </c>
      <c r="C7">
        <v>3</v>
      </c>
      <c r="D7">
        <v>4</v>
      </c>
      <c r="E7" s="4">
        <f>PRODUCT(C7,D7)</f>
        <v>12</v>
      </c>
      <c r="F7">
        <f>E16/C16</f>
        <v>3.3629411764705885</v>
      </c>
    </row>
    <row r="8" spans="1:29" ht="15.75" customHeight="1" x14ac:dyDescent="0.25">
      <c r="A8" t="s">
        <v>21</v>
      </c>
      <c r="B8">
        <v>83</v>
      </c>
      <c r="C8">
        <v>2</v>
      </c>
      <c r="D8">
        <v>3.67</v>
      </c>
      <c r="E8" s="4">
        <f t="shared" ref="E8:E14" si="0">PRODUCT(C8,D8)</f>
        <v>7.34</v>
      </c>
    </row>
    <row r="9" spans="1:29" ht="15.75" customHeight="1" x14ac:dyDescent="0.25">
      <c r="A9" t="s">
        <v>22</v>
      </c>
      <c r="B9">
        <v>82</v>
      </c>
      <c r="C9">
        <v>3</v>
      </c>
      <c r="D9">
        <v>3.67</v>
      </c>
      <c r="E9" s="4">
        <f t="shared" si="0"/>
        <v>11.01</v>
      </c>
    </row>
    <row r="10" spans="1:29" ht="15.75" customHeight="1" x14ac:dyDescent="0.25">
      <c r="A10" t="s">
        <v>23</v>
      </c>
      <c r="B10">
        <v>79</v>
      </c>
      <c r="C10">
        <v>3</v>
      </c>
      <c r="D10">
        <v>3.27</v>
      </c>
      <c r="E10" s="4">
        <f t="shared" si="0"/>
        <v>9.81</v>
      </c>
    </row>
    <row r="11" spans="1:29" ht="15.75" customHeight="1" x14ac:dyDescent="0.25">
      <c r="A11" t="s">
        <v>24</v>
      </c>
      <c r="B11">
        <v>76</v>
      </c>
      <c r="C11">
        <v>3</v>
      </c>
      <c r="D11">
        <v>3</v>
      </c>
      <c r="E11" s="4">
        <f t="shared" si="0"/>
        <v>9</v>
      </c>
    </row>
    <row r="12" spans="1:29" ht="15.75" customHeight="1" x14ac:dyDescent="0.25">
      <c r="A12" t="s">
        <v>25</v>
      </c>
      <c r="B12">
        <v>58</v>
      </c>
      <c r="C12">
        <v>1</v>
      </c>
      <c r="D12">
        <v>1.67</v>
      </c>
      <c r="E12" s="4">
        <f t="shared" si="0"/>
        <v>1.67</v>
      </c>
    </row>
    <row r="13" spans="1:29" ht="15.75" customHeight="1" x14ac:dyDescent="0.25">
      <c r="A13" t="s">
        <v>94</v>
      </c>
      <c r="B13">
        <v>85</v>
      </c>
      <c r="C13">
        <v>1</v>
      </c>
      <c r="D13">
        <v>3.67</v>
      </c>
      <c r="E13" s="4">
        <f t="shared" si="0"/>
        <v>3.67</v>
      </c>
    </row>
    <row r="14" spans="1:29" ht="15.75" customHeight="1" x14ac:dyDescent="0.25">
      <c r="A14" s="4" t="s">
        <v>95</v>
      </c>
      <c r="B14">
        <v>72</v>
      </c>
      <c r="C14">
        <v>1</v>
      </c>
      <c r="D14">
        <v>2.67</v>
      </c>
      <c r="E14" s="4">
        <f t="shared" si="0"/>
        <v>2.67</v>
      </c>
    </row>
    <row r="15" spans="1:29" ht="15.75" customHeight="1" x14ac:dyDescent="0.25">
      <c r="A15" s="4"/>
    </row>
    <row r="16" spans="1:29" ht="15.75" customHeight="1" x14ac:dyDescent="0.25">
      <c r="A16" s="4"/>
      <c r="B16" t="s">
        <v>148</v>
      </c>
      <c r="C16">
        <f>SUM(C7:C14)</f>
        <v>17</v>
      </c>
      <c r="D16" t="s">
        <v>149</v>
      </c>
      <c r="E16" s="4">
        <f>SUM(E7:E14)</f>
        <v>57.170000000000009</v>
      </c>
    </row>
    <row r="17" spans="1:2" ht="15.75" customHeight="1" x14ac:dyDescent="0.25">
      <c r="A17" s="4"/>
    </row>
    <row r="18" spans="1:2" ht="15.75" customHeight="1" x14ac:dyDescent="0.25">
      <c r="A18" t="s">
        <v>150</v>
      </c>
      <c r="B18" s="3"/>
    </row>
    <row r="19" spans="1:2" ht="15.75" customHeight="1" x14ac:dyDescent="0.25">
      <c r="A19" t="s">
        <v>151</v>
      </c>
      <c r="B19" s="3"/>
    </row>
    <row r="20" spans="1:2" ht="15.75" customHeight="1" x14ac:dyDescent="0.25">
      <c r="A20" t="s">
        <v>30</v>
      </c>
    </row>
    <row r="21" spans="1:2" ht="15.75" customHeight="1" x14ac:dyDescent="0.25">
      <c r="A21" t="s">
        <v>31</v>
      </c>
    </row>
  </sheetData>
  <conditionalFormatting sqref="B8:B14">
    <cfRule type="cellIs" priority="2" operator="lessThan">
      <formula>60</formula>
    </cfRule>
  </conditionalFormatting>
  <conditionalFormatting sqref="B7:B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0"/>
  <sheetViews>
    <sheetView workbookViewId="0">
      <selection activeCell="B6" sqref="B6:B14"/>
    </sheetView>
  </sheetViews>
  <sheetFormatPr defaultRowHeight="15.75" customHeight="1" x14ac:dyDescent="0.25"/>
  <cols>
    <col min="1" max="1" width="36.7109375" customWidth="1"/>
    <col min="2" max="2" width="13" customWidth="1"/>
    <col min="3" max="3" width="11.85546875" customWidth="1"/>
    <col min="5" max="5" width="10.7109375" style="4" customWidth="1"/>
  </cols>
  <sheetData>
    <row r="1" spans="1:29" ht="15.75" customHeight="1" x14ac:dyDescent="0.25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5">
      <c r="A2" s="3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25">
      <c r="A3" s="3" t="s">
        <v>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25">
      <c r="A4" s="3" t="s">
        <v>29</v>
      </c>
    </row>
    <row r="6" spans="1:29" ht="15.75" customHeight="1" x14ac:dyDescent="0.25">
      <c r="A6" t="s">
        <v>17</v>
      </c>
      <c r="B6" t="s">
        <v>92</v>
      </c>
      <c r="C6" t="s">
        <v>18</v>
      </c>
      <c r="D6" t="s">
        <v>20</v>
      </c>
      <c r="E6" s="4" t="s">
        <v>19</v>
      </c>
      <c r="F6" t="s">
        <v>87</v>
      </c>
    </row>
    <row r="7" spans="1:29" ht="15.75" hidden="1" customHeight="1" x14ac:dyDescent="0.25">
      <c r="A7" t="s">
        <v>93</v>
      </c>
      <c r="B7">
        <v>86</v>
      </c>
      <c r="C7">
        <v>3</v>
      </c>
      <c r="D7">
        <v>4</v>
      </c>
      <c r="E7" s="4">
        <f>PRODUCT(C7,D7)</f>
        <v>12</v>
      </c>
      <c r="F7">
        <f>E16/C16</f>
        <v>3.3629411764705885</v>
      </c>
    </row>
    <row r="8" spans="1:29" ht="15.75" hidden="1" customHeight="1" x14ac:dyDescent="0.25">
      <c r="A8" t="s">
        <v>21</v>
      </c>
      <c r="B8">
        <v>83</v>
      </c>
      <c r="C8">
        <v>2</v>
      </c>
      <c r="D8">
        <v>3.67</v>
      </c>
      <c r="E8" s="4">
        <f t="shared" ref="E8:E14" si="0">PRODUCT(C8,D8)</f>
        <v>7.34</v>
      </c>
    </row>
    <row r="9" spans="1:29" ht="15.75" hidden="1" customHeight="1" x14ac:dyDescent="0.25">
      <c r="A9" t="s">
        <v>22</v>
      </c>
      <c r="B9">
        <v>82</v>
      </c>
      <c r="C9">
        <v>3</v>
      </c>
      <c r="D9">
        <v>3.67</v>
      </c>
      <c r="E9" s="4">
        <f t="shared" si="0"/>
        <v>11.01</v>
      </c>
    </row>
    <row r="10" spans="1:29" ht="15.75" hidden="1" customHeight="1" x14ac:dyDescent="0.25">
      <c r="A10" t="s">
        <v>23</v>
      </c>
      <c r="B10">
        <v>79</v>
      </c>
      <c r="C10">
        <v>3</v>
      </c>
      <c r="D10">
        <v>3.27</v>
      </c>
      <c r="E10" s="4">
        <f t="shared" si="0"/>
        <v>9.81</v>
      </c>
    </row>
    <row r="11" spans="1:29" ht="15.75" hidden="1" customHeight="1" x14ac:dyDescent="0.25">
      <c r="A11" t="s">
        <v>24</v>
      </c>
      <c r="B11">
        <v>76</v>
      </c>
      <c r="C11">
        <v>3</v>
      </c>
      <c r="D11">
        <v>3</v>
      </c>
      <c r="E11" s="4">
        <f t="shared" si="0"/>
        <v>9</v>
      </c>
    </row>
    <row r="12" spans="1:29" ht="15.75" customHeight="1" x14ac:dyDescent="0.25">
      <c r="A12" t="s">
        <v>25</v>
      </c>
      <c r="B12">
        <v>58</v>
      </c>
      <c r="C12">
        <v>1</v>
      </c>
      <c r="D12">
        <v>1.67</v>
      </c>
      <c r="E12" s="4">
        <f t="shared" si="0"/>
        <v>1.67</v>
      </c>
    </row>
    <row r="13" spans="1:29" ht="15.75" hidden="1" customHeight="1" x14ac:dyDescent="0.25">
      <c r="A13" t="s">
        <v>94</v>
      </c>
      <c r="B13">
        <v>85</v>
      </c>
      <c r="C13">
        <v>1</v>
      </c>
      <c r="D13">
        <v>3.67</v>
      </c>
      <c r="E13" s="4">
        <f t="shared" si="0"/>
        <v>3.67</v>
      </c>
    </row>
    <row r="14" spans="1:29" ht="15.75" hidden="1" customHeight="1" x14ac:dyDescent="0.25">
      <c r="A14" s="4" t="s">
        <v>95</v>
      </c>
      <c r="B14">
        <v>72</v>
      </c>
      <c r="C14">
        <v>1</v>
      </c>
      <c r="D14">
        <v>2.67</v>
      </c>
      <c r="E14" s="4">
        <f t="shared" si="0"/>
        <v>2.67</v>
      </c>
    </row>
    <row r="15" spans="1:29" ht="15.75" customHeight="1" x14ac:dyDescent="0.25">
      <c r="A15" s="4"/>
    </row>
    <row r="16" spans="1:29" ht="15.75" customHeight="1" x14ac:dyDescent="0.25">
      <c r="A16" s="4"/>
      <c r="C16">
        <f>SUM(C7:C14)</f>
        <v>17</v>
      </c>
      <c r="E16" s="4">
        <f>SUM(E7:E14)</f>
        <v>57.170000000000009</v>
      </c>
    </row>
    <row r="17" spans="1:1" ht="15.75" customHeight="1" x14ac:dyDescent="0.25">
      <c r="A17" s="4"/>
    </row>
    <row r="18" spans="1:1" ht="15.75" customHeight="1" x14ac:dyDescent="0.25">
      <c r="A18" s="4"/>
    </row>
    <row r="19" spans="1:1" ht="15.75" customHeight="1" x14ac:dyDescent="0.25">
      <c r="A19" t="s">
        <v>30</v>
      </c>
    </row>
    <row r="20" spans="1:1" ht="15.75" customHeight="1" x14ac:dyDescent="0.25">
      <c r="A20" t="s">
        <v>31</v>
      </c>
    </row>
  </sheetData>
  <autoFilter ref="B6:B14">
    <filterColumn colId="0">
      <customFilters>
        <customFilter operator="lessThan" val="60"/>
      </customFilters>
    </filterColumn>
  </autoFilter>
  <conditionalFormatting sqref="B8:B14">
    <cfRule type="cellIs" priority="2" operator="lessThan">
      <formula>60</formula>
    </cfRule>
  </conditionalFormatting>
  <conditionalFormatting sqref="B7:B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2" zoomScale="96" zoomScaleNormal="96" workbookViewId="0">
      <selection activeCell="K7" sqref="K7"/>
    </sheetView>
  </sheetViews>
  <sheetFormatPr defaultRowHeight="15" x14ac:dyDescent="0.25"/>
  <cols>
    <col min="1" max="1" width="4.140625" bestFit="1" customWidth="1"/>
    <col min="2" max="2" width="18.28515625" customWidth="1"/>
    <col min="4" max="4" width="17.5703125" style="4" customWidth="1"/>
    <col min="5" max="5" width="16.85546875" style="4" customWidth="1"/>
    <col min="6" max="6" width="14" style="4" customWidth="1"/>
    <col min="7" max="7" width="14.7109375" style="4" customWidth="1"/>
  </cols>
  <sheetData>
    <row r="1" spans="1:7" x14ac:dyDescent="0.25">
      <c r="A1" s="12"/>
      <c r="B1" s="13" t="s">
        <v>32</v>
      </c>
      <c r="C1" s="13"/>
      <c r="D1" s="13"/>
      <c r="E1" s="13"/>
      <c r="F1" s="13"/>
      <c r="G1" s="19"/>
    </row>
    <row r="2" spans="1:7" x14ac:dyDescent="0.25">
      <c r="A2" s="14" t="s">
        <v>72</v>
      </c>
      <c r="B2" s="17" t="s">
        <v>73</v>
      </c>
      <c r="C2" s="14" t="s">
        <v>1</v>
      </c>
      <c r="D2" s="14" t="s">
        <v>74</v>
      </c>
      <c r="E2" s="14" t="s">
        <v>75</v>
      </c>
      <c r="F2" s="14" t="s">
        <v>5</v>
      </c>
      <c r="G2" s="14" t="s">
        <v>76</v>
      </c>
    </row>
    <row r="3" spans="1:7" x14ac:dyDescent="0.25">
      <c r="A3" s="18">
        <f>ROW()-2</f>
        <v>1</v>
      </c>
      <c r="B3" s="8" t="s">
        <v>33</v>
      </c>
      <c r="C3" s="18" t="s">
        <v>12</v>
      </c>
      <c r="D3" s="34">
        <v>12</v>
      </c>
      <c r="E3" s="34">
        <v>10.5</v>
      </c>
      <c r="F3" s="34">
        <v>27</v>
      </c>
      <c r="G3" s="34">
        <f>SUM(D3,E3,F3)</f>
        <v>49.5</v>
      </c>
    </row>
    <row r="4" spans="1:7" x14ac:dyDescent="0.25">
      <c r="A4" s="18">
        <f t="shared" ref="A4:A42" si="0">ROW()-2</f>
        <v>2</v>
      </c>
      <c r="B4" s="8" t="s">
        <v>34</v>
      </c>
      <c r="C4" s="18" t="s">
        <v>12</v>
      </c>
      <c r="D4" s="34">
        <v>13</v>
      </c>
      <c r="E4" s="34">
        <v>11</v>
      </c>
      <c r="F4" s="34">
        <v>29</v>
      </c>
      <c r="G4" s="34">
        <f t="shared" ref="G4:G42" si="1">SUM(D4,E4,F4)</f>
        <v>53</v>
      </c>
    </row>
    <row r="5" spans="1:7" x14ac:dyDescent="0.25">
      <c r="A5" s="18">
        <f t="shared" si="0"/>
        <v>3</v>
      </c>
      <c r="B5" s="8" t="s">
        <v>35</v>
      </c>
      <c r="C5" s="18" t="s">
        <v>12</v>
      </c>
      <c r="D5" s="34">
        <v>13</v>
      </c>
      <c r="E5" s="34">
        <v>13</v>
      </c>
      <c r="F5" s="34"/>
      <c r="G5" s="34">
        <f t="shared" si="1"/>
        <v>26</v>
      </c>
    </row>
    <row r="6" spans="1:7" x14ac:dyDescent="0.25">
      <c r="A6" s="18">
        <f t="shared" si="0"/>
        <v>4</v>
      </c>
      <c r="B6" s="8" t="s">
        <v>8</v>
      </c>
      <c r="C6" s="18" t="s">
        <v>13</v>
      </c>
      <c r="D6" s="34">
        <v>12</v>
      </c>
      <c r="E6" s="34">
        <v>10</v>
      </c>
      <c r="F6" s="34">
        <v>28</v>
      </c>
      <c r="G6" s="34">
        <f t="shared" si="1"/>
        <v>50</v>
      </c>
    </row>
    <row r="7" spans="1:7" x14ac:dyDescent="0.25">
      <c r="A7" s="18">
        <f t="shared" si="0"/>
        <v>5</v>
      </c>
      <c r="B7" s="8" t="s">
        <v>36</v>
      </c>
      <c r="C7" s="18" t="s">
        <v>12</v>
      </c>
      <c r="D7" s="34">
        <v>9</v>
      </c>
      <c r="E7" s="34">
        <v>8</v>
      </c>
      <c r="F7" s="34">
        <v>24</v>
      </c>
      <c r="G7" s="34">
        <f t="shared" si="1"/>
        <v>41</v>
      </c>
    </row>
    <row r="8" spans="1:7" x14ac:dyDescent="0.25">
      <c r="A8" s="18">
        <f t="shared" si="0"/>
        <v>6</v>
      </c>
      <c r="B8" s="8" t="s">
        <v>37</v>
      </c>
      <c r="C8" s="18" t="s">
        <v>12</v>
      </c>
      <c r="D8" s="34">
        <v>12.5</v>
      </c>
      <c r="E8" s="34">
        <v>10</v>
      </c>
      <c r="F8" s="34"/>
      <c r="G8" s="34">
        <f t="shared" si="1"/>
        <v>22.5</v>
      </c>
    </row>
    <row r="9" spans="1:7" x14ac:dyDescent="0.25">
      <c r="A9" s="18">
        <f t="shared" si="0"/>
        <v>7</v>
      </c>
      <c r="B9" s="8" t="s">
        <v>38</v>
      </c>
      <c r="C9" s="18" t="s">
        <v>12</v>
      </c>
      <c r="D9" s="34">
        <v>12</v>
      </c>
      <c r="E9" s="34">
        <v>13</v>
      </c>
      <c r="F9" s="34">
        <v>25</v>
      </c>
      <c r="G9" s="34">
        <f t="shared" si="1"/>
        <v>50</v>
      </c>
    </row>
    <row r="10" spans="1:7" x14ac:dyDescent="0.25">
      <c r="A10" s="18">
        <f t="shared" si="0"/>
        <v>8</v>
      </c>
      <c r="B10" s="8" t="s">
        <v>39</v>
      </c>
      <c r="C10" s="18" t="s">
        <v>13</v>
      </c>
      <c r="D10" s="34">
        <v>12</v>
      </c>
      <c r="E10" s="34">
        <v>10.5</v>
      </c>
      <c r="F10" s="34">
        <v>33</v>
      </c>
      <c r="G10" s="34">
        <f t="shared" si="1"/>
        <v>55.5</v>
      </c>
    </row>
    <row r="11" spans="1:7" x14ac:dyDescent="0.25">
      <c r="A11" s="18">
        <f t="shared" si="0"/>
        <v>9</v>
      </c>
      <c r="B11" s="8" t="s">
        <v>40</v>
      </c>
      <c r="C11" s="18" t="s">
        <v>12</v>
      </c>
      <c r="D11" s="34"/>
      <c r="E11" s="34">
        <v>11</v>
      </c>
      <c r="F11" s="34"/>
      <c r="G11" s="34">
        <f t="shared" si="1"/>
        <v>11</v>
      </c>
    </row>
    <row r="12" spans="1:7" x14ac:dyDescent="0.25">
      <c r="A12" s="18">
        <f t="shared" si="0"/>
        <v>10</v>
      </c>
      <c r="B12" s="8" t="s">
        <v>41</v>
      </c>
      <c r="C12" s="18" t="s">
        <v>13</v>
      </c>
      <c r="D12" s="34">
        <v>11</v>
      </c>
      <c r="E12" s="34">
        <v>8</v>
      </c>
      <c r="F12" s="34">
        <v>34</v>
      </c>
      <c r="G12" s="34">
        <f t="shared" si="1"/>
        <v>53</v>
      </c>
    </row>
    <row r="13" spans="1:7" x14ac:dyDescent="0.25">
      <c r="A13" s="18">
        <f t="shared" si="0"/>
        <v>11</v>
      </c>
      <c r="B13" s="8" t="s">
        <v>42</v>
      </c>
      <c r="C13" s="18" t="s">
        <v>13</v>
      </c>
      <c r="D13" s="34">
        <v>11</v>
      </c>
      <c r="E13" s="34">
        <v>11</v>
      </c>
      <c r="F13" s="34">
        <v>0</v>
      </c>
      <c r="G13" s="34">
        <f t="shared" si="1"/>
        <v>22</v>
      </c>
    </row>
    <row r="14" spans="1:7" x14ac:dyDescent="0.25">
      <c r="A14" s="18">
        <f t="shared" si="0"/>
        <v>12</v>
      </c>
      <c r="B14" s="8" t="s">
        <v>43</v>
      </c>
      <c r="C14" s="18" t="s">
        <v>13</v>
      </c>
      <c r="D14" s="34">
        <v>11</v>
      </c>
      <c r="E14" s="34">
        <v>11</v>
      </c>
      <c r="F14" s="34">
        <v>15</v>
      </c>
      <c r="G14" s="34">
        <f t="shared" si="1"/>
        <v>37</v>
      </c>
    </row>
    <row r="15" spans="1:7" x14ac:dyDescent="0.25">
      <c r="A15" s="18">
        <f t="shared" si="0"/>
        <v>13</v>
      </c>
      <c r="B15" s="8" t="s">
        <v>44</v>
      </c>
      <c r="C15" s="18" t="s">
        <v>13</v>
      </c>
      <c r="D15" s="34">
        <v>10</v>
      </c>
      <c r="E15" s="34">
        <v>11</v>
      </c>
      <c r="F15" s="34"/>
      <c r="G15" s="34">
        <f t="shared" si="1"/>
        <v>21</v>
      </c>
    </row>
    <row r="16" spans="1:7" x14ac:dyDescent="0.25">
      <c r="A16" s="18">
        <f t="shared" si="0"/>
        <v>14</v>
      </c>
      <c r="B16" s="8" t="s">
        <v>45</v>
      </c>
      <c r="C16" s="18" t="s">
        <v>12</v>
      </c>
      <c r="D16" s="34">
        <v>11</v>
      </c>
      <c r="E16" s="34">
        <v>7.5</v>
      </c>
      <c r="F16" s="34">
        <v>26</v>
      </c>
      <c r="G16" s="34">
        <f t="shared" si="1"/>
        <v>44.5</v>
      </c>
    </row>
    <row r="17" spans="1:7" x14ac:dyDescent="0.25">
      <c r="A17" s="18">
        <f t="shared" si="0"/>
        <v>15</v>
      </c>
      <c r="B17" s="8" t="s">
        <v>46</v>
      </c>
      <c r="C17" s="18" t="s">
        <v>13</v>
      </c>
      <c r="D17" s="34">
        <v>13</v>
      </c>
      <c r="E17" s="34">
        <v>11</v>
      </c>
      <c r="F17" s="34">
        <v>28</v>
      </c>
      <c r="G17" s="34">
        <f t="shared" si="1"/>
        <v>52</v>
      </c>
    </row>
    <row r="18" spans="1:7" x14ac:dyDescent="0.25">
      <c r="A18" s="18">
        <f t="shared" si="0"/>
        <v>16</v>
      </c>
      <c r="B18" s="8" t="s">
        <v>47</v>
      </c>
      <c r="C18" s="18" t="s">
        <v>12</v>
      </c>
      <c r="D18" s="34">
        <v>13</v>
      </c>
      <c r="E18" s="34">
        <v>14.5</v>
      </c>
      <c r="F18" s="34">
        <v>44</v>
      </c>
      <c r="G18" s="34">
        <f t="shared" si="1"/>
        <v>71.5</v>
      </c>
    </row>
    <row r="19" spans="1:7" x14ac:dyDescent="0.25">
      <c r="A19" s="18">
        <f t="shared" si="0"/>
        <v>17</v>
      </c>
      <c r="B19" s="8" t="s">
        <v>48</v>
      </c>
      <c r="C19" s="18" t="s">
        <v>12</v>
      </c>
      <c r="D19" s="34">
        <v>12</v>
      </c>
      <c r="E19" s="34">
        <v>9</v>
      </c>
      <c r="F19" s="34">
        <v>25</v>
      </c>
      <c r="G19" s="34">
        <f t="shared" si="1"/>
        <v>46</v>
      </c>
    </row>
    <row r="20" spans="1:7" x14ac:dyDescent="0.25">
      <c r="A20" s="18">
        <f t="shared" si="0"/>
        <v>18</v>
      </c>
      <c r="B20" s="8" t="s">
        <v>49</v>
      </c>
      <c r="C20" s="18" t="s">
        <v>12</v>
      </c>
      <c r="D20" s="34">
        <v>12.5</v>
      </c>
      <c r="E20" s="34">
        <v>13</v>
      </c>
      <c r="F20" s="34">
        <v>27</v>
      </c>
      <c r="G20" s="34">
        <f t="shared" si="1"/>
        <v>52.5</v>
      </c>
    </row>
    <row r="21" spans="1:7" x14ac:dyDescent="0.25">
      <c r="A21" s="18">
        <f t="shared" si="0"/>
        <v>19</v>
      </c>
      <c r="B21" s="8" t="s">
        <v>50</v>
      </c>
      <c r="C21" s="18" t="s">
        <v>12</v>
      </c>
      <c r="D21" s="34">
        <v>11</v>
      </c>
      <c r="E21" s="34">
        <v>11.5</v>
      </c>
      <c r="F21" s="34"/>
      <c r="G21" s="34">
        <f t="shared" si="1"/>
        <v>22.5</v>
      </c>
    </row>
    <row r="22" spans="1:7" x14ac:dyDescent="0.25">
      <c r="A22" s="18">
        <f t="shared" si="0"/>
        <v>20</v>
      </c>
      <c r="B22" s="8" t="s">
        <v>51</v>
      </c>
      <c r="C22" s="18" t="s">
        <v>12</v>
      </c>
      <c r="D22" s="34">
        <v>13</v>
      </c>
      <c r="E22" s="34">
        <v>9</v>
      </c>
      <c r="F22" s="34"/>
      <c r="G22" s="34">
        <f t="shared" si="1"/>
        <v>22</v>
      </c>
    </row>
    <row r="23" spans="1:7" x14ac:dyDescent="0.25">
      <c r="A23" s="18">
        <f t="shared" si="0"/>
        <v>21</v>
      </c>
      <c r="B23" s="8" t="s">
        <v>52</v>
      </c>
      <c r="C23" s="18" t="s">
        <v>12</v>
      </c>
      <c r="D23" s="34">
        <v>12</v>
      </c>
      <c r="E23" s="34">
        <v>11.5</v>
      </c>
      <c r="F23" s="34">
        <v>27</v>
      </c>
      <c r="G23" s="34">
        <f t="shared" si="1"/>
        <v>50.5</v>
      </c>
    </row>
    <row r="24" spans="1:7" x14ac:dyDescent="0.25">
      <c r="A24" s="18">
        <f t="shared" si="0"/>
        <v>22</v>
      </c>
      <c r="B24" s="8" t="s">
        <v>53</v>
      </c>
      <c r="C24" s="18" t="s">
        <v>12</v>
      </c>
      <c r="D24" s="34">
        <v>12</v>
      </c>
      <c r="E24" s="34">
        <v>9</v>
      </c>
      <c r="F24" s="34">
        <v>37</v>
      </c>
      <c r="G24" s="34">
        <f t="shared" si="1"/>
        <v>58</v>
      </c>
    </row>
    <row r="25" spans="1:7" x14ac:dyDescent="0.25">
      <c r="A25" s="18">
        <f t="shared" si="0"/>
        <v>23</v>
      </c>
      <c r="B25" s="8" t="s">
        <v>54</v>
      </c>
      <c r="C25" s="18" t="s">
        <v>12</v>
      </c>
      <c r="D25" s="34">
        <v>13</v>
      </c>
      <c r="E25" s="34">
        <v>10</v>
      </c>
      <c r="F25" s="34">
        <v>28</v>
      </c>
      <c r="G25" s="34">
        <f t="shared" si="1"/>
        <v>51</v>
      </c>
    </row>
    <row r="26" spans="1:7" x14ac:dyDescent="0.25">
      <c r="A26" s="18">
        <f t="shared" si="0"/>
        <v>24</v>
      </c>
      <c r="B26" s="8" t="s">
        <v>55</v>
      </c>
      <c r="C26" s="18" t="s">
        <v>13</v>
      </c>
      <c r="D26" s="34">
        <v>12</v>
      </c>
      <c r="E26" s="34">
        <v>8</v>
      </c>
      <c r="F26" s="34">
        <v>27</v>
      </c>
      <c r="G26" s="34">
        <f t="shared" si="1"/>
        <v>47</v>
      </c>
    </row>
    <row r="27" spans="1:7" x14ac:dyDescent="0.25">
      <c r="A27" s="18">
        <f t="shared" si="0"/>
        <v>25</v>
      </c>
      <c r="B27" s="8" t="s">
        <v>56</v>
      </c>
      <c r="C27" s="18" t="s">
        <v>13</v>
      </c>
      <c r="D27" s="34"/>
      <c r="E27" s="34">
        <v>7.5</v>
      </c>
      <c r="F27" s="34">
        <v>17</v>
      </c>
      <c r="G27" s="34">
        <f t="shared" si="1"/>
        <v>24.5</v>
      </c>
    </row>
    <row r="28" spans="1:7" x14ac:dyDescent="0.25">
      <c r="A28" s="18">
        <f t="shared" si="0"/>
        <v>26</v>
      </c>
      <c r="B28" s="8" t="s">
        <v>57</v>
      </c>
      <c r="C28" s="18" t="s">
        <v>12</v>
      </c>
      <c r="D28" s="34"/>
      <c r="E28" s="34">
        <v>7.5</v>
      </c>
      <c r="F28" s="34">
        <v>3</v>
      </c>
      <c r="G28" s="34">
        <f t="shared" si="1"/>
        <v>10.5</v>
      </c>
    </row>
    <row r="29" spans="1:7" x14ac:dyDescent="0.25">
      <c r="A29" s="18">
        <f t="shared" si="0"/>
        <v>27</v>
      </c>
      <c r="B29" s="8" t="s">
        <v>58</v>
      </c>
      <c r="C29" s="18" t="s">
        <v>13</v>
      </c>
      <c r="D29" s="34">
        <v>13</v>
      </c>
      <c r="E29" s="34">
        <v>12.5</v>
      </c>
      <c r="F29" s="34">
        <v>31</v>
      </c>
      <c r="G29" s="34">
        <f t="shared" si="1"/>
        <v>56.5</v>
      </c>
    </row>
    <row r="30" spans="1:7" x14ac:dyDescent="0.25">
      <c r="A30" s="18">
        <f t="shared" si="0"/>
        <v>28</v>
      </c>
      <c r="B30" s="8" t="s">
        <v>59</v>
      </c>
      <c r="C30" s="18" t="s">
        <v>12</v>
      </c>
      <c r="D30" s="34">
        <v>11</v>
      </c>
      <c r="E30" s="34">
        <v>9</v>
      </c>
      <c r="F30" s="34">
        <v>26</v>
      </c>
      <c r="G30" s="34">
        <f t="shared" si="1"/>
        <v>46</v>
      </c>
    </row>
    <row r="31" spans="1:7" x14ac:dyDescent="0.25">
      <c r="A31" s="18">
        <f t="shared" si="0"/>
        <v>29</v>
      </c>
      <c r="B31" s="8" t="s">
        <v>60</v>
      </c>
      <c r="C31" s="18" t="s">
        <v>12</v>
      </c>
      <c r="D31" s="34">
        <v>13</v>
      </c>
      <c r="E31" s="34">
        <v>9.5</v>
      </c>
      <c r="F31" s="34">
        <v>34</v>
      </c>
      <c r="G31" s="34">
        <f t="shared" si="1"/>
        <v>56.5</v>
      </c>
    </row>
    <row r="32" spans="1:7" x14ac:dyDescent="0.25">
      <c r="A32" s="18">
        <f t="shared" si="0"/>
        <v>30</v>
      </c>
      <c r="B32" s="8" t="s">
        <v>61</v>
      </c>
      <c r="C32" s="18" t="s">
        <v>12</v>
      </c>
      <c r="D32" s="34"/>
      <c r="E32" s="34">
        <v>11.5</v>
      </c>
      <c r="F32" s="34"/>
      <c r="G32" s="34">
        <f t="shared" si="1"/>
        <v>11.5</v>
      </c>
    </row>
    <row r="33" spans="1:7" x14ac:dyDescent="0.25">
      <c r="A33" s="18">
        <f t="shared" si="0"/>
        <v>31</v>
      </c>
      <c r="B33" s="8" t="s">
        <v>62</v>
      </c>
      <c r="C33" s="18" t="s">
        <v>12</v>
      </c>
      <c r="D33" s="34">
        <v>12</v>
      </c>
      <c r="E33" s="34">
        <v>9</v>
      </c>
      <c r="F33" s="34">
        <v>28</v>
      </c>
      <c r="G33" s="34">
        <f t="shared" si="1"/>
        <v>49</v>
      </c>
    </row>
    <row r="34" spans="1:7" x14ac:dyDescent="0.25">
      <c r="A34" s="18">
        <f t="shared" si="0"/>
        <v>32</v>
      </c>
      <c r="B34" s="8" t="s">
        <v>63</v>
      </c>
      <c r="C34" s="18" t="s">
        <v>12</v>
      </c>
      <c r="D34" s="34">
        <v>13</v>
      </c>
      <c r="E34" s="34">
        <v>10</v>
      </c>
      <c r="F34" s="34">
        <v>32</v>
      </c>
      <c r="G34" s="34">
        <f t="shared" si="1"/>
        <v>55</v>
      </c>
    </row>
    <row r="35" spans="1:7" x14ac:dyDescent="0.25">
      <c r="A35" s="18">
        <f t="shared" si="0"/>
        <v>33</v>
      </c>
      <c r="B35" s="8" t="s">
        <v>64</v>
      </c>
      <c r="C35" s="18" t="s">
        <v>12</v>
      </c>
      <c r="D35" s="34">
        <v>12</v>
      </c>
      <c r="E35" s="34">
        <v>9</v>
      </c>
      <c r="F35" s="34">
        <v>18</v>
      </c>
      <c r="G35" s="34">
        <f t="shared" si="1"/>
        <v>39</v>
      </c>
    </row>
    <row r="36" spans="1:7" x14ac:dyDescent="0.25">
      <c r="A36" s="18">
        <f t="shared" si="0"/>
        <v>34</v>
      </c>
      <c r="B36" s="8" t="s">
        <v>65</v>
      </c>
      <c r="C36" s="18" t="s">
        <v>12</v>
      </c>
      <c r="D36" s="34">
        <v>13</v>
      </c>
      <c r="E36" s="34">
        <v>13</v>
      </c>
      <c r="F36" s="34">
        <v>38</v>
      </c>
      <c r="G36" s="34">
        <f t="shared" si="1"/>
        <v>64</v>
      </c>
    </row>
    <row r="37" spans="1:7" x14ac:dyDescent="0.25">
      <c r="A37" s="18">
        <f t="shared" si="0"/>
        <v>35</v>
      </c>
      <c r="B37" s="8" t="s">
        <v>66</v>
      </c>
      <c r="C37" s="18" t="s">
        <v>12</v>
      </c>
      <c r="D37" s="34"/>
      <c r="E37" s="34"/>
      <c r="F37" s="34"/>
      <c r="G37" s="34"/>
    </row>
    <row r="38" spans="1:7" x14ac:dyDescent="0.25">
      <c r="A38" s="18">
        <f t="shared" si="0"/>
        <v>36</v>
      </c>
      <c r="B38" s="8" t="s">
        <v>67</v>
      </c>
      <c r="C38" s="18" t="s">
        <v>12</v>
      </c>
      <c r="D38" s="34">
        <v>12</v>
      </c>
      <c r="E38" s="34">
        <v>10</v>
      </c>
      <c r="F38" s="34">
        <v>20</v>
      </c>
      <c r="G38" s="34">
        <f t="shared" si="1"/>
        <v>42</v>
      </c>
    </row>
    <row r="39" spans="1:7" x14ac:dyDescent="0.25">
      <c r="A39" s="18">
        <f t="shared" si="0"/>
        <v>37</v>
      </c>
      <c r="B39" s="8" t="s">
        <v>68</v>
      </c>
      <c r="C39" s="18" t="s">
        <v>13</v>
      </c>
      <c r="D39" s="34"/>
      <c r="E39" s="34"/>
      <c r="F39" s="34"/>
      <c r="G39" s="34"/>
    </row>
    <row r="40" spans="1:7" x14ac:dyDescent="0.25">
      <c r="A40" s="18">
        <f t="shared" si="0"/>
        <v>38</v>
      </c>
      <c r="B40" s="8" t="s">
        <v>69</v>
      </c>
      <c r="C40" s="18" t="s">
        <v>12</v>
      </c>
      <c r="D40" s="34">
        <v>13</v>
      </c>
      <c r="E40" s="34">
        <v>9</v>
      </c>
      <c r="F40" s="34">
        <v>18</v>
      </c>
      <c r="G40" s="34">
        <f t="shared" si="1"/>
        <v>40</v>
      </c>
    </row>
    <row r="41" spans="1:7" x14ac:dyDescent="0.25">
      <c r="A41" s="18">
        <f t="shared" si="0"/>
        <v>39</v>
      </c>
      <c r="B41" s="8" t="s">
        <v>70</v>
      </c>
      <c r="C41" s="18" t="s">
        <v>12</v>
      </c>
      <c r="D41" s="34">
        <v>9</v>
      </c>
      <c r="E41" s="34">
        <v>7.5</v>
      </c>
      <c r="F41" s="34">
        <v>20</v>
      </c>
      <c r="G41" s="34">
        <f t="shared" si="1"/>
        <v>36.5</v>
      </c>
    </row>
    <row r="42" spans="1:7" x14ac:dyDescent="0.25">
      <c r="A42" s="18">
        <f t="shared" si="0"/>
        <v>40</v>
      </c>
      <c r="B42" s="8" t="s">
        <v>71</v>
      </c>
      <c r="C42" s="18" t="s">
        <v>12</v>
      </c>
      <c r="D42" s="34">
        <v>9</v>
      </c>
      <c r="E42" s="34">
        <v>8</v>
      </c>
      <c r="F42" s="34">
        <v>3</v>
      </c>
      <c r="G42" s="34">
        <f t="shared" si="1"/>
        <v>20</v>
      </c>
    </row>
    <row r="45" spans="1:7" x14ac:dyDescent="0.25">
      <c r="A45">
        <v>1</v>
      </c>
      <c r="B45" s="25"/>
    </row>
    <row r="46" spans="1:7" x14ac:dyDescent="0.25">
      <c r="A46">
        <v>2</v>
      </c>
      <c r="B46" s="16"/>
    </row>
    <row r="47" spans="1:7" x14ac:dyDescent="0.25">
      <c r="A47">
        <v>3</v>
      </c>
      <c r="B47" s="26"/>
    </row>
    <row r="48" spans="1:7" x14ac:dyDescent="0.25">
      <c r="A48">
        <v>4</v>
      </c>
      <c r="B48" s="27"/>
    </row>
    <row r="49" spans="1:2" x14ac:dyDescent="0.25">
      <c r="A49">
        <v>5</v>
      </c>
      <c r="B49" s="21"/>
    </row>
    <row r="50" spans="1:2" x14ac:dyDescent="0.25">
      <c r="A50">
        <v>6</v>
      </c>
      <c r="B50" s="10"/>
    </row>
    <row r="51" spans="1:2" x14ac:dyDescent="0.25">
      <c r="A51">
        <v>7</v>
      </c>
      <c r="B51" s="20"/>
    </row>
    <row r="52" spans="1:2" x14ac:dyDescent="0.25">
      <c r="A52">
        <v>8</v>
      </c>
      <c r="B52" s="24"/>
    </row>
    <row r="53" spans="1:2" x14ac:dyDescent="0.25">
      <c r="A53">
        <v>9</v>
      </c>
      <c r="B53" s="23"/>
    </row>
    <row r="54" spans="1:2" x14ac:dyDescent="0.25">
      <c r="A54">
        <v>10</v>
      </c>
      <c r="B54" s="6"/>
    </row>
    <row r="55" spans="1:2" x14ac:dyDescent="0.25">
      <c r="A55">
        <v>11</v>
      </c>
      <c r="B55" s="28"/>
    </row>
  </sheetData>
  <mergeCells count="1">
    <mergeCell ref="B1:F1"/>
  </mergeCells>
  <conditionalFormatting sqref="G1:G1048576">
    <cfRule type="top10" dxfId="9" priority="6" bottom="1" rank="1"/>
    <cfRule type="top10" dxfId="8" priority="7" rank="1"/>
  </conditionalFormatting>
  <conditionalFormatting sqref="F3:F42">
    <cfRule type="cellIs" dxfId="7" priority="2" operator="lessThan">
      <formula>15</formula>
    </cfRule>
  </conditionalFormatting>
  <conditionalFormatting sqref="C1:C1048576">
    <cfRule type="containsText" dxfId="6" priority="8" operator="containsText" text="Female">
      <formula>NOT(ISERROR(SEARCH("Female",C1)))</formula>
    </cfRule>
  </conditionalFormatting>
  <conditionalFormatting sqref="B1:B1048576">
    <cfRule type="expression" dxfId="5" priority="5">
      <formula>AND(C1="Female",F1&gt;20)</formula>
    </cfRule>
  </conditionalFormatting>
  <conditionalFormatting sqref="D3:D42">
    <cfRule type="containsBlanks" dxfId="4" priority="4">
      <formula>LEN(TRIM(D3))=0</formula>
    </cfRule>
  </conditionalFormatting>
  <conditionalFormatting sqref="E2:E42">
    <cfRule type="containsBlanks" dxfId="3" priority="3">
      <formula>LEN(TRIM(E2))=0</formula>
    </cfRule>
  </conditionalFormatting>
  <conditionalFormatting sqref="F1:F1048576">
    <cfRule type="cellIs" dxfId="2" priority="9" operator="equal">
      <formula>20</formula>
    </cfRule>
    <cfRule type="cellIs" dxfId="1" priority="10" operator="between">
      <formula>30</formula>
      <formula>40</formula>
    </cfRule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{5CB8D666-899C-4CDF-8A51-DD57E3496C7E}</x14:id>
        </ext>
      </extLst>
    </cfRule>
  </conditionalFormatting>
  <conditionalFormatting sqref="G2:G42">
    <cfRule type="containsBlanks" dxfId="0" priority="12">
      <formula>LEN(TRIM(G2))=0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B8D666-899C-4CDF-8A51-DD57E3496C7E}">
            <x14:dataBar minLength="0" maxLength="100" border="1" negativeBarBorderColorSameAsPositive="0">
              <x14:cfvo type="min"/>
              <x14:cfvo type="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4" workbookViewId="0">
      <selection activeCell="G6" sqref="G6"/>
    </sheetView>
  </sheetViews>
  <sheetFormatPr defaultRowHeight="15" x14ac:dyDescent="0.25"/>
  <cols>
    <col min="1" max="1" width="14.140625" style="3" customWidth="1"/>
  </cols>
  <sheetData>
    <row r="1" spans="1:9" x14ac:dyDescent="0.25">
      <c r="A1" s="29" t="s">
        <v>77</v>
      </c>
      <c r="B1" s="32" t="s">
        <v>78</v>
      </c>
      <c r="C1" s="32" t="s">
        <v>80</v>
      </c>
      <c r="D1" s="32" t="s">
        <v>79</v>
      </c>
      <c r="E1" s="32" t="s">
        <v>81</v>
      </c>
      <c r="F1" s="32" t="s">
        <v>82</v>
      </c>
      <c r="G1" s="32" t="s">
        <v>96</v>
      </c>
      <c r="H1" s="32" t="s">
        <v>83</v>
      </c>
      <c r="I1" s="32" t="s">
        <v>84</v>
      </c>
    </row>
    <row r="2" spans="1:9" x14ac:dyDescent="0.25">
      <c r="A2" s="29">
        <v>1</v>
      </c>
      <c r="B2" s="32">
        <f>AVERAGE(A1:A23)</f>
        <v>47.726363636363637</v>
      </c>
      <c r="C2" s="32">
        <f>MEDIAN(A1:A23)</f>
        <v>52</v>
      </c>
      <c r="D2" s="32">
        <f>_xlfn.MODE.SNGL(A1:A23)</f>
        <v>52</v>
      </c>
      <c r="E2" s="32">
        <f>MIN(A1:A23)</f>
        <v>1</v>
      </c>
      <c r="F2" s="32">
        <f>MAX(A1:A23)</f>
        <v>89</v>
      </c>
      <c r="G2" s="32">
        <f>F2-E2</f>
        <v>88</v>
      </c>
      <c r="H2" s="32">
        <f>_xlfn.STDEV.S(A1:A23)</f>
        <v>25.814828803367764</v>
      </c>
      <c r="I2" s="32">
        <f>_xlfn.VAR.S(A1:A23)</f>
        <v>666.40538614718594</v>
      </c>
    </row>
    <row r="3" spans="1:9" x14ac:dyDescent="0.25">
      <c r="A3" s="29">
        <v>7</v>
      </c>
    </row>
    <row r="4" spans="1:9" x14ac:dyDescent="0.25">
      <c r="A4" s="29">
        <v>12</v>
      </c>
    </row>
    <row r="5" spans="1:9" x14ac:dyDescent="0.25">
      <c r="A5" s="29">
        <v>17</v>
      </c>
    </row>
    <row r="6" spans="1:9" x14ac:dyDescent="0.25">
      <c r="A6" s="29">
        <v>21</v>
      </c>
    </row>
    <row r="7" spans="1:9" x14ac:dyDescent="0.25">
      <c r="A7" s="29">
        <v>28</v>
      </c>
    </row>
    <row r="8" spans="1:9" x14ac:dyDescent="0.25">
      <c r="A8" s="29">
        <v>33</v>
      </c>
    </row>
    <row r="9" spans="1:9" x14ac:dyDescent="0.25">
      <c r="A9" s="29">
        <v>37</v>
      </c>
    </row>
    <row r="10" spans="1:9" x14ac:dyDescent="0.25">
      <c r="A10" s="29">
        <v>43.98</v>
      </c>
    </row>
    <row r="11" spans="1:9" x14ac:dyDescent="0.25">
      <c r="A11" s="29">
        <v>45</v>
      </c>
    </row>
    <row r="12" spans="1:9" x14ac:dyDescent="0.25">
      <c r="A12" s="29">
        <v>52</v>
      </c>
    </row>
    <row r="13" spans="1:9" x14ac:dyDescent="0.25">
      <c r="A13" s="29">
        <v>52</v>
      </c>
    </row>
    <row r="14" spans="1:9" x14ac:dyDescent="0.25">
      <c r="A14" s="29">
        <v>54</v>
      </c>
    </row>
    <row r="15" spans="1:9" x14ac:dyDescent="0.25">
      <c r="A15" s="29">
        <v>60</v>
      </c>
    </row>
    <row r="16" spans="1:9" x14ac:dyDescent="0.25">
      <c r="A16" s="29">
        <v>61</v>
      </c>
    </row>
    <row r="17" spans="1:2" x14ac:dyDescent="0.25">
      <c r="A17" s="29">
        <v>64</v>
      </c>
    </row>
    <row r="18" spans="1:2" x14ac:dyDescent="0.25">
      <c r="A18" s="29">
        <v>65</v>
      </c>
    </row>
    <row r="19" spans="1:2" x14ac:dyDescent="0.25">
      <c r="A19" s="29">
        <v>65</v>
      </c>
    </row>
    <row r="20" spans="1:2" x14ac:dyDescent="0.25">
      <c r="A20" s="29">
        <v>70</v>
      </c>
    </row>
    <row r="21" spans="1:2" x14ac:dyDescent="0.25">
      <c r="A21" s="29">
        <v>85</v>
      </c>
    </row>
    <row r="22" spans="1:2" x14ac:dyDescent="0.25">
      <c r="A22" s="29">
        <v>88</v>
      </c>
    </row>
    <row r="23" spans="1:2" x14ac:dyDescent="0.25">
      <c r="A23" s="29">
        <v>89</v>
      </c>
    </row>
    <row r="24" spans="1:2" x14ac:dyDescent="0.25">
      <c r="A24" s="30">
        <v>97</v>
      </c>
    </row>
    <row r="25" spans="1:2" x14ac:dyDescent="0.25">
      <c r="A25" s="31" t="s">
        <v>86</v>
      </c>
      <c r="B25" s="33">
        <f>COUNT(A2:A24)</f>
        <v>23</v>
      </c>
    </row>
    <row r="26" spans="1:2" x14ac:dyDescent="0.25">
      <c r="A26" s="31" t="s">
        <v>85</v>
      </c>
      <c r="B26" s="33">
        <f>SUM(A2:A24)</f>
        <v>1146.98</v>
      </c>
    </row>
  </sheetData>
  <sortState ref="A2:A2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workbookViewId="0">
      <selection activeCell="L15" sqref="L15"/>
    </sheetView>
  </sheetViews>
  <sheetFormatPr defaultRowHeight="15" x14ac:dyDescent="0.25"/>
  <cols>
    <col min="1" max="1" width="15.140625" customWidth="1"/>
    <col min="5" max="5" width="10.28515625" customWidth="1"/>
    <col min="6" max="6" width="11.85546875" customWidth="1"/>
    <col min="8" max="8" width="11.7109375" customWidth="1"/>
    <col min="9" max="9" width="12.140625" customWidth="1"/>
    <col min="10" max="10" width="12.5703125" customWidth="1"/>
  </cols>
  <sheetData>
    <row r="1" spans="1:10" x14ac:dyDescent="0.25">
      <c r="A1" s="18" t="s">
        <v>97</v>
      </c>
      <c r="B1" s="18" t="s">
        <v>98</v>
      </c>
      <c r="C1" s="18" t="s">
        <v>99</v>
      </c>
      <c r="D1" s="18" t="s">
        <v>100</v>
      </c>
      <c r="E1" s="18" t="s">
        <v>101</v>
      </c>
      <c r="F1" s="18" t="s">
        <v>102</v>
      </c>
      <c r="G1" s="18" t="s">
        <v>103</v>
      </c>
      <c r="H1" s="18" t="s">
        <v>104</v>
      </c>
      <c r="I1" s="18" t="s">
        <v>105</v>
      </c>
      <c r="J1" s="18" t="s">
        <v>106</v>
      </c>
    </row>
    <row r="2" spans="1:10" x14ac:dyDescent="0.25">
      <c r="A2" s="18" t="s">
        <v>107</v>
      </c>
      <c r="B2" s="18">
        <v>2015</v>
      </c>
      <c r="C2" s="18">
        <v>3</v>
      </c>
      <c r="D2" s="18" t="s">
        <v>108</v>
      </c>
      <c r="E2" s="18" t="s">
        <v>109</v>
      </c>
      <c r="F2" s="18" t="s">
        <v>110</v>
      </c>
      <c r="G2" s="18">
        <v>9500</v>
      </c>
      <c r="H2" s="18">
        <v>9400</v>
      </c>
      <c r="I2" s="39" t="s">
        <v>111</v>
      </c>
      <c r="J2" s="40">
        <v>42830</v>
      </c>
    </row>
    <row r="3" spans="1:10" x14ac:dyDescent="0.25">
      <c r="A3" s="18" t="s">
        <v>112</v>
      </c>
      <c r="B3" s="18">
        <v>2017</v>
      </c>
      <c r="C3" s="18">
        <v>2</v>
      </c>
      <c r="D3" s="18" t="s">
        <v>113</v>
      </c>
      <c r="E3" s="18" t="s">
        <v>114</v>
      </c>
      <c r="F3" s="18" t="s">
        <v>115</v>
      </c>
      <c r="G3" s="18">
        <v>21000</v>
      </c>
      <c r="H3" s="18">
        <v>19500</v>
      </c>
      <c r="I3" s="39" t="s">
        <v>116</v>
      </c>
      <c r="J3" s="39" t="s">
        <v>117</v>
      </c>
    </row>
    <row r="4" spans="1:10" x14ac:dyDescent="0.25">
      <c r="A4" s="18" t="s">
        <v>118</v>
      </c>
      <c r="B4" s="18">
        <v>2018</v>
      </c>
      <c r="C4" s="18">
        <v>4</v>
      </c>
      <c r="D4" s="18" t="s">
        <v>119</v>
      </c>
      <c r="E4" s="18" t="s">
        <v>114</v>
      </c>
      <c r="F4" s="18" t="s">
        <v>115</v>
      </c>
      <c r="G4" s="18">
        <v>9700</v>
      </c>
      <c r="H4" s="18">
        <v>9600</v>
      </c>
      <c r="I4" s="39" t="s">
        <v>120</v>
      </c>
      <c r="J4" s="39" t="s">
        <v>121</v>
      </c>
    </row>
    <row r="5" spans="1:10" x14ac:dyDescent="0.25">
      <c r="A5" s="18" t="s">
        <v>122</v>
      </c>
      <c r="B5" s="18">
        <v>2018</v>
      </c>
      <c r="C5" s="18">
        <v>2</v>
      </c>
      <c r="D5" s="18" t="s">
        <v>113</v>
      </c>
      <c r="E5" s="18" t="s">
        <v>114</v>
      </c>
      <c r="F5" s="18" t="s">
        <v>123</v>
      </c>
      <c r="G5" s="18">
        <v>22000</v>
      </c>
      <c r="H5" s="18">
        <v>18600</v>
      </c>
      <c r="I5" s="39" t="s">
        <v>124</v>
      </c>
      <c r="J5" s="40">
        <v>43498</v>
      </c>
    </row>
    <row r="6" spans="1:10" x14ac:dyDescent="0.25">
      <c r="A6" s="18" t="s">
        <v>125</v>
      </c>
      <c r="B6" s="18">
        <v>2017</v>
      </c>
      <c r="C6" s="18">
        <v>1</v>
      </c>
      <c r="D6" s="18" t="s">
        <v>126</v>
      </c>
      <c r="E6" s="18" t="s">
        <v>114</v>
      </c>
      <c r="F6" s="18" t="s">
        <v>127</v>
      </c>
      <c r="G6" s="18">
        <v>14500</v>
      </c>
      <c r="H6" s="18">
        <v>12100</v>
      </c>
      <c r="I6" s="40">
        <v>42830</v>
      </c>
      <c r="J6" s="39" t="s">
        <v>128</v>
      </c>
    </row>
    <row r="7" spans="1:10" x14ac:dyDescent="0.25">
      <c r="A7" s="18" t="s">
        <v>118</v>
      </c>
      <c r="B7" s="18">
        <v>2015</v>
      </c>
      <c r="C7" s="18">
        <v>1</v>
      </c>
      <c r="D7" s="18" t="s">
        <v>108</v>
      </c>
      <c r="E7" s="18" t="s">
        <v>109</v>
      </c>
      <c r="F7" s="18" t="s">
        <v>123</v>
      </c>
      <c r="G7" s="18">
        <v>9700</v>
      </c>
      <c r="H7" s="18">
        <v>9200</v>
      </c>
      <c r="I7" s="39" t="s">
        <v>129</v>
      </c>
      <c r="J7" s="40">
        <v>43437</v>
      </c>
    </row>
    <row r="8" spans="1:10" x14ac:dyDescent="0.25">
      <c r="A8" s="18" t="s">
        <v>112</v>
      </c>
      <c r="B8" s="18">
        <v>2017</v>
      </c>
      <c r="C8" s="18">
        <v>2</v>
      </c>
      <c r="D8" s="18" t="s">
        <v>108</v>
      </c>
      <c r="E8" s="18" t="s">
        <v>114</v>
      </c>
      <c r="F8" s="18" t="s">
        <v>115</v>
      </c>
      <c r="G8" s="18">
        <v>21000</v>
      </c>
      <c r="H8" s="18">
        <v>20300</v>
      </c>
      <c r="I8" s="39" t="s">
        <v>130</v>
      </c>
      <c r="J8" s="40">
        <v>43079</v>
      </c>
    </row>
    <row r="9" spans="1:10" x14ac:dyDescent="0.25">
      <c r="A9" s="18" t="s">
        <v>122</v>
      </c>
      <c r="B9" s="18">
        <v>2018</v>
      </c>
      <c r="C9" s="18">
        <v>2</v>
      </c>
      <c r="D9" s="18" t="s">
        <v>113</v>
      </c>
      <c r="E9" s="18" t="s">
        <v>114</v>
      </c>
      <c r="F9" s="18" t="s">
        <v>123</v>
      </c>
      <c r="G9" s="18">
        <v>22000</v>
      </c>
      <c r="H9" s="18">
        <v>21100</v>
      </c>
      <c r="I9" s="40">
        <v>43171</v>
      </c>
      <c r="J9" s="40">
        <v>43527</v>
      </c>
    </row>
    <row r="10" spans="1:10" x14ac:dyDescent="0.25">
      <c r="A10" s="18" t="s">
        <v>125</v>
      </c>
      <c r="B10" s="18">
        <v>2018</v>
      </c>
      <c r="C10" s="18">
        <v>2</v>
      </c>
      <c r="D10" s="18" t="s">
        <v>113</v>
      </c>
      <c r="E10" s="18" t="s">
        <v>114</v>
      </c>
      <c r="F10" s="18" t="s">
        <v>110</v>
      </c>
      <c r="G10" s="18">
        <v>14500</v>
      </c>
      <c r="H10" s="18">
        <v>12000</v>
      </c>
      <c r="I10" s="40">
        <v>42771</v>
      </c>
      <c r="J10" s="40">
        <v>43075</v>
      </c>
    </row>
    <row r="11" spans="1:10" x14ac:dyDescent="0.25">
      <c r="A11" s="18" t="s">
        <v>118</v>
      </c>
      <c r="B11" s="18">
        <v>2017</v>
      </c>
      <c r="C11" s="18">
        <v>3</v>
      </c>
      <c r="D11" s="18" t="s">
        <v>119</v>
      </c>
      <c r="E11" s="18" t="s">
        <v>114</v>
      </c>
      <c r="F11" s="18" t="s">
        <v>110</v>
      </c>
      <c r="G11" s="18">
        <v>9700</v>
      </c>
      <c r="H11" s="18">
        <v>8600</v>
      </c>
      <c r="I11" s="40" t="s">
        <v>131</v>
      </c>
      <c r="J11" s="39" t="s">
        <v>132</v>
      </c>
    </row>
    <row r="12" spans="1:10" x14ac:dyDescent="0.25">
      <c r="A12" s="18" t="s">
        <v>112</v>
      </c>
      <c r="B12" s="18">
        <v>2015</v>
      </c>
      <c r="C12" s="18">
        <v>4</v>
      </c>
      <c r="D12" s="18" t="s">
        <v>119</v>
      </c>
      <c r="E12" s="18" t="s">
        <v>114</v>
      </c>
      <c r="F12" s="18" t="s">
        <v>123</v>
      </c>
      <c r="G12" s="18">
        <v>21000</v>
      </c>
      <c r="H12" s="18">
        <v>18700</v>
      </c>
      <c r="I12" s="40">
        <v>42896</v>
      </c>
      <c r="J12" s="40">
        <v>42897</v>
      </c>
    </row>
    <row r="13" spans="1:10" x14ac:dyDescent="0.25">
      <c r="A13" s="18" t="s">
        <v>125</v>
      </c>
      <c r="B13" s="18">
        <v>2017</v>
      </c>
      <c r="C13" s="18">
        <v>1</v>
      </c>
      <c r="D13" s="18" t="s">
        <v>126</v>
      </c>
      <c r="E13" s="18" t="s">
        <v>114</v>
      </c>
      <c r="F13" s="18" t="s">
        <v>127</v>
      </c>
      <c r="G13" s="18">
        <v>14500</v>
      </c>
      <c r="H13" s="18">
        <v>12400</v>
      </c>
      <c r="I13" s="40">
        <v>42952</v>
      </c>
      <c r="J13" s="40">
        <v>42894</v>
      </c>
    </row>
    <row r="14" spans="1:10" x14ac:dyDescent="0.25">
      <c r="A14" s="18" t="s">
        <v>118</v>
      </c>
      <c r="B14" s="18">
        <v>2018</v>
      </c>
      <c r="C14" s="18">
        <v>1</v>
      </c>
      <c r="D14" s="18" t="s">
        <v>126</v>
      </c>
      <c r="E14" s="18" t="s">
        <v>109</v>
      </c>
      <c r="F14" s="18" t="s">
        <v>110</v>
      </c>
      <c r="G14" s="18">
        <v>9700</v>
      </c>
      <c r="H14" s="18">
        <v>9500</v>
      </c>
      <c r="I14" s="40">
        <v>43133</v>
      </c>
      <c r="J14" s="39" t="s">
        <v>133</v>
      </c>
    </row>
    <row r="15" spans="1:10" x14ac:dyDescent="0.25">
      <c r="A15" s="18" t="s">
        <v>125</v>
      </c>
      <c r="B15" s="18">
        <v>2018</v>
      </c>
      <c r="C15" s="18">
        <v>2</v>
      </c>
      <c r="D15" s="18" t="s">
        <v>126</v>
      </c>
      <c r="E15" s="18" t="s">
        <v>134</v>
      </c>
      <c r="F15" s="18" t="s">
        <v>110</v>
      </c>
      <c r="G15" s="18">
        <v>14500</v>
      </c>
      <c r="H15" s="18">
        <v>14400</v>
      </c>
      <c r="I15" s="39" t="s">
        <v>135</v>
      </c>
      <c r="J15" s="40">
        <v>42984</v>
      </c>
    </row>
    <row r="17" spans="1:6" x14ac:dyDescent="0.25">
      <c r="A17" s="37" t="s">
        <v>140</v>
      </c>
      <c r="B17" s="37"/>
      <c r="C17" s="37"/>
      <c r="D17" s="37"/>
      <c r="E17" s="37"/>
      <c r="F17" s="37"/>
    </row>
    <row r="18" spans="1:6" x14ac:dyDescent="0.25">
      <c r="A18" s="38" t="s">
        <v>141</v>
      </c>
      <c r="B18" s="38"/>
      <c r="C18" s="38"/>
      <c r="D18" s="38"/>
      <c r="E18" s="38"/>
      <c r="F18" s="38"/>
    </row>
    <row r="19" spans="1:6" x14ac:dyDescent="0.25">
      <c r="A19" s="38" t="s">
        <v>142</v>
      </c>
      <c r="B19" s="38"/>
      <c r="C19" s="38"/>
      <c r="D19" s="38"/>
      <c r="E19" s="38"/>
      <c r="F19" s="38"/>
    </row>
    <row r="20" spans="1:6" x14ac:dyDescent="0.25">
      <c r="A20" s="38" t="s">
        <v>143</v>
      </c>
      <c r="B20" s="38"/>
      <c r="C20" s="38"/>
      <c r="D20" s="38"/>
      <c r="E20" s="38"/>
      <c r="F20" s="38"/>
    </row>
    <row r="21" spans="1:6" x14ac:dyDescent="0.25">
      <c r="A21" s="38" t="s">
        <v>145</v>
      </c>
      <c r="B21" s="38"/>
      <c r="C21" s="38"/>
      <c r="D21" s="38"/>
      <c r="E21" s="38"/>
      <c r="F21" s="38"/>
    </row>
    <row r="22" spans="1:6" x14ac:dyDescent="0.25">
      <c r="A22" s="38" t="s">
        <v>146</v>
      </c>
      <c r="B22" s="38"/>
      <c r="C22" s="38"/>
      <c r="D22" s="38"/>
      <c r="E22" s="38"/>
      <c r="F22" s="38"/>
    </row>
    <row r="23" spans="1:6" x14ac:dyDescent="0.25">
      <c r="A23" s="38" t="s">
        <v>147</v>
      </c>
      <c r="B23" s="38"/>
      <c r="C23" s="38"/>
      <c r="D23" s="38"/>
      <c r="E23" s="38"/>
      <c r="F23" s="38"/>
    </row>
    <row r="25" spans="1:6" x14ac:dyDescent="0.25">
      <c r="A25" s="35" t="s">
        <v>136</v>
      </c>
      <c r="B25" t="s">
        <v>144</v>
      </c>
    </row>
    <row r="26" spans="1:6" x14ac:dyDescent="0.25">
      <c r="A26" s="4" t="s">
        <v>112</v>
      </c>
      <c r="B26" s="36">
        <v>58500</v>
      </c>
    </row>
    <row r="27" spans="1:6" x14ac:dyDescent="0.25">
      <c r="A27" s="4" t="s">
        <v>125</v>
      </c>
      <c r="B27" s="36">
        <v>50900</v>
      </c>
    </row>
    <row r="28" spans="1:6" x14ac:dyDescent="0.25">
      <c r="A28" s="4" t="s">
        <v>122</v>
      </c>
      <c r="B28" s="36">
        <v>39700</v>
      </c>
    </row>
    <row r="29" spans="1:6" x14ac:dyDescent="0.25">
      <c r="A29" s="4" t="s">
        <v>118</v>
      </c>
      <c r="B29" s="36">
        <v>36900</v>
      </c>
    </row>
    <row r="30" spans="1:6" x14ac:dyDescent="0.25">
      <c r="A30" s="4" t="s">
        <v>107</v>
      </c>
      <c r="B30" s="36">
        <v>9400</v>
      </c>
    </row>
    <row r="31" spans="1:6" x14ac:dyDescent="0.25">
      <c r="A31" s="4" t="s">
        <v>137</v>
      </c>
      <c r="B31" s="36">
        <v>195400</v>
      </c>
    </row>
  </sheetData>
  <mergeCells count="7">
    <mergeCell ref="A17:F17"/>
    <mergeCell ref="A18:F18"/>
    <mergeCell ref="A19:F19"/>
    <mergeCell ref="A20:F20"/>
    <mergeCell ref="A21:F21"/>
    <mergeCell ref="A22:F22"/>
    <mergeCell ref="A23:F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" sqref="K1"/>
    </sheetView>
  </sheetViews>
  <sheetFormatPr defaultRowHeight="15" x14ac:dyDescent="0.25"/>
  <cols>
    <col min="1" max="1" width="15.5703125" customWidth="1"/>
    <col min="2" max="2" width="16.28515625" bestFit="1" customWidth="1"/>
    <col min="3" max="3" width="11.28515625" bestFit="1" customWidth="1"/>
    <col min="4" max="4" width="14.85546875" bestFit="1" customWidth="1"/>
    <col min="5" max="5" width="12" bestFit="1" customWidth="1"/>
    <col min="6" max="6" width="11.7109375" bestFit="1" customWidth="1"/>
    <col min="7" max="7" width="11.28515625" bestFit="1" customWidth="1"/>
  </cols>
  <sheetData>
    <row r="1" spans="1:7" x14ac:dyDescent="0.25">
      <c r="B1" s="35" t="s">
        <v>139</v>
      </c>
    </row>
    <row r="2" spans="1:7" x14ac:dyDescent="0.25">
      <c r="B2" t="s">
        <v>122</v>
      </c>
      <c r="C2" t="s">
        <v>125</v>
      </c>
      <c r="D2" t="s">
        <v>118</v>
      </c>
      <c r="E2" t="s">
        <v>112</v>
      </c>
      <c r="F2" t="s">
        <v>107</v>
      </c>
      <c r="G2" t="s">
        <v>137</v>
      </c>
    </row>
    <row r="3" spans="1:7" x14ac:dyDescent="0.25">
      <c r="A3" t="s">
        <v>138</v>
      </c>
      <c r="B3" s="36">
        <v>44000</v>
      </c>
      <c r="C3" s="36">
        <v>58000</v>
      </c>
      <c r="D3" s="36">
        <v>38800</v>
      </c>
      <c r="E3" s="36">
        <v>63000</v>
      </c>
      <c r="F3" s="36">
        <v>9500</v>
      </c>
      <c r="G3" s="36">
        <v>213300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Q2_filtered</vt:lpstr>
      <vt:lpstr>Q3</vt:lpstr>
      <vt:lpstr>Q4</vt:lpstr>
      <vt:lpstr>Q5</vt:lpstr>
      <vt:lpstr>Q5_pivot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StudentUser</dc:creator>
  <cp:lastModifiedBy>Hp</cp:lastModifiedBy>
  <dcterms:created xsi:type="dcterms:W3CDTF">2021-10-08T22:49:05Z</dcterms:created>
  <dcterms:modified xsi:type="dcterms:W3CDTF">2021-10-15T16:28:51Z</dcterms:modified>
</cp:coreProperties>
</file>