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ST-NUCES\ICT Lab\Lab 4\"/>
    </mc:Choice>
  </mc:AlternateContent>
  <xr:revisionPtr revIDLastSave="0" documentId="13_ncr:1_{C596CEE1-DF9E-4520-AC69-F21E82E4F452}" xr6:coauthVersionLast="47" xr6:coauthVersionMax="47" xr10:uidLastSave="{00000000-0000-0000-0000-000000000000}"/>
  <bookViews>
    <workbookView xWindow="-110" yWindow="-110" windowWidth="19420" windowHeight="10300" activeTab="4" xr2:uid="{60206A2A-4EE2-4A18-B275-A9465DFE373C}"/>
  </bookViews>
  <sheets>
    <sheet name="Q1" sheetId="1" r:id="rId1"/>
    <sheet name="Q2" sheetId="2" r:id="rId2"/>
    <sheet name="Q3" sheetId="3" r:id="rId3"/>
    <sheet name="Q4" sheetId="4" r:id="rId4"/>
    <sheet name="Q5" sheetId="6" r:id="rId5"/>
    <sheet name="Suggestion1" sheetId="7" r:id="rId6"/>
    <sheet name="Suggestion2" sheetId="8" r:id="rId7"/>
  </sheets>
  <calcPr calcId="191029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0" i="2"/>
  <c r="F11" i="2"/>
  <c r="F12" i="2"/>
  <c r="F13" i="2"/>
  <c r="F14" i="2"/>
  <c r="F15" i="2"/>
  <c r="F16" i="2"/>
  <c r="F9" i="2"/>
  <c r="C18" i="2"/>
  <c r="I2" i="4"/>
  <c r="H2" i="4"/>
  <c r="C2" i="4"/>
  <c r="D2" i="4"/>
  <c r="G11" i="3"/>
  <c r="G3" i="3"/>
  <c r="G4" i="3"/>
  <c r="G5" i="3"/>
  <c r="G6" i="3"/>
  <c r="G7" i="3"/>
  <c r="G8" i="3"/>
  <c r="G9" i="3"/>
  <c r="G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2" i="4"/>
  <c r="F2" i="4"/>
  <c r="E2" i="4"/>
  <c r="B2" i="4"/>
  <c r="B27" i="4"/>
</calcChain>
</file>

<file path=xl/sharedStrings.xml><?xml version="1.0" encoding="utf-8"?>
<sst xmlns="http://schemas.openxmlformats.org/spreadsheetml/2006/main" count="262" uniqueCount="154">
  <si>
    <t>NAME</t>
  </si>
  <si>
    <t>Gender</t>
  </si>
  <si>
    <t>Attendance</t>
  </si>
  <si>
    <t>Assignment</t>
  </si>
  <si>
    <t>Mid Term</t>
  </si>
  <si>
    <t>Final</t>
  </si>
  <si>
    <t>Ahmed khan</t>
  </si>
  <si>
    <t>Male</t>
  </si>
  <si>
    <t>Khadeeja</t>
  </si>
  <si>
    <t>Female</t>
  </si>
  <si>
    <t>Ramsha</t>
  </si>
  <si>
    <t>Amber</t>
  </si>
  <si>
    <t>Kamran</t>
  </si>
  <si>
    <t>Anwar</t>
  </si>
  <si>
    <t>Students whose name starts with A</t>
  </si>
  <si>
    <t>Femal students</t>
  </si>
  <si>
    <t>Students who are frequently absent but passed final exam</t>
  </si>
  <si>
    <t>Students who passed the final exam</t>
  </si>
  <si>
    <t>Data</t>
  </si>
  <si>
    <t>Mean</t>
  </si>
  <si>
    <t>Median</t>
  </si>
  <si>
    <t>Mode</t>
  </si>
  <si>
    <t>Min</t>
  </si>
  <si>
    <t>Max</t>
  </si>
  <si>
    <t>Range</t>
  </si>
  <si>
    <t>Standard Deviation</t>
  </si>
  <si>
    <t>Variance</t>
  </si>
  <si>
    <t>Sum</t>
  </si>
  <si>
    <t>Total</t>
  </si>
  <si>
    <t>ID</t>
  </si>
  <si>
    <t>Name</t>
  </si>
  <si>
    <t>Assignment+Home</t>
  </si>
  <si>
    <t>Mid-term</t>
  </si>
  <si>
    <t>Score Sheet</t>
  </si>
  <si>
    <t>Ahmed</t>
  </si>
  <si>
    <t>hamza</t>
  </si>
  <si>
    <t>javed</t>
  </si>
  <si>
    <t>ramsha</t>
  </si>
  <si>
    <t>aleeyan</t>
  </si>
  <si>
    <t>usman</t>
  </si>
  <si>
    <t>abdullah</t>
  </si>
  <si>
    <t>fatima</t>
  </si>
  <si>
    <t>qasim</t>
  </si>
  <si>
    <t>maryam</t>
  </si>
  <si>
    <t>ayesha</t>
  </si>
  <si>
    <t>sumbul</t>
  </si>
  <si>
    <t>hira</t>
  </si>
  <si>
    <t>ali</t>
  </si>
  <si>
    <t>lubna</t>
  </si>
  <si>
    <t>huzaifa</t>
  </si>
  <si>
    <t>hareem</t>
  </si>
  <si>
    <t>adnan</t>
  </si>
  <si>
    <t>umer</t>
  </si>
  <si>
    <t>hassan</t>
  </si>
  <si>
    <t>zubair</t>
  </si>
  <si>
    <t>jamshed</t>
  </si>
  <si>
    <t>bilal</t>
  </si>
  <si>
    <t>areeba</t>
  </si>
  <si>
    <t>eesha</t>
  </si>
  <si>
    <t>aarfan</t>
  </si>
  <si>
    <t>harisa</t>
  </si>
  <si>
    <t>rayyan</t>
  </si>
  <si>
    <t>naveed</t>
  </si>
  <si>
    <t>nabeel</t>
  </si>
  <si>
    <t>haseeb</t>
  </si>
  <si>
    <t>hafsa</t>
  </si>
  <si>
    <t>ubaid</t>
  </si>
  <si>
    <t>junaid</t>
  </si>
  <si>
    <t>talha</t>
  </si>
  <si>
    <t>yumna</t>
  </si>
  <si>
    <t>hayya</t>
  </si>
  <si>
    <t>muneez</t>
  </si>
  <si>
    <t>fasih</t>
  </si>
  <si>
    <t>fezan</t>
  </si>
  <si>
    <t>Name:</t>
  </si>
  <si>
    <t>Muhammad Ahmed</t>
  </si>
  <si>
    <t>Roll No:</t>
  </si>
  <si>
    <t>21K-3161</t>
  </si>
  <si>
    <t>Semester:</t>
  </si>
  <si>
    <t>First</t>
  </si>
  <si>
    <t>Year of Study:</t>
  </si>
  <si>
    <t>Date:</t>
  </si>
  <si>
    <t>Fall 2021</t>
  </si>
  <si>
    <t>13-10-2021</t>
  </si>
  <si>
    <t>Subjects</t>
  </si>
  <si>
    <t>Marks</t>
  </si>
  <si>
    <t>Credit Hours</t>
  </si>
  <si>
    <t>Quality Points</t>
  </si>
  <si>
    <t>Calculus</t>
  </si>
  <si>
    <t>Applied Physics</t>
  </si>
  <si>
    <t>Programming Fundamentals</t>
  </si>
  <si>
    <t>ICT</t>
  </si>
  <si>
    <t>Islamic Studies</t>
  </si>
  <si>
    <t>English Lab</t>
  </si>
  <si>
    <t>English Theory</t>
  </si>
  <si>
    <t>PF Lab</t>
  </si>
  <si>
    <t>Totals</t>
  </si>
  <si>
    <t>Grade Point</t>
  </si>
  <si>
    <t>sGPA</t>
  </si>
  <si>
    <t>cGPA</t>
  </si>
  <si>
    <t>Passed with Grade C+</t>
  </si>
  <si>
    <t xml:space="preserve">Remarks: </t>
  </si>
  <si>
    <t>Verifier's Signature</t>
  </si>
  <si>
    <t>Registrar's Signature</t>
  </si>
  <si>
    <t>Issue Date:</t>
  </si>
  <si>
    <t>Car Model</t>
  </si>
  <si>
    <t>Year</t>
  </si>
  <si>
    <t>Hand</t>
  </si>
  <si>
    <t>Gear</t>
  </si>
  <si>
    <t>Agency</t>
  </si>
  <si>
    <t>Tag Price</t>
  </si>
  <si>
    <t>Final Price</t>
  </si>
  <si>
    <t>Arrival Date</t>
  </si>
  <si>
    <t>Sale Date</t>
  </si>
  <si>
    <t>Toyota Yaris</t>
  </si>
  <si>
    <t>Mini Cooper</t>
  </si>
  <si>
    <t>Hyundai Sonata</t>
  </si>
  <si>
    <t>Ford Edge</t>
  </si>
  <si>
    <t>Hyundai i25</t>
  </si>
  <si>
    <t>Colour</t>
  </si>
  <si>
    <t>Yellow</t>
  </si>
  <si>
    <t>Blue</t>
  </si>
  <si>
    <t>Black</t>
  </si>
  <si>
    <t>Red</t>
  </si>
  <si>
    <t>Automatic</t>
  </si>
  <si>
    <t>Manual</t>
  </si>
  <si>
    <t>Mnaual</t>
  </si>
  <si>
    <t>London</t>
  </si>
  <si>
    <t>Birmingham</t>
  </si>
  <si>
    <t>Manchester</t>
  </si>
  <si>
    <t>Liverpool</t>
  </si>
  <si>
    <t>25/04/2017</t>
  </si>
  <si>
    <t>25/10/2017</t>
  </si>
  <si>
    <t>26/02/2018</t>
  </si>
  <si>
    <t>13/12/2018</t>
  </si>
  <si>
    <t>20/02/2018</t>
  </si>
  <si>
    <t>25/09/2017</t>
  </si>
  <si>
    <t>24/01/2018</t>
  </si>
  <si>
    <t>20/04/2017</t>
  </si>
  <si>
    <t>26/10/2018</t>
  </si>
  <si>
    <t>18/11/2018</t>
  </si>
  <si>
    <t>30/1/2018</t>
  </si>
  <si>
    <t>16/2/2018</t>
  </si>
  <si>
    <t>13/5/2018</t>
  </si>
  <si>
    <t>Sum of Final Price</t>
  </si>
  <si>
    <t>Row Labels</t>
  </si>
  <si>
    <t>Grand Total</t>
  </si>
  <si>
    <t>Average of Tag Price</t>
  </si>
  <si>
    <t>Mini Cooper generated the highest sale revenue</t>
  </si>
  <si>
    <t xml:space="preserve">Black color of Sonata has higher selling final price </t>
  </si>
  <si>
    <t>Birmingham accounts for majority of final prices</t>
  </si>
  <si>
    <t>Cars in Manchester has higher tag price</t>
  </si>
  <si>
    <t>Toyota Yaris was the most devalued car with low final price</t>
  </si>
  <si>
    <t>Final prices of most cars increased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</si>
</sst>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99CC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2" fillId="6" borderId="0" xfId="0" applyFont="1" applyFill="1" applyAlignment="1"/>
    <xf numFmtId="0" fontId="0" fillId="6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0" borderId="0" xfId="0" applyFill="1"/>
    <xf numFmtId="0" fontId="0" fillId="12" borderId="0" xfId="0" applyFill="1"/>
    <xf numFmtId="0" fontId="0" fillId="9" borderId="0" xfId="0" applyFill="1"/>
    <xf numFmtId="0" fontId="0" fillId="13" borderId="0" xfId="0" applyFill="1"/>
    <xf numFmtId="0" fontId="0" fillId="14" borderId="0" xfId="0" applyFill="1"/>
    <xf numFmtId="0" fontId="0" fillId="0" borderId="1" xfId="0" applyFill="1" applyBorder="1" applyAlignment="1">
      <alignment horizontal="left"/>
    </xf>
    <xf numFmtId="0" fontId="0" fillId="7" borderId="0" xfId="0" applyFill="1"/>
    <xf numFmtId="0" fontId="0" fillId="15" borderId="0" xfId="0" applyFill="1"/>
    <xf numFmtId="0" fontId="0" fillId="4" borderId="0" xfId="0" applyFill="1"/>
    <xf numFmtId="0" fontId="0" fillId="16" borderId="0" xfId="0" applyFill="1"/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[21K-3161.xlsx]Suggestion1!PivotTable1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'Final Price' by 'Car Model'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Suggestion1!$A$3:$A$8</c:f>
              <c:strCache>
                <c:ptCount val="5"/>
                <c:pt idx="0">
                  <c:v>Mini Cooper</c:v>
                </c:pt>
                <c:pt idx="1">
                  <c:v>Hyundai i25</c:v>
                </c:pt>
                <c:pt idx="2">
                  <c:v>Ford Edge</c:v>
                </c:pt>
                <c:pt idx="3">
                  <c:v>Hyundai Sonata</c:v>
                </c:pt>
                <c:pt idx="4">
                  <c:v>Toyota Yaris</c:v>
                </c:pt>
              </c:strCache>
            </c:strRef>
          </c:cat>
          <c:val>
            <c:numRef>
              <c:f>Suggestion1!$B$3:$B$8</c:f>
              <c:numCache>
                <c:formatCode>General</c:formatCode>
                <c:ptCount val="5"/>
                <c:pt idx="0">
                  <c:v>58500</c:v>
                </c:pt>
                <c:pt idx="1">
                  <c:v>50900</c:v>
                </c:pt>
                <c:pt idx="2">
                  <c:v>39700</c:v>
                </c:pt>
                <c:pt idx="3">
                  <c:v>36900</c:v>
                </c:pt>
                <c:pt idx="4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D-46A6-B86C-9D6166C8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32866879"/>
        <c:axId val="2031155743"/>
      </c:barChart>
      <c:catAx>
        <c:axId val="20328668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55743"/>
        <c:crosses val="autoZero"/>
        <c:auto val="1"/>
        <c:lblAlgn val="ctr"/>
        <c:lblOffset val="100"/>
        <c:noMultiLvlLbl val="0"/>
      </c:catAx>
      <c:valAx>
        <c:axId val="20311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6687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[21K-3161.xlsx]Suggestion1!PivotTable1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'Final Price' by 'Car Model'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Suggestion1!$A$3:$A$8</c:f>
              <c:strCache>
                <c:ptCount val="5"/>
                <c:pt idx="0">
                  <c:v>Mini Cooper</c:v>
                </c:pt>
                <c:pt idx="1">
                  <c:v>Hyundai i25</c:v>
                </c:pt>
                <c:pt idx="2">
                  <c:v>Ford Edge</c:v>
                </c:pt>
                <c:pt idx="3">
                  <c:v>Hyundai Sonata</c:v>
                </c:pt>
                <c:pt idx="4">
                  <c:v>Toyota Yaris</c:v>
                </c:pt>
              </c:strCache>
            </c:strRef>
          </c:cat>
          <c:val>
            <c:numRef>
              <c:f>Suggestion1!$B$3:$B$8</c:f>
              <c:numCache>
                <c:formatCode>General</c:formatCode>
                <c:ptCount val="5"/>
                <c:pt idx="0">
                  <c:v>58500</c:v>
                </c:pt>
                <c:pt idx="1">
                  <c:v>50900</c:v>
                </c:pt>
                <c:pt idx="2">
                  <c:v>39700</c:v>
                </c:pt>
                <c:pt idx="3">
                  <c:v>36900</c:v>
                </c:pt>
                <c:pt idx="4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4-4631-83F5-61B99BC7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32866879"/>
        <c:axId val="2031155743"/>
      </c:barChart>
      <c:catAx>
        <c:axId val="20328668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55743"/>
        <c:crosses val="autoZero"/>
        <c:auto val="1"/>
        <c:lblAlgn val="ctr"/>
        <c:lblOffset val="100"/>
        <c:noMultiLvlLbl val="0"/>
      </c:catAx>
      <c:valAx>
        <c:axId val="20311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6687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12</xdr:col>
      <xdr:colOff>285750</xdr:colOff>
      <xdr:row>32</xdr:row>
      <xdr:rowOff>103981</xdr:rowOff>
    </xdr:to>
    <xdr:graphicFrame macro="">
      <xdr:nvGraphicFramePr>
        <xdr:cNvPr id="2" name="Chart 1" descr="Chart type: Clustered Bar. 'Final Price' by 'Car Model'&#10;&#10;Description automatically generated">
          <a:extLst>
            <a:ext uri="{FF2B5EF4-FFF2-40B4-BE49-F238E27FC236}">
              <a16:creationId xmlns:a16="http://schemas.microsoft.com/office/drawing/2014/main" id="{743DF9B1-EE7F-4211-90BD-83571D73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Clustered Bar. 'Final Price' by 'Car Model'&#10;&#10;Description automatically generated">
          <a:extLst>
            <a:ext uri="{FF2B5EF4-FFF2-40B4-BE49-F238E27FC236}">
              <a16:creationId xmlns:a16="http://schemas.microsoft.com/office/drawing/2014/main" id="{1408C21C-84E9-4C98-8FE4-3607B310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hmed" refreshedDate="44482.634539930557" createdVersion="7" refreshedVersion="7" minRefreshableVersion="3" recordCount="14" xr:uid="{0FD4F57A-9885-4813-A872-CF439322E973}">
  <cacheSource type="worksheet">
    <worksheetSource ref="B1:K15" sheet="Q5"/>
  </cacheSource>
  <cacheFields count="10">
    <cacheField name="Car Model" numFmtId="0">
      <sharedItems count="5">
        <s v="Toyota Yaris"/>
        <s v="Mini Cooper"/>
        <s v="Hyundai Sonata"/>
        <s v="Ford Edge"/>
        <s v="Hyundai i25"/>
      </sharedItems>
    </cacheField>
    <cacheField name="Year" numFmtId="0">
      <sharedItems containsSemiMixedTypes="0" containsString="0" containsNumber="1" containsInteger="1" minValue="2015" maxValue="2018"/>
    </cacheField>
    <cacheField name="Hand" numFmtId="0">
      <sharedItems containsSemiMixedTypes="0" containsString="0" containsNumber="1" containsInteger="1" minValue="1" maxValue="4"/>
    </cacheField>
    <cacheField name="Colour" numFmtId="0">
      <sharedItems count="4">
        <s v="Yellow"/>
        <s v="Blue"/>
        <s v="Black"/>
        <s v="Red"/>
      </sharedItems>
    </cacheField>
    <cacheField name="Gear" numFmtId="0">
      <sharedItems/>
    </cacheField>
    <cacheField name="Agency" numFmtId="0">
      <sharedItems/>
    </cacheField>
    <cacheField name="Tag Price" numFmtId="0">
      <sharedItems containsSemiMixedTypes="0" containsString="0" containsNumber="1" containsInteger="1" minValue="9500" maxValue="22000"/>
    </cacheField>
    <cacheField name="Final Price" numFmtId="0">
      <sharedItems containsSemiMixedTypes="0" containsString="0" containsNumber="1" containsInteger="1" minValue="8600" maxValue="21100"/>
    </cacheField>
    <cacheField name="Arrival Date" numFmtId="0">
      <sharedItems containsDate="1" containsMixedTypes="1" minDate="2017-02-05T00:00:00" maxDate="2018-03-13T00:00:00"/>
    </cacheField>
    <cacheField name="Sale Date" numFmtId="0">
      <sharedItems containsDate="1" containsMixedTypes="1" minDate="2017-04-05T00:00:00" maxDate="2019-03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015"/>
    <n v="3"/>
    <x v="0"/>
    <s v="Automatic"/>
    <s v="London"/>
    <n v="9500"/>
    <n v="9400"/>
    <s v="25/04/2017"/>
    <d v="2017-04-05T00:00:00"/>
  </r>
  <r>
    <x v="1"/>
    <n v="2017"/>
    <n v="2"/>
    <x v="1"/>
    <s v="Manual"/>
    <s v="Birmingham"/>
    <n v="21000"/>
    <n v="19500"/>
    <s v="25/10/2017"/>
    <s v="26/10/2018"/>
  </r>
  <r>
    <x v="2"/>
    <n v="2018"/>
    <n v="4"/>
    <x v="2"/>
    <s v="Manual"/>
    <s v="Birmingham"/>
    <n v="9700"/>
    <n v="9600"/>
    <s v="26/02/2018"/>
    <s v="18/11/2018"/>
  </r>
  <r>
    <x v="3"/>
    <n v="2018"/>
    <n v="2"/>
    <x v="1"/>
    <s v="Manual"/>
    <s v="Manchester"/>
    <n v="22000"/>
    <n v="18600"/>
    <s v="13/12/2018"/>
    <d v="2019-02-02T00:00:00"/>
  </r>
  <r>
    <x v="4"/>
    <n v="2017"/>
    <n v="1"/>
    <x v="3"/>
    <s v="Manual"/>
    <s v="Liverpool"/>
    <n v="14500"/>
    <n v="12100"/>
    <d v="2017-04-05T00:00:00"/>
    <s v="30/1/2018"/>
  </r>
  <r>
    <x v="2"/>
    <n v="2015"/>
    <n v="1"/>
    <x v="0"/>
    <s v="Automatic"/>
    <s v="Manchester"/>
    <n v="9700"/>
    <n v="9200"/>
    <s v="20/02/2018"/>
    <d v="2018-12-03T00:00:00"/>
  </r>
  <r>
    <x v="1"/>
    <n v="2017"/>
    <n v="2"/>
    <x v="0"/>
    <s v="Manual"/>
    <s v="Birmingham"/>
    <n v="21000"/>
    <n v="20300"/>
    <s v="25/09/2017"/>
    <d v="2017-12-10T00:00:00"/>
  </r>
  <r>
    <x v="3"/>
    <n v="2018"/>
    <n v="2"/>
    <x v="1"/>
    <s v="Manual"/>
    <s v="Manchester"/>
    <n v="22000"/>
    <n v="21100"/>
    <d v="2018-03-12T00:00:00"/>
    <d v="2019-03-03T00:00:00"/>
  </r>
  <r>
    <x v="4"/>
    <n v="2018"/>
    <n v="2"/>
    <x v="1"/>
    <s v="Manual"/>
    <s v="London"/>
    <n v="14500"/>
    <n v="12000"/>
    <d v="2017-02-05T00:00:00"/>
    <d v="2017-12-06T00:00:00"/>
  </r>
  <r>
    <x v="2"/>
    <n v="2017"/>
    <n v="3"/>
    <x v="2"/>
    <s v="Manual"/>
    <s v="London"/>
    <n v="9700"/>
    <n v="8600"/>
    <s v="24/01/2018"/>
    <s v="16/2/2018"/>
  </r>
  <r>
    <x v="1"/>
    <n v="2015"/>
    <n v="4"/>
    <x v="2"/>
    <s v="Manual"/>
    <s v="Manchester"/>
    <n v="21000"/>
    <n v="18700"/>
    <d v="2017-06-10T00:00:00"/>
    <d v="2017-06-11T00:00:00"/>
  </r>
  <r>
    <x v="4"/>
    <n v="2017"/>
    <n v="1"/>
    <x v="3"/>
    <s v="Manual"/>
    <s v="Liverpool"/>
    <n v="14500"/>
    <n v="12400"/>
    <d v="2017-08-05T00:00:00"/>
    <d v="2017-06-08T00:00:00"/>
  </r>
  <r>
    <x v="2"/>
    <n v="2018"/>
    <n v="1"/>
    <x v="3"/>
    <s v="Automatic"/>
    <s v="London"/>
    <n v="9700"/>
    <n v="9500"/>
    <d v="2018-02-02T00:00:00"/>
    <s v="13/5/2018"/>
  </r>
  <r>
    <x v="4"/>
    <n v="2018"/>
    <n v="2"/>
    <x v="3"/>
    <s v="Mnaual"/>
    <s v="London"/>
    <n v="14500"/>
    <n v="14400"/>
    <s v="20/04/2017"/>
    <d v="2017-09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B9F2B-C2FB-48C9-8850-0CE26C9BAF0B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9:C25" firstHeaderRow="1" firstDataRow="1" firstDataCol="1"/>
  <pivotFields count="10">
    <pivotField axis="axisRow" showAll="0" sortType="descending">
      <items count="6">
        <item x="3"/>
        <item x="4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 v="3"/>
    </i>
    <i>
      <x v="1"/>
    </i>
    <i>
      <x/>
    </i>
    <i>
      <x v="2"/>
    </i>
    <i>
      <x v="4"/>
    </i>
    <i t="grand">
      <x/>
    </i>
  </rowItems>
  <colItems count="1">
    <i/>
  </colItems>
  <dataFields count="1">
    <dataField name="Sum of Final Pric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C64BF-8608-44B4-BED9-7350B94BA815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:B8" firstHeaderRow="1" firstDataRow="1" firstDataCol="1"/>
  <pivotFields count="10">
    <pivotField axis="axisRow" showAll="0" sortType="descending">
      <items count="6">
        <item x="3"/>
        <item x="4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 v="3"/>
    </i>
    <i>
      <x v="1"/>
    </i>
    <i>
      <x/>
    </i>
    <i>
      <x v="2"/>
    </i>
    <i>
      <x v="4"/>
    </i>
    <i t="grand">
      <x/>
    </i>
  </rowItems>
  <colItems count="1">
    <i/>
  </colItems>
  <dataFields count="1">
    <dataField name="Sum of Final Pric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45708-489D-445C-A061-513CA8D17448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7" firstHeaderRow="0" firstDataRow="1" firstDataCol="1"/>
  <pivotFields count="10">
    <pivotField showAll="0"/>
    <pivotField showAll="0"/>
    <pivotField showAll="0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 Price" fld="7" baseField="0" baseItem="0"/>
    <dataField name="Average of Tag Pri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1CFF-1780-4FC6-8001-532B20093C43}">
  <dimension ref="A1:J14"/>
  <sheetViews>
    <sheetView workbookViewId="0">
      <selection activeCell="K3" sqref="K3"/>
    </sheetView>
  </sheetViews>
  <sheetFormatPr defaultRowHeight="14.5" x14ac:dyDescent="0.35"/>
  <cols>
    <col min="1" max="1" width="12.54296875" customWidth="1"/>
    <col min="3" max="3" width="11.54296875" customWidth="1"/>
    <col min="4" max="4" width="11.1796875" customWidth="1"/>
    <col min="10" max="10" width="10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5">
      <c r="A2" t="s">
        <v>6</v>
      </c>
      <c r="B2" t="s">
        <v>7</v>
      </c>
      <c r="C2">
        <v>88</v>
      </c>
      <c r="D2">
        <v>50</v>
      </c>
      <c r="E2">
        <v>40</v>
      </c>
      <c r="F2">
        <v>20</v>
      </c>
    </row>
    <row r="3" spans="1:10" x14ac:dyDescent="0.35">
      <c r="A3" t="s">
        <v>8</v>
      </c>
      <c r="B3" t="s">
        <v>9</v>
      </c>
      <c r="C3">
        <v>13</v>
      </c>
      <c r="D3">
        <v>11</v>
      </c>
      <c r="E3">
        <v>12</v>
      </c>
      <c r="F3">
        <v>34</v>
      </c>
    </row>
    <row r="4" spans="1:10" x14ac:dyDescent="0.35">
      <c r="A4" t="s">
        <v>10</v>
      </c>
      <c r="B4" t="s">
        <v>9</v>
      </c>
      <c r="C4">
        <v>10</v>
      </c>
      <c r="D4">
        <v>12</v>
      </c>
      <c r="E4">
        <v>14</v>
      </c>
      <c r="F4">
        <v>40</v>
      </c>
      <c r="J4" s="2"/>
    </row>
    <row r="5" spans="1:10" x14ac:dyDescent="0.35">
      <c r="A5" t="s">
        <v>11</v>
      </c>
      <c r="B5" t="s">
        <v>9</v>
      </c>
      <c r="C5">
        <v>8</v>
      </c>
      <c r="D5">
        <v>14</v>
      </c>
      <c r="E5">
        <v>14</v>
      </c>
      <c r="F5">
        <v>25</v>
      </c>
    </row>
    <row r="6" spans="1:10" x14ac:dyDescent="0.35">
      <c r="A6" t="s">
        <v>12</v>
      </c>
      <c r="B6" t="s">
        <v>7</v>
      </c>
      <c r="C6">
        <v>8</v>
      </c>
      <c r="D6">
        <v>80</v>
      </c>
      <c r="E6">
        <v>12</v>
      </c>
      <c r="F6">
        <v>20</v>
      </c>
    </row>
    <row r="7" spans="1:10" x14ac:dyDescent="0.35">
      <c r="A7" t="s">
        <v>13</v>
      </c>
      <c r="B7" t="s">
        <v>7</v>
      </c>
      <c r="C7">
        <v>9</v>
      </c>
      <c r="D7">
        <v>90</v>
      </c>
      <c r="E7">
        <v>14</v>
      </c>
      <c r="F7">
        <v>45</v>
      </c>
    </row>
    <row r="10" spans="1:10" x14ac:dyDescent="0.35">
      <c r="A10" s="5"/>
      <c r="B10" s="32" t="s">
        <v>14</v>
      </c>
      <c r="C10" s="32"/>
      <c r="D10" s="32"/>
      <c r="E10" s="32"/>
      <c r="F10" s="32"/>
      <c r="G10" s="32"/>
    </row>
    <row r="11" spans="1:10" x14ac:dyDescent="0.35">
      <c r="A11" s="6"/>
      <c r="B11" s="32" t="s">
        <v>15</v>
      </c>
      <c r="C11" s="32"/>
      <c r="D11" s="32"/>
      <c r="E11" s="32"/>
      <c r="F11" s="32"/>
      <c r="G11" s="32"/>
    </row>
    <row r="12" spans="1:10" x14ac:dyDescent="0.35">
      <c r="A12" s="7"/>
      <c r="B12" s="32" t="s">
        <v>16</v>
      </c>
      <c r="C12" s="32"/>
      <c r="D12" s="32"/>
      <c r="E12" s="32"/>
      <c r="F12" s="32"/>
      <c r="G12" s="32"/>
    </row>
    <row r="13" spans="1:10" x14ac:dyDescent="0.35">
      <c r="A13" s="8"/>
      <c r="B13" s="32" t="s">
        <v>17</v>
      </c>
      <c r="C13" s="32"/>
      <c r="D13" s="32"/>
      <c r="E13" s="32"/>
      <c r="F13" s="32"/>
      <c r="G13" s="32"/>
    </row>
    <row r="14" spans="1:10" x14ac:dyDescent="0.35">
      <c r="A14" s="4"/>
      <c r="B14" s="4"/>
      <c r="C14" s="4"/>
      <c r="D14" s="4"/>
      <c r="E14" s="4"/>
    </row>
  </sheetData>
  <mergeCells count="4">
    <mergeCell ref="B12:G12"/>
    <mergeCell ref="B10:G10"/>
    <mergeCell ref="B11:G11"/>
    <mergeCell ref="B13:G13"/>
  </mergeCells>
  <conditionalFormatting sqref="B2 B6:B7">
    <cfRule type="cellIs" dxfId="16" priority="11" operator="equal">
      <formula>"Female"</formula>
    </cfRule>
  </conditionalFormatting>
  <conditionalFormatting sqref="B3:B5">
    <cfRule type="cellIs" dxfId="15" priority="10" operator="equal">
      <formula>"Female"</formula>
    </cfRule>
  </conditionalFormatting>
  <conditionalFormatting sqref="A2:A7">
    <cfRule type="beginsWith" dxfId="14" priority="9" operator="beginsWith" text="A">
      <formula>LEFT(A2,LEN("A"))="A"</formula>
    </cfRule>
  </conditionalFormatting>
  <conditionalFormatting sqref="F2:F7">
    <cfRule type="cellIs" dxfId="13" priority="1" operator="greaterThan">
      <formula>24</formula>
    </cfRule>
    <cfRule type="cellIs" dxfId="12" priority="5" operator="greaterThan">
      <formula>24</formula>
    </cfRule>
  </conditionalFormatting>
  <conditionalFormatting sqref="C2:C7 F2:F7">
    <cfRule type="expression" dxfId="11" priority="2">
      <formula>AND($C2&lt;80,$F2&gt;24)</formula>
    </cfRule>
    <cfRule type="expression" priority="4">
      <formula>AND($C2&lt;80,$F2&gt;24)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3EA4-45A5-41B8-AA6C-F14574C31404}">
  <dimension ref="A2:J26"/>
  <sheetViews>
    <sheetView topLeftCell="A5" workbookViewId="0">
      <selection activeCell="D19" sqref="D19"/>
    </sheetView>
  </sheetViews>
  <sheetFormatPr defaultRowHeight="14.5" x14ac:dyDescent="0.35"/>
  <cols>
    <col min="1" max="1" width="15" customWidth="1"/>
    <col min="2" max="2" width="27.1796875" customWidth="1"/>
    <col min="3" max="3" width="13.26953125" customWidth="1"/>
    <col min="5" max="5" width="13" customWidth="1"/>
    <col min="6" max="6" width="11.90625" customWidth="1"/>
  </cols>
  <sheetData>
    <row r="2" spans="1:7" x14ac:dyDescent="0.35">
      <c r="A2" s="35" t="s">
        <v>74</v>
      </c>
      <c r="B2" s="34" t="s">
        <v>75</v>
      </c>
    </row>
    <row r="3" spans="1:7" x14ac:dyDescent="0.35">
      <c r="A3" s="35" t="s">
        <v>76</v>
      </c>
      <c r="B3" s="20" t="s">
        <v>77</v>
      </c>
    </row>
    <row r="4" spans="1:7" x14ac:dyDescent="0.35">
      <c r="A4" s="35" t="s">
        <v>78</v>
      </c>
      <c r="B4" s="20" t="s">
        <v>82</v>
      </c>
    </row>
    <row r="5" spans="1:7" x14ac:dyDescent="0.35">
      <c r="A5" s="35" t="s">
        <v>80</v>
      </c>
      <c r="B5" s="20" t="s">
        <v>79</v>
      </c>
    </row>
    <row r="6" spans="1:7" x14ac:dyDescent="0.35">
      <c r="A6" s="35" t="s">
        <v>81</v>
      </c>
      <c r="B6" s="20" t="s">
        <v>83</v>
      </c>
    </row>
    <row r="8" spans="1:7" x14ac:dyDescent="0.35">
      <c r="B8" s="20" t="s">
        <v>84</v>
      </c>
      <c r="C8" s="20" t="s">
        <v>86</v>
      </c>
      <c r="D8" s="20" t="s">
        <v>85</v>
      </c>
      <c r="E8" s="20" t="s">
        <v>97</v>
      </c>
      <c r="F8" s="20" t="s">
        <v>87</v>
      </c>
      <c r="G8" s="20" t="s">
        <v>98</v>
      </c>
    </row>
    <row r="9" spans="1:7" x14ac:dyDescent="0.35">
      <c r="B9" s="20" t="s">
        <v>88</v>
      </c>
      <c r="C9" s="20">
        <v>3</v>
      </c>
      <c r="D9" s="20">
        <v>60</v>
      </c>
      <c r="E9" s="20">
        <v>1.67</v>
      </c>
      <c r="F9" s="20">
        <f>PRODUCT(C9,E9)</f>
        <v>5.01</v>
      </c>
      <c r="G9" s="20">
        <v>2.61</v>
      </c>
    </row>
    <row r="10" spans="1:7" x14ac:dyDescent="0.35">
      <c r="B10" s="20" t="s">
        <v>89</v>
      </c>
      <c r="C10" s="20">
        <v>3</v>
      </c>
      <c r="D10" s="20">
        <v>58</v>
      </c>
      <c r="E10" s="20">
        <v>1.67</v>
      </c>
      <c r="F10" s="20">
        <f t="shared" ref="F10:F16" si="0">PRODUCT(C10,E10)</f>
        <v>5.01</v>
      </c>
    </row>
    <row r="11" spans="1:7" x14ac:dyDescent="0.35">
      <c r="B11" s="20" t="s">
        <v>90</v>
      </c>
      <c r="C11" s="20">
        <v>3</v>
      </c>
      <c r="D11" s="20">
        <v>80</v>
      </c>
      <c r="E11" s="20">
        <v>3.33</v>
      </c>
      <c r="F11" s="20">
        <f t="shared" si="0"/>
        <v>9.99</v>
      </c>
    </row>
    <row r="12" spans="1:7" x14ac:dyDescent="0.35">
      <c r="B12" s="20" t="s">
        <v>91</v>
      </c>
      <c r="C12" s="20">
        <v>1</v>
      </c>
      <c r="D12" s="20">
        <v>84</v>
      </c>
      <c r="E12" s="20">
        <v>3.67</v>
      </c>
      <c r="F12" s="20">
        <f t="shared" si="0"/>
        <v>3.67</v>
      </c>
    </row>
    <row r="13" spans="1:7" x14ac:dyDescent="0.35">
      <c r="B13" s="20" t="s">
        <v>92</v>
      </c>
      <c r="C13" s="20">
        <v>3</v>
      </c>
      <c r="D13" s="20">
        <v>75</v>
      </c>
      <c r="E13" s="20">
        <v>3</v>
      </c>
      <c r="F13" s="20">
        <f t="shared" si="0"/>
        <v>9</v>
      </c>
    </row>
    <row r="14" spans="1:7" x14ac:dyDescent="0.35">
      <c r="B14" s="20" t="s">
        <v>94</v>
      </c>
      <c r="C14" s="20">
        <v>2</v>
      </c>
      <c r="D14" s="20">
        <v>70</v>
      </c>
      <c r="E14" s="20">
        <v>2.67</v>
      </c>
      <c r="F14" s="20">
        <f t="shared" si="0"/>
        <v>5.34</v>
      </c>
    </row>
    <row r="15" spans="1:7" x14ac:dyDescent="0.35">
      <c r="B15" s="20" t="s">
        <v>93</v>
      </c>
      <c r="C15" s="20">
        <v>1</v>
      </c>
      <c r="D15" s="20">
        <v>72</v>
      </c>
      <c r="E15" s="20">
        <v>2.67</v>
      </c>
      <c r="F15" s="20">
        <f t="shared" si="0"/>
        <v>2.67</v>
      </c>
    </row>
    <row r="16" spans="1:7" x14ac:dyDescent="0.35">
      <c r="B16" s="20" t="s">
        <v>95</v>
      </c>
      <c r="C16" s="20">
        <v>1</v>
      </c>
      <c r="D16" s="20">
        <v>85</v>
      </c>
      <c r="E16" s="20">
        <v>3.67</v>
      </c>
      <c r="F16" s="20">
        <f t="shared" si="0"/>
        <v>3.67</v>
      </c>
    </row>
    <row r="17" spans="1:10" x14ac:dyDescent="0.35">
      <c r="B17" s="20"/>
      <c r="C17" s="20"/>
    </row>
    <row r="18" spans="1:10" x14ac:dyDescent="0.35">
      <c r="B18" s="20" t="s">
        <v>96</v>
      </c>
      <c r="C18" s="20">
        <f>SUM(C9:C17)</f>
        <v>17</v>
      </c>
      <c r="E18" s="20"/>
      <c r="F18" s="20">
        <f>SUM(F9:F16)</f>
        <v>44.36</v>
      </c>
    </row>
    <row r="19" spans="1:10" x14ac:dyDescent="0.35">
      <c r="B19" s="20" t="s">
        <v>99</v>
      </c>
      <c r="C19" s="20">
        <v>2.61</v>
      </c>
    </row>
    <row r="21" spans="1:10" x14ac:dyDescent="0.35">
      <c r="A21" t="s">
        <v>101</v>
      </c>
      <c r="B21" s="20" t="s">
        <v>100</v>
      </c>
    </row>
    <row r="22" spans="1:10" x14ac:dyDescent="0.35">
      <c r="A22" t="s">
        <v>104</v>
      </c>
      <c r="B22" s="20" t="s">
        <v>83</v>
      </c>
    </row>
    <row r="24" spans="1:10" x14ac:dyDescent="0.35">
      <c r="E24" s="32" t="s">
        <v>103</v>
      </c>
      <c r="F24" s="32"/>
      <c r="H24" s="32" t="s">
        <v>102</v>
      </c>
      <c r="I24" s="32"/>
      <c r="J24" s="32"/>
    </row>
    <row r="25" spans="1:10" x14ac:dyDescent="0.35">
      <c r="E25" s="32"/>
      <c r="F25" s="32"/>
      <c r="H25" s="32"/>
      <c r="I25" s="32"/>
      <c r="J25" s="32"/>
    </row>
    <row r="26" spans="1:10" x14ac:dyDescent="0.35">
      <c r="E26" s="32"/>
      <c r="F26" s="32"/>
      <c r="H26" s="32"/>
      <c r="I26" s="32"/>
      <c r="J26" s="32"/>
    </row>
  </sheetData>
  <mergeCells count="2">
    <mergeCell ref="H24:J26"/>
    <mergeCell ref="E24:F26"/>
  </mergeCells>
  <conditionalFormatting sqref="D9:D16">
    <cfRule type="cellIs" dxfId="0" priority="2" operator="lessThan">
      <formula>60</formula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9C89-BE33-4AF8-B659-6D98C1AA3AE5}">
  <dimension ref="A1:G55"/>
  <sheetViews>
    <sheetView topLeftCell="A10" workbookViewId="0">
      <selection activeCell="E21" sqref="E21"/>
    </sheetView>
  </sheetViews>
  <sheetFormatPr defaultRowHeight="14.5" x14ac:dyDescent="0.35"/>
  <cols>
    <col min="1" max="1" width="3.26953125" customWidth="1"/>
    <col min="2" max="2" width="14.1796875" customWidth="1"/>
    <col min="3" max="3" width="9.1796875" customWidth="1"/>
    <col min="4" max="4" width="19" customWidth="1"/>
    <col min="5" max="5" width="9.7265625" customWidth="1"/>
  </cols>
  <sheetData>
    <row r="1" spans="1:7" x14ac:dyDescent="0.35">
      <c r="A1" s="33" t="s">
        <v>33</v>
      </c>
      <c r="B1" s="33"/>
      <c r="C1" s="33"/>
      <c r="D1" s="33"/>
      <c r="E1" s="33"/>
      <c r="F1" s="33"/>
      <c r="G1" s="33"/>
    </row>
    <row r="2" spans="1:7" x14ac:dyDescent="0.35">
      <c r="A2" s="12" t="s">
        <v>29</v>
      </c>
      <c r="B2" s="12" t="s">
        <v>30</v>
      </c>
      <c r="C2" s="12" t="s">
        <v>1</v>
      </c>
      <c r="D2" s="12" t="s">
        <v>31</v>
      </c>
      <c r="E2" s="12" t="s">
        <v>32</v>
      </c>
      <c r="F2" s="12" t="s">
        <v>5</v>
      </c>
      <c r="G2" s="12" t="s">
        <v>28</v>
      </c>
    </row>
    <row r="3" spans="1:7" x14ac:dyDescent="0.35">
      <c r="A3" s="13">
        <v>1</v>
      </c>
      <c r="B3" s="13" t="s">
        <v>34</v>
      </c>
      <c r="C3" s="13" t="s">
        <v>7</v>
      </c>
      <c r="D3" s="14">
        <v>12</v>
      </c>
      <c r="E3" s="14">
        <v>10.5</v>
      </c>
      <c r="F3" s="14">
        <v>27</v>
      </c>
      <c r="G3" s="13">
        <f>SUM(D3,E3,F3)</f>
        <v>49.5</v>
      </c>
    </row>
    <row r="4" spans="1:7" x14ac:dyDescent="0.35">
      <c r="A4" s="13">
        <v>2</v>
      </c>
      <c r="B4" s="13" t="s">
        <v>35</v>
      </c>
      <c r="C4" s="13" t="s">
        <v>7</v>
      </c>
      <c r="D4" s="14">
        <v>13</v>
      </c>
      <c r="E4" s="14">
        <v>11</v>
      </c>
      <c r="F4" s="14">
        <v>29</v>
      </c>
      <c r="G4" s="13">
        <f t="shared" ref="G4:G42" si="0">SUM(D4:F4)</f>
        <v>53</v>
      </c>
    </row>
    <row r="5" spans="1:7" x14ac:dyDescent="0.35">
      <c r="A5" s="13">
        <v>3</v>
      </c>
      <c r="B5" s="13" t="s">
        <v>36</v>
      </c>
      <c r="C5" s="13" t="s">
        <v>7</v>
      </c>
      <c r="D5" s="14">
        <v>13</v>
      </c>
      <c r="E5" s="14">
        <v>13</v>
      </c>
      <c r="F5" s="14"/>
      <c r="G5" s="13">
        <f t="shared" si="0"/>
        <v>26</v>
      </c>
    </row>
    <row r="6" spans="1:7" x14ac:dyDescent="0.35">
      <c r="A6" s="13">
        <v>4</v>
      </c>
      <c r="B6" s="13" t="s">
        <v>37</v>
      </c>
      <c r="C6" s="13" t="s">
        <v>9</v>
      </c>
      <c r="D6" s="14">
        <v>12</v>
      </c>
      <c r="E6" s="14">
        <v>10</v>
      </c>
      <c r="F6" s="14">
        <v>28</v>
      </c>
      <c r="G6" s="13">
        <f t="shared" si="0"/>
        <v>50</v>
      </c>
    </row>
    <row r="7" spans="1:7" x14ac:dyDescent="0.35">
      <c r="A7" s="13">
        <v>5</v>
      </c>
      <c r="B7" s="13" t="s">
        <v>38</v>
      </c>
      <c r="C7" s="13" t="s">
        <v>7</v>
      </c>
      <c r="D7" s="14">
        <v>9</v>
      </c>
      <c r="E7" s="14">
        <v>8</v>
      </c>
      <c r="F7" s="14">
        <v>24</v>
      </c>
      <c r="G7" s="13">
        <f t="shared" si="0"/>
        <v>41</v>
      </c>
    </row>
    <row r="8" spans="1:7" x14ac:dyDescent="0.35">
      <c r="A8" s="13">
        <v>6</v>
      </c>
      <c r="B8" s="13" t="s">
        <v>39</v>
      </c>
      <c r="C8" s="13" t="s">
        <v>7</v>
      </c>
      <c r="D8" s="14">
        <v>12.5</v>
      </c>
      <c r="E8" s="14">
        <v>10</v>
      </c>
      <c r="F8" s="14"/>
      <c r="G8" s="13">
        <f t="shared" si="0"/>
        <v>22.5</v>
      </c>
    </row>
    <row r="9" spans="1:7" x14ac:dyDescent="0.35">
      <c r="A9" s="13">
        <v>7</v>
      </c>
      <c r="B9" s="13" t="s">
        <v>40</v>
      </c>
      <c r="C9" s="13" t="s">
        <v>7</v>
      </c>
      <c r="D9" s="14">
        <v>12</v>
      </c>
      <c r="E9" s="14">
        <v>13</v>
      </c>
      <c r="F9" s="14">
        <v>25</v>
      </c>
      <c r="G9" s="13">
        <f t="shared" si="0"/>
        <v>50</v>
      </c>
    </row>
    <row r="10" spans="1:7" x14ac:dyDescent="0.35">
      <c r="A10" s="13">
        <v>8</v>
      </c>
      <c r="B10" s="13" t="s">
        <v>41</v>
      </c>
      <c r="C10" s="13" t="s">
        <v>9</v>
      </c>
      <c r="D10" s="14">
        <v>12</v>
      </c>
      <c r="E10" s="14">
        <v>10.5</v>
      </c>
      <c r="F10" s="14">
        <v>33</v>
      </c>
      <c r="G10" s="13">
        <f t="shared" si="0"/>
        <v>55.5</v>
      </c>
    </row>
    <row r="11" spans="1:7" x14ac:dyDescent="0.35">
      <c r="A11" s="13">
        <v>9</v>
      </c>
      <c r="B11" s="13" t="s">
        <v>42</v>
      </c>
      <c r="C11" s="13" t="s">
        <v>7</v>
      </c>
      <c r="D11" s="14"/>
      <c r="E11" s="14">
        <v>11</v>
      </c>
      <c r="F11" s="14"/>
      <c r="G11" s="13">
        <f>SUM(D11:F11)</f>
        <v>11</v>
      </c>
    </row>
    <row r="12" spans="1:7" x14ac:dyDescent="0.35">
      <c r="A12" s="13">
        <v>10</v>
      </c>
      <c r="B12" s="13" t="s">
        <v>43</v>
      </c>
      <c r="C12" s="13" t="s">
        <v>9</v>
      </c>
      <c r="D12" s="14">
        <v>11</v>
      </c>
      <c r="E12" s="14">
        <v>8</v>
      </c>
      <c r="F12" s="14">
        <v>34</v>
      </c>
      <c r="G12" s="13">
        <f t="shared" si="0"/>
        <v>53</v>
      </c>
    </row>
    <row r="13" spans="1:7" x14ac:dyDescent="0.35">
      <c r="A13" s="13">
        <v>11</v>
      </c>
      <c r="B13" s="13" t="s">
        <v>44</v>
      </c>
      <c r="C13" s="13" t="s">
        <v>9</v>
      </c>
      <c r="D13" s="14">
        <v>11</v>
      </c>
      <c r="E13" s="14">
        <v>11</v>
      </c>
      <c r="F13" s="14">
        <v>0</v>
      </c>
      <c r="G13" s="13">
        <f t="shared" si="0"/>
        <v>22</v>
      </c>
    </row>
    <row r="14" spans="1:7" x14ac:dyDescent="0.35">
      <c r="A14" s="13">
        <v>12</v>
      </c>
      <c r="B14" s="13" t="s">
        <v>45</v>
      </c>
      <c r="C14" s="13" t="s">
        <v>9</v>
      </c>
      <c r="D14" s="14">
        <v>11</v>
      </c>
      <c r="E14" s="14">
        <v>11</v>
      </c>
      <c r="F14" s="14">
        <v>15</v>
      </c>
      <c r="G14" s="13">
        <f t="shared" si="0"/>
        <v>37</v>
      </c>
    </row>
    <row r="15" spans="1:7" x14ac:dyDescent="0.35">
      <c r="A15" s="13">
        <v>13</v>
      </c>
      <c r="B15" s="13" t="s">
        <v>46</v>
      </c>
      <c r="C15" s="13" t="s">
        <v>9</v>
      </c>
      <c r="D15" s="14">
        <v>10</v>
      </c>
      <c r="E15" s="14">
        <v>11</v>
      </c>
      <c r="F15" s="14"/>
      <c r="G15" s="13">
        <f t="shared" si="0"/>
        <v>21</v>
      </c>
    </row>
    <row r="16" spans="1:7" x14ac:dyDescent="0.35">
      <c r="A16" s="13">
        <v>14</v>
      </c>
      <c r="B16" s="13" t="s">
        <v>47</v>
      </c>
      <c r="C16" s="13" t="s">
        <v>7</v>
      </c>
      <c r="D16" s="14">
        <v>11</v>
      </c>
      <c r="E16" s="14">
        <v>7.5</v>
      </c>
      <c r="F16" s="14">
        <v>26</v>
      </c>
      <c r="G16" s="13">
        <f t="shared" si="0"/>
        <v>44.5</v>
      </c>
    </row>
    <row r="17" spans="1:7" x14ac:dyDescent="0.35">
      <c r="A17" s="13">
        <v>15</v>
      </c>
      <c r="B17" s="13" t="s">
        <v>48</v>
      </c>
      <c r="C17" s="13" t="s">
        <v>9</v>
      </c>
      <c r="D17" s="14">
        <v>13</v>
      </c>
      <c r="E17" s="14">
        <v>11</v>
      </c>
      <c r="F17" s="14">
        <v>28</v>
      </c>
      <c r="G17" s="13">
        <f t="shared" si="0"/>
        <v>52</v>
      </c>
    </row>
    <row r="18" spans="1:7" x14ac:dyDescent="0.35">
      <c r="A18" s="13">
        <v>16</v>
      </c>
      <c r="B18" s="13" t="s">
        <v>49</v>
      </c>
      <c r="C18" s="13" t="s">
        <v>7</v>
      </c>
      <c r="D18" s="14">
        <v>13</v>
      </c>
      <c r="E18" s="14">
        <v>14.5</v>
      </c>
      <c r="F18" s="14">
        <v>44</v>
      </c>
      <c r="G18" s="13">
        <f t="shared" si="0"/>
        <v>71.5</v>
      </c>
    </row>
    <row r="19" spans="1:7" x14ac:dyDescent="0.35">
      <c r="A19" s="13">
        <v>17</v>
      </c>
      <c r="B19" s="13" t="s">
        <v>50</v>
      </c>
      <c r="C19" s="13" t="s">
        <v>7</v>
      </c>
      <c r="D19" s="14">
        <v>12</v>
      </c>
      <c r="E19" s="14">
        <v>9</v>
      </c>
      <c r="F19" s="14">
        <v>25</v>
      </c>
      <c r="G19" s="13">
        <f t="shared" si="0"/>
        <v>46</v>
      </c>
    </row>
    <row r="20" spans="1:7" x14ac:dyDescent="0.35">
      <c r="A20" s="13">
        <v>18</v>
      </c>
      <c r="B20" s="13" t="s">
        <v>51</v>
      </c>
      <c r="C20" s="13" t="s">
        <v>7</v>
      </c>
      <c r="D20" s="14">
        <v>12.5</v>
      </c>
      <c r="E20" s="14">
        <v>13</v>
      </c>
      <c r="F20" s="14">
        <v>27</v>
      </c>
      <c r="G20" s="13">
        <f t="shared" si="0"/>
        <v>52.5</v>
      </c>
    </row>
    <row r="21" spans="1:7" x14ac:dyDescent="0.35">
      <c r="A21" s="13">
        <v>19</v>
      </c>
      <c r="B21" s="13" t="s">
        <v>52</v>
      </c>
      <c r="C21" s="13" t="s">
        <v>7</v>
      </c>
      <c r="D21" s="14">
        <v>11</v>
      </c>
      <c r="E21" s="14">
        <v>11.5</v>
      </c>
      <c r="F21" s="14"/>
      <c r="G21" s="13">
        <f t="shared" si="0"/>
        <v>22.5</v>
      </c>
    </row>
    <row r="22" spans="1:7" x14ac:dyDescent="0.35">
      <c r="A22" s="13">
        <v>20</v>
      </c>
      <c r="B22" s="13" t="s">
        <v>53</v>
      </c>
      <c r="C22" s="13" t="s">
        <v>7</v>
      </c>
      <c r="D22" s="14">
        <v>13</v>
      </c>
      <c r="E22" s="14">
        <v>9</v>
      </c>
      <c r="F22" s="14"/>
      <c r="G22" s="13">
        <f t="shared" si="0"/>
        <v>22</v>
      </c>
    </row>
    <row r="23" spans="1:7" x14ac:dyDescent="0.35">
      <c r="A23" s="13">
        <v>21</v>
      </c>
      <c r="B23" s="13" t="s">
        <v>54</v>
      </c>
      <c r="C23" s="13" t="s">
        <v>7</v>
      </c>
      <c r="D23" s="14">
        <v>12</v>
      </c>
      <c r="E23" s="14">
        <v>11.5</v>
      </c>
      <c r="F23" s="14">
        <v>27</v>
      </c>
      <c r="G23" s="13">
        <f t="shared" si="0"/>
        <v>50.5</v>
      </c>
    </row>
    <row r="24" spans="1:7" x14ac:dyDescent="0.35">
      <c r="A24" s="13">
        <v>22</v>
      </c>
      <c r="B24" s="13" t="s">
        <v>55</v>
      </c>
      <c r="C24" s="13" t="s">
        <v>7</v>
      </c>
      <c r="D24" s="14">
        <v>12</v>
      </c>
      <c r="E24" s="14">
        <v>9</v>
      </c>
      <c r="F24" s="14">
        <v>37</v>
      </c>
      <c r="G24" s="13">
        <f t="shared" si="0"/>
        <v>58</v>
      </c>
    </row>
    <row r="25" spans="1:7" x14ac:dyDescent="0.35">
      <c r="A25" s="13">
        <v>23</v>
      </c>
      <c r="B25" s="13" t="s">
        <v>56</v>
      </c>
      <c r="C25" s="13" t="s">
        <v>7</v>
      </c>
      <c r="D25" s="14">
        <v>13</v>
      </c>
      <c r="E25" s="14">
        <v>10</v>
      </c>
      <c r="F25" s="14">
        <v>28</v>
      </c>
      <c r="G25" s="13">
        <f t="shared" si="0"/>
        <v>51</v>
      </c>
    </row>
    <row r="26" spans="1:7" x14ac:dyDescent="0.35">
      <c r="A26" s="13">
        <v>24</v>
      </c>
      <c r="B26" s="13" t="s">
        <v>57</v>
      </c>
      <c r="C26" s="13" t="s">
        <v>9</v>
      </c>
      <c r="D26" s="14">
        <v>12</v>
      </c>
      <c r="E26" s="14">
        <v>8</v>
      </c>
      <c r="F26" s="14">
        <v>27</v>
      </c>
      <c r="G26" s="13">
        <f t="shared" si="0"/>
        <v>47</v>
      </c>
    </row>
    <row r="27" spans="1:7" x14ac:dyDescent="0.35">
      <c r="A27" s="13">
        <v>25</v>
      </c>
      <c r="B27" s="13" t="s">
        <v>58</v>
      </c>
      <c r="C27" s="13" t="s">
        <v>9</v>
      </c>
      <c r="D27" s="14"/>
      <c r="E27" s="14">
        <v>7.5</v>
      </c>
      <c r="F27" s="14">
        <v>17</v>
      </c>
      <c r="G27" s="13">
        <f t="shared" si="0"/>
        <v>24.5</v>
      </c>
    </row>
    <row r="28" spans="1:7" x14ac:dyDescent="0.35">
      <c r="A28" s="13">
        <v>26</v>
      </c>
      <c r="B28" s="13" t="s">
        <v>59</v>
      </c>
      <c r="C28" s="13" t="s">
        <v>7</v>
      </c>
      <c r="D28" s="14"/>
      <c r="E28" s="14">
        <v>7.5</v>
      </c>
      <c r="F28" s="14">
        <v>3</v>
      </c>
      <c r="G28" s="13">
        <f t="shared" si="0"/>
        <v>10.5</v>
      </c>
    </row>
    <row r="29" spans="1:7" x14ac:dyDescent="0.35">
      <c r="A29" s="13">
        <v>27</v>
      </c>
      <c r="B29" s="13" t="s">
        <v>60</v>
      </c>
      <c r="C29" s="13" t="s">
        <v>9</v>
      </c>
      <c r="D29" s="14">
        <v>13</v>
      </c>
      <c r="E29" s="14">
        <v>12.5</v>
      </c>
      <c r="F29" s="14">
        <v>31</v>
      </c>
      <c r="G29" s="13">
        <f t="shared" si="0"/>
        <v>56.5</v>
      </c>
    </row>
    <row r="30" spans="1:7" x14ac:dyDescent="0.35">
      <c r="A30" s="13">
        <v>28</v>
      </c>
      <c r="B30" s="13" t="s">
        <v>61</v>
      </c>
      <c r="C30" s="13" t="s">
        <v>7</v>
      </c>
      <c r="D30" s="14">
        <v>11</v>
      </c>
      <c r="E30" s="14">
        <v>9</v>
      </c>
      <c r="F30" s="14">
        <v>26</v>
      </c>
      <c r="G30" s="13">
        <f t="shared" si="0"/>
        <v>46</v>
      </c>
    </row>
    <row r="31" spans="1:7" x14ac:dyDescent="0.35">
      <c r="A31" s="13">
        <v>29</v>
      </c>
      <c r="B31" s="13" t="s">
        <v>62</v>
      </c>
      <c r="C31" s="13" t="s">
        <v>7</v>
      </c>
      <c r="D31" s="14">
        <v>13</v>
      </c>
      <c r="E31" s="14">
        <v>9.5</v>
      </c>
      <c r="F31" s="14">
        <v>34</v>
      </c>
      <c r="G31" s="13">
        <f t="shared" si="0"/>
        <v>56.5</v>
      </c>
    </row>
    <row r="32" spans="1:7" x14ac:dyDescent="0.35">
      <c r="A32" s="13">
        <v>30</v>
      </c>
      <c r="B32" s="13" t="s">
        <v>63</v>
      </c>
      <c r="C32" s="13" t="s">
        <v>7</v>
      </c>
      <c r="D32" s="14"/>
      <c r="E32" s="14">
        <v>11.5</v>
      </c>
      <c r="F32" s="14"/>
      <c r="G32" s="13">
        <f t="shared" si="0"/>
        <v>11.5</v>
      </c>
    </row>
    <row r="33" spans="1:7" x14ac:dyDescent="0.35">
      <c r="A33" s="13">
        <v>31</v>
      </c>
      <c r="B33" s="13" t="s">
        <v>64</v>
      </c>
      <c r="C33" s="13" t="s">
        <v>7</v>
      </c>
      <c r="D33" s="14">
        <v>12</v>
      </c>
      <c r="E33" s="14">
        <v>9</v>
      </c>
      <c r="F33" s="14">
        <v>28</v>
      </c>
      <c r="G33" s="13">
        <f t="shared" si="0"/>
        <v>49</v>
      </c>
    </row>
    <row r="34" spans="1:7" x14ac:dyDescent="0.35">
      <c r="A34" s="13">
        <v>32</v>
      </c>
      <c r="B34" s="13" t="s">
        <v>65</v>
      </c>
      <c r="C34" s="13" t="s">
        <v>7</v>
      </c>
      <c r="D34" s="14">
        <v>13</v>
      </c>
      <c r="E34" s="14">
        <v>10</v>
      </c>
      <c r="F34" s="14">
        <v>32</v>
      </c>
      <c r="G34" s="13">
        <f t="shared" si="0"/>
        <v>55</v>
      </c>
    </row>
    <row r="35" spans="1:7" x14ac:dyDescent="0.35">
      <c r="A35" s="13">
        <v>33</v>
      </c>
      <c r="B35" s="13" t="s">
        <v>66</v>
      </c>
      <c r="C35" s="13" t="s">
        <v>7</v>
      </c>
      <c r="D35" s="14">
        <v>12</v>
      </c>
      <c r="E35" s="14">
        <v>9</v>
      </c>
      <c r="F35" s="14">
        <v>18</v>
      </c>
      <c r="G35" s="13">
        <f t="shared" si="0"/>
        <v>39</v>
      </c>
    </row>
    <row r="36" spans="1:7" x14ac:dyDescent="0.35">
      <c r="A36" s="13">
        <v>34</v>
      </c>
      <c r="B36" s="13" t="s">
        <v>67</v>
      </c>
      <c r="C36" s="13" t="s">
        <v>7</v>
      </c>
      <c r="D36" s="14">
        <v>13</v>
      </c>
      <c r="E36" s="14">
        <v>13</v>
      </c>
      <c r="F36" s="14">
        <v>30</v>
      </c>
      <c r="G36" s="13">
        <f t="shared" si="0"/>
        <v>56</v>
      </c>
    </row>
    <row r="37" spans="1:7" x14ac:dyDescent="0.35">
      <c r="A37" s="13">
        <v>35</v>
      </c>
      <c r="B37" s="13" t="s">
        <v>68</v>
      </c>
      <c r="C37" s="13" t="s">
        <v>7</v>
      </c>
      <c r="D37" s="14"/>
      <c r="E37" s="27"/>
      <c r="F37" s="14"/>
      <c r="G37" s="13">
        <f t="shared" si="0"/>
        <v>0</v>
      </c>
    </row>
    <row r="38" spans="1:7" x14ac:dyDescent="0.35">
      <c r="A38" s="13">
        <v>36</v>
      </c>
      <c r="B38" s="13" t="s">
        <v>69</v>
      </c>
      <c r="C38" s="13" t="s">
        <v>9</v>
      </c>
      <c r="D38" s="14">
        <v>12</v>
      </c>
      <c r="E38" s="14">
        <v>10</v>
      </c>
      <c r="F38" s="14">
        <v>20</v>
      </c>
      <c r="G38" s="13">
        <f t="shared" si="0"/>
        <v>42</v>
      </c>
    </row>
    <row r="39" spans="1:7" x14ac:dyDescent="0.35">
      <c r="A39" s="13">
        <v>37</v>
      </c>
      <c r="B39" s="13" t="s">
        <v>70</v>
      </c>
      <c r="C39" s="13" t="s">
        <v>9</v>
      </c>
      <c r="D39" s="14"/>
      <c r="E39" s="27"/>
      <c r="F39" s="14"/>
      <c r="G39" s="13">
        <f t="shared" si="0"/>
        <v>0</v>
      </c>
    </row>
    <row r="40" spans="1:7" x14ac:dyDescent="0.35">
      <c r="A40" s="13">
        <v>38</v>
      </c>
      <c r="B40" s="13" t="s">
        <v>71</v>
      </c>
      <c r="C40" s="13" t="s">
        <v>7</v>
      </c>
      <c r="D40" s="14">
        <v>13</v>
      </c>
      <c r="E40" s="14">
        <v>9</v>
      </c>
      <c r="F40" s="14">
        <v>18</v>
      </c>
      <c r="G40" s="13">
        <f t="shared" si="0"/>
        <v>40</v>
      </c>
    </row>
    <row r="41" spans="1:7" x14ac:dyDescent="0.35">
      <c r="A41" s="13">
        <v>39</v>
      </c>
      <c r="B41" s="13" t="s">
        <v>72</v>
      </c>
      <c r="C41" s="13" t="s">
        <v>7</v>
      </c>
      <c r="D41" s="14">
        <v>9</v>
      </c>
      <c r="E41" s="14">
        <v>7.5</v>
      </c>
      <c r="F41" s="14">
        <v>20</v>
      </c>
      <c r="G41" s="13">
        <f t="shared" si="0"/>
        <v>36.5</v>
      </c>
    </row>
    <row r="42" spans="1:7" x14ac:dyDescent="0.35">
      <c r="A42" s="13">
        <v>40</v>
      </c>
      <c r="B42" s="13" t="s">
        <v>73</v>
      </c>
      <c r="C42" s="13" t="s">
        <v>7</v>
      </c>
      <c r="D42" s="14">
        <v>9</v>
      </c>
      <c r="E42" s="14">
        <v>8</v>
      </c>
      <c r="F42" s="14">
        <v>3</v>
      </c>
      <c r="G42" s="13">
        <f t="shared" si="0"/>
        <v>20</v>
      </c>
    </row>
    <row r="45" spans="1:7" x14ac:dyDescent="0.35">
      <c r="A45">
        <v>1</v>
      </c>
      <c r="B45" s="9"/>
    </row>
    <row r="46" spans="1:7" x14ac:dyDescent="0.35">
      <c r="A46">
        <v>2</v>
      </c>
      <c r="B46" s="28"/>
    </row>
    <row r="47" spans="1:7" x14ac:dyDescent="0.35">
      <c r="A47">
        <v>3</v>
      </c>
      <c r="B47" s="29"/>
    </row>
    <row r="48" spans="1:7" x14ac:dyDescent="0.35">
      <c r="A48">
        <v>4</v>
      </c>
      <c r="B48" s="30"/>
    </row>
    <row r="49" spans="1:2" x14ac:dyDescent="0.35">
      <c r="A49">
        <v>5</v>
      </c>
      <c r="B49" s="22"/>
    </row>
    <row r="50" spans="1:2" x14ac:dyDescent="0.35">
      <c r="A50">
        <v>6</v>
      </c>
      <c r="B50" s="23"/>
    </row>
    <row r="51" spans="1:2" x14ac:dyDescent="0.35">
      <c r="A51">
        <v>7</v>
      </c>
      <c r="B51" s="24"/>
    </row>
    <row r="52" spans="1:2" x14ac:dyDescent="0.35">
      <c r="A52">
        <v>8</v>
      </c>
      <c r="B52" s="25"/>
    </row>
    <row r="53" spans="1:2" x14ac:dyDescent="0.35">
      <c r="A53">
        <v>9</v>
      </c>
      <c r="B53" s="21"/>
    </row>
    <row r="54" spans="1:2" x14ac:dyDescent="0.35">
      <c r="A54">
        <v>10</v>
      </c>
      <c r="B54" s="31"/>
    </row>
    <row r="55" spans="1:2" x14ac:dyDescent="0.35">
      <c r="A55">
        <v>11</v>
      </c>
      <c r="B55" s="26"/>
    </row>
  </sheetData>
  <mergeCells count="1">
    <mergeCell ref="A1:G1"/>
  </mergeCells>
  <conditionalFormatting sqref="F3:F42">
    <cfRule type="cellIs" dxfId="10" priority="13" operator="lessThan">
      <formula>15</formula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{0D4A5C3A-60DE-477D-80F4-DA82D2E3B4DA}</x14:id>
        </ext>
      </extLst>
    </cfRule>
    <cfRule type="cellIs" dxfId="9" priority="11" operator="between">
      <formula>30</formula>
      <formula>40</formula>
    </cfRule>
    <cfRule type="cellIs" dxfId="8" priority="10" operator="equal">
      <formula>20</formula>
    </cfRule>
  </conditionalFormatting>
  <conditionalFormatting sqref="D3:D42">
    <cfRule type="cellIs" dxfId="7" priority="9" operator="equal">
      <formula>0</formula>
    </cfRule>
  </conditionalFormatting>
  <conditionalFormatting sqref="E3:E42">
    <cfRule type="cellIs" dxfId="6" priority="8" operator="equal">
      <formula>0</formula>
    </cfRule>
  </conditionalFormatting>
  <conditionalFormatting sqref="C3:C42">
    <cfRule type="cellIs" dxfId="5" priority="7" operator="equal">
      <formula>"Female"</formula>
    </cfRule>
  </conditionalFormatting>
  <conditionalFormatting sqref="G3:G42">
    <cfRule type="top10" dxfId="4" priority="6" percent="1" rank="1"/>
    <cfRule type="cellIs" dxfId="3" priority="3" operator="equal">
      <formula>0</formula>
    </cfRule>
  </conditionalFormatting>
  <conditionalFormatting sqref="G40:G42 G38 G3:G36">
    <cfRule type="top10" dxfId="2" priority="4" percent="1" bottom="1" rank="1"/>
  </conditionalFormatting>
  <conditionalFormatting sqref="B3:B42">
    <cfRule type="expression" dxfId="1" priority="1">
      <formula>AND($C3="Female",$G3&gt;20)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4A5C3A-60DE-477D-80F4-DA82D2E3B4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4907-BBA1-41F6-8F93-762306E70374}">
  <dimension ref="A1:I28"/>
  <sheetViews>
    <sheetView workbookViewId="0">
      <selection activeCell="C20" sqref="C20"/>
    </sheetView>
  </sheetViews>
  <sheetFormatPr defaultRowHeight="14.5" x14ac:dyDescent="0.35"/>
  <cols>
    <col min="3" max="3" width="9.1796875" customWidth="1"/>
    <col min="8" max="8" width="18.1796875" customWidth="1"/>
  </cols>
  <sheetData>
    <row r="1" spans="1:9" x14ac:dyDescent="0.35">
      <c r="A1" s="16" t="s">
        <v>18</v>
      </c>
      <c r="B1" s="15" t="s">
        <v>19</v>
      </c>
      <c r="C1" s="15" t="s">
        <v>20</v>
      </c>
      <c r="D1" s="15" t="s">
        <v>21</v>
      </c>
      <c r="E1" s="15" t="s">
        <v>22</v>
      </c>
      <c r="F1" s="15" t="s">
        <v>23</v>
      </c>
      <c r="G1" s="15" t="s">
        <v>24</v>
      </c>
      <c r="H1" s="15" t="s">
        <v>25</v>
      </c>
      <c r="I1" s="15" t="s">
        <v>26</v>
      </c>
    </row>
    <row r="2" spans="1:9" x14ac:dyDescent="0.35">
      <c r="A2" s="17">
        <v>60</v>
      </c>
      <c r="B2" s="2">
        <f>AVERAGE(A2:A25)</f>
        <v>51.833333333333336</v>
      </c>
      <c r="C2" s="3">
        <f>MEDIAN(A2:A25)</f>
        <v>53</v>
      </c>
      <c r="D2" s="3">
        <f>MODE(A2:A25)</f>
        <v>52</v>
      </c>
      <c r="E2" s="2">
        <f>MIN(A2:A25)</f>
        <v>1</v>
      </c>
      <c r="F2" s="2">
        <f>MAX(A2:A25)</f>
        <v>98</v>
      </c>
      <c r="G2" s="2">
        <f>F2-E2</f>
        <v>97</v>
      </c>
      <c r="H2" s="3">
        <f>_xlfn.STDEV.S(A2:A25)</f>
        <v>28.401877872187725</v>
      </c>
      <c r="I2" s="3">
        <f>_xlfn.VAR.S(A2:A25)</f>
        <v>806.66666666666674</v>
      </c>
    </row>
    <row r="3" spans="1:9" x14ac:dyDescent="0.35">
      <c r="A3" s="17">
        <v>61</v>
      </c>
    </row>
    <row r="4" spans="1:9" x14ac:dyDescent="0.35">
      <c r="A4" s="17">
        <v>52</v>
      </c>
    </row>
    <row r="5" spans="1:9" x14ac:dyDescent="0.35">
      <c r="A5" s="17">
        <v>65</v>
      </c>
    </row>
    <row r="6" spans="1:9" x14ac:dyDescent="0.35">
      <c r="A6" s="17">
        <v>97</v>
      </c>
    </row>
    <row r="7" spans="1:9" x14ac:dyDescent="0.35">
      <c r="A7" s="17">
        <v>52</v>
      </c>
    </row>
    <row r="8" spans="1:9" x14ac:dyDescent="0.35">
      <c r="A8" s="17">
        <v>64</v>
      </c>
    </row>
    <row r="9" spans="1:9" x14ac:dyDescent="0.35">
      <c r="A9" s="17">
        <v>70</v>
      </c>
    </row>
    <row r="10" spans="1:9" x14ac:dyDescent="0.35">
      <c r="A10" s="17">
        <v>88</v>
      </c>
    </row>
    <row r="11" spans="1:9" x14ac:dyDescent="0.35">
      <c r="A11" s="17">
        <v>89</v>
      </c>
    </row>
    <row r="12" spans="1:9" x14ac:dyDescent="0.35">
      <c r="A12" s="17">
        <v>65</v>
      </c>
    </row>
    <row r="13" spans="1:9" x14ac:dyDescent="0.35">
      <c r="A13" s="17">
        <v>45</v>
      </c>
    </row>
    <row r="14" spans="1:9" x14ac:dyDescent="0.35">
      <c r="A14" s="17">
        <v>33</v>
      </c>
    </row>
    <row r="15" spans="1:9" x14ac:dyDescent="0.35">
      <c r="A15" s="17">
        <v>21</v>
      </c>
    </row>
    <row r="16" spans="1:9" x14ac:dyDescent="0.35">
      <c r="A16" s="17">
        <v>85</v>
      </c>
    </row>
    <row r="17" spans="1:2" x14ac:dyDescent="0.35">
      <c r="A17" s="17">
        <v>43</v>
      </c>
    </row>
    <row r="18" spans="1:2" x14ac:dyDescent="0.35">
      <c r="A18" s="17">
        <v>98</v>
      </c>
    </row>
    <row r="19" spans="1:2" x14ac:dyDescent="0.35">
      <c r="A19" s="17">
        <v>37</v>
      </c>
    </row>
    <row r="20" spans="1:2" x14ac:dyDescent="0.35">
      <c r="A20" s="17">
        <v>1</v>
      </c>
    </row>
    <row r="21" spans="1:2" x14ac:dyDescent="0.35">
      <c r="A21" s="17">
        <v>7</v>
      </c>
    </row>
    <row r="22" spans="1:2" x14ac:dyDescent="0.35">
      <c r="A22" s="17">
        <v>12</v>
      </c>
    </row>
    <row r="23" spans="1:2" x14ac:dyDescent="0.35">
      <c r="A23" s="17">
        <v>17</v>
      </c>
    </row>
    <row r="24" spans="1:2" x14ac:dyDescent="0.35">
      <c r="A24" s="17">
        <v>28</v>
      </c>
    </row>
    <row r="25" spans="1:2" x14ac:dyDescent="0.35">
      <c r="A25" s="18">
        <v>54</v>
      </c>
      <c r="B25" s="10"/>
    </row>
    <row r="26" spans="1:2" x14ac:dyDescent="0.35">
      <c r="A26" s="19" t="s">
        <v>28</v>
      </c>
      <c r="B26" s="19">
        <v>25</v>
      </c>
    </row>
    <row r="27" spans="1:2" x14ac:dyDescent="0.35">
      <c r="A27" s="19" t="s">
        <v>27</v>
      </c>
      <c r="B27" s="19">
        <f>SUM(A2:A26)</f>
        <v>1244</v>
      </c>
    </row>
    <row r="28" spans="1:2" x14ac:dyDescent="0.35">
      <c r="A28" s="11"/>
      <c r="B2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9CD6-A5C3-447D-B9B6-C54A87583964}">
  <dimension ref="B1:M25"/>
  <sheetViews>
    <sheetView tabSelected="1" topLeftCell="B1" zoomScale="103" workbookViewId="0">
      <selection activeCell="M10" sqref="M10"/>
    </sheetView>
  </sheetViews>
  <sheetFormatPr defaultRowHeight="14.5" x14ac:dyDescent="0.35"/>
  <cols>
    <col min="2" max="2" width="13.90625" customWidth="1"/>
    <col min="3" max="3" width="15.08984375" customWidth="1"/>
    <col min="6" max="6" width="10.26953125" customWidth="1"/>
    <col min="7" max="7" width="11.7265625" customWidth="1"/>
    <col min="9" max="9" width="10.08984375" customWidth="1"/>
    <col min="10" max="10" width="11.81640625" customWidth="1"/>
    <col min="11" max="11" width="10.36328125" customWidth="1"/>
  </cols>
  <sheetData>
    <row r="1" spans="2:13" x14ac:dyDescent="0.35">
      <c r="B1" t="s">
        <v>105</v>
      </c>
      <c r="C1" t="s">
        <v>106</v>
      </c>
      <c r="D1" t="s">
        <v>107</v>
      </c>
      <c r="E1" t="s">
        <v>119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</row>
    <row r="2" spans="2:13" x14ac:dyDescent="0.35">
      <c r="B2" t="s">
        <v>114</v>
      </c>
      <c r="C2">
        <v>2015</v>
      </c>
      <c r="D2">
        <v>3</v>
      </c>
      <c r="E2" t="s">
        <v>120</v>
      </c>
      <c r="F2" t="s">
        <v>124</v>
      </c>
      <c r="G2" t="s">
        <v>127</v>
      </c>
      <c r="H2">
        <v>9500</v>
      </c>
      <c r="I2">
        <v>9400</v>
      </c>
      <c r="J2" s="20" t="s">
        <v>131</v>
      </c>
      <c r="K2" s="36">
        <v>42830</v>
      </c>
      <c r="L2">
        <v>1</v>
      </c>
      <c r="M2" t="s">
        <v>148</v>
      </c>
    </row>
    <row r="3" spans="2:13" x14ac:dyDescent="0.35">
      <c r="B3" t="s">
        <v>115</v>
      </c>
      <c r="C3">
        <v>2017</v>
      </c>
      <c r="D3">
        <v>2</v>
      </c>
      <c r="E3" t="s">
        <v>121</v>
      </c>
      <c r="F3" t="s">
        <v>125</v>
      </c>
      <c r="G3" t="s">
        <v>128</v>
      </c>
      <c r="H3">
        <v>21000</v>
      </c>
      <c r="I3">
        <v>19500</v>
      </c>
      <c r="J3" s="20" t="s">
        <v>132</v>
      </c>
      <c r="K3" s="20" t="s">
        <v>139</v>
      </c>
      <c r="L3">
        <v>2</v>
      </c>
      <c r="M3" s="39" t="s">
        <v>149</v>
      </c>
    </row>
    <row r="4" spans="2:13" x14ac:dyDescent="0.35">
      <c r="B4" t="s">
        <v>116</v>
      </c>
      <c r="C4">
        <v>2018</v>
      </c>
      <c r="D4">
        <v>4</v>
      </c>
      <c r="E4" t="s">
        <v>122</v>
      </c>
      <c r="F4" t="s">
        <v>125</v>
      </c>
      <c r="G4" t="s">
        <v>128</v>
      </c>
      <c r="H4">
        <v>9700</v>
      </c>
      <c r="I4">
        <v>9600</v>
      </c>
      <c r="J4" s="20" t="s">
        <v>133</v>
      </c>
      <c r="K4" s="20" t="s">
        <v>140</v>
      </c>
      <c r="L4">
        <v>3</v>
      </c>
      <c r="M4" t="s">
        <v>150</v>
      </c>
    </row>
    <row r="5" spans="2:13" x14ac:dyDescent="0.35">
      <c r="B5" t="s">
        <v>117</v>
      </c>
      <c r="C5">
        <v>2018</v>
      </c>
      <c r="D5">
        <v>2</v>
      </c>
      <c r="E5" t="s">
        <v>121</v>
      </c>
      <c r="F5" t="s">
        <v>125</v>
      </c>
      <c r="G5" t="s">
        <v>129</v>
      </c>
      <c r="H5">
        <v>22000</v>
      </c>
      <c r="I5">
        <v>18600</v>
      </c>
      <c r="J5" s="20" t="s">
        <v>134</v>
      </c>
      <c r="K5" s="36">
        <v>43498</v>
      </c>
      <c r="L5">
        <v>4</v>
      </c>
      <c r="M5" t="s">
        <v>151</v>
      </c>
    </row>
    <row r="6" spans="2:13" x14ac:dyDescent="0.35">
      <c r="B6" t="s">
        <v>118</v>
      </c>
      <c r="C6">
        <v>2017</v>
      </c>
      <c r="D6">
        <v>1</v>
      </c>
      <c r="E6" t="s">
        <v>123</v>
      </c>
      <c r="F6" t="s">
        <v>125</v>
      </c>
      <c r="G6" t="s">
        <v>130</v>
      </c>
      <c r="H6">
        <v>14500</v>
      </c>
      <c r="I6">
        <v>12100</v>
      </c>
      <c r="J6" s="36">
        <v>42830</v>
      </c>
      <c r="K6" s="20" t="s">
        <v>141</v>
      </c>
      <c r="L6">
        <v>5</v>
      </c>
      <c r="M6" t="s">
        <v>152</v>
      </c>
    </row>
    <row r="7" spans="2:13" x14ac:dyDescent="0.35">
      <c r="B7" t="s">
        <v>116</v>
      </c>
      <c r="C7">
        <v>2015</v>
      </c>
      <c r="D7">
        <v>1</v>
      </c>
      <c r="E7" t="s">
        <v>120</v>
      </c>
      <c r="F7" t="s">
        <v>124</v>
      </c>
      <c r="G7" t="s">
        <v>129</v>
      </c>
      <c r="H7">
        <v>9700</v>
      </c>
      <c r="I7">
        <v>9200</v>
      </c>
      <c r="J7" s="20" t="s">
        <v>135</v>
      </c>
      <c r="K7" s="36">
        <v>43437</v>
      </c>
      <c r="L7">
        <v>6</v>
      </c>
      <c r="M7" t="s">
        <v>153</v>
      </c>
    </row>
    <row r="8" spans="2:13" x14ac:dyDescent="0.35">
      <c r="B8" t="s">
        <v>115</v>
      </c>
      <c r="C8">
        <v>2017</v>
      </c>
      <c r="D8">
        <v>2</v>
      </c>
      <c r="E8" t="s">
        <v>120</v>
      </c>
      <c r="F8" t="s">
        <v>125</v>
      </c>
      <c r="G8" t="s">
        <v>128</v>
      </c>
      <c r="H8">
        <v>21000</v>
      </c>
      <c r="I8">
        <v>20300</v>
      </c>
      <c r="J8" s="20" t="s">
        <v>136</v>
      </c>
      <c r="K8" s="36">
        <v>43079</v>
      </c>
    </row>
    <row r="9" spans="2:13" x14ac:dyDescent="0.35">
      <c r="B9" t="s">
        <v>117</v>
      </c>
      <c r="C9">
        <v>2018</v>
      </c>
      <c r="D9">
        <v>2</v>
      </c>
      <c r="E9" t="s">
        <v>121</v>
      </c>
      <c r="F9" t="s">
        <v>125</v>
      </c>
      <c r="G9" t="s">
        <v>129</v>
      </c>
      <c r="H9">
        <v>22000</v>
      </c>
      <c r="I9">
        <v>21100</v>
      </c>
      <c r="J9" s="36">
        <v>43171</v>
      </c>
      <c r="K9" s="36">
        <v>43527</v>
      </c>
    </row>
    <row r="10" spans="2:13" x14ac:dyDescent="0.35">
      <c r="B10" t="s">
        <v>118</v>
      </c>
      <c r="C10">
        <v>2018</v>
      </c>
      <c r="D10">
        <v>2</v>
      </c>
      <c r="E10" t="s">
        <v>121</v>
      </c>
      <c r="F10" t="s">
        <v>125</v>
      </c>
      <c r="G10" t="s">
        <v>127</v>
      </c>
      <c r="H10">
        <v>14500</v>
      </c>
      <c r="I10">
        <v>12000</v>
      </c>
      <c r="J10" s="36">
        <v>42771</v>
      </c>
      <c r="K10" s="36">
        <v>43075</v>
      </c>
    </row>
    <row r="11" spans="2:13" x14ac:dyDescent="0.35">
      <c r="B11" t="s">
        <v>116</v>
      </c>
      <c r="C11">
        <v>2017</v>
      </c>
      <c r="D11">
        <v>3</v>
      </c>
      <c r="E11" t="s">
        <v>122</v>
      </c>
      <c r="F11" t="s">
        <v>125</v>
      </c>
      <c r="G11" t="s">
        <v>127</v>
      </c>
      <c r="H11">
        <v>9700</v>
      </c>
      <c r="I11">
        <v>8600</v>
      </c>
      <c r="J11" s="36" t="s">
        <v>137</v>
      </c>
      <c r="K11" s="20" t="s">
        <v>142</v>
      </c>
    </row>
    <row r="12" spans="2:13" x14ac:dyDescent="0.35">
      <c r="B12" t="s">
        <v>115</v>
      </c>
      <c r="C12">
        <v>2015</v>
      </c>
      <c r="D12">
        <v>4</v>
      </c>
      <c r="E12" t="s">
        <v>122</v>
      </c>
      <c r="F12" t="s">
        <v>125</v>
      </c>
      <c r="G12" t="s">
        <v>129</v>
      </c>
      <c r="H12">
        <v>21000</v>
      </c>
      <c r="I12">
        <v>18700</v>
      </c>
      <c r="J12" s="36">
        <v>42896</v>
      </c>
      <c r="K12" s="36">
        <v>42897</v>
      </c>
    </row>
    <row r="13" spans="2:13" x14ac:dyDescent="0.35">
      <c r="B13" t="s">
        <v>118</v>
      </c>
      <c r="C13">
        <v>2017</v>
      </c>
      <c r="D13">
        <v>1</v>
      </c>
      <c r="E13" t="s">
        <v>123</v>
      </c>
      <c r="F13" t="s">
        <v>125</v>
      </c>
      <c r="G13" t="s">
        <v>130</v>
      </c>
      <c r="H13">
        <v>14500</v>
      </c>
      <c r="I13">
        <v>12400</v>
      </c>
      <c r="J13" s="36">
        <v>42952</v>
      </c>
      <c r="K13" s="36">
        <v>42894</v>
      </c>
    </row>
    <row r="14" spans="2:13" x14ac:dyDescent="0.35">
      <c r="B14" t="s">
        <v>116</v>
      </c>
      <c r="C14">
        <v>2018</v>
      </c>
      <c r="D14">
        <v>1</v>
      </c>
      <c r="E14" t="s">
        <v>123</v>
      </c>
      <c r="F14" t="s">
        <v>124</v>
      </c>
      <c r="G14" t="s">
        <v>127</v>
      </c>
      <c r="H14">
        <v>9700</v>
      </c>
      <c r="I14">
        <v>9500</v>
      </c>
      <c r="J14" s="36">
        <v>43133</v>
      </c>
      <c r="K14" s="20" t="s">
        <v>143</v>
      </c>
    </row>
    <row r="15" spans="2:13" x14ac:dyDescent="0.35">
      <c r="B15" t="s">
        <v>118</v>
      </c>
      <c r="C15">
        <v>2018</v>
      </c>
      <c r="D15">
        <v>2</v>
      </c>
      <c r="E15" t="s">
        <v>123</v>
      </c>
      <c r="F15" t="s">
        <v>126</v>
      </c>
      <c r="G15" t="s">
        <v>127</v>
      </c>
      <c r="H15">
        <v>14500</v>
      </c>
      <c r="I15">
        <v>14400</v>
      </c>
      <c r="J15" s="20" t="s">
        <v>138</v>
      </c>
      <c r="K15" s="36">
        <v>42984</v>
      </c>
    </row>
    <row r="19" spans="2:3" x14ac:dyDescent="0.35">
      <c r="B19" s="38" t="s">
        <v>145</v>
      </c>
      <c r="C19" t="s">
        <v>144</v>
      </c>
    </row>
    <row r="20" spans="2:3" x14ac:dyDescent="0.35">
      <c r="B20" s="35" t="s">
        <v>115</v>
      </c>
      <c r="C20" s="37">
        <v>58500</v>
      </c>
    </row>
    <row r="21" spans="2:3" x14ac:dyDescent="0.35">
      <c r="B21" s="35" t="s">
        <v>118</v>
      </c>
      <c r="C21" s="37">
        <v>50900</v>
      </c>
    </row>
    <row r="22" spans="2:3" x14ac:dyDescent="0.35">
      <c r="B22" s="35" t="s">
        <v>117</v>
      </c>
      <c r="C22" s="37">
        <v>39700</v>
      </c>
    </row>
    <row r="23" spans="2:3" x14ac:dyDescent="0.35">
      <c r="B23" s="35" t="s">
        <v>116</v>
      </c>
      <c r="C23" s="37">
        <v>36900</v>
      </c>
    </row>
    <row r="24" spans="2:3" x14ac:dyDescent="0.35">
      <c r="B24" s="35" t="s">
        <v>114</v>
      </c>
      <c r="C24" s="37">
        <v>9400</v>
      </c>
    </row>
    <row r="25" spans="2:3" x14ac:dyDescent="0.35">
      <c r="B25" s="35" t="s">
        <v>146</v>
      </c>
      <c r="C25" s="37">
        <v>195400</v>
      </c>
    </row>
  </sheetData>
  <pageMargins left="0.7" right="0.7" top="0.75" bottom="0.75" header="0.3" footer="0.3"/>
  <pageSetup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169D-598B-4460-AC3F-3B828FF318D3}">
  <dimension ref="A2:B8"/>
  <sheetViews>
    <sheetView workbookViewId="0">
      <selection activeCell="A2" sqref="A2:B8"/>
    </sheetView>
  </sheetViews>
  <sheetFormatPr defaultRowHeight="14.5" x14ac:dyDescent="0.35"/>
  <cols>
    <col min="1" max="1" width="14" bestFit="1" customWidth="1"/>
    <col min="2" max="2" width="15.6328125" bestFit="1" customWidth="1"/>
  </cols>
  <sheetData>
    <row r="2" spans="1:2" x14ac:dyDescent="0.35">
      <c r="A2" s="38" t="s">
        <v>145</v>
      </c>
      <c r="B2" t="s">
        <v>144</v>
      </c>
    </row>
    <row r="3" spans="1:2" x14ac:dyDescent="0.35">
      <c r="A3" s="35" t="s">
        <v>115</v>
      </c>
      <c r="B3" s="37">
        <v>58500</v>
      </c>
    </row>
    <row r="4" spans="1:2" x14ac:dyDescent="0.35">
      <c r="A4" s="35" t="s">
        <v>118</v>
      </c>
      <c r="B4" s="37">
        <v>50900</v>
      </c>
    </row>
    <row r="5" spans="1:2" x14ac:dyDescent="0.35">
      <c r="A5" s="35" t="s">
        <v>117</v>
      </c>
      <c r="B5" s="37">
        <v>39700</v>
      </c>
    </row>
    <row r="6" spans="1:2" x14ac:dyDescent="0.35">
      <c r="A6" s="35" t="s">
        <v>116</v>
      </c>
      <c r="B6" s="37">
        <v>36900</v>
      </c>
    </row>
    <row r="7" spans="1:2" x14ac:dyDescent="0.35">
      <c r="A7" s="35" t="s">
        <v>114</v>
      </c>
      <c r="B7" s="37">
        <v>9400</v>
      </c>
    </row>
    <row r="8" spans="1:2" x14ac:dyDescent="0.35">
      <c r="A8" s="35" t="s">
        <v>146</v>
      </c>
      <c r="B8" s="37">
        <v>195400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E864-7CE8-4465-AEB2-E1B597BF07CB}">
  <dimension ref="A2:C7"/>
  <sheetViews>
    <sheetView workbookViewId="0"/>
  </sheetViews>
  <sheetFormatPr defaultRowHeight="14.5" x14ac:dyDescent="0.35"/>
  <cols>
    <col min="1" max="1" width="12.36328125" bestFit="1" customWidth="1"/>
    <col min="2" max="2" width="15.6328125" bestFit="1" customWidth="1"/>
    <col min="3" max="3" width="17.81640625" bestFit="1" customWidth="1"/>
  </cols>
  <sheetData>
    <row r="2" spans="1:3" x14ac:dyDescent="0.35">
      <c r="A2" s="38" t="s">
        <v>145</v>
      </c>
      <c r="B2" t="s">
        <v>144</v>
      </c>
      <c r="C2" t="s">
        <v>147</v>
      </c>
    </row>
    <row r="3" spans="1:3" x14ac:dyDescent="0.35">
      <c r="A3" s="35" t="s">
        <v>121</v>
      </c>
      <c r="B3" s="37">
        <v>71200</v>
      </c>
      <c r="C3" s="37">
        <v>19875</v>
      </c>
    </row>
    <row r="4" spans="1:3" x14ac:dyDescent="0.35">
      <c r="A4" s="35" t="s">
        <v>123</v>
      </c>
      <c r="B4" s="37">
        <v>48400</v>
      </c>
      <c r="C4" s="37">
        <v>13300</v>
      </c>
    </row>
    <row r="5" spans="1:3" x14ac:dyDescent="0.35">
      <c r="A5" s="35" t="s">
        <v>120</v>
      </c>
      <c r="B5" s="37">
        <v>38900</v>
      </c>
      <c r="C5" s="37">
        <v>13400</v>
      </c>
    </row>
    <row r="6" spans="1:3" x14ac:dyDescent="0.35">
      <c r="A6" s="35" t="s">
        <v>122</v>
      </c>
      <c r="B6" s="37">
        <v>36900</v>
      </c>
      <c r="C6" s="37">
        <v>13466.666666666666</v>
      </c>
    </row>
    <row r="7" spans="1:3" x14ac:dyDescent="0.35">
      <c r="A7" s="35" t="s">
        <v>146</v>
      </c>
      <c r="B7" s="37">
        <v>195400</v>
      </c>
      <c r="C7" s="37">
        <v>15235.714285714286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StudentUser</dc:creator>
  <cp:lastModifiedBy>Muhammad Ahmed</cp:lastModifiedBy>
  <dcterms:created xsi:type="dcterms:W3CDTF">2021-10-08T22:40:33Z</dcterms:created>
  <dcterms:modified xsi:type="dcterms:W3CDTF">2021-10-13T10:21:55Z</dcterms:modified>
</cp:coreProperties>
</file>