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ge\Receipt_creation\sample_example\"/>
    </mc:Choice>
  </mc:AlternateContent>
  <xr:revisionPtr revIDLastSave="0" documentId="13_ncr:1_{3AE9D5BF-020A-40C6-A295-38B445BF0077}" xr6:coauthVersionLast="45" xr6:coauthVersionMax="45" xr10:uidLastSave="{00000000-0000-0000-0000-000000000000}"/>
  <bookViews>
    <workbookView xWindow="22932" yWindow="-108" windowWidth="23256" windowHeight="14016" firstSheet="4" activeTab="7" xr2:uid="{CFAEB60E-21E0-496D-BCC1-DFECD38A5726}"/>
  </bookViews>
  <sheets>
    <sheet name="January - March 7, 2020" sheetId="10" r:id="rId1"/>
    <sheet name="July 11 &amp; 12,  2020" sheetId="6" r:id="rId2"/>
    <sheet name="July 26 &amp; Aug 1, 2020" sheetId="1" r:id="rId3"/>
    <sheet name="August 15, 2020" sheetId="3" r:id="rId4"/>
    <sheet name="September 7, 2020" sheetId="7" r:id="rId5"/>
    <sheet name="September 19, 20, 2020" sheetId="9" r:id="rId6"/>
    <sheet name="September 25 &amp; 26, 2020" sheetId="8" r:id="rId7"/>
    <sheet name="October 17, 2020" sheetId="11" r:id="rId8"/>
    <sheet name="Income Statement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1" l="1"/>
  <c r="K17" i="11"/>
  <c r="I17" i="11"/>
  <c r="G17" i="11"/>
  <c r="E17" i="11"/>
  <c r="N17" i="11" l="1"/>
  <c r="E16" i="11"/>
  <c r="P10" i="8"/>
  <c r="O10" i="8"/>
  <c r="M18" i="11" l="1"/>
  <c r="M20" i="11"/>
  <c r="M12" i="11"/>
  <c r="M19" i="11"/>
  <c r="M16" i="11"/>
  <c r="M3" i="11"/>
  <c r="M15" i="11"/>
  <c r="M14" i="11"/>
  <c r="M5" i="11"/>
  <c r="M10" i="11"/>
  <c r="M13" i="11"/>
  <c r="M6" i="11"/>
  <c r="M9" i="11"/>
  <c r="M11" i="11"/>
  <c r="M8" i="11"/>
  <c r="M7" i="11"/>
  <c r="M4" i="11"/>
  <c r="K18" i="11"/>
  <c r="K20" i="11"/>
  <c r="K12" i="11"/>
  <c r="K19" i="11"/>
  <c r="K16" i="11"/>
  <c r="K3" i="11"/>
  <c r="K15" i="11"/>
  <c r="K14" i="11"/>
  <c r="K5" i="11"/>
  <c r="K10" i="11"/>
  <c r="K13" i="11"/>
  <c r="K6" i="11"/>
  <c r="K9" i="11"/>
  <c r="K11" i="11"/>
  <c r="K8" i="11"/>
  <c r="K7" i="11"/>
  <c r="K4" i="11"/>
  <c r="I18" i="11"/>
  <c r="I20" i="11"/>
  <c r="I12" i="11"/>
  <c r="I19" i="11"/>
  <c r="I16" i="11"/>
  <c r="I3" i="11"/>
  <c r="I15" i="11"/>
  <c r="I14" i="11"/>
  <c r="I5" i="11"/>
  <c r="I10" i="11"/>
  <c r="I13" i="11"/>
  <c r="I6" i="11"/>
  <c r="I9" i="11"/>
  <c r="I11" i="11"/>
  <c r="I8" i="11"/>
  <c r="I7" i="11"/>
  <c r="I4" i="11"/>
  <c r="G18" i="11"/>
  <c r="G20" i="11"/>
  <c r="G12" i="11"/>
  <c r="G19" i="11"/>
  <c r="G16" i="11"/>
  <c r="G3" i="11"/>
  <c r="G15" i="11"/>
  <c r="G14" i="11"/>
  <c r="G5" i="11"/>
  <c r="G10" i="11"/>
  <c r="G13" i="11"/>
  <c r="G6" i="11"/>
  <c r="G9" i="11"/>
  <c r="G11" i="11"/>
  <c r="G8" i="11"/>
  <c r="G7" i="11"/>
  <c r="G4" i="11"/>
  <c r="E18" i="11"/>
  <c r="E20" i="11"/>
  <c r="E12" i="11"/>
  <c r="E19" i="11"/>
  <c r="E3" i="11"/>
  <c r="E15" i="11"/>
  <c r="E14" i="11"/>
  <c r="E5" i="11"/>
  <c r="E10" i="11"/>
  <c r="E13" i="11"/>
  <c r="E6" i="11"/>
  <c r="E9" i="11"/>
  <c r="E11" i="11"/>
  <c r="E8" i="11"/>
  <c r="E7" i="11"/>
  <c r="E4" i="11"/>
  <c r="N7" i="11" l="1"/>
  <c r="N8" i="11"/>
  <c r="N11" i="11"/>
  <c r="N9" i="11"/>
  <c r="N18" i="11"/>
  <c r="N20" i="11"/>
  <c r="N19" i="11"/>
  <c r="N12" i="11"/>
  <c r="N16" i="11"/>
  <c r="N3" i="11"/>
  <c r="N15" i="11"/>
  <c r="N14" i="11"/>
  <c r="N5" i="11"/>
  <c r="N10" i="11"/>
  <c r="N13" i="11"/>
  <c r="N6" i="11"/>
  <c r="N4" i="11"/>
  <c r="I7" i="8"/>
  <c r="K7" i="8"/>
  <c r="G7" i="8"/>
  <c r="E7" i="8"/>
  <c r="K8" i="8"/>
  <c r="I8" i="8"/>
  <c r="G8" i="8"/>
  <c r="H10" i="8"/>
  <c r="E9" i="8"/>
  <c r="E8" i="8"/>
  <c r="I6" i="8"/>
  <c r="I9" i="8" s="1"/>
  <c r="I4" i="8"/>
  <c r="K6" i="8"/>
  <c r="I5" i="8"/>
  <c r="K9" i="8"/>
  <c r="K4" i="8"/>
  <c r="K5" i="8"/>
  <c r="E6" i="8"/>
  <c r="E5" i="8"/>
  <c r="E4" i="8"/>
  <c r="N8" i="8" l="1"/>
  <c r="N9" i="8"/>
  <c r="N7" i="8"/>
  <c r="I10" i="8"/>
  <c r="L21" i="11"/>
  <c r="M21" i="11" s="1"/>
  <c r="J21" i="11"/>
  <c r="K21" i="11" s="1"/>
  <c r="H21" i="11"/>
  <c r="I21" i="11" s="1"/>
  <c r="F21" i="11"/>
  <c r="G21" i="11" s="1"/>
  <c r="D21" i="11"/>
  <c r="E21" i="11" s="1"/>
  <c r="D62" i="8"/>
  <c r="L10" i="8"/>
  <c r="J10" i="8"/>
  <c r="K10" i="8" s="1"/>
  <c r="F10" i="8"/>
  <c r="D10" i="8"/>
  <c r="E10" i="8" s="1"/>
  <c r="G6" i="8"/>
  <c r="N6" i="8" s="1"/>
  <c r="M5" i="8"/>
  <c r="G5" i="8"/>
  <c r="G4" i="8"/>
  <c r="N21" i="11" l="1"/>
  <c r="N5" i="8"/>
  <c r="G10" i="8"/>
  <c r="N4" i="8"/>
  <c r="M10" i="8"/>
  <c r="G9" i="10"/>
  <c r="E9" i="10"/>
  <c r="N8" i="10"/>
  <c r="M8" i="10"/>
  <c r="K8" i="10"/>
  <c r="K7" i="10"/>
  <c r="I8" i="10"/>
  <c r="N4" i="10"/>
  <c r="E7" i="10"/>
  <c r="I6" i="10"/>
  <c r="N6" i="10" s="1"/>
  <c r="E5" i="10"/>
  <c r="D83" i="10"/>
  <c r="L10" i="10"/>
  <c r="J10" i="10"/>
  <c r="H10" i="10"/>
  <c r="F10" i="10"/>
  <c r="G10" i="10" s="1"/>
  <c r="D10" i="10"/>
  <c r="M9" i="10"/>
  <c r="N9" i="10" s="1"/>
  <c r="K9" i="10"/>
  <c r="K10" i="10" s="1"/>
  <c r="I9" i="10"/>
  <c r="M7" i="10"/>
  <c r="M10" i="10" s="1"/>
  <c r="I7" i="10"/>
  <c r="G6" i="10"/>
  <c r="E6" i="10"/>
  <c r="G5" i="10"/>
  <c r="N5" i="10" s="1"/>
  <c r="E4" i="10"/>
  <c r="I10" i="10" l="1"/>
  <c r="N10" i="8"/>
  <c r="N7" i="10"/>
  <c r="E10" i="10"/>
  <c r="N10" i="10" s="1"/>
  <c r="G4" i="5"/>
  <c r="E9" i="5"/>
  <c r="D9" i="5"/>
  <c r="C9" i="5"/>
  <c r="F9" i="5"/>
  <c r="D47" i="7"/>
  <c r="D82" i="3"/>
  <c r="D62" i="9"/>
  <c r="K7" i="9"/>
  <c r="G7" i="9"/>
  <c r="G6" i="9"/>
  <c r="N6" i="9" s="1"/>
  <c r="M5" i="9"/>
  <c r="K5" i="9"/>
  <c r="I5" i="9"/>
  <c r="G5" i="9"/>
  <c r="E4" i="9"/>
  <c r="L10" i="9"/>
  <c r="J10" i="9"/>
  <c r="H10" i="9"/>
  <c r="F10" i="9"/>
  <c r="D10" i="9"/>
  <c r="M7" i="9"/>
  <c r="I7" i="9"/>
  <c r="E7" i="9"/>
  <c r="E5" i="9"/>
  <c r="I4" i="9"/>
  <c r="G4" i="9"/>
  <c r="N5" i="9" l="1"/>
  <c r="M10" i="9"/>
  <c r="N7" i="9"/>
  <c r="E10" i="9"/>
  <c r="G10" i="9"/>
  <c r="K10" i="9"/>
  <c r="N4" i="9"/>
  <c r="I10" i="9"/>
  <c r="O4" i="7"/>
  <c r="O6" i="7" s="1"/>
  <c r="M4" i="7"/>
  <c r="M6" i="7" s="1"/>
  <c r="K4" i="7"/>
  <c r="K6" i="7" s="1"/>
  <c r="I4" i="7"/>
  <c r="E4" i="7"/>
  <c r="E6" i="7" s="1"/>
  <c r="N6" i="7"/>
  <c r="L6" i="7"/>
  <c r="J6" i="7"/>
  <c r="H6" i="7"/>
  <c r="F6" i="7"/>
  <c r="G6" i="7" s="1"/>
  <c r="D6" i="7"/>
  <c r="I6" i="7"/>
  <c r="G4" i="7"/>
  <c r="D82" i="6"/>
  <c r="N10" i="9" l="1"/>
  <c r="P4" i="7"/>
  <c r="P6" i="7" s="1"/>
  <c r="O8" i="6" l="1"/>
  <c r="M8" i="6"/>
  <c r="O7" i="6"/>
  <c r="O9" i="6" s="1"/>
  <c r="M7" i="6"/>
  <c r="K7" i="6"/>
  <c r="E6" i="6"/>
  <c r="G6" i="6"/>
  <c r="I6" i="6"/>
  <c r="G5" i="6"/>
  <c r="I5" i="6"/>
  <c r="I4" i="6"/>
  <c r="G4" i="6"/>
  <c r="E4" i="6"/>
  <c r="N9" i="6"/>
  <c r="L9" i="6"/>
  <c r="J9" i="6"/>
  <c r="H9" i="6"/>
  <c r="F9" i="6"/>
  <c r="G9" i="6" s="1"/>
  <c r="D9" i="6"/>
  <c r="K8" i="6"/>
  <c r="K9" i="6" s="1"/>
  <c r="E5" i="6"/>
  <c r="G8" i="5"/>
  <c r="G9" i="5" s="1"/>
  <c r="P6" i="6" l="1"/>
  <c r="I9" i="6"/>
  <c r="P7" i="6"/>
  <c r="P5" i="6"/>
  <c r="E9" i="6"/>
  <c r="M9" i="6"/>
  <c r="P4" i="6"/>
  <c r="P9" i="6" l="1"/>
  <c r="G111" i="1"/>
  <c r="Y14" i="1" l="1"/>
  <c r="W14" i="1"/>
  <c r="U14" i="1"/>
  <c r="AA13" i="1"/>
  <c r="X12" i="1"/>
  <c r="V12" i="1"/>
  <c r="V11" i="1"/>
  <c r="AA11" i="1" s="1"/>
  <c r="Z10" i="1"/>
  <c r="AA10" i="1" s="1"/>
  <c r="X10" i="1"/>
  <c r="V10" i="1"/>
  <c r="X9" i="1"/>
  <c r="AA9" i="1" s="1"/>
  <c r="Z8" i="1"/>
  <c r="X8" i="1"/>
  <c r="V8" i="1"/>
  <c r="Z7" i="1"/>
  <c r="X7" i="1"/>
  <c r="V7" i="1"/>
  <c r="Z6" i="1"/>
  <c r="X6" i="1"/>
  <c r="V6" i="1"/>
  <c r="Z5" i="1"/>
  <c r="AA6" i="1" l="1"/>
  <c r="V14" i="1"/>
  <c r="Z14" i="1"/>
  <c r="AA8" i="1"/>
  <c r="X14" i="1"/>
  <c r="AA12" i="1"/>
  <c r="P21" i="3"/>
  <c r="N21" i="3"/>
  <c r="L21" i="3"/>
  <c r="J21" i="3"/>
  <c r="H21" i="3"/>
  <c r="F21" i="3"/>
  <c r="D21" i="3"/>
  <c r="Q11" i="3"/>
  <c r="O11" i="3"/>
  <c r="M11" i="3"/>
  <c r="K11" i="3"/>
  <c r="I11" i="3"/>
  <c r="G11" i="3"/>
  <c r="E11" i="3"/>
  <c r="Q8" i="3"/>
  <c r="O8" i="3"/>
  <c r="M8" i="3"/>
  <c r="K8" i="3"/>
  <c r="I8" i="3"/>
  <c r="G8" i="3"/>
  <c r="E8" i="3"/>
  <c r="Q6" i="3"/>
  <c r="O6" i="3"/>
  <c r="M6" i="3"/>
  <c r="K6" i="3"/>
  <c r="I6" i="3"/>
  <c r="G6" i="3"/>
  <c r="E6" i="3"/>
  <c r="Q18" i="3"/>
  <c r="O18" i="3"/>
  <c r="M18" i="3"/>
  <c r="K18" i="3"/>
  <c r="I18" i="3"/>
  <c r="G18" i="3"/>
  <c r="E18" i="3"/>
  <c r="Q15" i="3"/>
  <c r="O15" i="3"/>
  <c r="M15" i="3"/>
  <c r="K15" i="3"/>
  <c r="I15" i="3"/>
  <c r="G15" i="3"/>
  <c r="E15" i="3"/>
  <c r="Q19" i="3"/>
  <c r="O19" i="3"/>
  <c r="M19" i="3"/>
  <c r="K19" i="3"/>
  <c r="I19" i="3"/>
  <c r="G19" i="3"/>
  <c r="E19" i="3"/>
  <c r="AA14" i="1" l="1"/>
  <c r="R8" i="3"/>
  <c r="R6" i="3"/>
  <c r="R15" i="3"/>
  <c r="R18" i="3"/>
  <c r="R19" i="3"/>
  <c r="Q20" i="3"/>
  <c r="O20" i="3"/>
  <c r="M20" i="3"/>
  <c r="K20" i="3"/>
  <c r="I20" i="3"/>
  <c r="G20" i="3"/>
  <c r="E20" i="3"/>
  <c r="Q12" i="3"/>
  <c r="O12" i="3"/>
  <c r="M12" i="3"/>
  <c r="K12" i="3"/>
  <c r="I12" i="3"/>
  <c r="G12" i="3"/>
  <c r="E12" i="3"/>
  <c r="Q9" i="3"/>
  <c r="O9" i="3"/>
  <c r="M9" i="3"/>
  <c r="K9" i="3"/>
  <c r="I9" i="3"/>
  <c r="G9" i="3"/>
  <c r="E9" i="3"/>
  <c r="Q10" i="3"/>
  <c r="O10" i="3"/>
  <c r="M10" i="3"/>
  <c r="K10" i="3"/>
  <c r="I10" i="3"/>
  <c r="G10" i="3"/>
  <c r="E10" i="3"/>
  <c r="Q17" i="3"/>
  <c r="O17" i="3"/>
  <c r="M17" i="3"/>
  <c r="K17" i="3"/>
  <c r="I17" i="3"/>
  <c r="G17" i="3"/>
  <c r="E17" i="3"/>
  <c r="Q14" i="3"/>
  <c r="O14" i="3"/>
  <c r="K16" i="3"/>
  <c r="M16" i="3"/>
  <c r="M14" i="3"/>
  <c r="K14" i="3"/>
  <c r="I14" i="3"/>
  <c r="G14" i="3"/>
  <c r="Q16" i="3"/>
  <c r="O16" i="3"/>
  <c r="I16" i="3"/>
  <c r="G16" i="3"/>
  <c r="E16" i="3"/>
  <c r="E14" i="3"/>
  <c r="E13" i="3"/>
  <c r="Q13" i="3"/>
  <c r="Q4" i="3"/>
  <c r="Q5" i="3"/>
  <c r="O13" i="3"/>
  <c r="O4" i="3"/>
  <c r="O5" i="3"/>
  <c r="M13" i="3"/>
  <c r="M4" i="3"/>
  <c r="M5" i="3"/>
  <c r="K13" i="3"/>
  <c r="K4" i="3"/>
  <c r="K5" i="3"/>
  <c r="G13" i="3"/>
  <c r="G4" i="3"/>
  <c r="G5" i="3"/>
  <c r="I13" i="3"/>
  <c r="I4" i="3"/>
  <c r="I5" i="3"/>
  <c r="Q7" i="3"/>
  <c r="O7" i="3"/>
  <c r="M7" i="3"/>
  <c r="K7" i="3"/>
  <c r="I7" i="3"/>
  <c r="G7" i="3"/>
  <c r="E4" i="3"/>
  <c r="E5" i="3"/>
  <c r="E7" i="3"/>
  <c r="E21" i="3" l="1"/>
  <c r="I21" i="3"/>
  <c r="O21" i="3"/>
  <c r="M21" i="3"/>
  <c r="K21" i="3"/>
  <c r="G21" i="3"/>
  <c r="Q21" i="3"/>
  <c r="R10" i="3"/>
  <c r="R20" i="3"/>
  <c r="R9" i="3"/>
  <c r="R12" i="3"/>
  <c r="R17" i="3"/>
  <c r="R7" i="3"/>
  <c r="R16" i="3"/>
  <c r="R13" i="3"/>
  <c r="R4" i="3"/>
  <c r="R5" i="3"/>
  <c r="R21" i="3" l="1"/>
  <c r="K5" i="1"/>
  <c r="M5" i="1"/>
  <c r="O5" i="1"/>
  <c r="K7" i="1"/>
  <c r="M7" i="1"/>
  <c r="O7" i="1"/>
  <c r="K8" i="1"/>
  <c r="M8" i="1"/>
  <c r="O8" i="1"/>
  <c r="K9" i="1"/>
  <c r="M9" i="1"/>
  <c r="O9" i="1"/>
  <c r="K11" i="1"/>
  <c r="M11" i="1"/>
  <c r="O11" i="1"/>
  <c r="K12" i="1"/>
  <c r="M12" i="1"/>
  <c r="O12" i="1"/>
  <c r="K14" i="1"/>
  <c r="M14" i="1"/>
  <c r="K15" i="1"/>
  <c r="M15" i="1"/>
  <c r="O15" i="1"/>
  <c r="J16" i="1"/>
  <c r="L16" i="1"/>
  <c r="N16" i="1"/>
  <c r="P6" i="1"/>
  <c r="K16" i="1" l="1"/>
  <c r="O16" i="1"/>
  <c r="M16" i="1"/>
  <c r="H16" i="1"/>
  <c r="F16" i="1"/>
  <c r="D16" i="1"/>
  <c r="I9" i="1"/>
  <c r="G9" i="1"/>
  <c r="E9" i="1"/>
  <c r="E14" i="1"/>
  <c r="P14" i="1" s="1"/>
  <c r="I12" i="1"/>
  <c r="G12" i="1"/>
  <c r="E12" i="1"/>
  <c r="P12" i="1" l="1"/>
  <c r="P9" i="1"/>
  <c r="E13" i="1"/>
  <c r="I13" i="1"/>
  <c r="I10" i="1"/>
  <c r="I4" i="1"/>
  <c r="I11" i="1"/>
  <c r="I8" i="1"/>
  <c r="I5" i="1"/>
  <c r="I7" i="1"/>
  <c r="I15" i="1"/>
  <c r="G4" i="1"/>
  <c r="G11" i="1"/>
  <c r="G8" i="1"/>
  <c r="G5" i="1"/>
  <c r="G7" i="1"/>
  <c r="G15" i="1"/>
  <c r="E4" i="1"/>
  <c r="E11" i="1"/>
  <c r="E8" i="1"/>
  <c r="E5" i="1"/>
  <c r="E7" i="1"/>
  <c r="E15" i="1"/>
  <c r="P15" i="1" l="1"/>
  <c r="P4" i="1"/>
  <c r="P5" i="1"/>
  <c r="P8" i="1"/>
  <c r="P13" i="1"/>
  <c r="E16" i="1"/>
  <c r="G16" i="1"/>
  <c r="I16" i="1"/>
  <c r="P7" i="1" l="1"/>
  <c r="P16" i="1" s="1"/>
  <c r="P18" i="1" s="1"/>
</calcChain>
</file>

<file path=xl/sharedStrings.xml><?xml version="1.0" encoding="utf-8"?>
<sst xmlns="http://schemas.openxmlformats.org/spreadsheetml/2006/main" count="755" uniqueCount="333">
  <si>
    <t>Sales</t>
  </si>
  <si>
    <t>Total</t>
  </si>
  <si>
    <t>Clients</t>
  </si>
  <si>
    <t>Qty</t>
  </si>
  <si>
    <t xml:space="preserve">Cost </t>
  </si>
  <si>
    <t>Date</t>
  </si>
  <si>
    <t>Supplier</t>
  </si>
  <si>
    <t>Details</t>
  </si>
  <si>
    <t>Amount</t>
  </si>
  <si>
    <t xml:space="preserve">Bilkiss Rajabalee </t>
  </si>
  <si>
    <t>Fried Noodles</t>
  </si>
  <si>
    <t>Fried Rice</t>
  </si>
  <si>
    <t xml:space="preserve">Kniouk Yens </t>
  </si>
  <si>
    <t xml:space="preserve">Crispy Taro </t>
  </si>
  <si>
    <t xml:space="preserve">Shrimp Foo Yang </t>
  </si>
  <si>
    <t>Achard</t>
  </si>
  <si>
    <t>Hafisa Gopal</t>
  </si>
  <si>
    <t>JULY 26, 2020 - HALAL</t>
  </si>
  <si>
    <t xml:space="preserve">Lexa </t>
  </si>
  <si>
    <t>Silvia</t>
  </si>
  <si>
    <t>Nailash Dooboory</t>
  </si>
  <si>
    <t>Ambareen</t>
  </si>
  <si>
    <t>Nathalie Kong</t>
  </si>
  <si>
    <t>Padma/Marie</t>
  </si>
  <si>
    <r>
      <t xml:space="preserve">Shilpa 
</t>
    </r>
    <r>
      <rPr>
        <b/>
        <sz val="12"/>
        <color theme="1"/>
        <rFont val="Calibri"/>
        <family val="2"/>
        <scheme val="minor"/>
      </rPr>
      <t>(noodles+shrimps)</t>
    </r>
  </si>
  <si>
    <t>Teeshan</t>
  </si>
  <si>
    <t>#/Time</t>
  </si>
  <si>
    <t>3 (1pm)</t>
  </si>
  <si>
    <t>4 (1.30pm)</t>
  </si>
  <si>
    <t>2 (noon)</t>
  </si>
  <si>
    <t>5 (2pm)</t>
  </si>
  <si>
    <t>7 (2.30pm)</t>
  </si>
  <si>
    <t>1 (9.30am)</t>
  </si>
  <si>
    <t>6 (2pm)</t>
  </si>
  <si>
    <t>9 (3pm)</t>
  </si>
  <si>
    <t>8 (2.30pm)</t>
  </si>
  <si>
    <t>11 (3.30pm)</t>
  </si>
  <si>
    <t>12 (4pm)</t>
  </si>
  <si>
    <t>5 (1.30pm)</t>
  </si>
  <si>
    <t>#</t>
  </si>
  <si>
    <t>Time</t>
  </si>
  <si>
    <t>Hakiens</t>
  </si>
  <si>
    <t xml:space="preserve">Shilpa </t>
  </si>
  <si>
    <t>Natalie Oswell</t>
  </si>
  <si>
    <t xml:space="preserve">Shravan </t>
  </si>
  <si>
    <t>Christiana Lee</t>
  </si>
  <si>
    <t>12pm</t>
  </si>
  <si>
    <t>1pm</t>
  </si>
  <si>
    <t>11pm</t>
  </si>
  <si>
    <t>12.30om</t>
  </si>
  <si>
    <t>2pm</t>
  </si>
  <si>
    <t>1.15pm</t>
  </si>
  <si>
    <t>Bernadette</t>
  </si>
  <si>
    <t>1.45pm</t>
  </si>
  <si>
    <t>08/15/2020 - Weekend Special "Boulette Party"</t>
  </si>
  <si>
    <t>Kniouk Yens Chouchou</t>
  </si>
  <si>
    <t>Kniouk Yens Rave</t>
  </si>
  <si>
    <t xml:space="preserve">Sao mai </t>
  </si>
  <si>
    <t>Siew Kiow</t>
  </si>
  <si>
    <t>Beef Balls</t>
  </si>
  <si>
    <t>Long</t>
  </si>
  <si>
    <t>Teo Kon</t>
  </si>
  <si>
    <t>Jaya</t>
  </si>
  <si>
    <r>
      <t xml:space="preserve">Freeze
</t>
    </r>
    <r>
      <rPr>
        <b/>
        <sz val="12"/>
        <color theme="1"/>
        <rFont val="Calibri"/>
        <family val="2"/>
        <scheme val="minor"/>
      </rPr>
      <t>Sunday</t>
    </r>
  </si>
  <si>
    <t>2.15pm</t>
  </si>
  <si>
    <t>2.30pm</t>
  </si>
  <si>
    <t>2.45pm</t>
  </si>
  <si>
    <t>12.15pm</t>
  </si>
  <si>
    <t>12.00pm</t>
  </si>
  <si>
    <t>11.45am</t>
  </si>
  <si>
    <t>11.30am</t>
  </si>
  <si>
    <t>3.15pm</t>
  </si>
  <si>
    <t>Pooshan</t>
  </si>
  <si>
    <t>Freeze
11am</t>
  </si>
  <si>
    <t>1.30pm</t>
  </si>
  <si>
    <r>
      <rPr>
        <b/>
        <sz val="12"/>
        <color theme="1"/>
        <rFont val="Calibri"/>
        <family val="2"/>
        <scheme val="minor"/>
      </rPr>
      <t>Freeze
10.30am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Deliver -Hamilton</t>
    </r>
    <r>
      <rPr>
        <b/>
        <sz val="16"/>
        <color theme="1"/>
        <rFont val="Calibri"/>
        <family val="2"/>
        <scheme val="minor"/>
      </rPr>
      <t xml:space="preserve"> </t>
    </r>
  </si>
  <si>
    <t>10.30am
Deliver - MidTown</t>
  </si>
  <si>
    <t>4pm</t>
  </si>
  <si>
    <t>11.35 am</t>
  </si>
  <si>
    <t>Costco</t>
  </si>
  <si>
    <t>Canola oil</t>
  </si>
  <si>
    <t>No Frills</t>
  </si>
  <si>
    <t>Btrust</t>
  </si>
  <si>
    <t>Meat</t>
  </si>
  <si>
    <t>Chen Nian Hua Diao Chiew</t>
  </si>
  <si>
    <t>Carrot</t>
  </si>
  <si>
    <t>Taro</t>
  </si>
  <si>
    <t>Noodles</t>
  </si>
  <si>
    <t>Black Tiger shrimp</t>
  </si>
  <si>
    <t>Oceans</t>
  </si>
  <si>
    <t>Sugar</t>
  </si>
  <si>
    <t>Mushroom</t>
  </si>
  <si>
    <t>Olive oil</t>
  </si>
  <si>
    <t>yogurt</t>
  </si>
  <si>
    <t>Garlic</t>
  </si>
  <si>
    <t>Onion Green</t>
  </si>
  <si>
    <t>Striploin</t>
  </si>
  <si>
    <t>Chicken Legs</t>
  </si>
  <si>
    <t>Chicken ground</t>
  </si>
  <si>
    <t>Yuen Ming</t>
  </si>
  <si>
    <t>Cooking Wine</t>
  </si>
  <si>
    <t>Tapioca starch</t>
  </si>
  <si>
    <t>Green onion</t>
  </si>
  <si>
    <t>Gabbage</t>
  </si>
  <si>
    <t>fillet</t>
  </si>
  <si>
    <t>shrimp</t>
  </si>
  <si>
    <t>Eggs</t>
  </si>
  <si>
    <t>Basmati</t>
  </si>
  <si>
    <t>BTrust</t>
  </si>
  <si>
    <t>Fish Sauce</t>
  </si>
  <si>
    <t xml:space="preserve">Onion </t>
  </si>
  <si>
    <t>Chives</t>
  </si>
  <si>
    <t>Chayote</t>
  </si>
  <si>
    <t>Garlic Sauce</t>
  </si>
  <si>
    <t>Vegetables</t>
  </si>
  <si>
    <t>Onion</t>
  </si>
  <si>
    <t>Grocery</t>
  </si>
  <si>
    <t>Cabbage</t>
  </si>
  <si>
    <t>Green Bean</t>
  </si>
  <si>
    <t>Cauliflower</t>
  </si>
  <si>
    <t>Chilli</t>
  </si>
  <si>
    <t>Wonton Wrap</t>
  </si>
  <si>
    <t>Dried Shrimps</t>
  </si>
  <si>
    <t>Soy sauce</t>
  </si>
  <si>
    <t>Lettuce</t>
  </si>
  <si>
    <t>Rice Stick</t>
  </si>
  <si>
    <t>Tofu</t>
  </si>
  <si>
    <t>Assorted balls</t>
  </si>
  <si>
    <t>King Fish</t>
  </si>
  <si>
    <t>Green Chive</t>
  </si>
  <si>
    <t>Chicken</t>
  </si>
  <si>
    <t>Fish</t>
  </si>
  <si>
    <t>Income Statement</t>
  </si>
  <si>
    <t>Comments</t>
  </si>
  <si>
    <t xml:space="preserve">Sales </t>
  </si>
  <si>
    <t>Expenses</t>
  </si>
  <si>
    <t>Rice</t>
  </si>
  <si>
    <t>Oil</t>
  </si>
  <si>
    <t>Ingredients</t>
  </si>
  <si>
    <t>Operating Income</t>
  </si>
  <si>
    <t>Other revenue</t>
  </si>
  <si>
    <t>Other expenses</t>
  </si>
  <si>
    <t>Container</t>
  </si>
  <si>
    <t>Depreciation on equipment</t>
  </si>
  <si>
    <t>(See folder: Equipment recently bought: $1159)</t>
  </si>
  <si>
    <t>Property Tax</t>
  </si>
  <si>
    <t>Tax Statement dated Feb 6, 2020 and August 21,2019 = $4367/yr</t>
  </si>
  <si>
    <t>Mortgage Interest paid</t>
  </si>
  <si>
    <t>Mortgage Principal paid</t>
  </si>
  <si>
    <t xml:space="preserve">Utitilies: </t>
  </si>
  <si>
    <t>water</t>
  </si>
  <si>
    <t>Statement dated Jan 17, 2020</t>
  </si>
  <si>
    <t>gas</t>
  </si>
  <si>
    <t>Enbridge</t>
  </si>
  <si>
    <t>Electricty</t>
  </si>
  <si>
    <t>3 Alectra bills: Nov 28, Dec 31 2019 and Jan 29, 2020.</t>
  </si>
  <si>
    <t>Property Insurance</t>
  </si>
  <si>
    <t>1880.28/year</t>
  </si>
  <si>
    <t>Aviva -RBC</t>
  </si>
  <si>
    <t>Automobile Insurance</t>
  </si>
  <si>
    <t>4519/year</t>
  </si>
  <si>
    <t>Total Mileage</t>
  </si>
  <si>
    <t>21,500 km/year</t>
  </si>
  <si>
    <t>Business Mileage</t>
  </si>
  <si>
    <t xml:space="preserve">100 km </t>
  </si>
  <si>
    <t>Nov and Dec 2019</t>
  </si>
  <si>
    <t>Car loan</t>
  </si>
  <si>
    <t>2.99%/year</t>
  </si>
  <si>
    <t>Honda</t>
  </si>
  <si>
    <t xml:space="preserve">Petrol </t>
  </si>
  <si>
    <t>Costco gas - Nov-Dec 2019</t>
  </si>
  <si>
    <t>License &amp; Registration fee</t>
  </si>
  <si>
    <t xml:space="preserve"> $70-80</t>
  </si>
  <si>
    <t>Net income</t>
  </si>
  <si>
    <t>As per Accountant</t>
  </si>
  <si>
    <t xml:space="preserve">Other Information: </t>
  </si>
  <si>
    <t>Property Size: 29.99 x 100</t>
  </si>
  <si>
    <t>Kitchen size: 180" x 84"</t>
  </si>
  <si>
    <t>January - December 2020</t>
  </si>
  <si>
    <t>Beekharry (cash)</t>
  </si>
  <si>
    <t>Helene (Cash)</t>
  </si>
  <si>
    <t>July 26 &amp; Aug 1</t>
  </si>
  <si>
    <t>Christiana Krishnan (Cash)</t>
  </si>
  <si>
    <t>Priam (Cancelled)</t>
  </si>
  <si>
    <t>Mobile bills</t>
  </si>
  <si>
    <t>Briani Poulet</t>
  </si>
  <si>
    <t>Hakien</t>
  </si>
  <si>
    <t>Catless</t>
  </si>
  <si>
    <t>July 11 &amp; 12, 2020</t>
  </si>
  <si>
    <t>Kniouk Yens</t>
  </si>
  <si>
    <t>Sao Mai</t>
  </si>
  <si>
    <t>Gato Arouilles</t>
  </si>
  <si>
    <t>Jean Nicolas</t>
  </si>
  <si>
    <t>Amrita + piment $20</t>
  </si>
  <si>
    <t>July 11 &amp; 12</t>
  </si>
  <si>
    <t>Yuan Ming</t>
  </si>
  <si>
    <t>Dumpling wrap</t>
  </si>
  <si>
    <t>Fish Ball</t>
  </si>
  <si>
    <t>Tapioca</t>
  </si>
  <si>
    <t>Seafood</t>
  </si>
  <si>
    <t>Pickled Mustard</t>
  </si>
  <si>
    <t>Adonis</t>
  </si>
  <si>
    <t>Vegetable</t>
  </si>
  <si>
    <t>Hot Green Chilli</t>
  </si>
  <si>
    <t>Eroki Mushroom</t>
  </si>
  <si>
    <t>Meat Products</t>
  </si>
  <si>
    <t xml:space="preserve">Meat </t>
  </si>
  <si>
    <t>Lean Beef</t>
  </si>
  <si>
    <t>Beef</t>
  </si>
  <si>
    <t>White Shrimps</t>
  </si>
  <si>
    <t>Coriander</t>
  </si>
  <si>
    <t xml:space="preserve">Fish </t>
  </si>
  <si>
    <t>Jean Marie (CASH)</t>
  </si>
  <si>
    <t>Jasmine Kawal (INT)</t>
  </si>
  <si>
    <t>Morgencee (INT)</t>
  </si>
  <si>
    <t>Nathalie KLT (INT)</t>
  </si>
  <si>
    <t>Wardah Mukoon (INT)</t>
  </si>
  <si>
    <t>Christina Li (INT)</t>
  </si>
  <si>
    <t>Ashley Katonah (INT)</t>
  </si>
  <si>
    <t>Bilkiss (INT)</t>
  </si>
  <si>
    <t>Padma/JN (INT)</t>
  </si>
  <si>
    <t>Christina Krishnan (INT)</t>
  </si>
  <si>
    <t>Harish-Manisha (INT)</t>
  </si>
  <si>
    <t>Towhilda (INT)</t>
  </si>
  <si>
    <t>Pooshan (INT)</t>
  </si>
  <si>
    <t>Teesha (INT)</t>
  </si>
  <si>
    <t>Jaya (INT)</t>
  </si>
  <si>
    <t>Nicolas - Hamilton (INT)</t>
  </si>
  <si>
    <t>Vinesha (CASH)</t>
  </si>
  <si>
    <t>Onions</t>
  </si>
  <si>
    <t>Wholesale Club</t>
  </si>
  <si>
    <t>Chicken legs</t>
  </si>
  <si>
    <t>Green Onion</t>
  </si>
  <si>
    <t>Dumpling Wraps</t>
  </si>
  <si>
    <t>Yogurt</t>
  </si>
  <si>
    <t>Sesame Oil</t>
  </si>
  <si>
    <t>Green Cabbage</t>
  </si>
  <si>
    <t>Shrimps</t>
  </si>
  <si>
    <t xml:space="preserve">Yuan Ming </t>
  </si>
  <si>
    <t>Tomato</t>
  </si>
  <si>
    <t>Spices</t>
  </si>
  <si>
    <t>Tapioca Starch</t>
  </si>
  <si>
    <t>Egg Tofu</t>
  </si>
  <si>
    <t>Porc</t>
  </si>
  <si>
    <t>Marinated meat</t>
  </si>
  <si>
    <t>Daikon</t>
  </si>
  <si>
    <t>NoFrills</t>
  </si>
  <si>
    <t>Pineapple</t>
  </si>
  <si>
    <t>Fish sauce</t>
  </si>
  <si>
    <t>Rice paper</t>
  </si>
  <si>
    <t>Table Salt</t>
  </si>
  <si>
    <t>Mushroom Shiitake</t>
  </si>
  <si>
    <t>Dried Black Furgus</t>
  </si>
  <si>
    <t>Sprout</t>
  </si>
  <si>
    <t>Fish fillet</t>
  </si>
  <si>
    <t>September 7, 2020 (Azagee for Daughter's Birthday: 25 persons)</t>
  </si>
  <si>
    <t>Azegee</t>
  </si>
  <si>
    <t>Wantan frite</t>
  </si>
  <si>
    <t>lollipop</t>
  </si>
  <si>
    <t>Sweet &amp; Sour</t>
  </si>
  <si>
    <t>Pot piment</t>
  </si>
  <si>
    <t>19 @ NOON</t>
  </si>
  <si>
    <t xml:space="preserve">Mirella </t>
  </si>
  <si>
    <t>Briani Boeuf</t>
  </si>
  <si>
    <t xml:space="preserve">Shilpa 
</t>
  </si>
  <si>
    <t>Fried Noodles + Shrimps</t>
  </si>
  <si>
    <t>Roasted Chicken</t>
  </si>
  <si>
    <t>Harish/Manisha</t>
  </si>
  <si>
    <t>20 @ NOON</t>
  </si>
  <si>
    <t>20 @ 1pm</t>
  </si>
  <si>
    <t>20 @ 1.30pm</t>
  </si>
  <si>
    <t>Le bon</t>
  </si>
  <si>
    <t xml:space="preserve">September 19 &amp; 20, 2020
</t>
  </si>
  <si>
    <t>Shoppers</t>
  </si>
  <si>
    <t>Breadcrumbs</t>
  </si>
  <si>
    <t>Veg</t>
  </si>
  <si>
    <t>Wholesale</t>
  </si>
  <si>
    <t>Neilson milk</t>
  </si>
  <si>
    <t>Mustard</t>
  </si>
  <si>
    <t>Starch</t>
  </si>
  <si>
    <t>Radish</t>
  </si>
  <si>
    <t>Frozened Goods</t>
  </si>
  <si>
    <t>Vinegar</t>
  </si>
  <si>
    <t>Rice Paper</t>
  </si>
  <si>
    <t>Potato</t>
  </si>
  <si>
    <t>Red pepper</t>
  </si>
  <si>
    <t>Mint</t>
  </si>
  <si>
    <t>Yan Ming</t>
  </si>
  <si>
    <t>Chicken Wings</t>
  </si>
  <si>
    <t>Bibi</t>
  </si>
  <si>
    <t>Azagee</t>
  </si>
  <si>
    <t>Brian</t>
  </si>
  <si>
    <t>Carine</t>
  </si>
  <si>
    <t>January 11, 2020, February 8, 2020</t>
  </si>
  <si>
    <t>Carine's cousin</t>
  </si>
  <si>
    <t>Saomai</t>
  </si>
  <si>
    <t>Teokon</t>
  </si>
  <si>
    <t>Herve</t>
  </si>
  <si>
    <t xml:space="preserve">Smisha
</t>
  </si>
  <si>
    <t>Jasmine Kawal</t>
  </si>
  <si>
    <t>Sept. 25 @ 6pm</t>
  </si>
  <si>
    <t>Sept. 26 @ noon</t>
  </si>
  <si>
    <t>Sept. 26 @ 1 pm</t>
  </si>
  <si>
    <t>Laval</t>
  </si>
  <si>
    <t>Baboo</t>
  </si>
  <si>
    <t>Sept. 26 @ 4pm</t>
  </si>
  <si>
    <t>Sept. 26 @ 3pm</t>
  </si>
  <si>
    <t>Sept. 26 @ 2 pm</t>
  </si>
  <si>
    <t>Sandy</t>
  </si>
  <si>
    <t>Pima</t>
  </si>
  <si>
    <t>Gato Arouille</t>
  </si>
  <si>
    <t xml:space="preserve">Fooyang Crevettes </t>
  </si>
  <si>
    <t xml:space="preserve">Fried Noodles </t>
  </si>
  <si>
    <t>Harish-Manisha*</t>
  </si>
  <si>
    <t>Vandana</t>
  </si>
  <si>
    <t>Diya</t>
  </si>
  <si>
    <t>Wardah Mukoon</t>
  </si>
  <si>
    <t>Naimah Ramjaun</t>
  </si>
  <si>
    <t>Arvind Beekharry</t>
  </si>
  <si>
    <t>Nisch*</t>
  </si>
  <si>
    <t>Interac</t>
  </si>
  <si>
    <t>Cash</t>
  </si>
  <si>
    <t>Kavish</t>
  </si>
  <si>
    <t>Yin Tse</t>
  </si>
  <si>
    <t>Mijhah</t>
  </si>
  <si>
    <t>Nisha Googoolye</t>
  </si>
  <si>
    <t>Mirella*</t>
  </si>
  <si>
    <t>Raj Doomum</t>
  </si>
  <si>
    <t>Elizabeth</t>
  </si>
  <si>
    <t>Yash*</t>
  </si>
  <si>
    <t>E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</si>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</sst>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0" borderId="0" xfId="0"/>
    <xf numFmtId="0" fontId="1" fillId="3" borderId="11" xfId="0" applyNumberFormat="1" applyFont="1" applyFill="1" applyBorder="1" applyAlignment="1">
      <alignment horizontal="left"/>
    </xf>
    <xf numFmtId="0" fontId="0" fillId="0" borderId="0" xfId="0"/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left" wrapText="1"/>
    </xf>
    <xf numFmtId="0" fontId="2" fillId="6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0" xfId="0"/>
    <xf numFmtId="0" fontId="1" fillId="2" borderId="14" xfId="0" applyFont="1" applyFill="1" applyBorder="1" applyAlignment="1">
      <alignment horizontal="left"/>
    </xf>
    <xf numFmtId="0" fontId="1" fillId="3" borderId="14" xfId="0" applyNumberFormat="1" applyFont="1" applyFill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 wrapText="1"/>
    </xf>
    <xf numFmtId="0" fontId="2" fillId="5" borderId="9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center"/>
    </xf>
    <xf numFmtId="0" fontId="0" fillId="0" borderId="0" xfId="0"/>
    <xf numFmtId="0" fontId="2" fillId="6" borderId="2" xfId="0" applyFont="1" applyFill="1" applyBorder="1" applyAlignment="1">
      <alignment horizontal="left" wrapText="1"/>
    </xf>
    <xf numFmtId="0" fontId="2" fillId="6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4" xfId="0" applyFont="1" applyFill="1" applyBorder="1" applyAlignment="1">
      <alignment horizontal="left" vertical="center" wrapText="1"/>
    </xf>
    <xf numFmtId="2" fontId="2" fillId="5" borderId="5" xfId="0" applyNumberFormat="1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left"/>
    </xf>
    <xf numFmtId="0" fontId="2" fillId="5" borderId="16" xfId="0" applyFont="1" applyFill="1" applyBorder="1" applyAlignment="1">
      <alignment horizontal="left"/>
    </xf>
    <xf numFmtId="0" fontId="0" fillId="0" borderId="3" xfId="0" applyBorder="1"/>
    <xf numFmtId="1" fontId="2" fillId="7" borderId="8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wrapText="1"/>
    </xf>
    <xf numFmtId="0" fontId="1" fillId="6" borderId="11" xfId="0" applyFont="1" applyFill="1" applyBorder="1" applyAlignment="1">
      <alignment wrapText="1"/>
    </xf>
    <xf numFmtId="0" fontId="1" fillId="2" borderId="14" xfId="0" applyFont="1" applyFill="1" applyBorder="1" applyAlignment="1">
      <alignment horizontal="left"/>
    </xf>
    <xf numFmtId="0" fontId="1" fillId="3" borderId="11" xfId="0" applyNumberFormat="1" applyFont="1" applyFill="1" applyBorder="1" applyAlignment="1"/>
    <xf numFmtId="0" fontId="1" fillId="2" borderId="0" xfId="0" applyFont="1" applyFill="1" applyBorder="1" applyAlignment="1">
      <alignment wrapText="1"/>
    </xf>
    <xf numFmtId="0" fontId="1" fillId="3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4" xfId="0" applyFont="1" applyFill="1" applyBorder="1" applyAlignment="1"/>
    <xf numFmtId="0" fontId="1" fillId="2" borderId="12" xfId="0" applyFont="1" applyFill="1" applyBorder="1" applyAlignment="1"/>
    <xf numFmtId="0" fontId="1" fillId="2" borderId="11" xfId="0" applyFont="1" applyFill="1" applyBorder="1" applyAlignment="1">
      <alignment horizontal="right" wrapText="1"/>
    </xf>
    <xf numFmtId="0" fontId="0" fillId="2" borderId="0" xfId="0" applyFill="1"/>
    <xf numFmtId="0" fontId="0" fillId="3" borderId="11" xfId="0" applyNumberFormat="1" applyFill="1" applyBorder="1" applyAlignment="1"/>
    <xf numFmtId="0" fontId="0" fillId="2" borderId="0" xfId="0" applyNumberFormat="1" applyFill="1" applyBorder="1" applyAlignment="1"/>
    <xf numFmtId="0" fontId="0" fillId="2" borderId="0" xfId="0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3" borderId="14" xfId="0" applyNumberFormat="1" applyFont="1" applyFill="1" applyBorder="1" applyAlignment="1">
      <alignment horizontal="left"/>
    </xf>
    <xf numFmtId="0" fontId="1" fillId="2" borderId="14" xfId="0" applyFont="1" applyFill="1" applyBorder="1" applyAlignment="1"/>
    <xf numFmtId="0" fontId="1" fillId="2" borderId="12" xfId="0" applyFont="1" applyFill="1" applyBorder="1" applyAlignment="1"/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3" borderId="14" xfId="0" applyNumberFormat="1" applyFont="1" applyFill="1" applyBorder="1" applyAlignment="1">
      <alignment horizontal="left"/>
    </xf>
    <xf numFmtId="0" fontId="7" fillId="0" borderId="4" xfId="0" applyFont="1" applyBorder="1"/>
    <xf numFmtId="0" fontId="7" fillId="0" borderId="17" xfId="0" applyFont="1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9" xfId="0" applyFont="1" applyBorder="1"/>
    <xf numFmtId="0" fontId="1" fillId="0" borderId="1" xfId="0" applyFont="1" applyBorder="1"/>
    <xf numFmtId="0" fontId="0" fillId="0" borderId="1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1" fillId="0" borderId="6" xfId="0" applyFont="1" applyBorder="1"/>
    <xf numFmtId="0" fontId="0" fillId="0" borderId="7" xfId="0" applyBorder="1"/>
    <xf numFmtId="3" fontId="0" fillId="0" borderId="21" xfId="0" applyNumberFormat="1" applyBorder="1"/>
    <xf numFmtId="0" fontId="0" fillId="0" borderId="6" xfId="0" applyBorder="1"/>
    <xf numFmtId="0" fontId="0" fillId="0" borderId="22" xfId="0" applyBorder="1"/>
    <xf numFmtId="3" fontId="0" fillId="0" borderId="20" xfId="0" applyNumberFormat="1" applyBorder="1"/>
    <xf numFmtId="0" fontId="1" fillId="0" borderId="0" xfId="0" applyFont="1" applyBorder="1"/>
    <xf numFmtId="3" fontId="0" fillId="9" borderId="21" xfId="0" applyNumberFormat="1" applyFill="1" applyBorder="1"/>
    <xf numFmtId="3" fontId="0" fillId="2" borderId="21" xfId="0" applyNumberFormat="1" applyFill="1" applyBorder="1"/>
    <xf numFmtId="0" fontId="0" fillId="0" borderId="0" xfId="0" applyBorder="1" applyAlignment="1">
      <alignment horizontal="left" indent="13"/>
    </xf>
    <xf numFmtId="0" fontId="0" fillId="2" borderId="7" xfId="0" applyFill="1" applyBorder="1"/>
    <xf numFmtId="0" fontId="0" fillId="0" borderId="0" xfId="0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0" xfId="0" applyFill="1" applyBorder="1"/>
    <xf numFmtId="0" fontId="0" fillId="2" borderId="7" xfId="0" applyFill="1" applyBorder="1" applyAlignment="1">
      <alignment horizontal="left"/>
    </xf>
    <xf numFmtId="0" fontId="1" fillId="0" borderId="2" xfId="0" applyFont="1" applyBorder="1"/>
    <xf numFmtId="0" fontId="0" fillId="0" borderId="23" xfId="0" applyBorder="1"/>
    <xf numFmtId="3" fontId="0" fillId="9" borderId="3" xfId="0" applyNumberFormat="1" applyFill="1" applyBorder="1"/>
    <xf numFmtId="0" fontId="0" fillId="9" borderId="2" xfId="0" applyFill="1" applyBorder="1"/>
    <xf numFmtId="0" fontId="0" fillId="9" borderId="23" xfId="0" applyFill="1" applyBorder="1"/>
    <xf numFmtId="0" fontId="0" fillId="9" borderId="3" xfId="0" applyFill="1" applyBorder="1"/>
    <xf numFmtId="0" fontId="1" fillId="0" borderId="0" xfId="0" applyFont="1"/>
    <xf numFmtId="0" fontId="0" fillId="2" borderId="0" xfId="0" applyFont="1" applyFill="1"/>
    <xf numFmtId="0" fontId="0" fillId="2" borderId="21" xfId="0" applyFill="1" applyBorder="1"/>
    <xf numFmtId="0" fontId="0" fillId="2" borderId="21" xfId="0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left" wrapText="1"/>
    </xf>
    <xf numFmtId="2" fontId="2" fillId="9" borderId="5" xfId="0" applyNumberFormat="1" applyFont="1" applyFill="1" applyBorder="1" applyAlignment="1">
      <alignment horizontal="center"/>
    </xf>
    <xf numFmtId="0" fontId="0" fillId="0" borderId="2" xfId="0" applyBorder="1"/>
    <xf numFmtId="0" fontId="0" fillId="9" borderId="0" xfId="0" applyFill="1"/>
    <xf numFmtId="0" fontId="2" fillId="10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 wrapText="1"/>
    </xf>
    <xf numFmtId="0" fontId="2" fillId="1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9" borderId="4" xfId="0" applyFont="1" applyFill="1" applyBorder="1" applyAlignment="1">
      <alignment horizontal="left" vertical="center"/>
    </xf>
    <xf numFmtId="1" fontId="2" fillId="9" borderId="5" xfId="0" applyNumberFormat="1" applyFont="1" applyFill="1" applyBorder="1" applyAlignment="1">
      <alignment horizontal="center"/>
    </xf>
    <xf numFmtId="0" fontId="1" fillId="0" borderId="23" xfId="0" applyFont="1" applyBorder="1"/>
    <xf numFmtId="49" fontId="1" fillId="0" borderId="8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1" fillId="0" borderId="3" xfId="0" applyNumberFormat="1" applyFont="1" applyBorder="1" applyAlignment="1">
      <alignment horizontal="center"/>
    </xf>
    <xf numFmtId="0" fontId="2" fillId="5" borderId="9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/>
    </xf>
    <xf numFmtId="0" fontId="8" fillId="0" borderId="0" xfId="0" applyFont="1" applyBorder="1"/>
    <xf numFmtId="0" fontId="1" fillId="2" borderId="11" xfId="0" applyFont="1" applyFill="1" applyBorder="1" applyAlignment="1">
      <alignment horizontal="right"/>
    </xf>
    <xf numFmtId="0" fontId="0" fillId="0" borderId="24" xfId="0" applyBorder="1"/>
    <xf numFmtId="16" fontId="2" fillId="4" borderId="4" xfId="0" applyNumberFormat="1" applyFont="1" applyFill="1" applyBorder="1" applyAlignment="1">
      <alignment horizontal="left"/>
    </xf>
    <xf numFmtId="16" fontId="2" fillId="5" borderId="4" xfId="0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2" fontId="2" fillId="2" borderId="4" xfId="0" applyNumberFormat="1" applyFont="1" applyFill="1" applyBorder="1" applyAlignment="1">
      <alignment horizontal="left"/>
    </xf>
    <xf numFmtId="2" fontId="2" fillId="2" borderId="9" xfId="0" applyNumberFormat="1" applyFont="1" applyFill="1" applyBorder="1" applyAlignment="1">
      <alignment horizontal="left"/>
    </xf>
    <xf numFmtId="2" fontId="2" fillId="2" borderId="4" xfId="0" applyNumberFormat="1" applyFont="1" applyFill="1" applyBorder="1" applyAlignment="1">
      <alignment horizontal="left" wrapText="1"/>
    </xf>
    <xf numFmtId="2" fontId="2" fillId="2" borderId="2" xfId="0" applyNumberFormat="1" applyFont="1" applyFill="1" applyBorder="1" applyAlignment="1">
      <alignment horizontal="left" wrapText="1"/>
    </xf>
    <xf numFmtId="0" fontId="2" fillId="9" borderId="9" xfId="0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4" xfId="0" applyFont="1" applyFill="1" applyBorder="1" applyAlignment="1"/>
    <xf numFmtId="0" fontId="1" fillId="2" borderId="12" xfId="0" applyFont="1" applyFill="1" applyBorder="1" applyAlignment="1"/>
    <xf numFmtId="0" fontId="1" fillId="6" borderId="14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3" borderId="14" xfId="0" applyNumberFormat="1" applyFont="1" applyFill="1" applyBorder="1" applyAlignment="1">
      <alignment horizontal="center"/>
    </xf>
    <xf numFmtId="0" fontId="1" fillId="3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/>
    <xf numFmtId="15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1E24-CB6C-4FD5-B91E-F265C318B6B8}">
  <dimension ref="A1:N83"/>
  <sheetViews>
    <sheetView topLeftCell="A10" workbookViewId="0">
      <selection activeCell="K16" sqref="K16"/>
    </sheetView>
  </sheetViews>
  <sheetFormatPr defaultRowHeight="14.4" x14ac:dyDescent="0.3"/>
  <cols>
    <col min="2" max="2" width="11.33203125" customWidth="1"/>
    <col min="3" max="3" width="20.5546875" customWidth="1"/>
    <col min="14" max="14" width="12.6640625" customWidth="1"/>
  </cols>
  <sheetData>
    <row r="1" spans="1:14" ht="21.6" thickBot="1" x14ac:dyDescent="0.45">
      <c r="A1" s="8" t="s">
        <v>0</v>
      </c>
      <c r="B1" s="8"/>
      <c r="C1" s="172" t="s">
        <v>293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4" ht="21.6" thickBot="1" x14ac:dyDescent="0.35">
      <c r="A2" s="9"/>
      <c r="B2" s="9"/>
      <c r="C2" s="9"/>
      <c r="D2" s="174" t="s">
        <v>185</v>
      </c>
      <c r="E2" s="175"/>
      <c r="F2" s="174" t="s">
        <v>186</v>
      </c>
      <c r="G2" s="175"/>
      <c r="H2" s="174" t="s">
        <v>189</v>
      </c>
      <c r="I2" s="175"/>
      <c r="J2" s="174" t="s">
        <v>190</v>
      </c>
      <c r="K2" s="175"/>
      <c r="L2" s="176" t="s">
        <v>191</v>
      </c>
      <c r="M2" s="177"/>
      <c r="N2" s="10" t="s">
        <v>1</v>
      </c>
    </row>
    <row r="3" spans="1:14" ht="21.6" thickBot="1" x14ac:dyDescent="0.45">
      <c r="A3" s="11" t="s">
        <v>39</v>
      </c>
      <c r="B3" s="11" t="s">
        <v>26</v>
      </c>
      <c r="C3" s="11" t="s">
        <v>2</v>
      </c>
      <c r="D3" s="12" t="s">
        <v>3</v>
      </c>
      <c r="E3" s="13">
        <v>8</v>
      </c>
      <c r="F3" s="13" t="s">
        <v>3</v>
      </c>
      <c r="G3" s="13">
        <v>8</v>
      </c>
      <c r="H3" s="13" t="s">
        <v>3</v>
      </c>
      <c r="I3" s="13">
        <v>1</v>
      </c>
      <c r="J3" s="14" t="s">
        <v>3</v>
      </c>
      <c r="K3" s="15">
        <v>1</v>
      </c>
      <c r="L3" s="14" t="s">
        <v>3</v>
      </c>
      <c r="M3" s="15">
        <v>0.5</v>
      </c>
      <c r="N3" s="22"/>
    </row>
    <row r="4" spans="1:14" ht="21.6" thickBot="1" x14ac:dyDescent="0.45">
      <c r="A4" s="24">
        <v>1</v>
      </c>
      <c r="B4" s="147">
        <v>43841</v>
      </c>
      <c r="C4" s="24" t="s">
        <v>289</v>
      </c>
      <c r="D4" s="25">
        <v>2</v>
      </c>
      <c r="E4" s="25">
        <f>D4*8</f>
        <v>16</v>
      </c>
      <c r="F4" s="25">
        <v>0</v>
      </c>
      <c r="G4" s="25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20">
        <f>M4+K4+I4+G4+E4</f>
        <v>16</v>
      </c>
    </row>
    <row r="5" spans="1:14" ht="21.6" thickBot="1" x14ac:dyDescent="0.45">
      <c r="A5" s="32">
        <v>2</v>
      </c>
      <c r="B5" s="147">
        <v>43841</v>
      </c>
      <c r="C5" s="24" t="s">
        <v>290</v>
      </c>
      <c r="D5" s="33">
        <v>8</v>
      </c>
      <c r="E5" s="20">
        <f>D5*8</f>
        <v>64</v>
      </c>
      <c r="F5" s="33">
        <v>2</v>
      </c>
      <c r="G5" s="20">
        <f>F5*8</f>
        <v>16</v>
      </c>
      <c r="H5" s="33"/>
      <c r="I5" s="20"/>
      <c r="J5" s="33"/>
      <c r="K5" s="20"/>
      <c r="L5" s="33"/>
      <c r="M5" s="20"/>
      <c r="N5" s="20">
        <f t="shared" ref="N5:N10" si="0">M5+K5+I5+G5+E5</f>
        <v>80</v>
      </c>
    </row>
    <row r="6" spans="1:14" ht="21.6" thickBot="1" x14ac:dyDescent="0.45">
      <c r="A6" s="23">
        <v>3</v>
      </c>
      <c r="B6" s="147">
        <v>43841</v>
      </c>
      <c r="C6" s="23" t="s">
        <v>291</v>
      </c>
      <c r="D6" s="18">
        <v>3</v>
      </c>
      <c r="E6" s="25">
        <f>D6*9</f>
        <v>27</v>
      </c>
      <c r="F6" s="18">
        <v>3</v>
      </c>
      <c r="G6" s="20">
        <f>F6*8</f>
        <v>24</v>
      </c>
      <c r="H6" s="18">
        <v>30</v>
      </c>
      <c r="I6" s="18">
        <f>H6*1</f>
        <v>30</v>
      </c>
      <c r="J6" s="18">
        <v>0</v>
      </c>
      <c r="K6" s="18">
        <v>0</v>
      </c>
      <c r="L6" s="18">
        <v>0</v>
      </c>
      <c r="M6" s="18">
        <v>0</v>
      </c>
      <c r="N6" s="20">
        <f t="shared" si="0"/>
        <v>81</v>
      </c>
    </row>
    <row r="7" spans="1:14" ht="21.6" thickBot="1" x14ac:dyDescent="0.45">
      <c r="A7" s="19">
        <v>4</v>
      </c>
      <c r="B7" s="148">
        <v>43869</v>
      </c>
      <c r="C7" s="19" t="s">
        <v>292</v>
      </c>
      <c r="D7" s="20">
        <v>6</v>
      </c>
      <c r="E7" s="25">
        <f>D7*8</f>
        <v>48</v>
      </c>
      <c r="F7" s="20"/>
      <c r="G7" s="20"/>
      <c r="H7" s="18">
        <v>25</v>
      </c>
      <c r="I7" s="18">
        <f>H7*1</f>
        <v>25</v>
      </c>
      <c r="J7" s="18">
        <v>25</v>
      </c>
      <c r="K7" s="18">
        <f>J7*1</f>
        <v>25</v>
      </c>
      <c r="L7" s="18">
        <v>0</v>
      </c>
      <c r="M7" s="18">
        <f>L7*0.5</f>
        <v>0</v>
      </c>
      <c r="N7" s="20">
        <f t="shared" si="0"/>
        <v>98</v>
      </c>
    </row>
    <row r="8" spans="1:14" s="34" customFormat="1" ht="21.6" thickBot="1" x14ac:dyDescent="0.45">
      <c r="A8" s="19">
        <v>5</v>
      </c>
      <c r="B8" s="148">
        <v>43869</v>
      </c>
      <c r="C8" s="19" t="s">
        <v>294</v>
      </c>
      <c r="D8" s="20"/>
      <c r="E8" s="25"/>
      <c r="F8" s="20"/>
      <c r="G8" s="20"/>
      <c r="H8" s="18">
        <v>25</v>
      </c>
      <c r="I8" s="18">
        <f>H8*1</f>
        <v>25</v>
      </c>
      <c r="J8" s="18">
        <v>25</v>
      </c>
      <c r="K8" s="18">
        <f>J8*1</f>
        <v>25</v>
      </c>
      <c r="L8" s="18">
        <v>0</v>
      </c>
      <c r="M8" s="18">
        <f>L8*0.5</f>
        <v>0</v>
      </c>
      <c r="N8" s="20">
        <f t="shared" si="0"/>
        <v>50</v>
      </c>
    </row>
    <row r="9" spans="1:14" ht="21.6" thickBot="1" x14ac:dyDescent="0.45">
      <c r="A9" s="16">
        <v>6</v>
      </c>
      <c r="B9" s="148">
        <v>43869</v>
      </c>
      <c r="C9" s="16" t="s">
        <v>21</v>
      </c>
      <c r="D9" s="17">
        <v>3</v>
      </c>
      <c r="E9" s="25">
        <f>D9*8</f>
        <v>24</v>
      </c>
      <c r="F9" s="134">
        <v>0</v>
      </c>
      <c r="G9" s="20">
        <f>F9*8</f>
        <v>0</v>
      </c>
      <c r="H9" s="18">
        <v>0</v>
      </c>
      <c r="I9" s="18">
        <f>H9*0.5</f>
        <v>0</v>
      </c>
      <c r="J9" s="18">
        <v>0</v>
      </c>
      <c r="K9" s="18">
        <f>J9*1</f>
        <v>0</v>
      </c>
      <c r="L9" s="18">
        <v>0</v>
      </c>
      <c r="M9" s="18">
        <f>L9*0.5</f>
        <v>0</v>
      </c>
      <c r="N9" s="20">
        <f t="shared" si="0"/>
        <v>24</v>
      </c>
    </row>
    <row r="10" spans="1:14" ht="21.6" thickBot="1" x14ac:dyDescent="0.45">
      <c r="A10" s="21"/>
      <c r="B10" s="21"/>
      <c r="C10" s="21" t="s">
        <v>1</v>
      </c>
      <c r="D10" s="22">
        <f>SUM(D4:D9)</f>
        <v>22</v>
      </c>
      <c r="E10" s="22">
        <f>SUM(E4:E9)</f>
        <v>179</v>
      </c>
      <c r="F10" s="22">
        <f>SUM(F4:F9)</f>
        <v>5</v>
      </c>
      <c r="G10" s="20">
        <f t="shared" ref="G10" si="1">F10*6</f>
        <v>30</v>
      </c>
      <c r="H10" s="22">
        <f t="shared" ref="H10:M10" si="2">SUM(H4:H9)</f>
        <v>80</v>
      </c>
      <c r="I10" s="22">
        <f t="shared" si="2"/>
        <v>80</v>
      </c>
      <c r="J10" s="22">
        <f t="shared" si="2"/>
        <v>50</v>
      </c>
      <c r="K10" s="22">
        <f t="shared" si="2"/>
        <v>50</v>
      </c>
      <c r="L10" s="22">
        <f t="shared" si="2"/>
        <v>0</v>
      </c>
      <c r="M10" s="22">
        <f t="shared" si="2"/>
        <v>0</v>
      </c>
      <c r="N10" s="20">
        <f t="shared" si="0"/>
        <v>339</v>
      </c>
    </row>
    <row r="11" spans="1:14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 x14ac:dyDescent="0.3">
      <c r="A12" s="2" t="s">
        <v>4</v>
      </c>
      <c r="B12" s="2"/>
      <c r="C12" s="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3">
      <c r="A13" s="3" t="s">
        <v>5</v>
      </c>
      <c r="B13" s="3" t="s">
        <v>6</v>
      </c>
      <c r="C13" s="3" t="s">
        <v>7</v>
      </c>
      <c r="D13" s="65" t="s">
        <v>8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4" x14ac:dyDescent="0.3">
      <c r="A14" s="4">
        <v>200608</v>
      </c>
      <c r="B14" s="4" t="s">
        <v>195</v>
      </c>
      <c r="C14" s="4" t="s">
        <v>122</v>
      </c>
      <c r="D14" s="64">
        <v>23.31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 x14ac:dyDescent="0.3">
      <c r="A15" s="4"/>
      <c r="B15" s="4"/>
      <c r="C15" s="4" t="s">
        <v>83</v>
      </c>
      <c r="D15" s="64">
        <v>5.74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3">
      <c r="A16" s="4">
        <v>200614</v>
      </c>
      <c r="B16" s="85" t="s">
        <v>82</v>
      </c>
      <c r="C16" s="85" t="s">
        <v>125</v>
      </c>
      <c r="D16" s="64">
        <v>1.49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x14ac:dyDescent="0.3">
      <c r="A17" s="4"/>
      <c r="B17" s="85"/>
      <c r="C17" s="85" t="s">
        <v>198</v>
      </c>
      <c r="D17" s="64">
        <v>1.0900000000000001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3">
      <c r="A18" s="4"/>
      <c r="B18" s="85"/>
      <c r="C18" s="85" t="s">
        <v>198</v>
      </c>
      <c r="D18" s="64">
        <v>0.99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3">
      <c r="A19" s="4"/>
      <c r="B19" s="85"/>
      <c r="C19" s="85" t="s">
        <v>117</v>
      </c>
      <c r="D19" s="64">
        <v>4.17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 x14ac:dyDescent="0.3">
      <c r="A20" s="4"/>
      <c r="B20" s="85"/>
      <c r="C20" s="85" t="s">
        <v>85</v>
      </c>
      <c r="D20" s="64">
        <v>0.95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 x14ac:dyDescent="0.3">
      <c r="A21" s="4"/>
      <c r="B21" s="85"/>
      <c r="C21" s="85" t="s">
        <v>10</v>
      </c>
      <c r="D21" s="64">
        <v>3.18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3">
      <c r="A22" s="4"/>
      <c r="B22" s="85"/>
      <c r="C22" s="85" t="s">
        <v>121</v>
      </c>
      <c r="D22" s="64">
        <v>3.38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4" x14ac:dyDescent="0.3">
      <c r="A23" s="4"/>
      <c r="B23" s="85"/>
      <c r="C23" s="85" t="s">
        <v>83</v>
      </c>
      <c r="D23" s="64">
        <v>0.74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x14ac:dyDescent="0.3">
      <c r="A24" s="4"/>
      <c r="B24" s="85"/>
      <c r="C24" s="85" t="s">
        <v>199</v>
      </c>
      <c r="D24" s="64">
        <v>12.46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3">
      <c r="A25" s="4"/>
      <c r="B25" s="85"/>
      <c r="C25" s="85" t="s">
        <v>200</v>
      </c>
      <c r="D25" s="64">
        <v>0.99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x14ac:dyDescent="0.3">
      <c r="A26" s="4">
        <v>200710</v>
      </c>
      <c r="B26" s="85" t="s">
        <v>82</v>
      </c>
      <c r="C26" s="85" t="s">
        <v>229</v>
      </c>
      <c r="D26" s="64">
        <v>1.99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x14ac:dyDescent="0.3">
      <c r="A27" s="4"/>
      <c r="B27" s="85"/>
      <c r="C27" s="85" t="s">
        <v>130</v>
      </c>
      <c r="D27" s="64">
        <v>2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x14ac:dyDescent="0.3">
      <c r="A28" s="4"/>
      <c r="B28" s="85"/>
      <c r="C28" s="85" t="s">
        <v>130</v>
      </c>
      <c r="D28" s="64">
        <v>8.51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 x14ac:dyDescent="0.3">
      <c r="A29" s="4"/>
      <c r="B29" s="85"/>
      <c r="C29" s="85" t="s">
        <v>130</v>
      </c>
      <c r="D29" s="64">
        <v>8.58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x14ac:dyDescent="0.3">
      <c r="A30" s="4"/>
      <c r="B30" s="85"/>
      <c r="C30" s="85" t="s">
        <v>131</v>
      </c>
      <c r="D30" s="64">
        <v>7.67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14" x14ac:dyDescent="0.3">
      <c r="A31" s="4">
        <v>200607</v>
      </c>
      <c r="B31" s="85" t="s">
        <v>79</v>
      </c>
      <c r="C31" s="85" t="s">
        <v>130</v>
      </c>
      <c r="D31" s="64">
        <v>26.38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x14ac:dyDescent="0.3">
      <c r="A32" s="4">
        <v>200705</v>
      </c>
      <c r="B32" s="85" t="s">
        <v>230</v>
      </c>
      <c r="C32" s="85" t="s">
        <v>83</v>
      </c>
      <c r="D32" s="64">
        <v>8.91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1:14" x14ac:dyDescent="0.3">
      <c r="A33" s="85">
        <v>200711</v>
      </c>
      <c r="B33" s="85"/>
      <c r="C33" s="85" t="s">
        <v>83</v>
      </c>
      <c r="D33" s="64">
        <v>9.17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4" spans="1:14" x14ac:dyDescent="0.3">
      <c r="A34" s="4">
        <v>200704</v>
      </c>
      <c r="B34" s="85" t="s">
        <v>195</v>
      </c>
      <c r="C34" s="85" t="s">
        <v>231</v>
      </c>
      <c r="D34" s="64">
        <v>18.54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</row>
    <row r="35" spans="1:14" x14ac:dyDescent="0.3">
      <c r="A35" s="4">
        <v>200708</v>
      </c>
      <c r="B35" s="85" t="s">
        <v>201</v>
      </c>
      <c r="C35" s="85" t="s">
        <v>114</v>
      </c>
      <c r="D35" s="64">
        <v>2.97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</row>
    <row r="36" spans="1:14" x14ac:dyDescent="0.3">
      <c r="A36" s="4"/>
      <c r="B36" s="85"/>
      <c r="C36" s="85" t="s">
        <v>210</v>
      </c>
      <c r="D36" s="64">
        <v>2.58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spans="1:14" x14ac:dyDescent="0.3">
      <c r="A37" s="4"/>
      <c r="B37" s="85"/>
      <c r="C37" s="85" t="s">
        <v>234</v>
      </c>
      <c r="D37" s="64">
        <v>2.99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spans="1:14" x14ac:dyDescent="0.3">
      <c r="A38" s="4">
        <v>200708</v>
      </c>
      <c r="B38" s="85" t="s">
        <v>82</v>
      </c>
      <c r="C38" s="85" t="s">
        <v>198</v>
      </c>
      <c r="D38" s="64">
        <v>7.74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4" x14ac:dyDescent="0.3">
      <c r="A39" s="4"/>
      <c r="B39" s="85"/>
      <c r="C39" s="85" t="s">
        <v>235</v>
      </c>
      <c r="D39" s="64">
        <v>2.99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4" x14ac:dyDescent="0.3">
      <c r="A40" s="4"/>
      <c r="B40" s="85"/>
      <c r="C40" s="85" t="s">
        <v>236</v>
      </c>
      <c r="D40" s="64">
        <v>3.48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x14ac:dyDescent="0.3">
      <c r="A41" s="4"/>
      <c r="B41" s="85"/>
      <c r="C41" s="85" t="s">
        <v>232</v>
      </c>
      <c r="D41" s="64">
        <v>2.5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4" x14ac:dyDescent="0.3">
      <c r="A42" s="4"/>
      <c r="B42" s="85"/>
      <c r="C42" s="85" t="s">
        <v>112</v>
      </c>
      <c r="D42" s="64">
        <v>8.2799999999999994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4" x14ac:dyDescent="0.3">
      <c r="A43" s="4"/>
      <c r="B43" s="4"/>
      <c r="C43" s="85" t="s">
        <v>112</v>
      </c>
      <c r="D43" s="64">
        <v>8.41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4" x14ac:dyDescent="0.3">
      <c r="A44" s="4"/>
      <c r="B44" s="4"/>
      <c r="C44" s="4" t="s">
        <v>85</v>
      </c>
      <c r="D44" s="64">
        <v>2.7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14" x14ac:dyDescent="0.3">
      <c r="A45" s="4"/>
      <c r="B45" s="85"/>
      <c r="C45" s="85" t="s">
        <v>86</v>
      </c>
      <c r="D45" s="75">
        <v>4.6399999999999997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spans="1:14" x14ac:dyDescent="0.3">
      <c r="A46" s="4"/>
      <c r="B46" s="85"/>
      <c r="C46" s="85" t="s">
        <v>121</v>
      </c>
      <c r="D46" s="75">
        <v>8.4499999999999993</v>
      </c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x14ac:dyDescent="0.3">
      <c r="A47" s="4"/>
      <c r="B47" s="85"/>
      <c r="C47" s="85" t="s">
        <v>237</v>
      </c>
      <c r="D47" s="75">
        <v>8.99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</row>
    <row r="48" spans="1:14" x14ac:dyDescent="0.3">
      <c r="A48" s="4">
        <v>200807</v>
      </c>
      <c r="B48" s="85" t="s">
        <v>238</v>
      </c>
      <c r="C48" s="85" t="s">
        <v>122</v>
      </c>
      <c r="D48" s="75">
        <v>12.95</v>
      </c>
      <c r="E48" s="34"/>
      <c r="F48" s="34"/>
      <c r="G48" s="34"/>
      <c r="H48" s="34"/>
      <c r="I48" s="34"/>
      <c r="J48" s="34"/>
      <c r="K48" s="34"/>
      <c r="L48" s="34"/>
      <c r="M48" s="34"/>
      <c r="N48" s="34"/>
    </row>
    <row r="49" spans="1:14" x14ac:dyDescent="0.3">
      <c r="A49" s="4"/>
      <c r="B49" s="85"/>
      <c r="C49" s="85" t="s">
        <v>83</v>
      </c>
      <c r="D49" s="75">
        <v>7.32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</row>
    <row r="50" spans="1:14" x14ac:dyDescent="0.3">
      <c r="A50" s="4"/>
      <c r="B50" s="85"/>
      <c r="C50" s="85" t="s">
        <v>239</v>
      </c>
      <c r="D50" s="75">
        <v>3.13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</row>
    <row r="51" spans="1:14" x14ac:dyDescent="0.3">
      <c r="A51" s="4">
        <v>200710</v>
      </c>
      <c r="B51" s="85" t="s">
        <v>201</v>
      </c>
      <c r="C51" s="85" t="s">
        <v>240</v>
      </c>
      <c r="D51" s="75">
        <v>3.99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</row>
    <row r="52" spans="1:14" x14ac:dyDescent="0.3">
      <c r="A52" s="4">
        <v>200626</v>
      </c>
      <c r="B52" s="85" t="s">
        <v>108</v>
      </c>
      <c r="C52" s="85" t="s">
        <v>125</v>
      </c>
      <c r="D52" s="75">
        <v>1.49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</row>
    <row r="53" spans="1:14" x14ac:dyDescent="0.3">
      <c r="A53" s="4"/>
      <c r="B53" s="85"/>
      <c r="C53" s="85" t="s">
        <v>241</v>
      </c>
      <c r="D53" s="75">
        <v>2.58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</row>
    <row r="54" spans="1:14" x14ac:dyDescent="0.3">
      <c r="A54" s="4"/>
      <c r="B54" s="85"/>
      <c r="C54" s="85" t="s">
        <v>114</v>
      </c>
      <c r="D54" s="75">
        <v>3.29</v>
      </c>
      <c r="E54" s="34"/>
      <c r="F54" s="34"/>
      <c r="G54" s="34"/>
      <c r="H54" s="34"/>
      <c r="I54" s="34"/>
      <c r="J54" s="34"/>
      <c r="K54" s="34"/>
      <c r="L54" s="34"/>
      <c r="M54" s="34"/>
      <c r="N54" s="34"/>
    </row>
    <row r="55" spans="1:14" x14ac:dyDescent="0.3">
      <c r="A55" s="4"/>
      <c r="B55" s="85"/>
      <c r="C55" s="85" t="s">
        <v>126</v>
      </c>
      <c r="D55" s="75">
        <v>4.29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</row>
    <row r="56" spans="1:14" x14ac:dyDescent="0.3">
      <c r="A56" s="4"/>
      <c r="B56" s="85"/>
      <c r="C56" s="85" t="s">
        <v>121</v>
      </c>
      <c r="D56" s="75">
        <v>3.18</v>
      </c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spans="1:14" x14ac:dyDescent="0.3">
      <c r="A57" s="4"/>
      <c r="B57" s="85"/>
      <c r="C57" s="85" t="s">
        <v>242</v>
      </c>
      <c r="D57" s="75">
        <v>3.38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spans="1:14" x14ac:dyDescent="0.3">
      <c r="A58" s="4"/>
      <c r="B58" s="85"/>
      <c r="C58" s="85" t="s">
        <v>243</v>
      </c>
      <c r="D58" s="75">
        <v>4.37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 spans="1:14" x14ac:dyDescent="0.3">
      <c r="A59" s="4"/>
      <c r="B59" s="85"/>
      <c r="C59" s="85" t="s">
        <v>243</v>
      </c>
      <c r="D59" s="75">
        <v>5.17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</row>
    <row r="60" spans="1:14" x14ac:dyDescent="0.3">
      <c r="A60" s="4"/>
      <c r="B60" s="85"/>
      <c r="C60" s="85" t="s">
        <v>244</v>
      </c>
      <c r="D60" s="75">
        <v>11.69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</row>
    <row r="61" spans="1:14" x14ac:dyDescent="0.3">
      <c r="A61" s="4">
        <v>200627</v>
      </c>
      <c r="B61" s="85" t="s">
        <v>246</v>
      </c>
      <c r="C61" s="85" t="s">
        <v>245</v>
      </c>
      <c r="D61" s="75">
        <v>3.12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</row>
    <row r="62" spans="1:14" x14ac:dyDescent="0.3">
      <c r="A62" s="4"/>
      <c r="B62" s="85"/>
      <c r="C62" s="85" t="s">
        <v>247</v>
      </c>
      <c r="D62" s="75">
        <v>2</v>
      </c>
      <c r="E62" s="34"/>
      <c r="F62" s="34"/>
      <c r="G62" s="34"/>
      <c r="H62" s="34"/>
      <c r="I62" s="34"/>
      <c r="J62" s="34"/>
      <c r="K62" s="34"/>
      <c r="L62" s="34"/>
      <c r="M62" s="34"/>
      <c r="N62" s="34"/>
    </row>
    <row r="63" spans="1:14" x14ac:dyDescent="0.3">
      <c r="A63" s="4"/>
      <c r="B63" s="85"/>
      <c r="C63" s="85" t="s">
        <v>94</v>
      </c>
      <c r="D63" s="75">
        <v>2</v>
      </c>
      <c r="E63" s="34"/>
      <c r="F63" s="34"/>
      <c r="G63" s="34"/>
      <c r="H63" s="34"/>
      <c r="I63" s="34"/>
      <c r="J63" s="34"/>
      <c r="K63" s="34"/>
      <c r="L63" s="34"/>
      <c r="M63" s="34"/>
      <c r="N63" s="34"/>
    </row>
    <row r="64" spans="1:14" x14ac:dyDescent="0.3">
      <c r="A64" s="4">
        <v>200704</v>
      </c>
      <c r="B64" s="85" t="s">
        <v>108</v>
      </c>
      <c r="C64" s="85" t="s">
        <v>248</v>
      </c>
      <c r="D64" s="75">
        <v>3.98</v>
      </c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 spans="1:14" x14ac:dyDescent="0.3">
      <c r="A65" s="4"/>
      <c r="B65" s="85"/>
      <c r="C65" s="85" t="s">
        <v>249</v>
      </c>
      <c r="D65" s="75">
        <v>3.98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</row>
    <row r="66" spans="1:14" x14ac:dyDescent="0.3">
      <c r="A66" s="4"/>
      <c r="B66" s="85"/>
      <c r="C66" s="85" t="s">
        <v>250</v>
      </c>
      <c r="D66" s="75">
        <v>0.89</v>
      </c>
      <c r="E66" s="34"/>
      <c r="F66" s="34"/>
      <c r="G66" s="34"/>
      <c r="H66" s="34"/>
      <c r="I66" s="34"/>
      <c r="J66" s="34"/>
      <c r="K66" s="34"/>
      <c r="L66" s="34"/>
      <c r="M66" s="34"/>
      <c r="N66" s="34"/>
    </row>
    <row r="67" spans="1:14" x14ac:dyDescent="0.3">
      <c r="A67" s="4"/>
      <c r="B67" s="85"/>
      <c r="C67" s="85" t="s">
        <v>251</v>
      </c>
      <c r="D67" s="75">
        <v>7.99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 spans="1:14" x14ac:dyDescent="0.3">
      <c r="A68" s="4"/>
      <c r="B68" s="85"/>
      <c r="C68" s="85" t="s">
        <v>252</v>
      </c>
      <c r="D68" s="75">
        <v>6.99</v>
      </c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 spans="1:14" x14ac:dyDescent="0.3">
      <c r="A69" s="4"/>
      <c r="B69" s="85"/>
      <c r="C69" s="85" t="s">
        <v>112</v>
      </c>
      <c r="D69" s="75">
        <v>12.03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 spans="1:14" x14ac:dyDescent="0.3">
      <c r="A70" s="4"/>
      <c r="B70" s="85"/>
      <c r="C70" s="85" t="s">
        <v>85</v>
      </c>
      <c r="D70" s="75">
        <v>0.65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 spans="1:14" x14ac:dyDescent="0.3">
      <c r="A71" s="4"/>
      <c r="B71" s="85"/>
      <c r="C71" s="85" t="s">
        <v>253</v>
      </c>
      <c r="D71" s="75">
        <v>0.48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</row>
    <row r="72" spans="1:14" x14ac:dyDescent="0.3">
      <c r="A72" s="4"/>
      <c r="B72" s="85"/>
      <c r="C72" s="85" t="s">
        <v>120</v>
      </c>
      <c r="D72" s="75">
        <v>2.69</v>
      </c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4" x14ac:dyDescent="0.3">
      <c r="A73" s="4"/>
      <c r="B73" s="85"/>
      <c r="C73" s="85" t="s">
        <v>120</v>
      </c>
      <c r="D73" s="75">
        <v>2.35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4" x14ac:dyDescent="0.3">
      <c r="A74" s="4"/>
      <c r="B74" s="85"/>
      <c r="C74" s="85" t="s">
        <v>120</v>
      </c>
      <c r="D74" s="75">
        <v>2.5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4" x14ac:dyDescent="0.3">
      <c r="A75" s="4"/>
      <c r="B75" s="85"/>
      <c r="C75" s="85" t="s">
        <v>114</v>
      </c>
      <c r="D75" s="75">
        <v>2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4" x14ac:dyDescent="0.3">
      <c r="A76" s="4"/>
      <c r="B76" s="85"/>
      <c r="C76" s="85" t="s">
        <v>114</v>
      </c>
      <c r="D76" s="75">
        <v>1.99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spans="1:14" x14ac:dyDescent="0.3">
      <c r="A77" s="4"/>
      <c r="B77" s="85"/>
      <c r="C77" s="85" t="s">
        <v>87</v>
      </c>
      <c r="D77" s="75">
        <v>1.99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4" x14ac:dyDescent="0.3">
      <c r="A78" s="4"/>
      <c r="B78" s="85"/>
      <c r="C78" s="85" t="s">
        <v>254</v>
      </c>
      <c r="D78" s="75">
        <v>7.99</v>
      </c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spans="1:14" x14ac:dyDescent="0.3">
      <c r="A79" s="4"/>
      <c r="B79" s="85"/>
      <c r="C79" s="85" t="s">
        <v>243</v>
      </c>
      <c r="D79" s="75">
        <v>8.1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spans="1:14" x14ac:dyDescent="0.3">
      <c r="A80" s="4"/>
      <c r="B80" s="85"/>
      <c r="C80" s="85" t="s">
        <v>83</v>
      </c>
      <c r="D80" s="75">
        <v>13.18</v>
      </c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pans="1:14" x14ac:dyDescent="0.3">
      <c r="A81" s="4"/>
      <c r="B81" s="85"/>
      <c r="C81" s="85" t="s">
        <v>83</v>
      </c>
      <c r="D81" s="75">
        <v>7.55</v>
      </c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1:14" x14ac:dyDescent="0.3">
      <c r="A82" s="4"/>
      <c r="B82" s="85"/>
      <c r="C82" s="85"/>
      <c r="D82" s="75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1:14" x14ac:dyDescent="0.3">
      <c r="A83" s="6" t="s">
        <v>1</v>
      </c>
      <c r="B83" s="87"/>
      <c r="C83" s="87"/>
      <c r="D83" s="77">
        <f>SUM(D14:D82)</f>
        <v>378.24000000000007</v>
      </c>
      <c r="E83" s="34"/>
      <c r="F83" s="34"/>
      <c r="G83" s="34"/>
      <c r="H83" s="34"/>
      <c r="I83" s="34"/>
      <c r="J83" s="34"/>
      <c r="K83" s="34"/>
      <c r="L83" s="34"/>
      <c r="M83" s="34"/>
      <c r="N83" s="34"/>
    </row>
  </sheetData>
  <mergeCells count="6">
    <mergeCell ref="C1:N1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E0EB-4D3E-4006-95A3-C34878D59CE5}">
  <dimension ref="A1:P82"/>
  <sheetViews>
    <sheetView workbookViewId="0">
      <selection sqref="A1:P82"/>
    </sheetView>
  </sheetViews>
  <sheetFormatPr defaultRowHeight="14.4" x14ac:dyDescent="0.3"/>
  <cols>
    <col min="2" max="2" width="16.5546875" customWidth="1"/>
    <col min="3" max="3" width="22.33203125" customWidth="1"/>
    <col min="16" max="16" width="13.33203125" customWidth="1"/>
  </cols>
  <sheetData>
    <row r="1" spans="1:16" ht="21.6" thickBot="1" x14ac:dyDescent="0.45">
      <c r="A1" s="8" t="s">
        <v>0</v>
      </c>
      <c r="B1" s="8"/>
      <c r="C1" s="172" t="s">
        <v>188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</row>
    <row r="2" spans="1:16" ht="21.6" thickBot="1" x14ac:dyDescent="0.35">
      <c r="A2" s="9"/>
      <c r="B2" s="9"/>
      <c r="C2" s="9"/>
      <c r="D2" s="174" t="s">
        <v>185</v>
      </c>
      <c r="E2" s="175"/>
      <c r="F2" s="174" t="s">
        <v>186</v>
      </c>
      <c r="G2" s="175"/>
      <c r="H2" s="174" t="s">
        <v>187</v>
      </c>
      <c r="I2" s="175"/>
      <c r="J2" s="174" t="s">
        <v>189</v>
      </c>
      <c r="K2" s="175"/>
      <c r="L2" s="174" t="s">
        <v>190</v>
      </c>
      <c r="M2" s="175"/>
      <c r="N2" s="176" t="s">
        <v>191</v>
      </c>
      <c r="O2" s="177"/>
      <c r="P2" s="10" t="s">
        <v>1</v>
      </c>
    </row>
    <row r="3" spans="1:16" ht="21.6" thickBot="1" x14ac:dyDescent="0.45">
      <c r="A3" s="11" t="s">
        <v>39</v>
      </c>
      <c r="B3" s="11" t="s">
        <v>26</v>
      </c>
      <c r="C3" s="11" t="s">
        <v>2</v>
      </c>
      <c r="D3" s="12" t="s">
        <v>3</v>
      </c>
      <c r="E3" s="13">
        <v>8</v>
      </c>
      <c r="F3" s="13" t="s">
        <v>3</v>
      </c>
      <c r="G3" s="13">
        <v>8</v>
      </c>
      <c r="H3" s="13" t="s">
        <v>3</v>
      </c>
      <c r="I3" s="13">
        <v>3</v>
      </c>
      <c r="J3" s="13" t="s">
        <v>3</v>
      </c>
      <c r="K3" s="13">
        <v>1</v>
      </c>
      <c r="L3" s="14" t="s">
        <v>3</v>
      </c>
      <c r="M3" s="15">
        <v>1</v>
      </c>
      <c r="N3" s="14" t="s">
        <v>3</v>
      </c>
      <c r="O3" s="15">
        <v>0.5</v>
      </c>
      <c r="P3" s="22"/>
    </row>
    <row r="4" spans="1:16" ht="21.6" thickBot="1" x14ac:dyDescent="0.45">
      <c r="A4" s="24">
        <v>1</v>
      </c>
      <c r="B4" s="24"/>
      <c r="C4" s="24" t="s">
        <v>62</v>
      </c>
      <c r="D4" s="25">
        <v>10</v>
      </c>
      <c r="E4" s="25">
        <f>D4*8</f>
        <v>80</v>
      </c>
      <c r="F4" s="25">
        <v>5</v>
      </c>
      <c r="G4" s="25">
        <f>F4*8</f>
        <v>40</v>
      </c>
      <c r="H4" s="25">
        <v>7</v>
      </c>
      <c r="I4" s="25">
        <f>H4*3</f>
        <v>21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20">
        <f>M4+K4+I4+G4+E4</f>
        <v>141</v>
      </c>
    </row>
    <row r="5" spans="1:16" ht="21.6" thickBot="1" x14ac:dyDescent="0.45">
      <c r="A5" s="32">
        <v>2</v>
      </c>
      <c r="B5" s="32"/>
      <c r="C5" s="24" t="s">
        <v>62</v>
      </c>
      <c r="D5" s="33">
        <v>0</v>
      </c>
      <c r="E5" s="20">
        <f>D5*6</f>
        <v>0</v>
      </c>
      <c r="F5" s="33">
        <v>5</v>
      </c>
      <c r="G5" s="20">
        <f>F5*8</f>
        <v>40</v>
      </c>
      <c r="H5" s="33">
        <v>8</v>
      </c>
      <c r="I5" s="20">
        <f>H5*3</f>
        <v>24</v>
      </c>
      <c r="J5" s="33"/>
      <c r="K5" s="20"/>
      <c r="L5" s="33"/>
      <c r="M5" s="20"/>
      <c r="N5" s="33"/>
      <c r="O5" s="20"/>
      <c r="P5" s="20">
        <f>M5+K5+I5+G5+E5+O5</f>
        <v>64</v>
      </c>
    </row>
    <row r="6" spans="1:16" ht="21.6" thickBot="1" x14ac:dyDescent="0.45">
      <c r="A6" s="23">
        <v>3</v>
      </c>
      <c r="B6" s="23"/>
      <c r="C6" s="23" t="s">
        <v>72</v>
      </c>
      <c r="D6" s="18">
        <v>3</v>
      </c>
      <c r="E6" s="25">
        <f>D6*9</f>
        <v>27</v>
      </c>
      <c r="F6" s="18">
        <v>3</v>
      </c>
      <c r="G6" s="20">
        <f>F6*8</f>
        <v>24</v>
      </c>
      <c r="H6" s="30">
        <v>3</v>
      </c>
      <c r="I6" s="20">
        <f>H6*3</f>
        <v>9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20">
        <f>M6+K6+I6+G6+E6</f>
        <v>60</v>
      </c>
    </row>
    <row r="7" spans="1:16" ht="21.6" thickBot="1" x14ac:dyDescent="0.45">
      <c r="A7" s="19">
        <v>4</v>
      </c>
      <c r="B7" s="19"/>
      <c r="C7" s="19" t="s">
        <v>192</v>
      </c>
      <c r="D7" s="20"/>
      <c r="E7" s="20"/>
      <c r="F7" s="20"/>
      <c r="G7" s="20"/>
      <c r="H7" s="20"/>
      <c r="I7" s="20"/>
      <c r="J7" s="18">
        <v>50</v>
      </c>
      <c r="K7" s="18">
        <f>J7*1</f>
        <v>50</v>
      </c>
      <c r="L7" s="18">
        <v>50</v>
      </c>
      <c r="M7" s="18">
        <f>L7*1</f>
        <v>50</v>
      </c>
      <c r="N7" s="18">
        <v>20</v>
      </c>
      <c r="O7" s="18">
        <f>N7*0.5</f>
        <v>10</v>
      </c>
      <c r="P7" s="20">
        <f>M7+K7+I7+G7+E7+O7</f>
        <v>110</v>
      </c>
    </row>
    <row r="8" spans="1:16" ht="42.6" thickBot="1" x14ac:dyDescent="0.45">
      <c r="A8" s="16">
        <v>5</v>
      </c>
      <c r="B8" s="16"/>
      <c r="C8" s="16" t="s">
        <v>193</v>
      </c>
      <c r="D8" s="17"/>
      <c r="E8" s="17"/>
      <c r="F8" s="134"/>
      <c r="G8" s="134"/>
      <c r="H8" s="18"/>
      <c r="I8" s="18"/>
      <c r="J8" s="18">
        <v>0</v>
      </c>
      <c r="K8" s="18">
        <f>J8*0.5</f>
        <v>0</v>
      </c>
      <c r="L8" s="18">
        <v>50</v>
      </c>
      <c r="M8" s="18">
        <f>L8*1</f>
        <v>50</v>
      </c>
      <c r="N8" s="18">
        <v>50</v>
      </c>
      <c r="O8" s="18">
        <f>N8*0.5</f>
        <v>25</v>
      </c>
      <c r="P8" s="20">
        <v>95</v>
      </c>
    </row>
    <row r="9" spans="1:16" ht="21.6" thickBot="1" x14ac:dyDescent="0.45">
      <c r="A9" s="21"/>
      <c r="B9" s="21"/>
      <c r="C9" s="21" t="s">
        <v>1</v>
      </c>
      <c r="D9" s="22">
        <f>SUM(D4:D8)</f>
        <v>13</v>
      </c>
      <c r="E9" s="22">
        <f>SUM(E4:E8)</f>
        <v>107</v>
      </c>
      <c r="F9" s="22">
        <f>SUM(F4:F8)</f>
        <v>13</v>
      </c>
      <c r="G9" s="20">
        <f t="shared" ref="G9" si="0">F9*6</f>
        <v>78</v>
      </c>
      <c r="H9" s="22">
        <f t="shared" ref="H9:P9" si="1">SUM(H4:H8)</f>
        <v>18</v>
      </c>
      <c r="I9" s="22">
        <f t="shared" si="1"/>
        <v>54</v>
      </c>
      <c r="J9" s="22">
        <f t="shared" si="1"/>
        <v>50</v>
      </c>
      <c r="K9" s="22">
        <f t="shared" si="1"/>
        <v>50</v>
      </c>
      <c r="L9" s="22">
        <f t="shared" si="1"/>
        <v>100</v>
      </c>
      <c r="M9" s="22">
        <f t="shared" si="1"/>
        <v>100</v>
      </c>
      <c r="N9" s="22">
        <f t="shared" si="1"/>
        <v>70</v>
      </c>
      <c r="O9" s="22">
        <f t="shared" si="1"/>
        <v>35</v>
      </c>
      <c r="P9" s="22">
        <f t="shared" si="1"/>
        <v>470</v>
      </c>
    </row>
    <row r="11" spans="1:16" x14ac:dyDescent="0.3">
      <c r="A11" s="2" t="s">
        <v>4</v>
      </c>
      <c r="B11" s="2"/>
      <c r="C11" s="2"/>
      <c r="D11" s="34"/>
    </row>
    <row r="12" spans="1:16" x14ac:dyDescent="0.3">
      <c r="A12" s="3" t="s">
        <v>5</v>
      </c>
      <c r="B12" s="3" t="s">
        <v>6</v>
      </c>
      <c r="C12" s="3" t="s">
        <v>7</v>
      </c>
      <c r="D12" s="65" t="s">
        <v>8</v>
      </c>
    </row>
    <row r="13" spans="1:16" x14ac:dyDescent="0.3">
      <c r="A13" s="4">
        <v>200608</v>
      </c>
      <c r="B13" s="4" t="s">
        <v>195</v>
      </c>
      <c r="C13" s="4" t="s">
        <v>122</v>
      </c>
      <c r="D13" s="64">
        <v>23.31</v>
      </c>
    </row>
    <row r="14" spans="1:16" x14ac:dyDescent="0.3">
      <c r="A14" s="4"/>
      <c r="B14" s="4"/>
      <c r="C14" s="4" t="s">
        <v>83</v>
      </c>
      <c r="D14" s="64">
        <v>5.74</v>
      </c>
    </row>
    <row r="15" spans="1:16" x14ac:dyDescent="0.3">
      <c r="A15" s="4">
        <v>200614</v>
      </c>
      <c r="B15" s="80" t="s">
        <v>82</v>
      </c>
      <c r="C15" s="80" t="s">
        <v>125</v>
      </c>
      <c r="D15" s="64">
        <v>1.49</v>
      </c>
    </row>
    <row r="16" spans="1:16" x14ac:dyDescent="0.3">
      <c r="A16" s="4"/>
      <c r="B16" s="80"/>
      <c r="C16" s="80" t="s">
        <v>198</v>
      </c>
      <c r="D16" s="64">
        <v>1.0900000000000001</v>
      </c>
    </row>
    <row r="17" spans="1:4" x14ac:dyDescent="0.3">
      <c r="A17" s="4"/>
      <c r="B17" s="80"/>
      <c r="C17" s="85" t="s">
        <v>198</v>
      </c>
      <c r="D17" s="64">
        <v>0.99</v>
      </c>
    </row>
    <row r="18" spans="1:4" x14ac:dyDescent="0.3">
      <c r="A18" s="4"/>
      <c r="B18" s="80"/>
      <c r="C18" s="80" t="s">
        <v>117</v>
      </c>
      <c r="D18" s="64">
        <v>4.17</v>
      </c>
    </row>
    <row r="19" spans="1:4" x14ac:dyDescent="0.3">
      <c r="A19" s="4"/>
      <c r="B19" s="80"/>
      <c r="C19" s="80" t="s">
        <v>85</v>
      </c>
      <c r="D19" s="64">
        <v>0.95</v>
      </c>
    </row>
    <row r="20" spans="1:4" x14ac:dyDescent="0.3">
      <c r="A20" s="4"/>
      <c r="B20" s="80"/>
      <c r="C20" s="80" t="s">
        <v>10</v>
      </c>
      <c r="D20" s="64">
        <v>3.18</v>
      </c>
    </row>
    <row r="21" spans="1:4" x14ac:dyDescent="0.3">
      <c r="A21" s="4"/>
      <c r="B21" s="80"/>
      <c r="C21" s="80" t="s">
        <v>121</v>
      </c>
      <c r="D21" s="64">
        <v>3.38</v>
      </c>
    </row>
    <row r="22" spans="1:4" x14ac:dyDescent="0.3">
      <c r="A22" s="4"/>
      <c r="B22" s="80"/>
      <c r="C22" s="80" t="s">
        <v>83</v>
      </c>
      <c r="D22" s="64">
        <v>0.74</v>
      </c>
    </row>
    <row r="23" spans="1:4" x14ac:dyDescent="0.3">
      <c r="A23" s="4"/>
      <c r="B23" s="80"/>
      <c r="C23" s="80" t="s">
        <v>199</v>
      </c>
      <c r="D23" s="64">
        <v>12.46</v>
      </c>
    </row>
    <row r="24" spans="1:4" x14ac:dyDescent="0.3">
      <c r="A24" s="4"/>
      <c r="B24" s="80"/>
      <c r="C24" s="80" t="s">
        <v>200</v>
      </c>
      <c r="D24" s="64">
        <v>0.99</v>
      </c>
    </row>
    <row r="25" spans="1:4" s="34" customFormat="1" x14ac:dyDescent="0.3">
      <c r="A25" s="4">
        <v>200710</v>
      </c>
      <c r="B25" s="85" t="s">
        <v>82</v>
      </c>
      <c r="C25" s="85" t="s">
        <v>229</v>
      </c>
      <c r="D25" s="64">
        <v>1.99</v>
      </c>
    </row>
    <row r="26" spans="1:4" s="34" customFormat="1" x14ac:dyDescent="0.3">
      <c r="A26" s="4"/>
      <c r="B26" s="85"/>
      <c r="C26" s="85" t="s">
        <v>130</v>
      </c>
      <c r="D26" s="64">
        <v>2</v>
      </c>
    </row>
    <row r="27" spans="1:4" s="34" customFormat="1" x14ac:dyDescent="0.3">
      <c r="A27" s="4"/>
      <c r="B27" s="85"/>
      <c r="C27" s="85" t="s">
        <v>130</v>
      </c>
      <c r="D27" s="64">
        <v>8.51</v>
      </c>
    </row>
    <row r="28" spans="1:4" s="34" customFormat="1" x14ac:dyDescent="0.3">
      <c r="A28" s="4"/>
      <c r="B28" s="85"/>
      <c r="C28" s="85" t="s">
        <v>130</v>
      </c>
      <c r="D28" s="64">
        <v>8.58</v>
      </c>
    </row>
    <row r="29" spans="1:4" s="34" customFormat="1" x14ac:dyDescent="0.3">
      <c r="A29" s="4"/>
      <c r="B29" s="85"/>
      <c r="C29" s="85" t="s">
        <v>131</v>
      </c>
      <c r="D29" s="64">
        <v>7.67</v>
      </c>
    </row>
    <row r="30" spans="1:4" s="34" customFormat="1" x14ac:dyDescent="0.3">
      <c r="A30" s="4">
        <v>200607</v>
      </c>
      <c r="B30" s="85" t="s">
        <v>79</v>
      </c>
      <c r="C30" s="85" t="s">
        <v>130</v>
      </c>
      <c r="D30" s="64">
        <v>26.38</v>
      </c>
    </row>
    <row r="31" spans="1:4" s="34" customFormat="1" x14ac:dyDescent="0.3">
      <c r="A31" s="4">
        <v>200705</v>
      </c>
      <c r="B31" s="85" t="s">
        <v>230</v>
      </c>
      <c r="C31" s="85" t="s">
        <v>83</v>
      </c>
      <c r="D31" s="64">
        <v>8.91</v>
      </c>
    </row>
    <row r="32" spans="1:4" s="34" customFormat="1" x14ac:dyDescent="0.3">
      <c r="A32" s="85">
        <v>200711</v>
      </c>
      <c r="B32" s="85"/>
      <c r="C32" s="85" t="s">
        <v>83</v>
      </c>
      <c r="D32" s="64">
        <v>9.17</v>
      </c>
    </row>
    <row r="33" spans="1:4" s="34" customFormat="1" x14ac:dyDescent="0.3">
      <c r="A33" s="4">
        <v>200704</v>
      </c>
      <c r="B33" s="85" t="s">
        <v>195</v>
      </c>
      <c r="C33" s="85" t="s">
        <v>231</v>
      </c>
      <c r="D33" s="64">
        <v>18.54</v>
      </c>
    </row>
    <row r="34" spans="1:4" s="34" customFormat="1" x14ac:dyDescent="0.3">
      <c r="A34" s="4">
        <v>200708</v>
      </c>
      <c r="B34" s="85" t="s">
        <v>201</v>
      </c>
      <c r="C34" s="85" t="s">
        <v>114</v>
      </c>
      <c r="D34" s="64">
        <v>2.97</v>
      </c>
    </row>
    <row r="35" spans="1:4" s="34" customFormat="1" x14ac:dyDescent="0.3">
      <c r="A35" s="4"/>
      <c r="B35" s="85"/>
      <c r="C35" s="85" t="s">
        <v>210</v>
      </c>
      <c r="D35" s="64">
        <v>2.58</v>
      </c>
    </row>
    <row r="36" spans="1:4" s="34" customFormat="1" x14ac:dyDescent="0.3">
      <c r="A36" s="4"/>
      <c r="B36" s="85"/>
      <c r="C36" s="85" t="s">
        <v>234</v>
      </c>
      <c r="D36" s="64">
        <v>2.99</v>
      </c>
    </row>
    <row r="37" spans="1:4" s="34" customFormat="1" x14ac:dyDescent="0.3">
      <c r="A37" s="4">
        <v>200708</v>
      </c>
      <c r="B37" s="85" t="s">
        <v>82</v>
      </c>
      <c r="C37" s="85" t="s">
        <v>198</v>
      </c>
      <c r="D37" s="64">
        <v>7.74</v>
      </c>
    </row>
    <row r="38" spans="1:4" s="34" customFormat="1" x14ac:dyDescent="0.3">
      <c r="A38" s="4"/>
      <c r="B38" s="85"/>
      <c r="C38" s="85" t="s">
        <v>235</v>
      </c>
      <c r="D38" s="64">
        <v>2.99</v>
      </c>
    </row>
    <row r="39" spans="1:4" s="34" customFormat="1" x14ac:dyDescent="0.3">
      <c r="A39" s="4"/>
      <c r="B39" s="85"/>
      <c r="C39" s="85" t="s">
        <v>236</v>
      </c>
      <c r="D39" s="64">
        <v>3.48</v>
      </c>
    </row>
    <row r="40" spans="1:4" s="34" customFormat="1" x14ac:dyDescent="0.3">
      <c r="A40" s="4"/>
      <c r="B40" s="85"/>
      <c r="C40" s="85" t="s">
        <v>232</v>
      </c>
      <c r="D40" s="64">
        <v>2.5</v>
      </c>
    </row>
    <row r="41" spans="1:4" s="34" customFormat="1" x14ac:dyDescent="0.3">
      <c r="A41" s="4"/>
      <c r="B41" s="85"/>
      <c r="C41" s="85" t="s">
        <v>112</v>
      </c>
      <c r="D41" s="64">
        <v>8.2799999999999994</v>
      </c>
    </row>
    <row r="42" spans="1:4" x14ac:dyDescent="0.3">
      <c r="A42" s="4"/>
      <c r="B42" s="4"/>
      <c r="C42" s="85" t="s">
        <v>112</v>
      </c>
      <c r="D42" s="64">
        <v>8.41</v>
      </c>
    </row>
    <row r="43" spans="1:4" x14ac:dyDescent="0.3">
      <c r="A43" s="4"/>
      <c r="B43" s="4"/>
      <c r="C43" s="4" t="s">
        <v>85</v>
      </c>
      <c r="D43" s="64">
        <v>2.7</v>
      </c>
    </row>
    <row r="44" spans="1:4" x14ac:dyDescent="0.3">
      <c r="A44" s="4"/>
      <c r="B44" s="80"/>
      <c r="C44" s="80" t="s">
        <v>86</v>
      </c>
      <c r="D44" s="75">
        <v>4.6399999999999997</v>
      </c>
    </row>
    <row r="45" spans="1:4" x14ac:dyDescent="0.3">
      <c r="A45" s="4"/>
      <c r="B45" s="80"/>
      <c r="C45" s="80" t="s">
        <v>121</v>
      </c>
      <c r="D45" s="75">
        <v>8.4499999999999993</v>
      </c>
    </row>
    <row r="46" spans="1:4" x14ac:dyDescent="0.3">
      <c r="A46" s="4"/>
      <c r="B46" s="80"/>
      <c r="C46" s="80" t="s">
        <v>237</v>
      </c>
      <c r="D46" s="75">
        <v>8.99</v>
      </c>
    </row>
    <row r="47" spans="1:4" s="34" customFormat="1" x14ac:dyDescent="0.3">
      <c r="A47" s="4">
        <v>200807</v>
      </c>
      <c r="B47" s="85" t="s">
        <v>238</v>
      </c>
      <c r="C47" s="85" t="s">
        <v>122</v>
      </c>
      <c r="D47" s="75">
        <v>12.95</v>
      </c>
    </row>
    <row r="48" spans="1:4" s="34" customFormat="1" x14ac:dyDescent="0.3">
      <c r="A48" s="4"/>
      <c r="B48" s="85"/>
      <c r="C48" s="85" t="s">
        <v>83</v>
      </c>
      <c r="D48" s="75">
        <v>7.32</v>
      </c>
    </row>
    <row r="49" spans="1:4" s="34" customFormat="1" x14ac:dyDescent="0.3">
      <c r="A49" s="4"/>
      <c r="B49" s="85"/>
      <c r="C49" s="85" t="s">
        <v>239</v>
      </c>
      <c r="D49" s="75">
        <v>3.13</v>
      </c>
    </row>
    <row r="50" spans="1:4" s="34" customFormat="1" x14ac:dyDescent="0.3">
      <c r="A50" s="4">
        <v>200710</v>
      </c>
      <c r="B50" s="85" t="s">
        <v>201</v>
      </c>
      <c r="C50" s="85" t="s">
        <v>240</v>
      </c>
      <c r="D50" s="75">
        <v>3.99</v>
      </c>
    </row>
    <row r="51" spans="1:4" s="34" customFormat="1" x14ac:dyDescent="0.3">
      <c r="A51" s="4">
        <v>200626</v>
      </c>
      <c r="B51" s="85" t="s">
        <v>108</v>
      </c>
      <c r="C51" s="85" t="s">
        <v>125</v>
      </c>
      <c r="D51" s="75">
        <v>1.49</v>
      </c>
    </row>
    <row r="52" spans="1:4" s="34" customFormat="1" x14ac:dyDescent="0.3">
      <c r="A52" s="4"/>
      <c r="B52" s="85"/>
      <c r="C52" s="85" t="s">
        <v>241</v>
      </c>
      <c r="D52" s="75">
        <v>2.58</v>
      </c>
    </row>
    <row r="53" spans="1:4" s="34" customFormat="1" x14ac:dyDescent="0.3">
      <c r="A53" s="4"/>
      <c r="B53" s="85"/>
      <c r="C53" s="85" t="s">
        <v>114</v>
      </c>
      <c r="D53" s="75">
        <v>3.29</v>
      </c>
    </row>
    <row r="54" spans="1:4" s="34" customFormat="1" x14ac:dyDescent="0.3">
      <c r="A54" s="4"/>
      <c r="B54" s="85"/>
      <c r="C54" s="85" t="s">
        <v>126</v>
      </c>
      <c r="D54" s="75">
        <v>4.29</v>
      </c>
    </row>
    <row r="55" spans="1:4" s="34" customFormat="1" x14ac:dyDescent="0.3">
      <c r="A55" s="4"/>
      <c r="B55" s="85"/>
      <c r="C55" s="85" t="s">
        <v>121</v>
      </c>
      <c r="D55" s="75">
        <v>3.18</v>
      </c>
    </row>
    <row r="56" spans="1:4" s="34" customFormat="1" x14ac:dyDescent="0.3">
      <c r="A56" s="4"/>
      <c r="B56" s="85"/>
      <c r="C56" s="85" t="s">
        <v>242</v>
      </c>
      <c r="D56" s="75">
        <v>3.38</v>
      </c>
    </row>
    <row r="57" spans="1:4" s="34" customFormat="1" x14ac:dyDescent="0.3">
      <c r="A57" s="4"/>
      <c r="B57" s="85"/>
      <c r="C57" s="85" t="s">
        <v>243</v>
      </c>
      <c r="D57" s="75">
        <v>4.37</v>
      </c>
    </row>
    <row r="58" spans="1:4" s="34" customFormat="1" x14ac:dyDescent="0.3">
      <c r="A58" s="4"/>
      <c r="B58" s="85"/>
      <c r="C58" s="85" t="s">
        <v>243</v>
      </c>
      <c r="D58" s="75">
        <v>5.17</v>
      </c>
    </row>
    <row r="59" spans="1:4" s="34" customFormat="1" x14ac:dyDescent="0.3">
      <c r="A59" s="4"/>
      <c r="B59" s="85"/>
      <c r="C59" s="85" t="s">
        <v>244</v>
      </c>
      <c r="D59" s="75">
        <v>11.69</v>
      </c>
    </row>
    <row r="60" spans="1:4" s="34" customFormat="1" x14ac:dyDescent="0.3">
      <c r="A60" s="4">
        <v>200627</v>
      </c>
      <c r="B60" s="85" t="s">
        <v>246</v>
      </c>
      <c r="C60" s="85" t="s">
        <v>245</v>
      </c>
      <c r="D60" s="75">
        <v>3.12</v>
      </c>
    </row>
    <row r="61" spans="1:4" s="34" customFormat="1" x14ac:dyDescent="0.3">
      <c r="A61" s="4"/>
      <c r="B61" s="85"/>
      <c r="C61" s="85" t="s">
        <v>247</v>
      </c>
      <c r="D61" s="75">
        <v>2</v>
      </c>
    </row>
    <row r="62" spans="1:4" s="34" customFormat="1" x14ac:dyDescent="0.3">
      <c r="A62" s="4"/>
      <c r="B62" s="85"/>
      <c r="C62" s="85" t="s">
        <v>94</v>
      </c>
      <c r="D62" s="75">
        <v>2</v>
      </c>
    </row>
    <row r="63" spans="1:4" s="34" customFormat="1" x14ac:dyDescent="0.3">
      <c r="A63" s="4">
        <v>200704</v>
      </c>
      <c r="B63" s="85" t="s">
        <v>108</v>
      </c>
      <c r="C63" s="85" t="s">
        <v>248</v>
      </c>
      <c r="D63" s="75">
        <v>3.98</v>
      </c>
    </row>
    <row r="64" spans="1:4" s="34" customFormat="1" x14ac:dyDescent="0.3">
      <c r="A64" s="4"/>
      <c r="B64" s="85"/>
      <c r="C64" s="85" t="s">
        <v>249</v>
      </c>
      <c r="D64" s="75">
        <v>3.98</v>
      </c>
    </row>
    <row r="65" spans="1:4" s="34" customFormat="1" x14ac:dyDescent="0.3">
      <c r="A65" s="4"/>
      <c r="B65" s="85"/>
      <c r="C65" s="85" t="s">
        <v>250</v>
      </c>
      <c r="D65" s="75">
        <v>0.89</v>
      </c>
    </row>
    <row r="66" spans="1:4" s="34" customFormat="1" x14ac:dyDescent="0.3">
      <c r="A66" s="4"/>
      <c r="B66" s="85"/>
      <c r="C66" s="85" t="s">
        <v>251</v>
      </c>
      <c r="D66" s="75">
        <v>7.99</v>
      </c>
    </row>
    <row r="67" spans="1:4" s="34" customFormat="1" x14ac:dyDescent="0.3">
      <c r="A67" s="4"/>
      <c r="B67" s="85"/>
      <c r="C67" s="85" t="s">
        <v>252</v>
      </c>
      <c r="D67" s="75">
        <v>6.99</v>
      </c>
    </row>
    <row r="68" spans="1:4" s="34" customFormat="1" x14ac:dyDescent="0.3">
      <c r="A68" s="4"/>
      <c r="B68" s="85"/>
      <c r="C68" s="85" t="s">
        <v>112</v>
      </c>
      <c r="D68" s="75">
        <v>12.03</v>
      </c>
    </row>
    <row r="69" spans="1:4" s="34" customFormat="1" x14ac:dyDescent="0.3">
      <c r="A69" s="4"/>
      <c r="B69" s="85"/>
      <c r="C69" s="85" t="s">
        <v>85</v>
      </c>
      <c r="D69" s="75">
        <v>0.65</v>
      </c>
    </row>
    <row r="70" spans="1:4" s="34" customFormat="1" x14ac:dyDescent="0.3">
      <c r="A70" s="4"/>
      <c r="B70" s="85"/>
      <c r="C70" s="85" t="s">
        <v>253</v>
      </c>
      <c r="D70" s="75">
        <v>0.48</v>
      </c>
    </row>
    <row r="71" spans="1:4" s="34" customFormat="1" x14ac:dyDescent="0.3">
      <c r="A71" s="4"/>
      <c r="B71" s="85"/>
      <c r="C71" s="85" t="s">
        <v>120</v>
      </c>
      <c r="D71" s="75">
        <v>2.69</v>
      </c>
    </row>
    <row r="72" spans="1:4" s="34" customFormat="1" x14ac:dyDescent="0.3">
      <c r="A72" s="4"/>
      <c r="B72" s="85"/>
      <c r="C72" s="85" t="s">
        <v>120</v>
      </c>
      <c r="D72" s="75">
        <v>2.35</v>
      </c>
    </row>
    <row r="73" spans="1:4" s="34" customFormat="1" x14ac:dyDescent="0.3">
      <c r="A73" s="4"/>
      <c r="B73" s="85"/>
      <c r="C73" s="85" t="s">
        <v>120</v>
      </c>
      <c r="D73" s="75">
        <v>2.5</v>
      </c>
    </row>
    <row r="74" spans="1:4" s="34" customFormat="1" x14ac:dyDescent="0.3">
      <c r="A74" s="4"/>
      <c r="B74" s="85"/>
      <c r="C74" s="85" t="s">
        <v>114</v>
      </c>
      <c r="D74" s="75">
        <v>2</v>
      </c>
    </row>
    <row r="75" spans="1:4" s="34" customFormat="1" x14ac:dyDescent="0.3">
      <c r="A75" s="4"/>
      <c r="B75" s="85"/>
      <c r="C75" s="85" t="s">
        <v>114</v>
      </c>
      <c r="D75" s="75">
        <v>1.99</v>
      </c>
    </row>
    <row r="76" spans="1:4" s="34" customFormat="1" x14ac:dyDescent="0.3">
      <c r="A76" s="4"/>
      <c r="B76" s="85"/>
      <c r="C76" s="85" t="s">
        <v>87</v>
      </c>
      <c r="D76" s="75">
        <v>1.99</v>
      </c>
    </row>
    <row r="77" spans="1:4" s="34" customFormat="1" x14ac:dyDescent="0.3">
      <c r="A77" s="4"/>
      <c r="B77" s="85"/>
      <c r="C77" s="85" t="s">
        <v>254</v>
      </c>
      <c r="D77" s="75">
        <v>7.99</v>
      </c>
    </row>
    <row r="78" spans="1:4" s="34" customFormat="1" x14ac:dyDescent="0.3">
      <c r="A78" s="4"/>
      <c r="B78" s="85"/>
      <c r="C78" s="85" t="s">
        <v>243</v>
      </c>
      <c r="D78" s="75">
        <v>8.1</v>
      </c>
    </row>
    <row r="79" spans="1:4" s="34" customFormat="1" x14ac:dyDescent="0.3">
      <c r="A79" s="4"/>
      <c r="B79" s="85"/>
      <c r="C79" s="85" t="s">
        <v>83</v>
      </c>
      <c r="D79" s="75">
        <v>13.18</v>
      </c>
    </row>
    <row r="80" spans="1:4" s="34" customFormat="1" x14ac:dyDescent="0.3">
      <c r="A80" s="4"/>
      <c r="B80" s="85"/>
      <c r="C80" s="85" t="s">
        <v>83</v>
      </c>
      <c r="D80" s="75">
        <v>7.55</v>
      </c>
    </row>
    <row r="81" spans="1:4" x14ac:dyDescent="0.3">
      <c r="A81" s="4"/>
      <c r="B81" s="80"/>
      <c r="C81" s="80"/>
      <c r="D81" s="75"/>
    </row>
    <row r="82" spans="1:4" x14ac:dyDescent="0.3">
      <c r="A82" s="6" t="s">
        <v>1</v>
      </c>
      <c r="B82" s="81"/>
      <c r="C82" s="81"/>
      <c r="D82" s="77">
        <f>SUM(D13:D81)</f>
        <v>378.24000000000007</v>
      </c>
    </row>
  </sheetData>
  <mergeCells count="7">
    <mergeCell ref="C1:P1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A51C-EDDD-49E0-B969-4BB4CFE123CB}">
  <sheetPr>
    <pageSetUpPr fitToPage="1"/>
  </sheetPr>
  <dimension ref="A1:AA111"/>
  <sheetViews>
    <sheetView workbookViewId="0">
      <selection sqref="A1:P16"/>
    </sheetView>
  </sheetViews>
  <sheetFormatPr defaultRowHeight="14.4" x14ac:dyDescent="0.3"/>
  <cols>
    <col min="1" max="1" width="7.88671875" customWidth="1"/>
    <col min="2" max="2" width="19.109375" style="27" customWidth="1"/>
    <col min="3" max="3" width="19.33203125" style="7" customWidth="1"/>
    <col min="5" max="5" width="9.109375" customWidth="1"/>
    <col min="8" max="8" width="8.44140625" customWidth="1"/>
    <col min="16" max="16" width="9.109375" customWidth="1"/>
    <col min="19" max="19" width="14" customWidth="1"/>
    <col min="20" max="20" width="22.6640625" customWidth="1"/>
    <col min="27" max="27" width="12.88671875" customWidth="1"/>
  </cols>
  <sheetData>
    <row r="1" spans="1:27" ht="30" customHeight="1" thickBot="1" x14ac:dyDescent="0.45">
      <c r="A1" s="8" t="s">
        <v>0</v>
      </c>
      <c r="B1" s="8"/>
      <c r="C1" s="173" t="s">
        <v>17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</row>
    <row r="2" spans="1:27" ht="39.75" customHeight="1" thickBot="1" x14ac:dyDescent="0.45">
      <c r="A2" s="9"/>
      <c r="B2" s="9"/>
      <c r="C2" s="9"/>
      <c r="D2" s="174" t="s">
        <v>10</v>
      </c>
      <c r="E2" s="175"/>
      <c r="F2" s="174" t="s">
        <v>11</v>
      </c>
      <c r="G2" s="175"/>
      <c r="H2" s="174" t="s">
        <v>12</v>
      </c>
      <c r="I2" s="175"/>
      <c r="J2" s="174" t="s">
        <v>13</v>
      </c>
      <c r="K2" s="175"/>
      <c r="L2" s="174" t="s">
        <v>14</v>
      </c>
      <c r="M2" s="175"/>
      <c r="N2" s="174" t="s">
        <v>15</v>
      </c>
      <c r="O2" s="175"/>
      <c r="P2" s="10" t="s">
        <v>1</v>
      </c>
      <c r="R2" s="8" t="s">
        <v>0</v>
      </c>
      <c r="S2" s="8"/>
      <c r="T2" s="172">
        <v>44041</v>
      </c>
      <c r="U2" s="173"/>
      <c r="V2" s="173"/>
      <c r="W2" s="173"/>
      <c r="X2" s="173"/>
      <c r="Y2" s="173"/>
      <c r="Z2" s="173"/>
      <c r="AA2" s="173"/>
    </row>
    <row r="3" spans="1:27" ht="30" customHeight="1" thickBot="1" x14ac:dyDescent="0.45">
      <c r="A3" s="11" t="s">
        <v>39</v>
      </c>
      <c r="B3" s="11" t="s">
        <v>26</v>
      </c>
      <c r="C3" s="11" t="s">
        <v>2</v>
      </c>
      <c r="D3" s="12" t="s">
        <v>3</v>
      </c>
      <c r="E3" s="13">
        <v>6</v>
      </c>
      <c r="F3" s="13" t="s">
        <v>3</v>
      </c>
      <c r="G3" s="13">
        <v>6</v>
      </c>
      <c r="H3" s="13" t="s">
        <v>3</v>
      </c>
      <c r="I3" s="13">
        <v>1</v>
      </c>
      <c r="J3" s="13" t="s">
        <v>3</v>
      </c>
      <c r="K3" s="13">
        <v>0.5</v>
      </c>
      <c r="L3" s="14" t="s">
        <v>3</v>
      </c>
      <c r="M3" s="15">
        <v>9</v>
      </c>
      <c r="N3" s="14" t="s">
        <v>3</v>
      </c>
      <c r="O3" s="15">
        <v>6</v>
      </c>
      <c r="P3" s="22"/>
      <c r="R3" s="9"/>
      <c r="S3" s="9"/>
      <c r="T3" s="9"/>
      <c r="U3" s="174" t="s">
        <v>10</v>
      </c>
      <c r="V3" s="175"/>
      <c r="W3" s="174" t="s">
        <v>41</v>
      </c>
      <c r="X3" s="175"/>
      <c r="Y3" s="174" t="s">
        <v>12</v>
      </c>
      <c r="Z3" s="175"/>
      <c r="AA3" s="10" t="s">
        <v>1</v>
      </c>
    </row>
    <row r="4" spans="1:27" ht="42" customHeight="1" thickBot="1" x14ac:dyDescent="0.45">
      <c r="A4" s="24">
        <v>1</v>
      </c>
      <c r="B4" s="24" t="s">
        <v>32</v>
      </c>
      <c r="C4" s="24" t="s">
        <v>21</v>
      </c>
      <c r="D4" s="25">
        <v>1</v>
      </c>
      <c r="E4" s="25">
        <f>D4*6</f>
        <v>6</v>
      </c>
      <c r="F4" s="25">
        <v>1</v>
      </c>
      <c r="G4" s="25">
        <f>F4*6</f>
        <v>6</v>
      </c>
      <c r="H4" s="25">
        <v>15</v>
      </c>
      <c r="I4" s="25">
        <f>H4*1</f>
        <v>15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20">
        <f>M4+K4+I4+G4+E4</f>
        <v>27</v>
      </c>
      <c r="R4" s="11" t="s">
        <v>39</v>
      </c>
      <c r="S4" s="11" t="s">
        <v>40</v>
      </c>
      <c r="T4" s="11" t="s">
        <v>2</v>
      </c>
      <c r="U4" s="12" t="s">
        <v>3</v>
      </c>
      <c r="V4" s="13">
        <v>6</v>
      </c>
      <c r="W4" s="13" t="s">
        <v>3</v>
      </c>
      <c r="X4" s="13">
        <v>8</v>
      </c>
      <c r="Y4" s="13" t="s">
        <v>3</v>
      </c>
      <c r="Z4" s="13">
        <v>1</v>
      </c>
      <c r="AA4" s="22"/>
    </row>
    <row r="5" spans="1:27" ht="42.75" customHeight="1" thickBot="1" x14ac:dyDescent="0.45">
      <c r="A5" s="32">
        <v>2</v>
      </c>
      <c r="B5" s="32" t="s">
        <v>29</v>
      </c>
      <c r="C5" s="32" t="s">
        <v>19</v>
      </c>
      <c r="D5" s="33">
        <v>10</v>
      </c>
      <c r="E5" s="20">
        <f>D5*6</f>
        <v>60</v>
      </c>
      <c r="F5" s="33">
        <v>0</v>
      </c>
      <c r="G5" s="20">
        <f>F5*6</f>
        <v>0</v>
      </c>
      <c r="H5" s="33">
        <v>50</v>
      </c>
      <c r="I5" s="20">
        <f>H5*1</f>
        <v>50</v>
      </c>
      <c r="J5" s="33">
        <v>50</v>
      </c>
      <c r="K5" s="20">
        <f>J5*0.5</f>
        <v>25</v>
      </c>
      <c r="L5" s="33">
        <v>5</v>
      </c>
      <c r="M5" s="20">
        <f>L5*8</f>
        <v>40</v>
      </c>
      <c r="N5" s="33">
        <v>5</v>
      </c>
      <c r="O5" s="20">
        <f>N5*6</f>
        <v>30</v>
      </c>
      <c r="P5" s="20">
        <f>M5+K5+I5+G5+E5+O5</f>
        <v>205</v>
      </c>
      <c r="R5" s="124">
        <v>1</v>
      </c>
      <c r="S5" s="124" t="s">
        <v>48</v>
      </c>
      <c r="T5" s="126" t="s">
        <v>182</v>
      </c>
      <c r="U5" s="125">
        <v>0</v>
      </c>
      <c r="V5" s="125">
        <v>0</v>
      </c>
      <c r="W5" s="125">
        <v>0</v>
      </c>
      <c r="X5" s="125">
        <v>0</v>
      </c>
      <c r="Y5" s="125">
        <v>30</v>
      </c>
      <c r="Z5" s="125">
        <f>Y5*1</f>
        <v>30</v>
      </c>
      <c r="AA5" s="127">
        <v>0</v>
      </c>
    </row>
    <row r="6" spans="1:27" ht="38.25" customHeight="1" thickBot="1" x14ac:dyDescent="0.45">
      <c r="A6" s="23">
        <v>3</v>
      </c>
      <c r="B6" s="23" t="s">
        <v>27</v>
      </c>
      <c r="C6" s="23" t="s">
        <v>23</v>
      </c>
      <c r="D6" s="18">
        <v>0</v>
      </c>
      <c r="E6" s="18">
        <v>0</v>
      </c>
      <c r="F6" s="18">
        <v>0</v>
      </c>
      <c r="G6" s="18">
        <v>0</v>
      </c>
      <c r="H6" s="30">
        <v>50</v>
      </c>
      <c r="I6" s="30">
        <v>50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20">
        <f>M6+K6+I6+G6+E6</f>
        <v>50</v>
      </c>
      <c r="R6" s="32">
        <v>2</v>
      </c>
      <c r="S6" s="32" t="s">
        <v>48</v>
      </c>
      <c r="T6" s="32" t="s">
        <v>44</v>
      </c>
      <c r="U6" s="33">
        <v>5</v>
      </c>
      <c r="V6" s="20">
        <f>U6*6</f>
        <v>30</v>
      </c>
      <c r="W6" s="33">
        <v>0</v>
      </c>
      <c r="X6" s="20">
        <f>W6*6</f>
        <v>0</v>
      </c>
      <c r="Y6" s="33">
        <v>50</v>
      </c>
      <c r="Z6" s="20">
        <f>Y6*1</f>
        <v>50</v>
      </c>
      <c r="AA6" s="39">
        <f t="shared" ref="AA6:AA13" si="0">Z6+X6+V6</f>
        <v>80</v>
      </c>
    </row>
    <row r="7" spans="1:27" ht="30" customHeight="1" thickBot="1" x14ac:dyDescent="0.45">
      <c r="A7" s="19">
        <v>4</v>
      </c>
      <c r="B7" s="19" t="s">
        <v>28</v>
      </c>
      <c r="C7" s="19" t="s">
        <v>16</v>
      </c>
      <c r="D7" s="20">
        <v>1</v>
      </c>
      <c r="E7" s="20">
        <f>D7*6</f>
        <v>6</v>
      </c>
      <c r="F7" s="20">
        <v>1</v>
      </c>
      <c r="G7" s="20">
        <f>F7*6</f>
        <v>6</v>
      </c>
      <c r="H7" s="20">
        <v>20</v>
      </c>
      <c r="I7" s="20">
        <f t="shared" ref="I7:I13" si="1">H7*1</f>
        <v>20</v>
      </c>
      <c r="J7" s="18">
        <v>0</v>
      </c>
      <c r="K7" s="18">
        <f>J7*0.5</f>
        <v>0</v>
      </c>
      <c r="L7" s="18">
        <v>0</v>
      </c>
      <c r="M7" s="18">
        <f>L7*9</f>
        <v>0</v>
      </c>
      <c r="N7" s="18">
        <v>0</v>
      </c>
      <c r="O7" s="18">
        <f>N7*6</f>
        <v>0</v>
      </c>
      <c r="P7" s="20">
        <f>E7+G7+I7</f>
        <v>32</v>
      </c>
      <c r="R7" s="126">
        <v>4</v>
      </c>
      <c r="S7" s="126" t="s">
        <v>46</v>
      </c>
      <c r="T7" s="126" t="s">
        <v>180</v>
      </c>
      <c r="U7" s="125">
        <v>2</v>
      </c>
      <c r="V7" s="125">
        <f>U7*6</f>
        <v>12</v>
      </c>
      <c r="W7" s="125">
        <v>6</v>
      </c>
      <c r="X7" s="125">
        <f>W7*8</f>
        <v>48</v>
      </c>
      <c r="Y7" s="125">
        <v>0</v>
      </c>
      <c r="Z7" s="125">
        <f>Y7*1</f>
        <v>0</v>
      </c>
      <c r="AA7" s="127">
        <v>0</v>
      </c>
    </row>
    <row r="8" spans="1:27" s="5" customFormat="1" ht="39.75" customHeight="1" thickBot="1" x14ac:dyDescent="0.45">
      <c r="A8" s="16">
        <v>5</v>
      </c>
      <c r="B8" s="16" t="s">
        <v>30</v>
      </c>
      <c r="C8" s="16" t="s">
        <v>20</v>
      </c>
      <c r="D8" s="17">
        <v>2</v>
      </c>
      <c r="E8" s="17">
        <f>D8*6</f>
        <v>12</v>
      </c>
      <c r="F8" s="17">
        <v>2</v>
      </c>
      <c r="G8" s="17">
        <f>F8*6</f>
        <v>12</v>
      </c>
      <c r="H8" s="18">
        <v>0</v>
      </c>
      <c r="I8" s="18">
        <f t="shared" si="1"/>
        <v>0</v>
      </c>
      <c r="J8" s="18">
        <v>0</v>
      </c>
      <c r="K8" s="18">
        <f>J8*0.5</f>
        <v>0</v>
      </c>
      <c r="L8" s="18">
        <v>0</v>
      </c>
      <c r="M8" s="18">
        <f>L8*9</f>
        <v>0</v>
      </c>
      <c r="N8" s="18">
        <v>0</v>
      </c>
      <c r="O8" s="18">
        <f>N8*6</f>
        <v>0</v>
      </c>
      <c r="P8" s="20">
        <f t="shared" ref="P8:P14" si="2">M8+K8+I8+G8+E8</f>
        <v>24</v>
      </c>
      <c r="R8" s="23">
        <v>5</v>
      </c>
      <c r="S8" s="23" t="s">
        <v>49</v>
      </c>
      <c r="T8" s="23" t="s">
        <v>45</v>
      </c>
      <c r="U8" s="18">
        <v>2</v>
      </c>
      <c r="V8" s="18">
        <f>U8*6</f>
        <v>12</v>
      </c>
      <c r="W8" s="18">
        <v>5</v>
      </c>
      <c r="X8" s="18">
        <f>W8*8</f>
        <v>40</v>
      </c>
      <c r="Y8" s="18">
        <v>50</v>
      </c>
      <c r="Z8" s="18">
        <f>Y8*1</f>
        <v>50</v>
      </c>
      <c r="AA8" s="39">
        <f t="shared" si="0"/>
        <v>102</v>
      </c>
    </row>
    <row r="9" spans="1:27" s="5" customFormat="1" ht="30" customHeight="1" thickBot="1" x14ac:dyDescent="0.45">
      <c r="A9" s="23">
        <v>5</v>
      </c>
      <c r="B9" s="23" t="s">
        <v>38</v>
      </c>
      <c r="C9" s="23" t="s">
        <v>25</v>
      </c>
      <c r="D9" s="18">
        <v>5</v>
      </c>
      <c r="E9" s="18">
        <f>D9*6</f>
        <v>30</v>
      </c>
      <c r="F9" s="18">
        <v>0</v>
      </c>
      <c r="G9" s="18">
        <f>F9*6</f>
        <v>0</v>
      </c>
      <c r="H9" s="18">
        <v>0</v>
      </c>
      <c r="I9" s="18">
        <f t="shared" si="1"/>
        <v>0</v>
      </c>
      <c r="J9" s="18">
        <v>0</v>
      </c>
      <c r="K9" s="18">
        <f>J9*0.5</f>
        <v>0</v>
      </c>
      <c r="L9" s="18">
        <v>0</v>
      </c>
      <c r="M9" s="18">
        <f>L9*9</f>
        <v>0</v>
      </c>
      <c r="N9" s="18">
        <v>0</v>
      </c>
      <c r="O9" s="18">
        <f>N9*6</f>
        <v>0</v>
      </c>
      <c r="P9" s="20">
        <f t="shared" si="2"/>
        <v>30</v>
      </c>
      <c r="R9" s="24">
        <v>6</v>
      </c>
      <c r="S9" s="24" t="s">
        <v>47</v>
      </c>
      <c r="T9" s="38" t="s">
        <v>42</v>
      </c>
      <c r="U9" s="25">
        <v>0</v>
      </c>
      <c r="V9" s="25">
        <v>0</v>
      </c>
      <c r="W9" s="25">
        <v>6</v>
      </c>
      <c r="X9" s="25">
        <f>6*8</f>
        <v>48</v>
      </c>
      <c r="Y9" s="25">
        <v>0</v>
      </c>
      <c r="Z9" s="25">
        <v>0</v>
      </c>
      <c r="AA9" s="39">
        <f t="shared" si="0"/>
        <v>48</v>
      </c>
    </row>
    <row r="10" spans="1:27" s="5" customFormat="1" ht="49.5" customHeight="1" thickBot="1" x14ac:dyDescent="0.45">
      <c r="A10" s="130">
        <v>6</v>
      </c>
      <c r="B10" s="130" t="s">
        <v>33</v>
      </c>
      <c r="C10" s="131" t="s">
        <v>183</v>
      </c>
      <c r="D10" s="132">
        <v>0</v>
      </c>
      <c r="E10" s="132">
        <v>0</v>
      </c>
      <c r="F10" s="132">
        <v>0</v>
      </c>
      <c r="G10" s="132">
        <v>0</v>
      </c>
      <c r="H10" s="132">
        <v>50</v>
      </c>
      <c r="I10" s="132">
        <f t="shared" si="1"/>
        <v>50</v>
      </c>
      <c r="J10" s="132">
        <v>0</v>
      </c>
      <c r="K10" s="132">
        <v>0</v>
      </c>
      <c r="L10" s="132">
        <v>0</v>
      </c>
      <c r="M10" s="132">
        <v>0</v>
      </c>
      <c r="N10" s="132">
        <v>0</v>
      </c>
      <c r="O10" s="132">
        <v>0</v>
      </c>
      <c r="P10" s="132">
        <v>0</v>
      </c>
      <c r="R10" s="19">
        <v>7</v>
      </c>
      <c r="S10" s="19" t="s">
        <v>51</v>
      </c>
      <c r="T10" s="19" t="s">
        <v>23</v>
      </c>
      <c r="U10" s="20">
        <v>10</v>
      </c>
      <c r="V10" s="20">
        <f>U10*6</f>
        <v>60</v>
      </c>
      <c r="W10" s="20">
        <v>10</v>
      </c>
      <c r="X10" s="20">
        <f>W10*8</f>
        <v>80</v>
      </c>
      <c r="Y10" s="20">
        <v>0</v>
      </c>
      <c r="Z10" s="20">
        <f>Y10*1</f>
        <v>0</v>
      </c>
      <c r="AA10" s="39">
        <f t="shared" si="0"/>
        <v>140</v>
      </c>
    </row>
    <row r="11" spans="1:27" s="7" customFormat="1" ht="42" customHeight="1" thickBot="1" x14ac:dyDescent="0.45">
      <c r="A11" s="124">
        <v>7</v>
      </c>
      <c r="B11" s="124" t="s">
        <v>31</v>
      </c>
      <c r="C11" s="126" t="s">
        <v>179</v>
      </c>
      <c r="D11" s="125">
        <v>0</v>
      </c>
      <c r="E11" s="125">
        <f>D11*6</f>
        <v>0</v>
      </c>
      <c r="F11" s="125">
        <v>0</v>
      </c>
      <c r="G11" s="125">
        <f>F11*6</f>
        <v>0</v>
      </c>
      <c r="H11" s="125">
        <v>30</v>
      </c>
      <c r="I11" s="125">
        <f t="shared" si="1"/>
        <v>30</v>
      </c>
      <c r="J11" s="125">
        <v>0</v>
      </c>
      <c r="K11" s="125">
        <f>J11*0.5</f>
        <v>0</v>
      </c>
      <c r="L11" s="125">
        <v>0</v>
      </c>
      <c r="M11" s="125">
        <f>L11*9</f>
        <v>0</v>
      </c>
      <c r="N11" s="125">
        <v>0</v>
      </c>
      <c r="O11" s="125">
        <f>N11*6</f>
        <v>0</v>
      </c>
      <c r="P11" s="125">
        <v>0</v>
      </c>
      <c r="R11" s="23">
        <v>8</v>
      </c>
      <c r="S11" s="23" t="s">
        <v>53</v>
      </c>
      <c r="T11" s="23" t="s">
        <v>43</v>
      </c>
      <c r="U11" s="18">
        <v>5</v>
      </c>
      <c r="V11" s="20">
        <f>U11*6</f>
        <v>30</v>
      </c>
      <c r="W11" s="18">
        <v>0</v>
      </c>
      <c r="X11" s="18">
        <v>0</v>
      </c>
      <c r="Y11" s="30">
        <v>50</v>
      </c>
      <c r="Z11" s="30">
        <v>50</v>
      </c>
      <c r="AA11" s="39">
        <f t="shared" si="0"/>
        <v>80</v>
      </c>
    </row>
    <row r="12" spans="1:27" ht="30" customHeight="1" thickBot="1" x14ac:dyDescent="0.45">
      <c r="A12" s="19">
        <v>8</v>
      </c>
      <c r="B12" s="19" t="s">
        <v>35</v>
      </c>
      <c r="C12" s="19" t="s">
        <v>18</v>
      </c>
      <c r="D12" s="20">
        <v>2</v>
      </c>
      <c r="E12" s="20">
        <f>D12*6</f>
        <v>12</v>
      </c>
      <c r="F12" s="20">
        <v>2</v>
      </c>
      <c r="G12" s="20">
        <f>F12*6</f>
        <v>12</v>
      </c>
      <c r="H12" s="20">
        <v>12</v>
      </c>
      <c r="I12" s="20">
        <f t="shared" si="1"/>
        <v>12</v>
      </c>
      <c r="J12" s="20">
        <v>10</v>
      </c>
      <c r="K12" s="20">
        <f>J12*0.5</f>
        <v>5</v>
      </c>
      <c r="L12" s="20">
        <v>1</v>
      </c>
      <c r="M12" s="20">
        <f>L12*9</f>
        <v>9</v>
      </c>
      <c r="N12" s="18">
        <v>0</v>
      </c>
      <c r="O12" s="18">
        <f>N12*6</f>
        <v>0</v>
      </c>
      <c r="P12" s="20">
        <f t="shared" si="2"/>
        <v>50</v>
      </c>
      <c r="R12" s="19">
        <v>9</v>
      </c>
      <c r="S12" s="19" t="s">
        <v>50</v>
      </c>
      <c r="T12" s="19" t="s">
        <v>52</v>
      </c>
      <c r="U12" s="20">
        <v>2</v>
      </c>
      <c r="V12" s="20">
        <f>U12*6</f>
        <v>12</v>
      </c>
      <c r="W12" s="20">
        <v>3</v>
      </c>
      <c r="X12" s="20">
        <f>W12*8</f>
        <v>24</v>
      </c>
      <c r="Y12" s="20">
        <v>0</v>
      </c>
      <c r="Z12" s="20">
        <v>0</v>
      </c>
      <c r="AA12" s="39">
        <f t="shared" si="0"/>
        <v>36</v>
      </c>
    </row>
    <row r="13" spans="1:27" s="7" customFormat="1" ht="30" customHeight="1" thickBot="1" x14ac:dyDescent="0.45">
      <c r="A13" s="24">
        <v>9</v>
      </c>
      <c r="B13" s="24" t="s">
        <v>34</v>
      </c>
      <c r="C13" s="24" t="s">
        <v>22</v>
      </c>
      <c r="D13" s="25">
        <v>1</v>
      </c>
      <c r="E13" s="25">
        <f>D13*6</f>
        <v>6</v>
      </c>
      <c r="F13" s="18">
        <v>0</v>
      </c>
      <c r="G13" s="18">
        <v>0</v>
      </c>
      <c r="H13" s="25">
        <v>30</v>
      </c>
      <c r="I13" s="25">
        <f t="shared" si="1"/>
        <v>30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20">
        <f t="shared" si="2"/>
        <v>36</v>
      </c>
      <c r="R13" s="24"/>
      <c r="S13" s="24"/>
      <c r="T13" s="24"/>
      <c r="U13" s="25"/>
      <c r="V13" s="25"/>
      <c r="W13" s="18"/>
      <c r="X13" s="18"/>
      <c r="Y13" s="25"/>
      <c r="Z13" s="25"/>
      <c r="AA13" s="39">
        <f t="shared" si="0"/>
        <v>0</v>
      </c>
    </row>
    <row r="14" spans="1:27" s="7" customFormat="1" ht="39.75" customHeight="1" thickBot="1" x14ac:dyDescent="0.45">
      <c r="A14" s="31">
        <v>11</v>
      </c>
      <c r="B14" s="31" t="s">
        <v>36</v>
      </c>
      <c r="C14" s="31" t="s">
        <v>24</v>
      </c>
      <c r="D14" s="25">
        <v>4</v>
      </c>
      <c r="E14" s="25">
        <f>D14*7</f>
        <v>28</v>
      </c>
      <c r="F14" s="18">
        <v>0</v>
      </c>
      <c r="G14" s="18">
        <v>0</v>
      </c>
      <c r="H14" s="25">
        <v>50</v>
      </c>
      <c r="I14" s="25">
        <v>50</v>
      </c>
      <c r="J14" s="25">
        <v>30</v>
      </c>
      <c r="K14" s="25">
        <f>J14*0.5</f>
        <v>15</v>
      </c>
      <c r="L14" s="25">
        <v>1</v>
      </c>
      <c r="M14" s="25">
        <f>L14*9</f>
        <v>9</v>
      </c>
      <c r="N14" s="18">
        <v>0</v>
      </c>
      <c r="O14" s="18">
        <v>0</v>
      </c>
      <c r="P14" s="20">
        <f t="shared" si="2"/>
        <v>102</v>
      </c>
      <c r="R14" s="21"/>
      <c r="S14" s="21"/>
      <c r="T14" s="21" t="s">
        <v>1</v>
      </c>
      <c r="U14" s="22">
        <f t="shared" ref="U14:Z14" si="3">SUM(U5:U13)</f>
        <v>26</v>
      </c>
      <c r="V14" s="22">
        <f t="shared" si="3"/>
        <v>156</v>
      </c>
      <c r="W14" s="22">
        <f t="shared" si="3"/>
        <v>30</v>
      </c>
      <c r="X14" s="22">
        <f t="shared" si="3"/>
        <v>240</v>
      </c>
      <c r="Y14" s="22">
        <f t="shared" si="3"/>
        <v>180</v>
      </c>
      <c r="Z14" s="22">
        <f t="shared" si="3"/>
        <v>180</v>
      </c>
      <c r="AA14" s="40">
        <f>SUM(AA5:AA13)</f>
        <v>486</v>
      </c>
    </row>
    <row r="15" spans="1:27" s="7" customFormat="1" ht="40.5" customHeight="1" thickBot="1" x14ac:dyDescent="0.45">
      <c r="A15" s="35">
        <v>12</v>
      </c>
      <c r="B15" s="35" t="s">
        <v>37</v>
      </c>
      <c r="C15" s="35" t="s">
        <v>9</v>
      </c>
      <c r="D15" s="36">
        <v>8</v>
      </c>
      <c r="E15" s="17">
        <f>D15*6</f>
        <v>48</v>
      </c>
      <c r="F15" s="36">
        <v>2</v>
      </c>
      <c r="G15" s="17">
        <f>F15*6</f>
        <v>12</v>
      </c>
      <c r="H15" s="36">
        <v>35</v>
      </c>
      <c r="I15" s="17">
        <f>H15*1</f>
        <v>35</v>
      </c>
      <c r="J15" s="17">
        <v>30</v>
      </c>
      <c r="K15" s="17">
        <f>J15*0.5</f>
        <v>15</v>
      </c>
      <c r="L15" s="36">
        <v>2</v>
      </c>
      <c r="M15" s="17">
        <f>L15*9</f>
        <v>18</v>
      </c>
      <c r="N15" s="26">
        <v>0</v>
      </c>
      <c r="O15" s="18">
        <f>N15*6</f>
        <v>0</v>
      </c>
      <c r="P15" s="20">
        <f>O15+M15+K15+I15+G15+E15</f>
        <v>128</v>
      </c>
    </row>
    <row r="16" spans="1:27" ht="30" customHeight="1" thickBot="1" x14ac:dyDescent="0.45">
      <c r="A16" s="21"/>
      <c r="B16" s="21"/>
      <c r="C16" s="21" t="s">
        <v>1</v>
      </c>
      <c r="D16" s="22">
        <f>SUM(D4:D15)</f>
        <v>34</v>
      </c>
      <c r="E16" s="22">
        <f t="shared" ref="E16:O16" si="4">SUM(E4:E15)</f>
        <v>208</v>
      </c>
      <c r="F16" s="22">
        <f t="shared" si="4"/>
        <v>8</v>
      </c>
      <c r="G16" s="22">
        <f t="shared" si="4"/>
        <v>48</v>
      </c>
      <c r="H16" s="22">
        <f t="shared" si="4"/>
        <v>342</v>
      </c>
      <c r="I16" s="22">
        <f t="shared" si="4"/>
        <v>342</v>
      </c>
      <c r="J16" s="22">
        <f t="shared" si="4"/>
        <v>120</v>
      </c>
      <c r="K16" s="22">
        <f t="shared" si="4"/>
        <v>60</v>
      </c>
      <c r="L16" s="22">
        <f t="shared" si="4"/>
        <v>9</v>
      </c>
      <c r="M16" s="22">
        <f t="shared" si="4"/>
        <v>76</v>
      </c>
      <c r="N16" s="22">
        <f t="shared" si="4"/>
        <v>5</v>
      </c>
      <c r="O16" s="22">
        <f t="shared" si="4"/>
        <v>30</v>
      </c>
      <c r="P16" s="22">
        <f>SUM(P3:P15)</f>
        <v>684</v>
      </c>
    </row>
    <row r="17" spans="1:16" x14ac:dyDescent="0.3">
      <c r="N17" s="1"/>
      <c r="P17">
        <v>486</v>
      </c>
    </row>
    <row r="18" spans="1:16" x14ac:dyDescent="0.3">
      <c r="A18" s="2" t="s">
        <v>4</v>
      </c>
      <c r="B18" s="2"/>
      <c r="C18" s="2"/>
      <c r="N18" s="1"/>
      <c r="P18" s="129">
        <f>SUM(P16:P17)</f>
        <v>1170</v>
      </c>
    </row>
    <row r="19" spans="1:16" x14ac:dyDescent="0.3">
      <c r="A19" s="3" t="s">
        <v>5</v>
      </c>
      <c r="B19" s="3" t="s">
        <v>6</v>
      </c>
      <c r="C19" s="182"/>
      <c r="D19" s="183"/>
      <c r="E19" s="183"/>
      <c r="F19" s="183"/>
      <c r="G19" s="65" t="s">
        <v>8</v>
      </c>
      <c r="H19" s="68"/>
      <c r="I19" s="68"/>
      <c r="J19" s="68"/>
      <c r="K19" s="68"/>
      <c r="L19" s="68"/>
      <c r="M19" s="62"/>
      <c r="N19" s="1"/>
    </row>
    <row r="20" spans="1:16" x14ac:dyDescent="0.3">
      <c r="A20" s="4">
        <v>200713</v>
      </c>
      <c r="B20" s="4" t="s">
        <v>79</v>
      </c>
      <c r="C20" s="180" t="s">
        <v>80</v>
      </c>
      <c r="D20" s="181"/>
      <c r="E20" s="181"/>
      <c r="F20" s="181"/>
      <c r="G20" s="64">
        <v>18.989999999999998</v>
      </c>
      <c r="H20" s="68"/>
      <c r="I20" s="68"/>
      <c r="J20" s="68"/>
      <c r="K20" s="68"/>
      <c r="L20" s="68"/>
      <c r="M20" s="62"/>
      <c r="N20" s="1"/>
    </row>
    <row r="21" spans="1:16" x14ac:dyDescent="0.3">
      <c r="A21" s="4">
        <v>260726</v>
      </c>
      <c r="B21" s="4" t="s">
        <v>82</v>
      </c>
      <c r="C21" s="180" t="s">
        <v>83</v>
      </c>
      <c r="D21" s="181"/>
      <c r="E21" s="181"/>
      <c r="F21" s="181"/>
      <c r="G21" s="64">
        <v>7.97</v>
      </c>
      <c r="H21" s="68"/>
      <c r="I21" s="68"/>
      <c r="J21" s="68"/>
      <c r="K21" s="68"/>
      <c r="L21" s="68"/>
      <c r="M21" s="62"/>
      <c r="N21" s="1"/>
    </row>
    <row r="22" spans="1:16" x14ac:dyDescent="0.3">
      <c r="A22" s="4">
        <v>260726</v>
      </c>
      <c r="B22" s="4" t="s">
        <v>82</v>
      </c>
      <c r="C22" s="180" t="s">
        <v>84</v>
      </c>
      <c r="D22" s="181"/>
      <c r="E22" s="181"/>
      <c r="F22" s="181"/>
      <c r="G22" s="64">
        <v>3.98</v>
      </c>
      <c r="H22" s="68"/>
      <c r="I22" s="68"/>
      <c r="J22" s="68"/>
      <c r="K22" s="68"/>
      <c r="L22" s="68"/>
      <c r="M22" s="62"/>
      <c r="N22" s="1"/>
    </row>
    <row r="23" spans="1:16" x14ac:dyDescent="0.3">
      <c r="A23" s="4"/>
      <c r="B23" s="28"/>
      <c r="C23" s="180" t="s">
        <v>85</v>
      </c>
      <c r="D23" s="181"/>
      <c r="E23" s="181"/>
      <c r="F23" s="181"/>
      <c r="G23" s="64">
        <v>4.01</v>
      </c>
      <c r="H23" s="68"/>
      <c r="I23" s="68"/>
      <c r="J23" s="68"/>
      <c r="K23" s="68"/>
      <c r="L23" s="68"/>
      <c r="M23" s="62"/>
      <c r="N23" s="1"/>
    </row>
    <row r="24" spans="1:16" x14ac:dyDescent="0.3">
      <c r="A24" s="4"/>
      <c r="B24" s="28"/>
      <c r="C24" s="180" t="s">
        <v>86</v>
      </c>
      <c r="D24" s="181"/>
      <c r="E24" s="181"/>
      <c r="F24" s="181"/>
      <c r="G24" s="64">
        <v>5.01</v>
      </c>
      <c r="H24" s="68"/>
      <c r="I24" s="68"/>
      <c r="J24" s="68"/>
      <c r="K24" s="68"/>
      <c r="L24" s="68"/>
      <c r="M24" s="62"/>
      <c r="N24" s="1"/>
    </row>
    <row r="25" spans="1:16" x14ac:dyDescent="0.3">
      <c r="A25" s="4"/>
      <c r="B25" s="28"/>
      <c r="C25" s="180" t="s">
        <v>87</v>
      </c>
      <c r="D25" s="181"/>
      <c r="E25" s="181"/>
      <c r="F25" s="181"/>
      <c r="G25" s="64">
        <v>27.03</v>
      </c>
      <c r="H25" s="68"/>
      <c r="I25" s="68"/>
      <c r="J25" s="68"/>
      <c r="K25" s="68"/>
      <c r="L25" s="68"/>
      <c r="M25" s="62"/>
      <c r="N25" s="1"/>
    </row>
    <row r="26" spans="1:16" x14ac:dyDescent="0.3">
      <c r="A26" s="4">
        <v>200724</v>
      </c>
      <c r="B26" s="28" t="s">
        <v>89</v>
      </c>
      <c r="C26" s="180" t="s">
        <v>88</v>
      </c>
      <c r="D26" s="181"/>
      <c r="E26" s="181"/>
      <c r="F26" s="181"/>
      <c r="G26" s="64">
        <v>34.950000000000003</v>
      </c>
      <c r="H26" s="68"/>
      <c r="I26" s="68"/>
      <c r="J26" s="68"/>
      <c r="K26" s="68"/>
      <c r="L26" s="68"/>
      <c r="M26" s="62"/>
      <c r="N26" s="1"/>
    </row>
    <row r="27" spans="1:16" x14ac:dyDescent="0.3">
      <c r="A27" s="4">
        <v>200724</v>
      </c>
      <c r="B27" s="28" t="s">
        <v>81</v>
      </c>
      <c r="C27" s="180" t="s">
        <v>90</v>
      </c>
      <c r="D27" s="181"/>
      <c r="E27" s="181"/>
      <c r="F27" s="181"/>
      <c r="G27" s="64">
        <v>3.77</v>
      </c>
      <c r="H27" s="68"/>
      <c r="I27" s="68"/>
      <c r="J27" s="68"/>
      <c r="K27" s="68"/>
      <c r="L27" s="68"/>
      <c r="M27" s="62"/>
      <c r="N27" s="1"/>
    </row>
    <row r="28" spans="1:16" x14ac:dyDescent="0.3">
      <c r="A28" s="4"/>
      <c r="B28" s="28"/>
      <c r="C28" s="180" t="s">
        <v>91</v>
      </c>
      <c r="D28" s="181"/>
      <c r="E28" s="181"/>
      <c r="F28" s="181"/>
      <c r="G28" s="64">
        <v>1</v>
      </c>
      <c r="H28" s="68"/>
      <c r="I28" s="68"/>
      <c r="J28" s="68"/>
      <c r="K28" s="68"/>
      <c r="L28" s="68"/>
      <c r="M28" s="62"/>
      <c r="N28" s="1"/>
    </row>
    <row r="29" spans="1:16" x14ac:dyDescent="0.3">
      <c r="A29" s="4"/>
      <c r="B29" s="28"/>
      <c r="C29" s="180" t="s">
        <v>91</v>
      </c>
      <c r="D29" s="181"/>
      <c r="E29" s="181"/>
      <c r="F29" s="181"/>
      <c r="G29" s="64">
        <v>3</v>
      </c>
      <c r="H29" s="68"/>
      <c r="I29" s="68"/>
      <c r="J29" s="68"/>
      <c r="K29" s="68"/>
      <c r="L29" s="68"/>
      <c r="M29" s="62"/>
      <c r="N29" s="1"/>
    </row>
    <row r="30" spans="1:16" x14ac:dyDescent="0.3">
      <c r="A30" s="4"/>
      <c r="B30" s="28"/>
      <c r="C30" s="180" t="s">
        <v>92</v>
      </c>
      <c r="D30" s="181"/>
      <c r="E30" s="181"/>
      <c r="F30" s="181"/>
      <c r="G30" s="64">
        <v>9.8699999999999992</v>
      </c>
      <c r="H30" s="68"/>
      <c r="I30" s="68"/>
      <c r="J30" s="68"/>
      <c r="K30" s="68"/>
      <c r="L30" s="68"/>
      <c r="M30" s="62"/>
      <c r="N30" s="1"/>
    </row>
    <row r="31" spans="1:16" x14ac:dyDescent="0.3">
      <c r="A31" s="4"/>
      <c r="B31" s="28"/>
      <c r="C31" s="180" t="s">
        <v>93</v>
      </c>
      <c r="D31" s="181"/>
      <c r="E31" s="181"/>
      <c r="F31" s="181"/>
      <c r="G31" s="64">
        <v>2</v>
      </c>
      <c r="H31" s="68"/>
      <c r="I31" s="68"/>
      <c r="J31" s="68"/>
      <c r="K31" s="68"/>
      <c r="L31" s="68"/>
      <c r="M31" s="62"/>
      <c r="N31" s="1"/>
    </row>
    <row r="32" spans="1:16" x14ac:dyDescent="0.3">
      <c r="A32" s="4"/>
      <c r="B32" s="4"/>
      <c r="C32" s="180" t="s">
        <v>94</v>
      </c>
      <c r="D32" s="181"/>
      <c r="E32" s="181"/>
      <c r="F32" s="181"/>
      <c r="G32" s="64">
        <v>4.97</v>
      </c>
      <c r="H32" s="68"/>
      <c r="I32" s="68"/>
      <c r="J32" s="68"/>
      <c r="K32" s="68"/>
      <c r="L32" s="68"/>
      <c r="M32" s="62"/>
      <c r="N32" s="1"/>
    </row>
    <row r="33" spans="1:14" x14ac:dyDescent="0.3">
      <c r="A33" s="4"/>
      <c r="B33" s="4"/>
      <c r="C33" s="180" t="s">
        <v>95</v>
      </c>
      <c r="D33" s="181"/>
      <c r="E33" s="181"/>
      <c r="F33" s="181"/>
      <c r="G33" s="64">
        <v>2.64</v>
      </c>
      <c r="H33" s="68"/>
      <c r="I33" s="68"/>
      <c r="J33" s="68"/>
      <c r="K33" s="68"/>
      <c r="L33" s="68"/>
      <c r="M33" s="62"/>
      <c r="N33" s="1"/>
    </row>
    <row r="34" spans="1:14" s="34" customFormat="1" x14ac:dyDescent="0.3">
      <c r="A34" s="4"/>
      <c r="B34" s="66"/>
      <c r="C34" s="73" t="s">
        <v>96</v>
      </c>
      <c r="D34" s="74"/>
      <c r="E34" s="74"/>
      <c r="F34" s="74"/>
      <c r="G34" s="64">
        <v>12.22</v>
      </c>
      <c r="H34" s="68"/>
      <c r="I34" s="68"/>
      <c r="J34" s="68"/>
      <c r="K34" s="68"/>
      <c r="L34" s="68"/>
      <c r="M34" s="62"/>
      <c r="N34" s="61"/>
    </row>
    <row r="35" spans="1:14" s="34" customFormat="1" x14ac:dyDescent="0.3">
      <c r="A35" s="4"/>
      <c r="B35" s="66"/>
      <c r="C35" s="73" t="s">
        <v>96</v>
      </c>
      <c r="D35" s="74"/>
      <c r="E35" s="74"/>
      <c r="F35" s="74"/>
      <c r="G35" s="64">
        <v>13.34</v>
      </c>
      <c r="H35" s="68"/>
      <c r="I35" s="68"/>
      <c r="J35" s="68"/>
      <c r="K35" s="68"/>
      <c r="L35" s="68"/>
      <c r="M35" s="62"/>
      <c r="N35" s="61"/>
    </row>
    <row r="36" spans="1:14" s="34" customFormat="1" x14ac:dyDescent="0.3">
      <c r="A36" s="4"/>
      <c r="B36" s="66"/>
      <c r="C36" s="73" t="s">
        <v>97</v>
      </c>
      <c r="D36" s="74"/>
      <c r="E36" s="74"/>
      <c r="F36" s="74"/>
      <c r="G36" s="64">
        <v>7.02</v>
      </c>
      <c r="H36" s="68"/>
      <c r="I36" s="68"/>
      <c r="J36" s="68"/>
      <c r="K36" s="68"/>
      <c r="L36" s="68"/>
      <c r="M36" s="62"/>
      <c r="N36" s="61"/>
    </row>
    <row r="37" spans="1:14" s="34" customFormat="1" x14ac:dyDescent="0.3">
      <c r="A37" s="4"/>
      <c r="B37" s="66"/>
      <c r="C37" s="73" t="s">
        <v>97</v>
      </c>
      <c r="D37" s="74"/>
      <c r="E37" s="74"/>
      <c r="F37" s="74"/>
      <c r="G37" s="64">
        <v>6.57</v>
      </c>
      <c r="H37" s="68"/>
      <c r="I37" s="68"/>
      <c r="J37" s="68"/>
      <c r="K37" s="68"/>
      <c r="L37" s="68"/>
      <c r="M37" s="62"/>
      <c r="N37" s="61"/>
    </row>
    <row r="38" spans="1:14" s="34" customFormat="1" x14ac:dyDescent="0.3">
      <c r="A38" s="4"/>
      <c r="B38" s="66"/>
      <c r="C38" s="73" t="s">
        <v>97</v>
      </c>
      <c r="D38" s="74"/>
      <c r="E38" s="74"/>
      <c r="F38" s="74"/>
      <c r="G38" s="64">
        <v>6.5</v>
      </c>
      <c r="H38" s="68"/>
      <c r="I38" s="68"/>
      <c r="J38" s="68"/>
      <c r="K38" s="68"/>
      <c r="L38" s="68"/>
      <c r="M38" s="62"/>
      <c r="N38" s="61"/>
    </row>
    <row r="39" spans="1:14" s="34" customFormat="1" x14ac:dyDescent="0.3">
      <c r="A39" s="4"/>
      <c r="B39" s="66"/>
      <c r="C39" s="73" t="s">
        <v>97</v>
      </c>
      <c r="D39" s="74"/>
      <c r="E39" s="74"/>
      <c r="F39" s="74"/>
      <c r="G39" s="64">
        <v>6.34</v>
      </c>
      <c r="H39" s="68"/>
      <c r="I39" s="68"/>
      <c r="J39" s="68"/>
      <c r="K39" s="68"/>
      <c r="L39" s="68"/>
      <c r="M39" s="62"/>
      <c r="N39" s="61"/>
    </row>
    <row r="40" spans="1:14" s="34" customFormat="1" x14ac:dyDescent="0.3">
      <c r="A40" s="4"/>
      <c r="B40" s="66"/>
      <c r="C40" s="73" t="s">
        <v>97</v>
      </c>
      <c r="D40" s="74"/>
      <c r="E40" s="74"/>
      <c r="F40" s="74"/>
      <c r="G40" s="64">
        <v>7.24</v>
      </c>
      <c r="H40" s="68"/>
      <c r="I40" s="68"/>
      <c r="J40" s="68"/>
      <c r="K40" s="68"/>
      <c r="L40" s="68"/>
      <c r="M40" s="62"/>
      <c r="N40" s="61"/>
    </row>
    <row r="41" spans="1:14" s="34" customFormat="1" x14ac:dyDescent="0.3">
      <c r="A41" s="4"/>
      <c r="B41" s="66"/>
      <c r="C41" s="73" t="s">
        <v>98</v>
      </c>
      <c r="D41" s="74"/>
      <c r="E41" s="74"/>
      <c r="F41" s="74"/>
      <c r="G41" s="64">
        <v>6.63</v>
      </c>
      <c r="H41" s="68"/>
      <c r="I41" s="68"/>
      <c r="J41" s="68"/>
      <c r="K41" s="68"/>
      <c r="L41" s="68"/>
      <c r="M41" s="62"/>
      <c r="N41" s="61"/>
    </row>
    <row r="42" spans="1:14" s="34" customFormat="1" x14ac:dyDescent="0.3">
      <c r="A42" s="4"/>
      <c r="B42" s="66"/>
      <c r="C42" s="73" t="s">
        <v>98</v>
      </c>
      <c r="D42" s="74"/>
      <c r="E42" s="74"/>
      <c r="F42" s="74"/>
      <c r="G42" s="64">
        <v>6.63</v>
      </c>
      <c r="H42" s="68"/>
      <c r="I42" s="68"/>
      <c r="J42" s="68"/>
      <c r="K42" s="68"/>
      <c r="L42" s="68"/>
      <c r="M42" s="62"/>
      <c r="N42" s="61"/>
    </row>
    <row r="43" spans="1:14" s="34" customFormat="1" x14ac:dyDescent="0.3">
      <c r="A43" s="4"/>
      <c r="B43" s="66"/>
      <c r="C43" s="73" t="s">
        <v>98</v>
      </c>
      <c r="D43" s="74"/>
      <c r="E43" s="74"/>
      <c r="F43" s="74"/>
      <c r="G43" s="64">
        <v>6.63</v>
      </c>
      <c r="H43" s="68"/>
      <c r="I43" s="68"/>
      <c r="J43" s="68"/>
      <c r="K43" s="68"/>
      <c r="L43" s="68"/>
      <c r="M43" s="62"/>
      <c r="N43" s="61"/>
    </row>
    <row r="44" spans="1:14" x14ac:dyDescent="0.3">
      <c r="A44" s="4"/>
      <c r="B44" s="28" t="s">
        <v>99</v>
      </c>
      <c r="C44" s="180" t="s">
        <v>100</v>
      </c>
      <c r="D44" s="181"/>
      <c r="E44" s="181"/>
      <c r="F44" s="181"/>
      <c r="G44" s="75">
        <v>2.58</v>
      </c>
      <c r="H44" s="63"/>
      <c r="I44" s="63"/>
      <c r="J44" s="63"/>
      <c r="K44" s="63"/>
      <c r="L44" s="63"/>
      <c r="M44" s="62"/>
      <c r="N44" s="1"/>
    </row>
    <row r="45" spans="1:14" x14ac:dyDescent="0.3">
      <c r="A45" s="4"/>
      <c r="B45" s="28"/>
      <c r="C45" s="180" t="s">
        <v>101</v>
      </c>
      <c r="D45" s="181"/>
      <c r="E45" s="181"/>
      <c r="F45" s="181"/>
      <c r="G45" s="75">
        <v>3.27</v>
      </c>
      <c r="H45" s="63"/>
      <c r="I45" s="63"/>
      <c r="J45" s="63"/>
      <c r="K45" s="63"/>
      <c r="L45" s="63"/>
      <c r="M45" s="62"/>
      <c r="N45" s="1"/>
    </row>
    <row r="46" spans="1:14" s="34" customFormat="1" x14ac:dyDescent="0.3">
      <c r="A46" s="4"/>
      <c r="B46" s="66"/>
      <c r="C46" s="180" t="s">
        <v>101</v>
      </c>
      <c r="D46" s="181"/>
      <c r="E46" s="181"/>
      <c r="F46" s="181"/>
      <c r="G46" s="75">
        <v>1.19</v>
      </c>
      <c r="H46" s="63"/>
      <c r="I46" s="63"/>
      <c r="J46" s="63"/>
      <c r="K46" s="63"/>
      <c r="L46" s="63"/>
      <c r="M46" s="62"/>
      <c r="N46" s="61"/>
    </row>
    <row r="47" spans="1:14" s="34" customFormat="1" x14ac:dyDescent="0.3">
      <c r="A47" s="4"/>
      <c r="B47" s="66"/>
      <c r="C47" s="73" t="s">
        <v>102</v>
      </c>
      <c r="D47" s="74"/>
      <c r="E47" s="74"/>
      <c r="F47" s="74"/>
      <c r="G47" s="75">
        <v>5</v>
      </c>
      <c r="H47" s="63"/>
      <c r="I47" s="63"/>
      <c r="J47" s="63"/>
      <c r="K47" s="63"/>
      <c r="L47" s="63"/>
      <c r="M47" s="62"/>
      <c r="N47" s="61"/>
    </row>
    <row r="48" spans="1:14" s="34" customFormat="1" x14ac:dyDescent="0.3">
      <c r="A48" s="4"/>
      <c r="B48" s="66"/>
      <c r="C48" s="73" t="s">
        <v>103</v>
      </c>
      <c r="D48" s="74"/>
      <c r="E48" s="74"/>
      <c r="F48" s="74"/>
      <c r="G48" s="75">
        <v>8.94</v>
      </c>
      <c r="H48" s="63"/>
      <c r="I48" s="63"/>
      <c r="J48" s="63"/>
      <c r="K48" s="63"/>
      <c r="L48" s="63"/>
      <c r="M48" s="62"/>
      <c r="N48" s="61"/>
    </row>
    <row r="49" spans="1:14" s="34" customFormat="1" x14ac:dyDescent="0.3">
      <c r="A49" s="4"/>
      <c r="B49" s="66"/>
      <c r="C49" s="73" t="s">
        <v>85</v>
      </c>
      <c r="D49" s="74"/>
      <c r="E49" s="74"/>
      <c r="F49" s="74"/>
      <c r="G49" s="75">
        <v>3.24</v>
      </c>
      <c r="H49" s="63"/>
      <c r="I49" s="63"/>
      <c r="J49" s="63"/>
      <c r="K49" s="63"/>
      <c r="L49" s="63"/>
      <c r="M49" s="62"/>
      <c r="N49" s="61"/>
    </row>
    <row r="50" spans="1:14" s="34" customFormat="1" x14ac:dyDescent="0.3">
      <c r="A50" s="4"/>
      <c r="B50" s="66"/>
      <c r="C50" s="73" t="s">
        <v>104</v>
      </c>
      <c r="D50" s="74"/>
      <c r="E50" s="74"/>
      <c r="F50" s="74"/>
      <c r="G50" s="75">
        <v>7.99</v>
      </c>
      <c r="H50" s="63"/>
      <c r="I50" s="63"/>
      <c r="J50" s="63"/>
      <c r="K50" s="63"/>
      <c r="L50" s="63"/>
      <c r="M50" s="62"/>
      <c r="N50" s="61"/>
    </row>
    <row r="51" spans="1:14" s="34" customFormat="1" x14ac:dyDescent="0.3">
      <c r="A51" s="4"/>
      <c r="B51" s="66"/>
      <c r="C51" s="73" t="s">
        <v>83</v>
      </c>
      <c r="D51" s="74"/>
      <c r="E51" s="74"/>
      <c r="F51" s="74"/>
      <c r="G51" s="75">
        <v>18.36</v>
      </c>
      <c r="H51" s="63"/>
      <c r="I51" s="63"/>
      <c r="J51" s="63"/>
      <c r="K51" s="63"/>
      <c r="L51" s="63"/>
      <c r="M51" s="62"/>
      <c r="N51" s="61"/>
    </row>
    <row r="52" spans="1:14" s="34" customFormat="1" x14ac:dyDescent="0.3">
      <c r="A52" s="4"/>
      <c r="B52" s="66"/>
      <c r="C52" s="73" t="s">
        <v>83</v>
      </c>
      <c r="D52" s="74"/>
      <c r="E52" s="74"/>
      <c r="F52" s="74"/>
      <c r="G52" s="75">
        <v>6.39</v>
      </c>
      <c r="H52" s="63"/>
      <c r="I52" s="63"/>
      <c r="J52" s="63"/>
      <c r="K52" s="63"/>
      <c r="L52" s="63"/>
      <c r="M52" s="62"/>
      <c r="N52" s="61"/>
    </row>
    <row r="53" spans="1:14" s="34" customFormat="1" x14ac:dyDescent="0.3">
      <c r="A53" s="4"/>
      <c r="B53" s="66"/>
      <c r="C53" s="73" t="s">
        <v>105</v>
      </c>
      <c r="D53" s="74"/>
      <c r="E53" s="74"/>
      <c r="F53" s="74"/>
      <c r="G53" s="75">
        <v>10</v>
      </c>
      <c r="H53" s="63"/>
      <c r="I53" s="63"/>
      <c r="J53" s="63"/>
      <c r="K53" s="63"/>
      <c r="L53" s="63"/>
      <c r="M53" s="62"/>
      <c r="N53" s="61"/>
    </row>
    <row r="54" spans="1:14" s="34" customFormat="1" x14ac:dyDescent="0.3">
      <c r="A54" s="4">
        <v>200718</v>
      </c>
      <c r="B54" s="66" t="s">
        <v>79</v>
      </c>
      <c r="C54" s="73" t="s">
        <v>106</v>
      </c>
      <c r="D54" s="74"/>
      <c r="E54" s="74"/>
      <c r="F54" s="74"/>
      <c r="G54" s="75">
        <v>5.29</v>
      </c>
      <c r="H54" s="63"/>
      <c r="I54" s="63"/>
      <c r="J54" s="63"/>
      <c r="K54" s="63"/>
      <c r="L54" s="63"/>
      <c r="M54" s="62"/>
      <c r="N54" s="61"/>
    </row>
    <row r="55" spans="1:14" s="34" customFormat="1" x14ac:dyDescent="0.3">
      <c r="A55" s="4"/>
      <c r="B55" s="66"/>
      <c r="C55" s="73" t="s">
        <v>107</v>
      </c>
      <c r="D55" s="74"/>
      <c r="E55" s="74"/>
      <c r="F55" s="74"/>
      <c r="G55" s="75">
        <v>9.99</v>
      </c>
      <c r="H55" s="63"/>
      <c r="I55" s="63"/>
      <c r="J55" s="63"/>
      <c r="K55" s="63"/>
      <c r="L55" s="63"/>
      <c r="M55" s="62"/>
      <c r="N55" s="61"/>
    </row>
    <row r="56" spans="1:14" s="34" customFormat="1" x14ac:dyDescent="0.3">
      <c r="A56" s="4">
        <v>200723</v>
      </c>
      <c r="B56" s="66" t="s">
        <v>108</v>
      </c>
      <c r="C56" s="180" t="s">
        <v>101</v>
      </c>
      <c r="D56" s="181"/>
      <c r="E56" s="181"/>
      <c r="F56" s="181"/>
      <c r="G56" s="75">
        <v>6.45</v>
      </c>
      <c r="H56" s="63"/>
      <c r="I56" s="63"/>
      <c r="J56" s="63"/>
      <c r="K56" s="63"/>
      <c r="L56" s="63"/>
      <c r="M56" s="62"/>
      <c r="N56" s="61"/>
    </row>
    <row r="57" spans="1:14" s="34" customFormat="1" x14ac:dyDescent="0.3">
      <c r="A57" s="4"/>
      <c r="B57" s="66"/>
      <c r="C57" s="73" t="s">
        <v>109</v>
      </c>
      <c r="D57" s="74"/>
      <c r="E57" s="74"/>
      <c r="F57" s="74"/>
      <c r="G57" s="75">
        <v>2.79</v>
      </c>
      <c r="H57" s="63"/>
      <c r="I57" s="63"/>
      <c r="J57" s="63"/>
      <c r="K57" s="63"/>
      <c r="L57" s="63"/>
      <c r="M57" s="62"/>
      <c r="N57" s="61"/>
    </row>
    <row r="58" spans="1:14" s="34" customFormat="1" x14ac:dyDescent="0.3">
      <c r="A58" s="4"/>
      <c r="B58" s="66"/>
      <c r="C58" s="73" t="s">
        <v>110</v>
      </c>
      <c r="D58" s="74"/>
      <c r="E58" s="74"/>
      <c r="F58" s="74"/>
      <c r="G58" s="75">
        <v>5</v>
      </c>
      <c r="H58" s="63"/>
      <c r="I58" s="63"/>
      <c r="J58" s="63"/>
      <c r="K58" s="63"/>
      <c r="L58" s="63"/>
      <c r="M58" s="62"/>
      <c r="N58" s="61"/>
    </row>
    <row r="59" spans="1:14" s="34" customFormat="1" x14ac:dyDescent="0.3">
      <c r="A59" s="4"/>
      <c r="B59" s="66"/>
      <c r="C59" s="73" t="s">
        <v>111</v>
      </c>
      <c r="D59" s="74"/>
      <c r="E59" s="74"/>
      <c r="F59" s="74"/>
      <c r="G59" s="75">
        <v>7.56</v>
      </c>
      <c r="H59" s="63"/>
      <c r="I59" s="63"/>
      <c r="J59" s="63"/>
      <c r="K59" s="63"/>
      <c r="L59" s="63"/>
      <c r="M59" s="62"/>
      <c r="N59" s="61"/>
    </row>
    <row r="60" spans="1:14" s="34" customFormat="1" x14ac:dyDescent="0.3">
      <c r="A60" s="4"/>
      <c r="B60" s="66"/>
      <c r="C60" s="73" t="s">
        <v>112</v>
      </c>
      <c r="D60" s="74"/>
      <c r="E60" s="74"/>
      <c r="F60" s="74"/>
      <c r="G60" s="75">
        <v>5.08</v>
      </c>
      <c r="H60" s="63"/>
      <c r="I60" s="63"/>
      <c r="J60" s="63"/>
      <c r="K60" s="63"/>
      <c r="L60" s="63"/>
      <c r="M60" s="62"/>
      <c r="N60" s="61"/>
    </row>
    <row r="61" spans="1:14" s="34" customFormat="1" x14ac:dyDescent="0.3">
      <c r="A61" s="4"/>
      <c r="B61" s="66"/>
      <c r="C61" s="73" t="s">
        <v>112</v>
      </c>
      <c r="D61" s="74"/>
      <c r="E61" s="74"/>
      <c r="F61" s="74"/>
      <c r="G61" s="75">
        <v>7.51</v>
      </c>
      <c r="H61" s="63"/>
      <c r="I61" s="63"/>
      <c r="J61" s="63"/>
      <c r="K61" s="63"/>
      <c r="L61" s="63"/>
      <c r="M61" s="62"/>
      <c r="N61" s="61"/>
    </row>
    <row r="62" spans="1:14" s="34" customFormat="1" x14ac:dyDescent="0.3">
      <c r="A62" s="4"/>
      <c r="B62" s="66"/>
      <c r="C62" s="73" t="s">
        <v>112</v>
      </c>
      <c r="D62" s="74"/>
      <c r="E62" s="74"/>
      <c r="F62" s="74"/>
      <c r="G62" s="75">
        <v>5.1100000000000003</v>
      </c>
      <c r="H62" s="63"/>
      <c r="I62" s="63"/>
      <c r="J62" s="63"/>
      <c r="K62" s="63"/>
      <c r="L62" s="63"/>
      <c r="M62" s="62"/>
      <c r="N62" s="61"/>
    </row>
    <row r="63" spans="1:14" s="34" customFormat="1" x14ac:dyDescent="0.3">
      <c r="A63" s="4"/>
      <c r="B63" s="66"/>
      <c r="C63" s="73" t="s">
        <v>112</v>
      </c>
      <c r="D63" s="74"/>
      <c r="E63" s="74"/>
      <c r="F63" s="74"/>
      <c r="G63" s="75">
        <v>4.84</v>
      </c>
      <c r="H63" s="63"/>
      <c r="I63" s="63"/>
      <c r="J63" s="63"/>
      <c r="K63" s="63"/>
      <c r="L63" s="63"/>
      <c r="M63" s="62"/>
      <c r="N63" s="61"/>
    </row>
    <row r="64" spans="1:14" s="34" customFormat="1" x14ac:dyDescent="0.3">
      <c r="A64" s="4"/>
      <c r="B64" s="66"/>
      <c r="C64" s="73" t="s">
        <v>112</v>
      </c>
      <c r="D64" s="74"/>
      <c r="E64" s="74"/>
      <c r="F64" s="74"/>
      <c r="G64" s="75">
        <v>4.88</v>
      </c>
      <c r="H64" s="63"/>
      <c r="I64" s="63"/>
      <c r="J64" s="63"/>
      <c r="K64" s="63"/>
      <c r="L64" s="63"/>
      <c r="M64" s="62"/>
      <c r="N64" s="61"/>
    </row>
    <row r="65" spans="1:14" s="34" customFormat="1" x14ac:dyDescent="0.3">
      <c r="A65" s="4"/>
      <c r="B65" s="66"/>
      <c r="C65" s="73" t="s">
        <v>112</v>
      </c>
      <c r="D65" s="74"/>
      <c r="E65" s="74"/>
      <c r="F65" s="74"/>
      <c r="G65" s="75">
        <v>4.84</v>
      </c>
      <c r="H65" s="63"/>
      <c r="I65" s="63"/>
      <c r="J65" s="63"/>
      <c r="K65" s="63"/>
      <c r="L65" s="63"/>
      <c r="M65" s="62"/>
      <c r="N65" s="61"/>
    </row>
    <row r="66" spans="1:14" s="34" customFormat="1" x14ac:dyDescent="0.3">
      <c r="A66" s="4"/>
      <c r="B66" s="66"/>
      <c r="C66" s="73" t="s">
        <v>112</v>
      </c>
      <c r="D66" s="74"/>
      <c r="E66" s="74"/>
      <c r="F66" s="74"/>
      <c r="G66" s="75">
        <v>4.43</v>
      </c>
      <c r="H66" s="63"/>
      <c r="I66" s="63"/>
      <c r="J66" s="63"/>
      <c r="K66" s="63"/>
      <c r="L66" s="63"/>
      <c r="M66" s="62"/>
      <c r="N66" s="61"/>
    </row>
    <row r="67" spans="1:14" s="34" customFormat="1" x14ac:dyDescent="0.3">
      <c r="A67" s="4"/>
      <c r="B67" s="66"/>
      <c r="C67" s="73" t="s">
        <v>112</v>
      </c>
      <c r="D67" s="74"/>
      <c r="E67" s="74"/>
      <c r="F67" s="74"/>
      <c r="G67" s="75">
        <v>4.6399999999999997</v>
      </c>
      <c r="H67" s="63"/>
      <c r="I67" s="63"/>
      <c r="J67" s="63"/>
      <c r="K67" s="63"/>
      <c r="L67" s="63"/>
      <c r="M67" s="62"/>
      <c r="N67" s="61"/>
    </row>
    <row r="68" spans="1:14" x14ac:dyDescent="0.3">
      <c r="A68" s="4"/>
      <c r="B68" s="28"/>
      <c r="C68" s="180" t="s">
        <v>112</v>
      </c>
      <c r="D68" s="181"/>
      <c r="E68" s="181"/>
      <c r="F68" s="186"/>
      <c r="G68" s="75">
        <v>4.7</v>
      </c>
      <c r="H68" s="63"/>
      <c r="I68" s="63"/>
      <c r="J68" s="63"/>
      <c r="K68" s="63"/>
      <c r="L68" s="63"/>
      <c r="M68" s="62"/>
      <c r="N68" s="1"/>
    </row>
    <row r="69" spans="1:14" s="34" customFormat="1" x14ac:dyDescent="0.3">
      <c r="A69" s="4"/>
      <c r="B69" s="66"/>
      <c r="C69" s="73" t="s">
        <v>85</v>
      </c>
      <c r="D69" s="74"/>
      <c r="E69" s="74"/>
      <c r="F69" s="74"/>
      <c r="G69" s="75">
        <v>4.0999999999999996</v>
      </c>
      <c r="H69" s="63"/>
      <c r="I69" s="63"/>
      <c r="J69" s="63"/>
      <c r="K69" s="63"/>
      <c r="L69" s="63"/>
      <c r="M69" s="62"/>
      <c r="N69" s="61"/>
    </row>
    <row r="70" spans="1:14" s="34" customFormat="1" x14ac:dyDescent="0.3">
      <c r="A70" s="4">
        <v>200716</v>
      </c>
      <c r="B70" s="66" t="s">
        <v>108</v>
      </c>
      <c r="C70" s="73" t="s">
        <v>113</v>
      </c>
      <c r="D70" s="74"/>
      <c r="E70" s="74"/>
      <c r="F70" s="74"/>
      <c r="G70" s="75">
        <v>3.99</v>
      </c>
      <c r="H70" s="63"/>
      <c r="I70" s="63"/>
      <c r="J70" s="63"/>
      <c r="K70" s="63"/>
      <c r="L70" s="63"/>
      <c r="M70" s="62"/>
      <c r="N70" s="61"/>
    </row>
    <row r="71" spans="1:14" s="34" customFormat="1" x14ac:dyDescent="0.3">
      <c r="A71" s="4"/>
      <c r="B71" s="66"/>
      <c r="C71" s="73" t="s">
        <v>114</v>
      </c>
      <c r="D71" s="74"/>
      <c r="E71" s="74"/>
      <c r="F71" s="74"/>
      <c r="G71" s="75">
        <v>3.57</v>
      </c>
      <c r="H71" s="63"/>
      <c r="I71" s="63"/>
      <c r="J71" s="63"/>
      <c r="K71" s="63"/>
      <c r="L71" s="63"/>
      <c r="M71" s="62"/>
      <c r="N71" s="61"/>
    </row>
    <row r="72" spans="1:14" s="34" customFormat="1" x14ac:dyDescent="0.3">
      <c r="A72" s="4"/>
      <c r="B72" s="66"/>
      <c r="C72" s="73" t="s">
        <v>112</v>
      </c>
      <c r="D72" s="74"/>
      <c r="E72" s="74"/>
      <c r="F72" s="74"/>
      <c r="G72" s="75">
        <v>5.91</v>
      </c>
      <c r="H72" s="63"/>
      <c r="I72" s="63"/>
      <c r="J72" s="63"/>
      <c r="K72" s="63"/>
      <c r="L72" s="63"/>
      <c r="M72" s="62"/>
      <c r="N72" s="61"/>
    </row>
    <row r="73" spans="1:14" s="34" customFormat="1" x14ac:dyDescent="0.3">
      <c r="A73" s="4"/>
      <c r="B73" s="66"/>
      <c r="C73" s="73" t="s">
        <v>112</v>
      </c>
      <c r="D73" s="74"/>
      <c r="E73" s="74"/>
      <c r="F73" s="74"/>
      <c r="G73" s="75">
        <v>8.41</v>
      </c>
      <c r="H73" s="63"/>
      <c r="I73" s="63"/>
      <c r="J73" s="63"/>
      <c r="K73" s="63"/>
      <c r="L73" s="63"/>
      <c r="M73" s="62"/>
      <c r="N73" s="61"/>
    </row>
    <row r="74" spans="1:14" s="34" customFormat="1" x14ac:dyDescent="0.3">
      <c r="A74" s="4"/>
      <c r="B74" s="66"/>
      <c r="C74" s="73" t="s">
        <v>112</v>
      </c>
      <c r="D74" s="74"/>
      <c r="E74" s="74"/>
      <c r="F74" s="74"/>
      <c r="G74" s="75">
        <v>5.66</v>
      </c>
      <c r="H74" s="63"/>
      <c r="I74" s="63"/>
      <c r="J74" s="63"/>
      <c r="K74" s="63"/>
      <c r="L74" s="63"/>
      <c r="M74" s="62"/>
      <c r="N74" s="61"/>
    </row>
    <row r="75" spans="1:14" s="34" customFormat="1" x14ac:dyDescent="0.3">
      <c r="A75" s="4">
        <v>200718</v>
      </c>
      <c r="B75" s="66" t="s">
        <v>108</v>
      </c>
      <c r="C75" s="73" t="s">
        <v>115</v>
      </c>
      <c r="D75" s="74"/>
      <c r="E75" s="74"/>
      <c r="F75" s="74"/>
      <c r="G75" s="75">
        <v>3.98</v>
      </c>
      <c r="H75" s="63"/>
      <c r="I75" s="63"/>
      <c r="J75" s="63"/>
      <c r="K75" s="63"/>
      <c r="L75" s="63"/>
      <c r="M75" s="62"/>
      <c r="N75" s="61"/>
    </row>
    <row r="76" spans="1:14" s="34" customFormat="1" x14ac:dyDescent="0.3">
      <c r="A76" s="4"/>
      <c r="B76" s="66"/>
      <c r="C76" s="73" t="s">
        <v>116</v>
      </c>
      <c r="D76" s="74"/>
      <c r="E76" s="74"/>
      <c r="F76" s="74"/>
      <c r="G76" s="75">
        <v>1.99</v>
      </c>
      <c r="H76" s="63"/>
      <c r="I76" s="63"/>
      <c r="J76" s="63"/>
      <c r="K76" s="63"/>
      <c r="L76" s="63"/>
      <c r="M76" s="62"/>
      <c r="N76" s="61"/>
    </row>
    <row r="77" spans="1:14" s="34" customFormat="1" x14ac:dyDescent="0.3">
      <c r="A77" s="4"/>
      <c r="B77" s="66"/>
      <c r="C77" s="73" t="s">
        <v>117</v>
      </c>
      <c r="D77" s="74"/>
      <c r="E77" s="74"/>
      <c r="F77" s="74"/>
      <c r="G77" s="75">
        <v>9.09</v>
      </c>
      <c r="H77" s="63"/>
      <c r="I77" s="63"/>
      <c r="J77" s="63"/>
      <c r="K77" s="63"/>
      <c r="L77" s="63"/>
      <c r="M77" s="62"/>
      <c r="N77" s="61"/>
    </row>
    <row r="78" spans="1:14" s="34" customFormat="1" x14ac:dyDescent="0.3">
      <c r="A78" s="4"/>
      <c r="B78" s="66"/>
      <c r="C78" s="73" t="s">
        <v>85</v>
      </c>
      <c r="D78" s="74"/>
      <c r="E78" s="74"/>
      <c r="F78" s="74"/>
      <c r="G78" s="75">
        <v>3.55</v>
      </c>
      <c r="H78" s="63"/>
      <c r="I78" s="63"/>
      <c r="J78" s="63"/>
      <c r="K78" s="63"/>
      <c r="L78" s="63"/>
      <c r="M78" s="62"/>
      <c r="N78" s="61"/>
    </row>
    <row r="79" spans="1:14" s="34" customFormat="1" x14ac:dyDescent="0.3">
      <c r="A79" s="4"/>
      <c r="B79" s="66"/>
      <c r="C79" s="73" t="s">
        <v>118</v>
      </c>
      <c r="D79" s="74"/>
      <c r="E79" s="74"/>
      <c r="F79" s="74"/>
      <c r="G79" s="75">
        <v>7.3</v>
      </c>
      <c r="H79" s="63"/>
      <c r="I79" s="63"/>
      <c r="J79" s="63"/>
      <c r="K79" s="63"/>
      <c r="L79" s="63"/>
      <c r="M79" s="62"/>
      <c r="N79" s="61"/>
    </row>
    <row r="80" spans="1:14" s="34" customFormat="1" x14ac:dyDescent="0.3">
      <c r="A80" s="4"/>
      <c r="B80" s="66"/>
      <c r="C80" s="73" t="s">
        <v>119</v>
      </c>
      <c r="D80" s="74"/>
      <c r="E80" s="74"/>
      <c r="F80" s="74"/>
      <c r="G80" s="75">
        <v>2.97</v>
      </c>
      <c r="H80" s="63"/>
      <c r="I80" s="63"/>
      <c r="J80" s="63"/>
      <c r="K80" s="63"/>
      <c r="L80" s="63"/>
      <c r="M80" s="62"/>
      <c r="N80" s="61"/>
    </row>
    <row r="81" spans="1:14" s="34" customFormat="1" x14ac:dyDescent="0.3">
      <c r="A81" s="4"/>
      <c r="B81" s="66"/>
      <c r="C81" s="73" t="s">
        <v>120</v>
      </c>
      <c r="D81" s="74"/>
      <c r="E81" s="74"/>
      <c r="F81" s="74"/>
      <c r="G81" s="75">
        <v>3.14</v>
      </c>
      <c r="H81" s="63"/>
      <c r="I81" s="63"/>
      <c r="J81" s="63"/>
      <c r="K81" s="63"/>
      <c r="L81" s="63"/>
      <c r="M81" s="62"/>
      <c r="N81" s="61"/>
    </row>
    <row r="82" spans="1:14" s="34" customFormat="1" x14ac:dyDescent="0.3">
      <c r="A82" s="4"/>
      <c r="B82" s="66"/>
      <c r="C82" s="73" t="s">
        <v>120</v>
      </c>
      <c r="D82" s="74"/>
      <c r="E82" s="74"/>
      <c r="F82" s="74"/>
      <c r="G82" s="75">
        <v>2.84</v>
      </c>
      <c r="H82" s="63"/>
      <c r="I82" s="63"/>
      <c r="J82" s="63"/>
      <c r="K82" s="63"/>
      <c r="L82" s="63"/>
      <c r="M82" s="62"/>
      <c r="N82" s="61"/>
    </row>
    <row r="83" spans="1:14" s="34" customFormat="1" x14ac:dyDescent="0.3">
      <c r="A83" s="4"/>
      <c r="B83" s="66"/>
      <c r="C83" s="73" t="s">
        <v>114</v>
      </c>
      <c r="D83" s="74"/>
      <c r="E83" s="74"/>
      <c r="F83" s="74"/>
      <c r="G83" s="75">
        <v>3.39</v>
      </c>
      <c r="H83" s="63"/>
      <c r="I83" s="63"/>
      <c r="J83" s="63"/>
      <c r="K83" s="63"/>
      <c r="L83" s="63"/>
      <c r="M83" s="62"/>
      <c r="N83" s="61"/>
    </row>
    <row r="84" spans="1:14" s="34" customFormat="1" x14ac:dyDescent="0.3">
      <c r="A84" s="4"/>
      <c r="B84" s="66"/>
      <c r="C84" s="73" t="s">
        <v>121</v>
      </c>
      <c r="D84" s="74"/>
      <c r="E84" s="74"/>
      <c r="F84" s="74"/>
      <c r="G84" s="75">
        <v>3.18</v>
      </c>
      <c r="H84" s="63"/>
      <c r="I84" s="63"/>
      <c r="J84" s="63"/>
      <c r="K84" s="63"/>
      <c r="L84" s="63"/>
      <c r="M84" s="62"/>
      <c r="N84" s="61"/>
    </row>
    <row r="85" spans="1:14" s="34" customFormat="1" x14ac:dyDescent="0.3">
      <c r="A85" s="4"/>
      <c r="B85" s="66"/>
      <c r="C85" s="73" t="s">
        <v>83</v>
      </c>
      <c r="D85" s="74"/>
      <c r="E85" s="74"/>
      <c r="F85" s="74"/>
      <c r="G85" s="75">
        <v>9.18</v>
      </c>
      <c r="H85" s="63"/>
      <c r="I85" s="63"/>
      <c r="J85" s="63"/>
      <c r="K85" s="63"/>
      <c r="L85" s="63"/>
      <c r="M85" s="62"/>
      <c r="N85" s="61"/>
    </row>
    <row r="86" spans="1:14" s="34" customFormat="1" x14ac:dyDescent="0.3">
      <c r="A86" s="4"/>
      <c r="B86" s="66"/>
      <c r="C86" s="73" t="s">
        <v>83</v>
      </c>
      <c r="D86" s="74"/>
      <c r="E86" s="74"/>
      <c r="F86" s="74"/>
      <c r="G86" s="75">
        <v>9.48</v>
      </c>
      <c r="H86" s="63"/>
      <c r="I86" s="63"/>
      <c r="J86" s="63"/>
      <c r="K86" s="63"/>
      <c r="L86" s="63"/>
      <c r="M86" s="62"/>
      <c r="N86" s="61"/>
    </row>
    <row r="87" spans="1:14" s="34" customFormat="1" x14ac:dyDescent="0.3">
      <c r="A87" s="4"/>
      <c r="B87" s="66"/>
      <c r="C87" s="73" t="s">
        <v>97</v>
      </c>
      <c r="D87" s="74"/>
      <c r="E87" s="74"/>
      <c r="F87" s="74"/>
      <c r="G87" s="75">
        <v>5.26</v>
      </c>
      <c r="H87" s="63"/>
      <c r="I87" s="63"/>
      <c r="J87" s="63"/>
      <c r="K87" s="63"/>
      <c r="L87" s="63"/>
      <c r="M87" s="62"/>
      <c r="N87" s="61"/>
    </row>
    <row r="88" spans="1:14" s="34" customFormat="1" x14ac:dyDescent="0.3">
      <c r="A88" s="4"/>
      <c r="B88" s="66"/>
      <c r="C88" s="73" t="s">
        <v>97</v>
      </c>
      <c r="D88" s="74"/>
      <c r="E88" s="74"/>
      <c r="F88" s="74"/>
      <c r="G88" s="75">
        <v>6.76</v>
      </c>
      <c r="H88" s="63"/>
      <c r="I88" s="63"/>
      <c r="J88" s="63"/>
      <c r="K88" s="63"/>
      <c r="L88" s="63"/>
      <c r="M88" s="62"/>
      <c r="N88" s="61"/>
    </row>
    <row r="89" spans="1:14" s="34" customFormat="1" x14ac:dyDescent="0.3">
      <c r="A89" s="4"/>
      <c r="B89" s="66"/>
      <c r="C89" s="73" t="s">
        <v>122</v>
      </c>
      <c r="D89" s="74"/>
      <c r="E89" s="74"/>
      <c r="F89" s="74"/>
      <c r="G89" s="75">
        <v>15.54</v>
      </c>
      <c r="H89" s="63"/>
      <c r="I89" s="63"/>
      <c r="J89" s="63"/>
      <c r="K89" s="63"/>
      <c r="L89" s="63"/>
      <c r="M89" s="62"/>
      <c r="N89" s="61"/>
    </row>
    <row r="90" spans="1:14" s="34" customFormat="1" x14ac:dyDescent="0.3">
      <c r="A90" s="4"/>
      <c r="B90" s="66"/>
      <c r="C90" s="73" t="s">
        <v>123</v>
      </c>
      <c r="D90" s="74"/>
      <c r="E90" s="74"/>
      <c r="F90" s="74"/>
      <c r="G90" s="75">
        <v>3.99</v>
      </c>
      <c r="H90" s="63"/>
      <c r="I90" s="63"/>
      <c r="J90" s="63"/>
      <c r="K90" s="63"/>
      <c r="L90" s="63"/>
      <c r="M90" s="62"/>
      <c r="N90" s="61"/>
    </row>
    <row r="91" spans="1:14" s="34" customFormat="1" x14ac:dyDescent="0.3">
      <c r="A91" s="4"/>
      <c r="B91" s="66"/>
      <c r="C91" s="73" t="s">
        <v>124</v>
      </c>
      <c r="D91" s="74"/>
      <c r="E91" s="74"/>
      <c r="F91" s="74"/>
      <c r="G91" s="75">
        <v>2</v>
      </c>
      <c r="H91" s="63"/>
      <c r="I91" s="63"/>
      <c r="J91" s="63"/>
      <c r="K91" s="63"/>
      <c r="L91" s="63"/>
      <c r="M91" s="62"/>
      <c r="N91" s="61"/>
    </row>
    <row r="92" spans="1:14" s="34" customFormat="1" x14ac:dyDescent="0.3">
      <c r="A92" s="4">
        <v>200620</v>
      </c>
      <c r="B92" s="66" t="s">
        <v>108</v>
      </c>
      <c r="C92" s="73" t="s">
        <v>125</v>
      </c>
      <c r="D92" s="74"/>
      <c r="E92" s="74"/>
      <c r="F92" s="74"/>
      <c r="G92" s="75">
        <v>1.49</v>
      </c>
      <c r="H92" s="63"/>
      <c r="I92" s="63"/>
      <c r="J92" s="63"/>
      <c r="K92" s="63"/>
      <c r="L92" s="63"/>
      <c r="M92" s="62"/>
      <c r="N92" s="61"/>
    </row>
    <row r="93" spans="1:14" s="34" customFormat="1" x14ac:dyDescent="0.3">
      <c r="A93" s="4"/>
      <c r="B93" s="66"/>
      <c r="C93" s="73" t="s">
        <v>114</v>
      </c>
      <c r="D93" s="74"/>
      <c r="E93" s="74"/>
      <c r="F93" s="74"/>
      <c r="G93" s="75">
        <v>2.69</v>
      </c>
      <c r="H93" s="63"/>
      <c r="I93" s="63"/>
      <c r="J93" s="63"/>
      <c r="K93" s="63"/>
      <c r="L93" s="63"/>
      <c r="M93" s="62"/>
      <c r="N93" s="61"/>
    </row>
    <row r="94" spans="1:14" s="34" customFormat="1" x14ac:dyDescent="0.3">
      <c r="A94" s="4"/>
      <c r="B94" s="66"/>
      <c r="C94" s="73" t="s">
        <v>126</v>
      </c>
      <c r="D94" s="74"/>
      <c r="E94" s="74"/>
      <c r="F94" s="74"/>
      <c r="G94" s="75">
        <v>5.98</v>
      </c>
      <c r="H94" s="63"/>
      <c r="I94" s="63"/>
      <c r="J94" s="63"/>
      <c r="K94" s="63"/>
      <c r="L94" s="63"/>
      <c r="M94" s="62"/>
      <c r="N94" s="61"/>
    </row>
    <row r="95" spans="1:14" s="34" customFormat="1" x14ac:dyDescent="0.3">
      <c r="A95" s="4"/>
      <c r="B95" s="66"/>
      <c r="C95" s="73" t="s">
        <v>87</v>
      </c>
      <c r="D95" s="74"/>
      <c r="E95" s="74"/>
      <c r="F95" s="74"/>
      <c r="G95" s="75">
        <v>3.38</v>
      </c>
      <c r="H95" s="63"/>
      <c r="I95" s="63"/>
      <c r="J95" s="63"/>
      <c r="K95" s="63"/>
      <c r="L95" s="63"/>
      <c r="M95" s="62"/>
      <c r="N95" s="61"/>
    </row>
    <row r="96" spans="1:14" s="34" customFormat="1" x14ac:dyDescent="0.3">
      <c r="A96" s="4"/>
      <c r="B96" s="66"/>
      <c r="C96" s="73" t="s">
        <v>83</v>
      </c>
      <c r="D96" s="74"/>
      <c r="E96" s="74"/>
      <c r="F96" s="74"/>
      <c r="G96" s="75">
        <v>14.72</v>
      </c>
      <c r="H96" s="63"/>
      <c r="I96" s="63"/>
      <c r="J96" s="63"/>
      <c r="K96" s="63"/>
      <c r="L96" s="63"/>
      <c r="M96" s="62"/>
      <c r="N96" s="61"/>
    </row>
    <row r="97" spans="1:16" s="34" customFormat="1" x14ac:dyDescent="0.3">
      <c r="A97" s="4"/>
      <c r="B97" s="66"/>
      <c r="C97" s="73" t="s">
        <v>127</v>
      </c>
      <c r="D97" s="74"/>
      <c r="E97" s="74"/>
      <c r="F97" s="74"/>
      <c r="G97" s="75">
        <v>7.07</v>
      </c>
      <c r="H97" s="63"/>
      <c r="I97" s="63"/>
      <c r="J97" s="63"/>
      <c r="K97" s="63"/>
      <c r="L97" s="63"/>
      <c r="M97" s="62"/>
      <c r="N97" s="61"/>
    </row>
    <row r="98" spans="1:16" s="34" customFormat="1" x14ac:dyDescent="0.3">
      <c r="A98" s="4">
        <v>200730</v>
      </c>
      <c r="B98" s="72" t="s">
        <v>108</v>
      </c>
      <c r="C98" s="73" t="s">
        <v>129</v>
      </c>
      <c r="D98" s="74"/>
      <c r="E98" s="74"/>
      <c r="F98" s="74"/>
      <c r="G98" s="75">
        <v>7.29</v>
      </c>
      <c r="H98" s="63"/>
      <c r="I98" s="63"/>
      <c r="J98" s="63"/>
      <c r="K98" s="63"/>
      <c r="L98" s="63"/>
      <c r="M98" s="62"/>
      <c r="N98" s="71"/>
    </row>
    <row r="99" spans="1:16" s="34" customFormat="1" x14ac:dyDescent="0.3">
      <c r="A99" s="4"/>
      <c r="B99" s="72"/>
      <c r="C99" s="73" t="s">
        <v>112</v>
      </c>
      <c r="D99" s="74"/>
      <c r="E99" s="74"/>
      <c r="F99" s="74"/>
      <c r="G99" s="75">
        <v>10.55</v>
      </c>
      <c r="H99" s="63"/>
      <c r="I99" s="63"/>
      <c r="J99" s="63"/>
      <c r="K99" s="63"/>
      <c r="L99" s="63"/>
      <c r="M99" s="62"/>
      <c r="N99" s="71"/>
    </row>
    <row r="100" spans="1:16" s="34" customFormat="1" x14ac:dyDescent="0.3">
      <c r="A100" s="4"/>
      <c r="B100" s="72"/>
      <c r="C100" s="73" t="s">
        <v>85</v>
      </c>
      <c r="D100" s="74"/>
      <c r="E100" s="74"/>
      <c r="F100" s="74"/>
      <c r="G100" s="75">
        <v>3.13</v>
      </c>
      <c r="H100" s="63"/>
      <c r="I100" s="63"/>
      <c r="J100" s="63"/>
      <c r="K100" s="63"/>
      <c r="L100" s="63"/>
      <c r="M100" s="62"/>
      <c r="N100" s="71"/>
    </row>
    <row r="101" spans="1:16" s="34" customFormat="1" x14ac:dyDescent="0.3">
      <c r="A101" s="4"/>
      <c r="B101" s="72"/>
      <c r="C101" s="73" t="s">
        <v>87</v>
      </c>
      <c r="D101" s="74"/>
      <c r="E101" s="74"/>
      <c r="F101" s="74"/>
      <c r="G101" s="75">
        <v>20.67</v>
      </c>
      <c r="H101" s="63"/>
      <c r="I101" s="63"/>
      <c r="J101" s="63"/>
      <c r="K101" s="63"/>
      <c r="L101" s="63"/>
      <c r="M101" s="62"/>
      <c r="N101" s="71"/>
    </row>
    <row r="102" spans="1:16" s="34" customFormat="1" x14ac:dyDescent="0.3">
      <c r="A102" s="4"/>
      <c r="B102" s="72"/>
      <c r="C102" s="73" t="s">
        <v>130</v>
      </c>
      <c r="D102" s="74"/>
      <c r="E102" s="74"/>
      <c r="F102" s="74"/>
      <c r="G102" s="75">
        <v>13.35</v>
      </c>
      <c r="H102" s="63"/>
      <c r="I102" s="63"/>
      <c r="J102" s="63"/>
      <c r="K102" s="63"/>
      <c r="L102" s="63"/>
      <c r="M102" s="62"/>
      <c r="N102" s="71"/>
    </row>
    <row r="103" spans="1:16" s="34" customFormat="1" x14ac:dyDescent="0.3">
      <c r="A103" s="4"/>
      <c r="B103" s="72"/>
      <c r="C103" s="73" t="s">
        <v>131</v>
      </c>
      <c r="D103" s="74"/>
      <c r="E103" s="74"/>
      <c r="F103" s="74"/>
      <c r="G103" s="75">
        <v>7.55</v>
      </c>
      <c r="H103" s="63"/>
      <c r="I103" s="63"/>
      <c r="J103" s="63"/>
      <c r="K103" s="63"/>
      <c r="L103" s="63"/>
      <c r="M103" s="62"/>
      <c r="N103" s="71"/>
    </row>
    <row r="104" spans="1:16" s="34" customFormat="1" x14ac:dyDescent="0.3">
      <c r="A104" s="4"/>
      <c r="B104" s="85"/>
      <c r="C104" s="180" t="s">
        <v>128</v>
      </c>
      <c r="D104" s="181"/>
      <c r="E104" s="181"/>
      <c r="F104" s="181"/>
      <c r="G104" s="75">
        <v>20.48</v>
      </c>
      <c r="H104" s="63"/>
      <c r="I104" s="63"/>
      <c r="J104" s="63"/>
      <c r="K104" s="63"/>
      <c r="L104" s="63"/>
      <c r="M104" s="62"/>
      <c r="N104" s="84"/>
    </row>
    <row r="105" spans="1:16" s="34" customFormat="1" x14ac:dyDescent="0.3">
      <c r="A105" s="4">
        <v>200712</v>
      </c>
      <c r="B105" s="85" t="s">
        <v>108</v>
      </c>
      <c r="C105" s="82" t="s">
        <v>232</v>
      </c>
      <c r="D105" s="83"/>
      <c r="E105" s="83"/>
      <c r="F105" s="83"/>
      <c r="G105" s="75">
        <v>2.5</v>
      </c>
      <c r="H105" s="63"/>
      <c r="I105" s="63"/>
      <c r="J105" s="63"/>
      <c r="K105" s="63"/>
      <c r="L105" s="63"/>
      <c r="M105" s="62"/>
      <c r="N105" s="84"/>
    </row>
    <row r="106" spans="1:16" s="34" customFormat="1" x14ac:dyDescent="0.3">
      <c r="A106" s="4"/>
      <c r="B106" s="85"/>
      <c r="C106" s="82" t="s">
        <v>112</v>
      </c>
      <c r="D106" s="83"/>
      <c r="E106" s="83"/>
      <c r="F106" s="83"/>
      <c r="G106" s="75">
        <v>9.4499999999999993</v>
      </c>
      <c r="H106" s="63"/>
      <c r="I106" s="63"/>
      <c r="J106" s="63"/>
      <c r="K106" s="63"/>
      <c r="L106" s="63"/>
      <c r="M106" s="62"/>
      <c r="N106" s="84"/>
    </row>
    <row r="107" spans="1:16" s="34" customFormat="1" x14ac:dyDescent="0.3">
      <c r="A107" s="4"/>
      <c r="B107" s="85"/>
      <c r="C107" s="82" t="s">
        <v>86</v>
      </c>
      <c r="D107" s="83"/>
      <c r="E107" s="83"/>
      <c r="F107" s="83"/>
      <c r="G107" s="75">
        <v>3.84</v>
      </c>
      <c r="H107" s="63"/>
      <c r="I107" s="63"/>
      <c r="J107" s="63"/>
      <c r="K107" s="63"/>
      <c r="L107" s="63"/>
      <c r="M107" s="62"/>
      <c r="N107" s="84"/>
    </row>
    <row r="108" spans="1:16" s="34" customFormat="1" x14ac:dyDescent="0.3">
      <c r="A108" s="4"/>
      <c r="B108" s="85"/>
      <c r="C108" s="82" t="s">
        <v>87</v>
      </c>
      <c r="D108" s="83"/>
      <c r="E108" s="86"/>
      <c r="F108" s="83"/>
      <c r="G108" s="75">
        <v>3.18</v>
      </c>
      <c r="H108" s="63"/>
      <c r="I108" s="63"/>
      <c r="J108" s="63"/>
      <c r="K108" s="63"/>
      <c r="L108" s="63"/>
      <c r="M108" s="62"/>
      <c r="N108" s="84"/>
    </row>
    <row r="109" spans="1:16" s="34" customFormat="1" x14ac:dyDescent="0.3">
      <c r="A109" s="4"/>
      <c r="B109" s="85"/>
      <c r="C109" s="82" t="s">
        <v>233</v>
      </c>
      <c r="D109" s="83"/>
      <c r="E109" s="83"/>
      <c r="F109" s="83"/>
      <c r="G109" s="75">
        <v>3.18</v>
      </c>
      <c r="H109" s="63"/>
      <c r="I109" s="63"/>
      <c r="J109" s="63"/>
      <c r="K109" s="63"/>
      <c r="L109" s="63"/>
      <c r="M109" s="62"/>
      <c r="N109" s="84"/>
    </row>
    <row r="110" spans="1:16" x14ac:dyDescent="0.3">
      <c r="A110" s="4"/>
      <c r="B110" s="28"/>
      <c r="C110" s="180"/>
      <c r="D110" s="181"/>
      <c r="E110" s="181"/>
      <c r="F110" s="181"/>
      <c r="G110" s="75"/>
      <c r="H110" s="68"/>
      <c r="I110" s="68"/>
      <c r="J110" s="68"/>
      <c r="K110" s="68"/>
      <c r="L110" s="68"/>
      <c r="M110" s="62"/>
      <c r="N110" s="178"/>
      <c r="O110" s="179"/>
      <c r="P110" s="179"/>
    </row>
    <row r="111" spans="1:16" x14ac:dyDescent="0.3">
      <c r="A111" s="6" t="s">
        <v>1</v>
      </c>
      <c r="B111" s="29"/>
      <c r="C111" s="184"/>
      <c r="D111" s="185"/>
      <c r="E111" s="185"/>
      <c r="F111" s="185"/>
      <c r="G111" s="67">
        <f>SUM(G20:G110)</f>
        <v>624.16000000000008</v>
      </c>
      <c r="H111" s="69"/>
      <c r="I111" s="70"/>
      <c r="J111" s="70"/>
      <c r="K111" s="70"/>
      <c r="L111" s="70"/>
      <c r="M111" s="62"/>
      <c r="N111" s="178"/>
      <c r="O111" s="179"/>
      <c r="P111" s="179"/>
    </row>
  </sheetData>
  <sortState xmlns:xlrd2="http://schemas.microsoft.com/office/spreadsheetml/2017/richdata2" ref="A4:P15">
    <sortCondition ref="A4:A15" customList="1,2,3,4,5,6,7,8,9,10,11,12"/>
  </sortState>
  <mergeCells count="36">
    <mergeCell ref="C29:F29"/>
    <mergeCell ref="C30:F30"/>
    <mergeCell ref="C31:F31"/>
    <mergeCell ref="C110:F110"/>
    <mergeCell ref="C111:F111"/>
    <mergeCell ref="C32:F32"/>
    <mergeCell ref="C33:F33"/>
    <mergeCell ref="C44:F44"/>
    <mergeCell ref="C45:F45"/>
    <mergeCell ref="C68:F68"/>
    <mergeCell ref="C46:F46"/>
    <mergeCell ref="C56:F56"/>
    <mergeCell ref="C104:F104"/>
    <mergeCell ref="C1:P1"/>
    <mergeCell ref="N110:P110"/>
    <mergeCell ref="N111:P111"/>
    <mergeCell ref="C22:F22"/>
    <mergeCell ref="C23:F23"/>
    <mergeCell ref="C24:F24"/>
    <mergeCell ref="C25:F25"/>
    <mergeCell ref="C26:F26"/>
    <mergeCell ref="C27:F27"/>
    <mergeCell ref="C28:F28"/>
    <mergeCell ref="C20:F20"/>
    <mergeCell ref="C21:F21"/>
    <mergeCell ref="C19:F19"/>
    <mergeCell ref="N2:O2"/>
    <mergeCell ref="D2:E2"/>
    <mergeCell ref="F2:G2"/>
    <mergeCell ref="T2:AA2"/>
    <mergeCell ref="U3:V3"/>
    <mergeCell ref="W3:X3"/>
    <mergeCell ref="Y3:Z3"/>
    <mergeCell ref="H2:I2"/>
    <mergeCell ref="J2:K2"/>
    <mergeCell ref="L2:M2"/>
  </mergeCells>
  <pageMargins left="0.23622047244094491" right="0.23622047244094491" top="0.74803149606299213" bottom="0.74803149606299213" header="0.31496062992125984" footer="0.31496062992125984"/>
  <pageSetup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5070-12B2-49A6-89E8-621FA387C7BC}">
  <sheetPr>
    <pageSetUpPr fitToPage="1"/>
  </sheetPr>
  <dimension ref="A1:S93"/>
  <sheetViews>
    <sheetView topLeftCell="A68" workbookViewId="0">
      <selection activeCell="C77" sqref="C77"/>
    </sheetView>
  </sheetViews>
  <sheetFormatPr defaultRowHeight="14.4" x14ac:dyDescent="0.3"/>
  <cols>
    <col min="1" max="1" width="7.5546875" bestFit="1" customWidth="1"/>
    <col min="2" max="2" width="18.88671875" customWidth="1"/>
    <col min="3" max="3" width="30.88671875" customWidth="1"/>
    <col min="4" max="5" width="9.6640625" customWidth="1"/>
    <col min="6" max="13" width="9.6640625" style="34" customWidth="1"/>
    <col min="14" max="17" width="9.6640625" customWidth="1"/>
    <col min="18" max="18" width="11" customWidth="1"/>
  </cols>
  <sheetData>
    <row r="1" spans="1:18" ht="21.6" thickBot="1" x14ac:dyDescent="0.45">
      <c r="A1" s="8" t="s">
        <v>0</v>
      </c>
      <c r="B1" s="8"/>
      <c r="C1" s="172" t="s">
        <v>54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</row>
    <row r="2" spans="1:18" ht="48" customHeight="1" thickBot="1" x14ac:dyDescent="0.35">
      <c r="A2" s="9"/>
      <c r="B2" s="9"/>
      <c r="C2" s="9"/>
      <c r="D2" s="174" t="s">
        <v>55</v>
      </c>
      <c r="E2" s="175"/>
      <c r="F2" s="174" t="s">
        <v>56</v>
      </c>
      <c r="G2" s="175"/>
      <c r="H2" s="174" t="s">
        <v>57</v>
      </c>
      <c r="I2" s="175"/>
      <c r="J2" s="174" t="s">
        <v>59</v>
      </c>
      <c r="K2" s="175"/>
      <c r="L2" s="174" t="s">
        <v>58</v>
      </c>
      <c r="M2" s="175"/>
      <c r="N2" s="174" t="s">
        <v>60</v>
      </c>
      <c r="O2" s="175"/>
      <c r="P2" s="174" t="s">
        <v>61</v>
      </c>
      <c r="Q2" s="175"/>
      <c r="R2" s="10" t="s">
        <v>1</v>
      </c>
    </row>
    <row r="3" spans="1:18" ht="21.6" thickBot="1" x14ac:dyDescent="0.45">
      <c r="A3" s="11" t="s">
        <v>39</v>
      </c>
      <c r="B3" s="11" t="s">
        <v>40</v>
      </c>
      <c r="C3" s="57" t="s">
        <v>2</v>
      </c>
      <c r="D3" s="58" t="s">
        <v>3</v>
      </c>
      <c r="E3" s="59">
        <v>1</v>
      </c>
      <c r="F3" s="58" t="s">
        <v>3</v>
      </c>
      <c r="G3" s="59">
        <v>1</v>
      </c>
      <c r="H3" s="58" t="s">
        <v>3</v>
      </c>
      <c r="I3" s="59">
        <v>1</v>
      </c>
      <c r="J3" s="58" t="s">
        <v>3</v>
      </c>
      <c r="K3" s="59">
        <v>1</v>
      </c>
      <c r="L3" s="58" t="s">
        <v>3</v>
      </c>
      <c r="M3" s="59">
        <v>1.5</v>
      </c>
      <c r="N3" s="59" t="s">
        <v>3</v>
      </c>
      <c r="O3" s="59">
        <v>2</v>
      </c>
      <c r="P3" s="59" t="s">
        <v>3</v>
      </c>
      <c r="Q3" s="59">
        <v>2.5</v>
      </c>
      <c r="R3" s="60"/>
    </row>
    <row r="4" spans="1:18" s="53" customFormat="1" ht="51" customHeight="1" thickBot="1" x14ac:dyDescent="0.35">
      <c r="A4" s="54">
        <v>1</v>
      </c>
      <c r="B4" s="56" t="s">
        <v>76</v>
      </c>
      <c r="C4" s="55" t="s">
        <v>213</v>
      </c>
      <c r="D4" s="48">
        <v>30</v>
      </c>
      <c r="E4" s="48">
        <f t="shared" ref="E4:E20" si="0">D4*1</f>
        <v>30</v>
      </c>
      <c r="F4" s="48">
        <v>0</v>
      </c>
      <c r="G4" s="48">
        <f t="shared" ref="G4:G20" si="1">F4*1</f>
        <v>0</v>
      </c>
      <c r="H4" s="48">
        <v>20</v>
      </c>
      <c r="I4" s="48">
        <f t="shared" ref="I4:I20" si="2">H4*1</f>
        <v>20</v>
      </c>
      <c r="J4" s="48">
        <v>0</v>
      </c>
      <c r="K4" s="48">
        <f t="shared" ref="K4:K20" si="3">J4*1</f>
        <v>0</v>
      </c>
      <c r="L4" s="48">
        <v>0</v>
      </c>
      <c r="M4" s="48">
        <f t="shared" ref="M4:M20" si="4">L4*1.5</f>
        <v>0</v>
      </c>
      <c r="N4" s="48">
        <v>0</v>
      </c>
      <c r="O4" s="48">
        <f t="shared" ref="O4:O20" si="5">N4*2</f>
        <v>0</v>
      </c>
      <c r="P4" s="48">
        <v>0</v>
      </c>
      <c r="Q4" s="48">
        <f t="shared" ref="Q4:Q20" si="6">P4*2.5</f>
        <v>0</v>
      </c>
      <c r="R4" s="49">
        <f t="shared" ref="R4:R20" si="7">Q4+O4+M4+K4+I4+G4+E4</f>
        <v>50</v>
      </c>
    </row>
    <row r="5" spans="1:18" s="53" customFormat="1" ht="49.8" thickBot="1" x14ac:dyDescent="0.35">
      <c r="A5" s="51">
        <v>2</v>
      </c>
      <c r="B5" s="50" t="s">
        <v>75</v>
      </c>
      <c r="C5" s="50" t="s">
        <v>222</v>
      </c>
      <c r="D5" s="52">
        <v>50</v>
      </c>
      <c r="E5" s="48">
        <f t="shared" si="0"/>
        <v>50</v>
      </c>
      <c r="F5" s="48">
        <v>20</v>
      </c>
      <c r="G5" s="48">
        <f t="shared" si="1"/>
        <v>20</v>
      </c>
      <c r="H5" s="48">
        <v>50</v>
      </c>
      <c r="I5" s="48">
        <f t="shared" si="2"/>
        <v>50</v>
      </c>
      <c r="J5" s="48">
        <v>0</v>
      </c>
      <c r="K5" s="48">
        <f t="shared" si="3"/>
        <v>0</v>
      </c>
      <c r="L5" s="48">
        <v>20</v>
      </c>
      <c r="M5" s="48">
        <f t="shared" si="4"/>
        <v>30</v>
      </c>
      <c r="N5" s="52">
        <v>10</v>
      </c>
      <c r="O5" s="48">
        <f t="shared" si="5"/>
        <v>20</v>
      </c>
      <c r="P5" s="52">
        <v>6</v>
      </c>
      <c r="Q5" s="48">
        <f t="shared" si="6"/>
        <v>15</v>
      </c>
      <c r="R5" s="49">
        <f t="shared" si="7"/>
        <v>185</v>
      </c>
    </row>
    <row r="6" spans="1:18" s="53" customFormat="1" ht="37.5" customHeight="1" thickBot="1" x14ac:dyDescent="0.35">
      <c r="A6" s="54">
        <v>3</v>
      </c>
      <c r="B6" s="42" t="s">
        <v>73</v>
      </c>
      <c r="C6" s="55" t="s">
        <v>214</v>
      </c>
      <c r="D6" s="48">
        <v>80</v>
      </c>
      <c r="E6" s="48">
        <f t="shared" si="0"/>
        <v>80</v>
      </c>
      <c r="F6" s="48">
        <v>40</v>
      </c>
      <c r="G6" s="48">
        <f t="shared" si="1"/>
        <v>40</v>
      </c>
      <c r="H6" s="48">
        <v>80</v>
      </c>
      <c r="I6" s="48">
        <f t="shared" si="2"/>
        <v>80</v>
      </c>
      <c r="J6" s="48">
        <v>50</v>
      </c>
      <c r="K6" s="48">
        <f t="shared" si="3"/>
        <v>50</v>
      </c>
      <c r="L6" s="48">
        <v>40</v>
      </c>
      <c r="M6" s="48">
        <f t="shared" si="4"/>
        <v>60</v>
      </c>
      <c r="N6" s="48">
        <v>20</v>
      </c>
      <c r="O6" s="48">
        <f t="shared" si="5"/>
        <v>40</v>
      </c>
      <c r="P6" s="48">
        <v>20</v>
      </c>
      <c r="Q6" s="48">
        <f t="shared" si="6"/>
        <v>50</v>
      </c>
      <c r="R6" s="49">
        <f t="shared" ref="R6" si="8">Q6+O6+M6+K6+I6+G6+E6</f>
        <v>400</v>
      </c>
    </row>
    <row r="7" spans="1:18" ht="23.25" customHeight="1" thickBot="1" x14ac:dyDescent="0.45">
      <c r="A7" s="51">
        <v>4</v>
      </c>
      <c r="B7" s="23" t="s">
        <v>70</v>
      </c>
      <c r="C7" s="23" t="s">
        <v>221</v>
      </c>
      <c r="D7" s="18">
        <v>20</v>
      </c>
      <c r="E7" s="18">
        <f t="shared" si="0"/>
        <v>20</v>
      </c>
      <c r="F7" s="18">
        <v>0</v>
      </c>
      <c r="G7" s="18">
        <f t="shared" si="1"/>
        <v>0</v>
      </c>
      <c r="H7" s="18">
        <v>20</v>
      </c>
      <c r="I7" s="18">
        <f t="shared" si="2"/>
        <v>20</v>
      </c>
      <c r="J7" s="18">
        <v>0</v>
      </c>
      <c r="K7" s="18">
        <f t="shared" si="3"/>
        <v>0</v>
      </c>
      <c r="L7" s="18">
        <v>0</v>
      </c>
      <c r="M7" s="18">
        <f t="shared" si="4"/>
        <v>0</v>
      </c>
      <c r="N7" s="18">
        <v>0</v>
      </c>
      <c r="O7" s="18">
        <f t="shared" si="5"/>
        <v>0</v>
      </c>
      <c r="P7" s="18">
        <v>0</v>
      </c>
      <c r="Q7" s="18">
        <f t="shared" si="6"/>
        <v>0</v>
      </c>
      <c r="R7" s="47">
        <f t="shared" si="7"/>
        <v>40</v>
      </c>
    </row>
    <row r="8" spans="1:18" s="34" customFormat="1" ht="23.25" customHeight="1" thickBot="1" x14ac:dyDescent="0.45">
      <c r="A8" s="54">
        <v>5</v>
      </c>
      <c r="B8" s="23" t="s">
        <v>78</v>
      </c>
      <c r="C8" s="23" t="s">
        <v>215</v>
      </c>
      <c r="D8" s="18">
        <v>20</v>
      </c>
      <c r="E8" s="18">
        <f t="shared" si="0"/>
        <v>20</v>
      </c>
      <c r="F8" s="18">
        <v>0</v>
      </c>
      <c r="G8" s="18">
        <f t="shared" si="1"/>
        <v>0</v>
      </c>
      <c r="H8" s="18">
        <v>15</v>
      </c>
      <c r="I8" s="18">
        <f t="shared" si="2"/>
        <v>15</v>
      </c>
      <c r="J8" s="18">
        <v>0</v>
      </c>
      <c r="K8" s="18">
        <f t="shared" si="3"/>
        <v>0</v>
      </c>
      <c r="L8" s="18">
        <v>10</v>
      </c>
      <c r="M8" s="18">
        <f t="shared" si="4"/>
        <v>15</v>
      </c>
      <c r="N8" s="18">
        <v>0</v>
      </c>
      <c r="O8" s="18">
        <f t="shared" si="5"/>
        <v>0</v>
      </c>
      <c r="P8" s="18">
        <v>0</v>
      </c>
      <c r="Q8" s="18">
        <f t="shared" si="6"/>
        <v>0</v>
      </c>
      <c r="R8" s="47">
        <f t="shared" ref="R8" si="9">Q8+O8+M8+K8+I8+G8+E8</f>
        <v>50</v>
      </c>
    </row>
    <row r="9" spans="1:18" s="34" customFormat="1" ht="23.25" customHeight="1" thickBot="1" x14ac:dyDescent="0.45">
      <c r="A9" s="51">
        <v>6</v>
      </c>
      <c r="B9" s="23" t="s">
        <v>69</v>
      </c>
      <c r="C9" s="23" t="s">
        <v>217</v>
      </c>
      <c r="D9" s="18">
        <v>0</v>
      </c>
      <c r="E9" s="18">
        <f t="shared" si="0"/>
        <v>0</v>
      </c>
      <c r="F9" s="18">
        <v>0</v>
      </c>
      <c r="G9" s="18">
        <f t="shared" si="1"/>
        <v>0</v>
      </c>
      <c r="H9" s="18">
        <v>50</v>
      </c>
      <c r="I9" s="18">
        <f t="shared" si="2"/>
        <v>50</v>
      </c>
      <c r="J9" s="18">
        <v>0</v>
      </c>
      <c r="K9" s="18">
        <f t="shared" si="3"/>
        <v>0</v>
      </c>
      <c r="L9" s="18">
        <v>0</v>
      </c>
      <c r="M9" s="18">
        <f t="shared" si="4"/>
        <v>0</v>
      </c>
      <c r="N9" s="18">
        <v>0</v>
      </c>
      <c r="O9" s="18">
        <f t="shared" si="5"/>
        <v>0</v>
      </c>
      <c r="P9" s="18">
        <v>0</v>
      </c>
      <c r="Q9" s="18">
        <f t="shared" si="6"/>
        <v>0</v>
      </c>
      <c r="R9" s="47">
        <f t="shared" si="7"/>
        <v>50</v>
      </c>
    </row>
    <row r="10" spans="1:18" ht="21.6" thickBot="1" x14ac:dyDescent="0.45">
      <c r="A10" s="54">
        <v>7</v>
      </c>
      <c r="B10" s="23" t="s">
        <v>68</v>
      </c>
      <c r="C10" s="23" t="s">
        <v>220</v>
      </c>
      <c r="D10" s="18">
        <v>30</v>
      </c>
      <c r="E10" s="18">
        <f t="shared" si="0"/>
        <v>30</v>
      </c>
      <c r="F10" s="18">
        <v>0</v>
      </c>
      <c r="G10" s="18">
        <f t="shared" si="1"/>
        <v>0</v>
      </c>
      <c r="H10" s="18">
        <v>30</v>
      </c>
      <c r="I10" s="18">
        <f t="shared" si="2"/>
        <v>30</v>
      </c>
      <c r="J10" s="18">
        <v>0</v>
      </c>
      <c r="K10" s="18">
        <f t="shared" si="3"/>
        <v>0</v>
      </c>
      <c r="L10" s="18">
        <v>20</v>
      </c>
      <c r="M10" s="18">
        <f t="shared" si="4"/>
        <v>30</v>
      </c>
      <c r="N10" s="18">
        <v>15</v>
      </c>
      <c r="O10" s="18">
        <f t="shared" si="5"/>
        <v>30</v>
      </c>
      <c r="P10" s="18">
        <v>6</v>
      </c>
      <c r="Q10" s="18">
        <f t="shared" si="6"/>
        <v>15</v>
      </c>
      <c r="R10" s="47">
        <f t="shared" si="7"/>
        <v>135</v>
      </c>
    </row>
    <row r="11" spans="1:18" s="34" customFormat="1" ht="21.6" thickBot="1" x14ac:dyDescent="0.45">
      <c r="A11" s="51">
        <v>8</v>
      </c>
      <c r="B11" s="23" t="s">
        <v>67</v>
      </c>
      <c r="C11" s="124" t="s">
        <v>228</v>
      </c>
      <c r="D11" s="125">
        <v>20</v>
      </c>
      <c r="E11" s="125">
        <f t="shared" si="0"/>
        <v>20</v>
      </c>
      <c r="F11" s="125">
        <v>0</v>
      </c>
      <c r="G11" s="125">
        <f t="shared" si="1"/>
        <v>0</v>
      </c>
      <c r="H11" s="125">
        <v>20</v>
      </c>
      <c r="I11" s="125">
        <f t="shared" si="2"/>
        <v>20</v>
      </c>
      <c r="J11" s="125">
        <v>0</v>
      </c>
      <c r="K11" s="125">
        <f t="shared" si="3"/>
        <v>0</v>
      </c>
      <c r="L11" s="125">
        <v>10</v>
      </c>
      <c r="M11" s="125">
        <f t="shared" si="4"/>
        <v>15</v>
      </c>
      <c r="N11" s="125">
        <v>0</v>
      </c>
      <c r="O11" s="125">
        <f t="shared" si="5"/>
        <v>0</v>
      </c>
      <c r="P11" s="125">
        <v>8</v>
      </c>
      <c r="Q11" s="125">
        <f t="shared" si="6"/>
        <v>20</v>
      </c>
      <c r="R11" s="137">
        <v>0</v>
      </c>
    </row>
    <row r="12" spans="1:18" s="34" customFormat="1" ht="21.6" thickBot="1" x14ac:dyDescent="0.45">
      <c r="A12" s="54">
        <v>9</v>
      </c>
      <c r="B12" s="23" t="s">
        <v>74</v>
      </c>
      <c r="C12" s="23" t="s">
        <v>218</v>
      </c>
      <c r="D12" s="18">
        <v>20</v>
      </c>
      <c r="E12" s="18">
        <f t="shared" si="0"/>
        <v>20</v>
      </c>
      <c r="F12" s="18">
        <v>0</v>
      </c>
      <c r="G12" s="18">
        <f t="shared" si="1"/>
        <v>0</v>
      </c>
      <c r="H12" s="18">
        <v>20</v>
      </c>
      <c r="I12" s="18">
        <f t="shared" si="2"/>
        <v>20</v>
      </c>
      <c r="J12" s="18">
        <v>10</v>
      </c>
      <c r="K12" s="18">
        <f t="shared" si="3"/>
        <v>10</v>
      </c>
      <c r="L12" s="18">
        <v>0</v>
      </c>
      <c r="M12" s="18">
        <f t="shared" si="4"/>
        <v>0</v>
      </c>
      <c r="N12" s="18">
        <v>0</v>
      </c>
      <c r="O12" s="18">
        <f t="shared" si="5"/>
        <v>0</v>
      </c>
      <c r="P12" s="18">
        <v>0</v>
      </c>
      <c r="Q12" s="18">
        <f t="shared" si="6"/>
        <v>0</v>
      </c>
      <c r="R12" s="47">
        <f t="shared" si="7"/>
        <v>50</v>
      </c>
    </row>
    <row r="13" spans="1:18" s="34" customFormat="1" ht="21.6" thickBot="1" x14ac:dyDescent="0.45">
      <c r="A13" s="51">
        <v>10</v>
      </c>
      <c r="B13" s="23" t="s">
        <v>53</v>
      </c>
      <c r="C13" s="23" t="s">
        <v>225</v>
      </c>
      <c r="D13" s="18">
        <v>20</v>
      </c>
      <c r="E13" s="18">
        <f t="shared" si="0"/>
        <v>20</v>
      </c>
      <c r="F13" s="18">
        <v>20</v>
      </c>
      <c r="G13" s="18">
        <f t="shared" si="1"/>
        <v>20</v>
      </c>
      <c r="H13" s="18">
        <v>20</v>
      </c>
      <c r="I13" s="18">
        <f t="shared" si="2"/>
        <v>20</v>
      </c>
      <c r="J13" s="18">
        <v>30</v>
      </c>
      <c r="K13" s="18">
        <f t="shared" si="3"/>
        <v>30</v>
      </c>
      <c r="L13" s="18">
        <v>20</v>
      </c>
      <c r="M13" s="18">
        <f t="shared" si="4"/>
        <v>30</v>
      </c>
      <c r="N13" s="18">
        <v>20</v>
      </c>
      <c r="O13" s="18">
        <f t="shared" si="5"/>
        <v>40</v>
      </c>
      <c r="P13" s="18">
        <v>0</v>
      </c>
      <c r="Q13" s="18">
        <f t="shared" si="6"/>
        <v>0</v>
      </c>
      <c r="R13" s="47">
        <f t="shared" si="7"/>
        <v>160</v>
      </c>
    </row>
    <row r="14" spans="1:18" s="34" customFormat="1" ht="21.6" thickBot="1" x14ac:dyDescent="0.45">
      <c r="A14" s="136">
        <v>11</v>
      </c>
      <c r="B14" s="124" t="s">
        <v>50</v>
      </c>
      <c r="C14" s="124" t="s">
        <v>212</v>
      </c>
      <c r="D14" s="125">
        <v>20</v>
      </c>
      <c r="E14" s="125">
        <f t="shared" si="0"/>
        <v>20</v>
      </c>
      <c r="F14" s="125">
        <v>20</v>
      </c>
      <c r="G14" s="125">
        <f t="shared" si="1"/>
        <v>20</v>
      </c>
      <c r="H14" s="125">
        <v>20</v>
      </c>
      <c r="I14" s="125">
        <f t="shared" si="2"/>
        <v>20</v>
      </c>
      <c r="J14" s="125">
        <v>20</v>
      </c>
      <c r="K14" s="125">
        <f t="shared" si="3"/>
        <v>20</v>
      </c>
      <c r="L14" s="125">
        <v>20</v>
      </c>
      <c r="M14" s="125">
        <f t="shared" si="4"/>
        <v>30</v>
      </c>
      <c r="N14" s="125">
        <v>10</v>
      </c>
      <c r="O14" s="125">
        <f t="shared" si="5"/>
        <v>20</v>
      </c>
      <c r="P14" s="125">
        <v>10</v>
      </c>
      <c r="Q14" s="125">
        <f t="shared" si="6"/>
        <v>25</v>
      </c>
      <c r="R14" s="137">
        <v>0</v>
      </c>
    </row>
    <row r="15" spans="1:18" s="34" customFormat="1" ht="21.6" thickBot="1" x14ac:dyDescent="0.45">
      <c r="A15" s="51">
        <v>12</v>
      </c>
      <c r="B15" s="23" t="s">
        <v>64</v>
      </c>
      <c r="C15" s="23" t="s">
        <v>226</v>
      </c>
      <c r="D15" s="18">
        <v>20</v>
      </c>
      <c r="E15" s="18">
        <f t="shared" si="0"/>
        <v>20</v>
      </c>
      <c r="F15" s="18">
        <v>0</v>
      </c>
      <c r="G15" s="18">
        <f t="shared" si="1"/>
        <v>0</v>
      </c>
      <c r="H15" s="18">
        <v>10</v>
      </c>
      <c r="I15" s="18">
        <f t="shared" si="2"/>
        <v>10</v>
      </c>
      <c r="J15" s="18">
        <v>0</v>
      </c>
      <c r="K15" s="18">
        <f t="shared" si="3"/>
        <v>0</v>
      </c>
      <c r="L15" s="18">
        <v>10</v>
      </c>
      <c r="M15" s="18">
        <f t="shared" si="4"/>
        <v>15</v>
      </c>
      <c r="N15" s="18">
        <v>10</v>
      </c>
      <c r="O15" s="18">
        <f t="shared" si="5"/>
        <v>20</v>
      </c>
      <c r="P15" s="18">
        <v>0</v>
      </c>
      <c r="Q15" s="18">
        <f t="shared" si="6"/>
        <v>0</v>
      </c>
      <c r="R15" s="47">
        <f t="shared" ref="R15" si="10">Q15+O15+M15+K15+I15+G15+E15</f>
        <v>65</v>
      </c>
    </row>
    <row r="16" spans="1:18" s="34" customFormat="1" ht="21.6" thickBot="1" x14ac:dyDescent="0.45">
      <c r="A16" s="54">
        <v>13</v>
      </c>
      <c r="B16" s="23" t="s">
        <v>65</v>
      </c>
      <c r="C16" s="23" t="s">
        <v>223</v>
      </c>
      <c r="D16" s="18">
        <v>20</v>
      </c>
      <c r="E16" s="18">
        <f t="shared" si="0"/>
        <v>20</v>
      </c>
      <c r="F16" s="18">
        <v>10</v>
      </c>
      <c r="G16" s="18">
        <f t="shared" si="1"/>
        <v>10</v>
      </c>
      <c r="H16" s="18">
        <v>30</v>
      </c>
      <c r="I16" s="18">
        <f t="shared" si="2"/>
        <v>30</v>
      </c>
      <c r="J16" s="18">
        <v>30</v>
      </c>
      <c r="K16" s="18">
        <f t="shared" si="3"/>
        <v>30</v>
      </c>
      <c r="L16" s="18">
        <v>20</v>
      </c>
      <c r="M16" s="18">
        <f t="shared" si="4"/>
        <v>30</v>
      </c>
      <c r="N16" s="18">
        <v>20</v>
      </c>
      <c r="O16" s="18">
        <f t="shared" si="5"/>
        <v>40</v>
      </c>
      <c r="P16" s="18">
        <v>6</v>
      </c>
      <c r="Q16" s="18">
        <f t="shared" si="6"/>
        <v>15</v>
      </c>
      <c r="R16" s="47">
        <f t="shared" si="7"/>
        <v>175</v>
      </c>
    </row>
    <row r="17" spans="1:19" s="34" customFormat="1" ht="21.6" thickBot="1" x14ac:dyDescent="0.45">
      <c r="A17" s="51">
        <v>14</v>
      </c>
      <c r="B17" s="23" t="s">
        <v>66</v>
      </c>
      <c r="C17" s="23" t="s">
        <v>216</v>
      </c>
      <c r="D17" s="18">
        <v>20</v>
      </c>
      <c r="E17" s="18">
        <f t="shared" si="0"/>
        <v>20</v>
      </c>
      <c r="F17" s="18">
        <v>20</v>
      </c>
      <c r="G17" s="18">
        <f t="shared" si="1"/>
        <v>20</v>
      </c>
      <c r="H17" s="18">
        <v>30</v>
      </c>
      <c r="I17" s="18">
        <f t="shared" si="2"/>
        <v>30</v>
      </c>
      <c r="J17" s="18">
        <v>20</v>
      </c>
      <c r="K17" s="18">
        <f t="shared" si="3"/>
        <v>20</v>
      </c>
      <c r="L17" s="18">
        <v>30</v>
      </c>
      <c r="M17" s="18">
        <f t="shared" si="4"/>
        <v>45</v>
      </c>
      <c r="N17" s="18">
        <v>10</v>
      </c>
      <c r="O17" s="18">
        <f t="shared" si="5"/>
        <v>20</v>
      </c>
      <c r="P17" s="18">
        <v>10</v>
      </c>
      <c r="Q17" s="18">
        <f t="shared" si="6"/>
        <v>25</v>
      </c>
      <c r="R17" s="47">
        <f t="shared" si="7"/>
        <v>180</v>
      </c>
    </row>
    <row r="18" spans="1:19" s="34" customFormat="1" ht="21.6" thickBot="1" x14ac:dyDescent="0.45">
      <c r="A18" s="54">
        <v>15</v>
      </c>
      <c r="B18" s="23" t="s">
        <v>77</v>
      </c>
      <c r="C18" s="23" t="s">
        <v>219</v>
      </c>
      <c r="D18" s="18">
        <v>10</v>
      </c>
      <c r="E18" s="18">
        <f t="shared" si="0"/>
        <v>10</v>
      </c>
      <c r="F18" s="18">
        <v>10</v>
      </c>
      <c r="G18" s="18">
        <f t="shared" si="1"/>
        <v>10</v>
      </c>
      <c r="H18" s="18">
        <v>10</v>
      </c>
      <c r="I18" s="18">
        <f t="shared" si="2"/>
        <v>10</v>
      </c>
      <c r="J18" s="18">
        <v>20</v>
      </c>
      <c r="K18" s="18">
        <f t="shared" si="3"/>
        <v>20</v>
      </c>
      <c r="L18" s="18">
        <v>10</v>
      </c>
      <c r="M18" s="18">
        <f t="shared" si="4"/>
        <v>15</v>
      </c>
      <c r="N18" s="18">
        <v>10</v>
      </c>
      <c r="O18" s="18">
        <f t="shared" si="5"/>
        <v>20</v>
      </c>
      <c r="P18" s="18">
        <v>6</v>
      </c>
      <c r="Q18" s="18">
        <f t="shared" si="6"/>
        <v>15</v>
      </c>
      <c r="R18" s="47">
        <f t="shared" ref="R18" si="11">Q18+O18+M18+K18+I18+G18+E18</f>
        <v>100</v>
      </c>
    </row>
    <row r="19" spans="1:19" s="34" customFormat="1" ht="21.6" thickBot="1" x14ac:dyDescent="0.45">
      <c r="A19" s="51">
        <v>16</v>
      </c>
      <c r="B19" s="23" t="s">
        <v>71</v>
      </c>
      <c r="C19" s="23" t="s">
        <v>224</v>
      </c>
      <c r="D19" s="18">
        <v>20</v>
      </c>
      <c r="E19" s="18">
        <f t="shared" si="0"/>
        <v>20</v>
      </c>
      <c r="F19" s="18">
        <v>0</v>
      </c>
      <c r="G19" s="18">
        <f t="shared" si="1"/>
        <v>0</v>
      </c>
      <c r="H19" s="18">
        <v>20</v>
      </c>
      <c r="I19" s="18">
        <f t="shared" si="2"/>
        <v>20</v>
      </c>
      <c r="J19" s="18">
        <v>20</v>
      </c>
      <c r="K19" s="18">
        <f t="shared" si="3"/>
        <v>20</v>
      </c>
      <c r="L19" s="18">
        <v>20</v>
      </c>
      <c r="M19" s="18">
        <f t="shared" si="4"/>
        <v>30</v>
      </c>
      <c r="N19" s="18">
        <v>0</v>
      </c>
      <c r="O19" s="18">
        <f t="shared" si="5"/>
        <v>0</v>
      </c>
      <c r="P19" s="18">
        <v>0</v>
      </c>
      <c r="Q19" s="18">
        <f t="shared" si="6"/>
        <v>0</v>
      </c>
      <c r="R19" s="47">
        <f t="shared" si="7"/>
        <v>90</v>
      </c>
    </row>
    <row r="20" spans="1:19" s="34" customFormat="1" ht="42.6" thickBot="1" x14ac:dyDescent="0.35">
      <c r="A20" s="54">
        <v>17</v>
      </c>
      <c r="B20" s="41" t="s">
        <v>63</v>
      </c>
      <c r="C20" s="42" t="s">
        <v>227</v>
      </c>
      <c r="D20" s="48">
        <v>0</v>
      </c>
      <c r="E20" s="48">
        <f t="shared" si="0"/>
        <v>0</v>
      </c>
      <c r="F20" s="48">
        <v>10</v>
      </c>
      <c r="G20" s="48">
        <f t="shared" si="1"/>
        <v>10</v>
      </c>
      <c r="H20" s="48">
        <v>0</v>
      </c>
      <c r="I20" s="48">
        <f t="shared" si="2"/>
        <v>0</v>
      </c>
      <c r="J20" s="48">
        <v>20</v>
      </c>
      <c r="K20" s="48">
        <f t="shared" si="3"/>
        <v>20</v>
      </c>
      <c r="L20" s="48">
        <v>20</v>
      </c>
      <c r="M20" s="48">
        <f t="shared" si="4"/>
        <v>30</v>
      </c>
      <c r="N20" s="48">
        <v>10</v>
      </c>
      <c r="O20" s="48">
        <f t="shared" si="5"/>
        <v>20</v>
      </c>
      <c r="P20" s="48">
        <v>0</v>
      </c>
      <c r="Q20" s="48">
        <f t="shared" si="6"/>
        <v>0</v>
      </c>
      <c r="R20" s="49">
        <f t="shared" si="7"/>
        <v>80</v>
      </c>
    </row>
    <row r="21" spans="1:19" ht="21.6" thickBot="1" x14ac:dyDescent="0.45">
      <c r="A21" s="21"/>
      <c r="B21" s="43"/>
      <c r="C21" s="44" t="s">
        <v>1</v>
      </c>
      <c r="D21" s="46">
        <f t="shared" ref="D21:Q21" si="12">SUM(D4:D20)</f>
        <v>400</v>
      </c>
      <c r="E21" s="46">
        <f t="shared" si="12"/>
        <v>400</v>
      </c>
      <c r="F21" s="46">
        <f t="shared" si="12"/>
        <v>150</v>
      </c>
      <c r="G21" s="46">
        <f t="shared" si="12"/>
        <v>150</v>
      </c>
      <c r="H21" s="46">
        <f t="shared" si="12"/>
        <v>445</v>
      </c>
      <c r="I21" s="46">
        <f t="shared" si="12"/>
        <v>445</v>
      </c>
      <c r="J21" s="46">
        <f t="shared" si="12"/>
        <v>220</v>
      </c>
      <c r="K21" s="46">
        <f t="shared" si="12"/>
        <v>220</v>
      </c>
      <c r="L21" s="46">
        <f t="shared" si="12"/>
        <v>250</v>
      </c>
      <c r="M21" s="46">
        <f t="shared" si="12"/>
        <v>375</v>
      </c>
      <c r="N21" s="46">
        <f t="shared" si="12"/>
        <v>135</v>
      </c>
      <c r="O21" s="46">
        <f t="shared" si="12"/>
        <v>270</v>
      </c>
      <c r="P21" s="46">
        <f t="shared" si="12"/>
        <v>72</v>
      </c>
      <c r="Q21" s="46">
        <f t="shared" si="12"/>
        <v>180</v>
      </c>
      <c r="R21" s="46">
        <f>SUM(R4:R20)</f>
        <v>1810</v>
      </c>
      <c r="S21" s="45"/>
    </row>
    <row r="22" spans="1:19" x14ac:dyDescent="0.3">
      <c r="A22" s="34"/>
      <c r="B22" s="34"/>
      <c r="C22" s="34"/>
      <c r="D22" s="34"/>
      <c r="E22" s="34"/>
      <c r="N22" s="34"/>
      <c r="O22" s="34"/>
      <c r="P22" s="34"/>
      <c r="Q22" s="34"/>
      <c r="R22" s="34"/>
    </row>
    <row r="23" spans="1:19" x14ac:dyDescent="0.3">
      <c r="A23" s="2" t="s">
        <v>4</v>
      </c>
      <c r="B23" s="2"/>
      <c r="C23" s="2"/>
      <c r="D23" s="34"/>
      <c r="E23" s="34"/>
      <c r="N23" s="34"/>
      <c r="O23" s="34"/>
      <c r="P23" s="34"/>
      <c r="Q23" s="34"/>
      <c r="R23" s="34"/>
    </row>
    <row r="24" spans="1:19" x14ac:dyDescent="0.3">
      <c r="A24" s="3" t="s">
        <v>5</v>
      </c>
      <c r="B24" s="3" t="s">
        <v>6</v>
      </c>
      <c r="C24" s="3" t="s">
        <v>7</v>
      </c>
      <c r="D24" s="65" t="s">
        <v>8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76"/>
    </row>
    <row r="25" spans="1:19" x14ac:dyDescent="0.3">
      <c r="A25" s="4">
        <v>200802</v>
      </c>
      <c r="B25" s="4" t="s">
        <v>79</v>
      </c>
      <c r="C25" s="4" t="s">
        <v>106</v>
      </c>
      <c r="D25" s="64">
        <v>6.49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34"/>
    </row>
    <row r="26" spans="1:19" x14ac:dyDescent="0.3">
      <c r="A26" s="4">
        <v>200814</v>
      </c>
      <c r="B26" s="4" t="s">
        <v>82</v>
      </c>
      <c r="C26" s="4" t="s">
        <v>85</v>
      </c>
      <c r="D26" s="64">
        <v>2.08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34"/>
    </row>
    <row r="27" spans="1:19" x14ac:dyDescent="0.3">
      <c r="A27" s="4"/>
      <c r="B27" s="28"/>
      <c r="C27" s="28" t="s">
        <v>196</v>
      </c>
      <c r="D27" s="64">
        <v>9.5399999999999991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34"/>
    </row>
    <row r="28" spans="1:19" x14ac:dyDescent="0.3">
      <c r="A28" s="4"/>
      <c r="B28" s="28"/>
      <c r="C28" s="28" t="s">
        <v>197</v>
      </c>
      <c r="D28" s="64">
        <v>23.91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34"/>
    </row>
    <row r="29" spans="1:19" x14ac:dyDescent="0.3">
      <c r="A29" s="4">
        <v>200813</v>
      </c>
      <c r="B29" s="28" t="s">
        <v>201</v>
      </c>
      <c r="C29" s="28" t="s">
        <v>102</v>
      </c>
      <c r="D29" s="64">
        <v>5.94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34"/>
    </row>
    <row r="30" spans="1:19" x14ac:dyDescent="0.3">
      <c r="A30" s="4"/>
      <c r="B30" s="28"/>
      <c r="C30" s="28" t="s">
        <v>94</v>
      </c>
      <c r="D30" s="64">
        <v>3.49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34"/>
    </row>
    <row r="31" spans="1:19" x14ac:dyDescent="0.3">
      <c r="A31" s="4"/>
      <c r="B31" s="28"/>
      <c r="C31" s="28" t="s">
        <v>83</v>
      </c>
      <c r="D31" s="64">
        <v>4.4000000000000004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34"/>
    </row>
    <row r="32" spans="1:19" x14ac:dyDescent="0.3">
      <c r="A32" s="4"/>
      <c r="B32" s="28"/>
      <c r="C32" s="28" t="s">
        <v>83</v>
      </c>
      <c r="D32" s="64">
        <v>15.86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34"/>
    </row>
    <row r="33" spans="1:18" x14ac:dyDescent="0.3">
      <c r="A33" s="4"/>
      <c r="B33" s="28"/>
      <c r="C33" s="28" t="s">
        <v>83</v>
      </c>
      <c r="D33" s="64">
        <v>12.13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34"/>
    </row>
    <row r="34" spans="1:18" x14ac:dyDescent="0.3">
      <c r="A34" s="4">
        <v>200809</v>
      </c>
      <c r="B34" s="28" t="s">
        <v>82</v>
      </c>
      <c r="C34" s="28" t="s">
        <v>112</v>
      </c>
      <c r="D34" s="64">
        <v>14.69</v>
      </c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34"/>
    </row>
    <row r="35" spans="1:18" x14ac:dyDescent="0.3">
      <c r="A35" s="4"/>
      <c r="B35" s="28"/>
      <c r="C35" s="85" t="s">
        <v>112</v>
      </c>
      <c r="D35" s="64">
        <v>14.47</v>
      </c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34"/>
    </row>
    <row r="36" spans="1:18" x14ac:dyDescent="0.3">
      <c r="A36" s="4"/>
      <c r="B36" s="28"/>
      <c r="C36" s="85" t="s">
        <v>112</v>
      </c>
      <c r="D36" s="64">
        <v>14.57</v>
      </c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34"/>
    </row>
    <row r="37" spans="1:18" x14ac:dyDescent="0.3">
      <c r="A37" s="4"/>
      <c r="B37" s="4"/>
      <c r="C37" s="85" t="s">
        <v>112</v>
      </c>
      <c r="D37" s="64">
        <v>14.3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34"/>
    </row>
    <row r="38" spans="1:18" x14ac:dyDescent="0.3">
      <c r="A38" s="4"/>
      <c r="B38" s="4"/>
      <c r="C38" s="4" t="s">
        <v>83</v>
      </c>
      <c r="D38" s="64">
        <v>10.39</v>
      </c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34"/>
    </row>
    <row r="39" spans="1:18" x14ac:dyDescent="0.3">
      <c r="A39" s="4">
        <v>200806</v>
      </c>
      <c r="B39" s="85" t="s">
        <v>82</v>
      </c>
      <c r="C39" s="28" t="s">
        <v>202</v>
      </c>
      <c r="D39" s="75">
        <v>6.05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34"/>
    </row>
    <row r="40" spans="1:18" s="34" customFormat="1" x14ac:dyDescent="0.3">
      <c r="A40" s="4"/>
      <c r="B40" s="85"/>
      <c r="C40" s="85" t="s">
        <v>203</v>
      </c>
      <c r="D40" s="75">
        <v>2.5499999999999998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1:18" s="34" customFormat="1" x14ac:dyDescent="0.3">
      <c r="A41" s="4"/>
      <c r="B41" s="85"/>
      <c r="C41" s="85" t="s">
        <v>203</v>
      </c>
      <c r="D41" s="75">
        <v>5.0199999999999996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1:18" s="34" customFormat="1" x14ac:dyDescent="0.3">
      <c r="A42" s="4"/>
      <c r="B42" s="85"/>
      <c r="C42" s="85" t="s">
        <v>204</v>
      </c>
      <c r="D42" s="75">
        <v>3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8" s="34" customFormat="1" x14ac:dyDescent="0.3">
      <c r="A43" s="4"/>
      <c r="B43" s="85"/>
      <c r="C43" s="85" t="s">
        <v>205</v>
      </c>
      <c r="D43" s="75">
        <v>4.42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1:18" s="34" customFormat="1" x14ac:dyDescent="0.3">
      <c r="A44" s="4">
        <v>200803</v>
      </c>
      <c r="B44" s="85" t="s">
        <v>201</v>
      </c>
      <c r="C44" s="85" t="s">
        <v>83</v>
      </c>
      <c r="D44" s="75">
        <v>15.99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1:18" s="34" customFormat="1" x14ac:dyDescent="0.3">
      <c r="A45" s="4"/>
      <c r="B45" s="85"/>
      <c r="C45" s="85" t="s">
        <v>206</v>
      </c>
      <c r="D45" s="75">
        <v>16.21</v>
      </c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1:18" s="34" customFormat="1" x14ac:dyDescent="0.3">
      <c r="A46" s="4"/>
      <c r="B46" s="85"/>
      <c r="C46" s="85" t="s">
        <v>130</v>
      </c>
      <c r="D46" s="75">
        <v>16.52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1:18" s="34" customFormat="1" x14ac:dyDescent="0.3">
      <c r="A47" s="4"/>
      <c r="B47" s="85"/>
      <c r="C47" s="85" t="s">
        <v>207</v>
      </c>
      <c r="D47" s="75">
        <v>22.69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1:18" x14ac:dyDescent="0.3">
      <c r="A48" s="4"/>
      <c r="B48" s="28"/>
      <c r="C48" s="28" t="s">
        <v>208</v>
      </c>
      <c r="D48" s="75">
        <v>22.71</v>
      </c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34"/>
    </row>
    <row r="49" spans="1:17" s="34" customFormat="1" x14ac:dyDescent="0.3">
      <c r="A49" s="4">
        <v>200814</v>
      </c>
      <c r="B49" s="85" t="s">
        <v>89</v>
      </c>
      <c r="C49" s="85" t="s">
        <v>209</v>
      </c>
      <c r="D49" s="75">
        <v>49.99</v>
      </c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1:17" s="34" customFormat="1" x14ac:dyDescent="0.3">
      <c r="A50" s="4">
        <v>200810</v>
      </c>
      <c r="B50" s="85"/>
      <c r="C50" s="85" t="s">
        <v>210</v>
      </c>
      <c r="D50" s="75">
        <v>3.5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1:17" s="34" customFormat="1" x14ac:dyDescent="0.3">
      <c r="A51" s="4"/>
      <c r="B51" s="85"/>
      <c r="C51" s="85" t="s">
        <v>85</v>
      </c>
      <c r="D51" s="75">
        <v>2.17</v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1:17" s="34" customFormat="1" x14ac:dyDescent="0.3">
      <c r="A52" s="4"/>
      <c r="B52" s="85"/>
      <c r="C52" s="85" t="s">
        <v>211</v>
      </c>
      <c r="D52" s="75">
        <v>15.98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1:17" s="34" customFormat="1" x14ac:dyDescent="0.3">
      <c r="A53" s="4">
        <v>200814</v>
      </c>
      <c r="B53" s="85" t="s">
        <v>201</v>
      </c>
      <c r="C53" s="85" t="s">
        <v>130</v>
      </c>
      <c r="D53" s="75">
        <v>7.95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1:17" s="34" customFormat="1" x14ac:dyDescent="0.3">
      <c r="A54" s="4"/>
      <c r="B54" s="85"/>
      <c r="C54" s="85" t="s">
        <v>130</v>
      </c>
      <c r="D54" s="75">
        <v>7.07</v>
      </c>
      <c r="E54" s="63"/>
      <c r="F54" s="63"/>
      <c r="G54" s="63"/>
      <c r="H54" s="63"/>
      <c r="I54" s="63"/>
      <c r="J54" s="63"/>
      <c r="K54" s="143"/>
      <c r="L54" s="143"/>
      <c r="M54" s="143"/>
      <c r="N54" s="68"/>
      <c r="O54" s="63"/>
      <c r="P54" s="63"/>
      <c r="Q54" s="63"/>
    </row>
    <row r="55" spans="1:17" s="34" customFormat="1" x14ac:dyDescent="0.3">
      <c r="A55" s="4">
        <v>200813</v>
      </c>
      <c r="B55" s="85" t="s">
        <v>82</v>
      </c>
      <c r="C55" s="85" t="s">
        <v>112</v>
      </c>
      <c r="D55" s="64">
        <v>6.95</v>
      </c>
      <c r="E55" s="63"/>
      <c r="F55" s="63"/>
      <c r="G55" s="63"/>
      <c r="H55" s="63"/>
      <c r="I55" s="63"/>
      <c r="J55" s="63"/>
      <c r="K55" s="143"/>
      <c r="L55" s="143"/>
      <c r="M55" s="143"/>
      <c r="N55" s="68"/>
      <c r="O55" s="63"/>
      <c r="P55" s="63"/>
      <c r="Q55" s="63"/>
    </row>
    <row r="56" spans="1:17" s="34" customFormat="1" x14ac:dyDescent="0.3">
      <c r="A56" s="4"/>
      <c r="B56" s="85"/>
      <c r="C56" s="85" t="s">
        <v>112</v>
      </c>
      <c r="D56" s="64">
        <v>6.39</v>
      </c>
      <c r="E56" s="63"/>
      <c r="F56" s="63"/>
      <c r="G56" s="63"/>
      <c r="H56" s="63"/>
      <c r="I56" s="63"/>
      <c r="J56" s="63"/>
      <c r="K56" s="143"/>
      <c r="L56" s="143"/>
      <c r="M56" s="143"/>
      <c r="N56" s="68"/>
      <c r="O56" s="63"/>
      <c r="P56" s="63"/>
      <c r="Q56" s="63"/>
    </row>
    <row r="57" spans="1:17" s="34" customFormat="1" x14ac:dyDescent="0.3">
      <c r="A57" s="4"/>
      <c r="B57" s="85"/>
      <c r="C57" s="85" t="s">
        <v>112</v>
      </c>
      <c r="D57" s="64">
        <v>10.050000000000001</v>
      </c>
      <c r="E57" s="63"/>
      <c r="F57" s="63"/>
      <c r="G57" s="63"/>
      <c r="H57" s="63"/>
      <c r="I57" s="63"/>
      <c r="J57" s="63"/>
      <c r="K57" s="143"/>
      <c r="L57" s="143"/>
      <c r="M57" s="143"/>
      <c r="N57" s="68"/>
      <c r="O57" s="63"/>
      <c r="P57" s="63"/>
      <c r="Q57" s="63"/>
    </row>
    <row r="58" spans="1:17" s="34" customFormat="1" x14ac:dyDescent="0.3">
      <c r="A58" s="4"/>
      <c r="B58" s="85"/>
      <c r="C58" s="85" t="s">
        <v>112</v>
      </c>
      <c r="D58" s="64">
        <v>10.37</v>
      </c>
      <c r="E58" s="63"/>
      <c r="F58" s="63"/>
      <c r="G58" s="63"/>
      <c r="H58" s="63"/>
      <c r="I58" s="63"/>
      <c r="J58" s="63"/>
      <c r="K58" s="143"/>
      <c r="L58" s="143"/>
      <c r="M58" s="143"/>
      <c r="N58" s="68"/>
      <c r="O58" s="63"/>
      <c r="P58" s="63"/>
      <c r="Q58" s="63"/>
    </row>
    <row r="59" spans="1:17" s="34" customFormat="1" x14ac:dyDescent="0.3">
      <c r="A59" s="4"/>
      <c r="B59" s="85"/>
      <c r="C59" s="85" t="s">
        <v>112</v>
      </c>
      <c r="D59" s="64">
        <v>10.57</v>
      </c>
      <c r="E59" s="63"/>
      <c r="F59" s="63"/>
      <c r="G59" s="63"/>
      <c r="H59" s="63"/>
      <c r="I59" s="63"/>
      <c r="J59" s="63"/>
      <c r="K59" s="143"/>
      <c r="L59" s="143"/>
      <c r="M59" s="143"/>
      <c r="N59" s="68"/>
      <c r="O59" s="63"/>
      <c r="P59" s="63"/>
      <c r="Q59" s="63"/>
    </row>
    <row r="60" spans="1:17" s="34" customFormat="1" x14ac:dyDescent="0.3">
      <c r="A60" s="4"/>
      <c r="B60" s="85"/>
      <c r="C60" s="85" t="s">
        <v>112</v>
      </c>
      <c r="D60" s="64">
        <v>9.92</v>
      </c>
      <c r="E60" s="63"/>
      <c r="F60" s="63"/>
      <c r="G60" s="63"/>
      <c r="H60" s="63"/>
      <c r="I60" s="63"/>
      <c r="J60" s="63"/>
      <c r="K60" s="143"/>
      <c r="L60" s="143"/>
      <c r="M60" s="143"/>
      <c r="N60" s="68"/>
      <c r="O60" s="63"/>
      <c r="P60" s="63"/>
      <c r="Q60" s="63"/>
    </row>
    <row r="61" spans="1:17" s="34" customFormat="1" x14ac:dyDescent="0.3">
      <c r="A61" s="4"/>
      <c r="B61" s="85"/>
      <c r="C61" s="85" t="s">
        <v>112</v>
      </c>
      <c r="D61" s="64">
        <v>10.07</v>
      </c>
      <c r="E61" s="63"/>
      <c r="F61" s="63"/>
      <c r="G61" s="63"/>
      <c r="H61" s="63"/>
      <c r="I61" s="63"/>
      <c r="J61" s="63"/>
      <c r="K61" s="143"/>
      <c r="L61" s="143"/>
      <c r="M61" s="143"/>
      <c r="N61" s="68"/>
      <c r="O61" s="63"/>
      <c r="P61" s="63"/>
      <c r="Q61" s="63"/>
    </row>
    <row r="62" spans="1:17" s="34" customFormat="1" x14ac:dyDescent="0.3">
      <c r="A62" s="4"/>
      <c r="B62" s="85"/>
      <c r="C62" s="85" t="s">
        <v>120</v>
      </c>
      <c r="D62" s="64">
        <v>5.08</v>
      </c>
      <c r="E62" s="63"/>
      <c r="F62" s="63"/>
      <c r="G62" s="63"/>
      <c r="H62" s="63"/>
      <c r="I62" s="63"/>
      <c r="J62" s="63"/>
      <c r="K62" s="143"/>
      <c r="L62" s="143"/>
      <c r="M62" s="143"/>
      <c r="N62" s="68"/>
      <c r="O62" s="63"/>
      <c r="P62" s="63"/>
      <c r="Q62" s="63"/>
    </row>
    <row r="63" spans="1:17" s="34" customFormat="1" x14ac:dyDescent="0.3">
      <c r="A63" s="4"/>
      <c r="B63" s="85"/>
      <c r="C63" s="85" t="s">
        <v>120</v>
      </c>
      <c r="D63" s="64">
        <v>2.5</v>
      </c>
      <c r="E63" s="63"/>
      <c r="F63" s="63"/>
      <c r="G63" s="63"/>
      <c r="H63" s="63"/>
      <c r="I63" s="63"/>
      <c r="J63" s="63"/>
      <c r="K63" s="143"/>
      <c r="L63" s="143"/>
      <c r="M63" s="143"/>
      <c r="N63" s="68"/>
      <c r="O63" s="63"/>
      <c r="P63" s="63"/>
      <c r="Q63" s="63"/>
    </row>
    <row r="64" spans="1:17" s="34" customFormat="1" x14ac:dyDescent="0.3">
      <c r="A64" s="4"/>
      <c r="B64" s="85"/>
      <c r="C64" s="85" t="s">
        <v>121</v>
      </c>
      <c r="D64" s="64">
        <v>14.31</v>
      </c>
      <c r="E64" s="63"/>
      <c r="F64" s="63"/>
      <c r="G64" s="63"/>
      <c r="H64" s="63"/>
      <c r="I64" s="63"/>
      <c r="J64" s="63"/>
      <c r="K64" s="143"/>
      <c r="L64" s="143"/>
      <c r="M64" s="143"/>
      <c r="N64" s="68"/>
      <c r="O64" s="63"/>
      <c r="P64" s="63"/>
      <c r="Q64" s="63"/>
    </row>
    <row r="65" spans="1:18" x14ac:dyDescent="0.3">
      <c r="A65" s="4"/>
      <c r="B65" s="28"/>
      <c r="C65" s="85" t="s">
        <v>196</v>
      </c>
      <c r="D65" s="64">
        <v>15.9</v>
      </c>
      <c r="E65" s="63"/>
      <c r="F65" s="63"/>
      <c r="G65" s="63"/>
      <c r="H65" s="63"/>
      <c r="I65" s="63"/>
      <c r="J65" s="63"/>
      <c r="K65" s="143"/>
      <c r="L65" s="143"/>
      <c r="M65" s="143"/>
      <c r="N65" s="68"/>
      <c r="O65" s="63"/>
      <c r="P65" s="63"/>
      <c r="Q65" s="63"/>
      <c r="R65" s="34"/>
    </row>
    <row r="66" spans="1:18" x14ac:dyDescent="0.3">
      <c r="A66" s="4"/>
      <c r="B66" s="28"/>
      <c r="C66" s="85" t="s">
        <v>131</v>
      </c>
      <c r="D66" s="64">
        <v>19.98</v>
      </c>
      <c r="E66" s="68"/>
      <c r="F66" s="68"/>
      <c r="G66" s="68"/>
      <c r="H66" s="68"/>
      <c r="I66" s="68"/>
      <c r="J66" s="68"/>
      <c r="K66" s="143"/>
      <c r="L66" s="143"/>
      <c r="M66" s="143"/>
      <c r="N66" s="68"/>
      <c r="O66" s="68"/>
      <c r="P66" s="68"/>
      <c r="Q66" s="68"/>
      <c r="R66" s="37"/>
    </row>
    <row r="67" spans="1:18" s="34" customFormat="1" x14ac:dyDescent="0.3">
      <c r="A67" s="4">
        <v>200813</v>
      </c>
      <c r="B67" s="85" t="s">
        <v>195</v>
      </c>
      <c r="C67" s="85" t="s">
        <v>279</v>
      </c>
      <c r="D67" s="64">
        <v>2.97</v>
      </c>
      <c r="E67" s="68"/>
      <c r="F67" s="68"/>
      <c r="G67" s="68"/>
      <c r="H67" s="68"/>
      <c r="I67" s="68"/>
      <c r="J67" s="68"/>
      <c r="K67" s="143"/>
      <c r="L67" s="143"/>
      <c r="M67" s="143"/>
      <c r="N67" s="68"/>
      <c r="O67" s="68"/>
      <c r="P67" s="68"/>
      <c r="Q67" s="68"/>
      <c r="R67" s="135"/>
    </row>
    <row r="68" spans="1:18" s="34" customFormat="1" x14ac:dyDescent="0.3">
      <c r="A68" s="4"/>
      <c r="B68" s="85"/>
      <c r="C68" s="85" t="s">
        <v>279</v>
      </c>
      <c r="D68" s="64">
        <v>2.97</v>
      </c>
      <c r="E68" s="68"/>
      <c r="F68" s="68"/>
      <c r="G68" s="68"/>
      <c r="H68" s="68"/>
      <c r="I68" s="68"/>
      <c r="J68" s="68"/>
      <c r="K68" s="143"/>
      <c r="L68" s="143"/>
      <c r="M68" s="143"/>
      <c r="N68" s="68"/>
      <c r="O68" s="68"/>
      <c r="P68" s="68"/>
      <c r="Q68" s="68"/>
      <c r="R68" s="135"/>
    </row>
    <row r="69" spans="1:18" s="34" customFormat="1" x14ac:dyDescent="0.3">
      <c r="A69" s="4"/>
      <c r="B69" s="85"/>
      <c r="C69" s="85" t="s">
        <v>279</v>
      </c>
      <c r="D69" s="64">
        <v>0.99</v>
      </c>
      <c r="E69" s="68"/>
      <c r="F69" s="68"/>
      <c r="G69" s="68"/>
      <c r="H69" s="68"/>
      <c r="I69" s="68"/>
      <c r="J69" s="68"/>
      <c r="K69" s="143"/>
      <c r="L69" s="143"/>
      <c r="M69" s="143"/>
      <c r="N69" s="68"/>
      <c r="O69" s="68"/>
      <c r="P69" s="68"/>
      <c r="Q69" s="68"/>
      <c r="R69" s="135"/>
    </row>
    <row r="70" spans="1:18" s="34" customFormat="1" x14ac:dyDescent="0.3">
      <c r="A70" s="4"/>
      <c r="B70" s="85"/>
      <c r="C70" s="85" t="s">
        <v>279</v>
      </c>
      <c r="D70" s="64">
        <v>22.77</v>
      </c>
      <c r="E70" s="68"/>
      <c r="F70" s="68"/>
      <c r="G70" s="68"/>
      <c r="H70" s="68"/>
      <c r="I70" s="68"/>
      <c r="J70" s="68"/>
      <c r="K70" s="143"/>
      <c r="L70" s="143"/>
      <c r="M70" s="143"/>
      <c r="N70" s="68"/>
      <c r="O70" s="68"/>
      <c r="P70" s="68"/>
      <c r="Q70" s="68"/>
      <c r="R70" s="135"/>
    </row>
    <row r="71" spans="1:18" s="34" customFormat="1" x14ac:dyDescent="0.3">
      <c r="A71" s="4"/>
      <c r="B71" s="85"/>
      <c r="C71" s="85" t="s">
        <v>279</v>
      </c>
      <c r="D71" s="64">
        <v>0.99</v>
      </c>
      <c r="E71" s="68"/>
      <c r="F71" s="68"/>
      <c r="G71" s="68"/>
      <c r="H71" s="68"/>
      <c r="I71" s="68"/>
      <c r="J71" s="68"/>
      <c r="K71" s="143"/>
      <c r="L71" s="143"/>
      <c r="M71" s="143"/>
      <c r="N71" s="68"/>
      <c r="O71" s="68"/>
      <c r="P71" s="68"/>
      <c r="Q71" s="68"/>
      <c r="R71" s="135"/>
    </row>
    <row r="72" spans="1:18" s="34" customFormat="1" x14ac:dyDescent="0.3">
      <c r="A72" s="4"/>
      <c r="B72" s="85"/>
      <c r="C72" s="85" t="s">
        <v>280</v>
      </c>
      <c r="D72" s="64">
        <v>7.93</v>
      </c>
      <c r="E72" s="68"/>
      <c r="F72" s="68"/>
      <c r="G72" s="68"/>
      <c r="H72" s="68"/>
      <c r="I72" s="68"/>
      <c r="J72" s="68"/>
      <c r="K72" s="143"/>
      <c r="L72" s="143"/>
      <c r="M72" s="143"/>
      <c r="N72" s="68"/>
      <c r="O72" s="68"/>
      <c r="P72" s="68"/>
      <c r="Q72" s="68"/>
      <c r="R72" s="135"/>
    </row>
    <row r="73" spans="1:18" s="34" customFormat="1" x14ac:dyDescent="0.3">
      <c r="A73" s="4"/>
      <c r="B73" s="85"/>
      <c r="C73" s="85" t="s">
        <v>280</v>
      </c>
      <c r="D73" s="64">
        <v>8.23</v>
      </c>
      <c r="E73" s="68"/>
      <c r="F73" s="68"/>
      <c r="G73" s="68"/>
      <c r="H73" s="68"/>
      <c r="I73" s="68"/>
      <c r="J73" s="68"/>
      <c r="K73" s="143"/>
      <c r="L73" s="143"/>
      <c r="M73" s="143"/>
      <c r="N73" s="68"/>
      <c r="O73" s="68"/>
      <c r="P73" s="68"/>
      <c r="Q73" s="68"/>
      <c r="R73" s="135"/>
    </row>
    <row r="74" spans="1:18" s="34" customFormat="1" x14ac:dyDescent="0.3">
      <c r="A74" s="4"/>
      <c r="B74" s="85"/>
      <c r="C74" s="85" t="s">
        <v>280</v>
      </c>
      <c r="D74" s="64">
        <v>7.62</v>
      </c>
      <c r="E74" s="68"/>
      <c r="F74" s="68"/>
      <c r="G74" s="68"/>
      <c r="H74" s="68"/>
      <c r="I74" s="68"/>
      <c r="J74" s="68"/>
      <c r="K74" s="143"/>
      <c r="L74" s="143"/>
      <c r="M74" s="143"/>
      <c r="N74" s="68"/>
      <c r="O74" s="68"/>
      <c r="P74" s="68"/>
      <c r="Q74" s="68"/>
      <c r="R74" s="135"/>
    </row>
    <row r="75" spans="1:18" s="34" customFormat="1" x14ac:dyDescent="0.3">
      <c r="A75" s="4"/>
      <c r="B75" s="85"/>
      <c r="C75" s="85" t="s">
        <v>280</v>
      </c>
      <c r="D75" s="64">
        <v>7.67</v>
      </c>
      <c r="E75" s="68"/>
      <c r="F75" s="68"/>
      <c r="G75" s="68"/>
      <c r="H75" s="68"/>
      <c r="I75" s="68"/>
      <c r="J75" s="68"/>
      <c r="K75" s="143"/>
      <c r="L75" s="143"/>
      <c r="M75" s="143"/>
      <c r="N75" s="68"/>
      <c r="O75" s="68"/>
      <c r="P75" s="68"/>
      <c r="Q75" s="68"/>
      <c r="R75" s="135"/>
    </row>
    <row r="76" spans="1:18" s="34" customFormat="1" x14ac:dyDescent="0.3">
      <c r="A76" s="4"/>
      <c r="B76" s="85"/>
      <c r="C76" s="85" t="s">
        <v>281</v>
      </c>
      <c r="D76" s="64">
        <v>29.33</v>
      </c>
      <c r="E76" s="68"/>
      <c r="F76" s="68"/>
      <c r="G76" s="68"/>
      <c r="H76" s="68"/>
      <c r="I76" s="68"/>
      <c r="J76" s="68"/>
      <c r="K76" s="143"/>
      <c r="L76" s="143"/>
      <c r="M76" s="143"/>
      <c r="N76" s="68"/>
      <c r="O76" s="68"/>
      <c r="P76" s="68"/>
      <c r="Q76" s="68"/>
      <c r="R76" s="135"/>
    </row>
    <row r="77" spans="1:18" s="34" customFormat="1" x14ac:dyDescent="0.3">
      <c r="A77" s="4"/>
      <c r="B77" s="85"/>
      <c r="C77" s="85"/>
      <c r="D77" s="64"/>
      <c r="E77" s="68"/>
      <c r="F77" s="68"/>
      <c r="G77" s="68"/>
      <c r="H77" s="68"/>
      <c r="I77" s="68"/>
      <c r="J77" s="68"/>
      <c r="K77" s="143"/>
      <c r="L77" s="143"/>
      <c r="M77" s="143"/>
      <c r="N77" s="68"/>
      <c r="O77" s="68"/>
      <c r="P77" s="68"/>
      <c r="Q77" s="68"/>
      <c r="R77" s="135"/>
    </row>
    <row r="78" spans="1:18" s="34" customFormat="1" x14ac:dyDescent="0.3">
      <c r="A78" s="4"/>
      <c r="B78" s="85"/>
      <c r="C78" s="85"/>
      <c r="D78" s="64"/>
      <c r="E78" s="68"/>
      <c r="F78" s="68"/>
      <c r="G78" s="68"/>
      <c r="H78" s="68"/>
      <c r="I78" s="68"/>
      <c r="J78" s="68"/>
      <c r="K78" s="143"/>
      <c r="L78" s="143"/>
      <c r="M78" s="143"/>
      <c r="N78" s="68"/>
      <c r="O78" s="68"/>
      <c r="P78" s="68"/>
      <c r="Q78" s="68"/>
      <c r="R78" s="135"/>
    </row>
    <row r="79" spans="1:18" s="34" customFormat="1" x14ac:dyDescent="0.3">
      <c r="A79" s="4"/>
      <c r="B79" s="85"/>
      <c r="C79" s="85"/>
      <c r="D79" s="64"/>
      <c r="E79" s="68"/>
      <c r="F79" s="68"/>
      <c r="G79" s="68"/>
      <c r="H79" s="68"/>
      <c r="I79" s="68"/>
      <c r="J79" s="68"/>
      <c r="K79" s="143"/>
      <c r="L79" s="143"/>
      <c r="M79" s="143"/>
      <c r="N79" s="68"/>
      <c r="O79" s="68"/>
      <c r="P79" s="68"/>
      <c r="Q79" s="68"/>
      <c r="R79" s="135"/>
    </row>
    <row r="80" spans="1:18" s="34" customFormat="1" x14ac:dyDescent="0.3">
      <c r="A80" s="4"/>
      <c r="B80" s="85"/>
      <c r="C80" s="85"/>
      <c r="D80" s="64"/>
      <c r="E80" s="68"/>
      <c r="F80" s="68"/>
      <c r="G80" s="68"/>
      <c r="H80" s="68"/>
      <c r="I80" s="68"/>
      <c r="J80" s="68"/>
      <c r="K80" s="143"/>
      <c r="L80" s="143"/>
      <c r="M80" s="143"/>
      <c r="N80" s="68"/>
      <c r="O80" s="68"/>
      <c r="P80" s="68"/>
      <c r="Q80" s="68"/>
      <c r="R80" s="135"/>
    </row>
    <row r="81" spans="1:18" s="34" customFormat="1" x14ac:dyDescent="0.3">
      <c r="A81" s="4"/>
      <c r="B81" s="85"/>
      <c r="C81" s="85"/>
      <c r="D81" s="64"/>
      <c r="E81" s="68"/>
      <c r="F81" s="68"/>
      <c r="G81" s="68"/>
      <c r="H81" s="68"/>
      <c r="I81" s="68"/>
      <c r="J81" s="68"/>
      <c r="K81" s="143"/>
      <c r="L81" s="143"/>
      <c r="M81" s="143"/>
      <c r="N81" s="68"/>
      <c r="O81" s="68"/>
      <c r="P81" s="68"/>
      <c r="Q81" s="68"/>
      <c r="R81" s="135"/>
    </row>
    <row r="82" spans="1:18" x14ac:dyDescent="0.3">
      <c r="A82" s="6" t="s">
        <v>1</v>
      </c>
      <c r="B82" s="29"/>
      <c r="C82" s="29"/>
      <c r="D82" s="77">
        <f>SUM(D25:D70)</f>
        <v>505.87000000000006</v>
      </c>
      <c r="E82" s="78"/>
      <c r="F82" s="78"/>
      <c r="G82" s="78"/>
      <c r="H82" s="78"/>
      <c r="I82" s="78"/>
      <c r="J82" s="78"/>
      <c r="K82" s="143"/>
      <c r="L82" s="143"/>
      <c r="M82" s="143"/>
      <c r="N82" s="68"/>
      <c r="O82" s="78"/>
      <c r="P82" s="78"/>
      <c r="Q82" s="78"/>
      <c r="R82" s="79"/>
    </row>
    <row r="83" spans="1:18" x14ac:dyDescent="0.3">
      <c r="E83" s="76"/>
      <c r="F83" s="76"/>
      <c r="G83" s="76"/>
      <c r="H83" s="76"/>
      <c r="I83" s="76"/>
      <c r="J83" s="76"/>
      <c r="K83" s="143"/>
      <c r="L83" s="143"/>
      <c r="M83" s="143"/>
      <c r="N83" s="68"/>
      <c r="O83" s="76"/>
      <c r="P83" s="76"/>
      <c r="Q83" s="76"/>
      <c r="R83" s="76"/>
    </row>
    <row r="84" spans="1:18" x14ac:dyDescent="0.3">
      <c r="K84" s="143"/>
      <c r="L84" s="143"/>
      <c r="M84" s="143"/>
      <c r="N84" s="68"/>
    </row>
    <row r="85" spans="1:18" x14ac:dyDescent="0.3">
      <c r="K85" s="143"/>
      <c r="L85" s="143"/>
      <c r="M85" s="143"/>
      <c r="N85" s="68"/>
    </row>
    <row r="86" spans="1:18" x14ac:dyDescent="0.3">
      <c r="K86" s="143"/>
      <c r="L86" s="143"/>
      <c r="M86" s="143"/>
      <c r="N86" s="68"/>
    </row>
    <row r="87" spans="1:18" x14ac:dyDescent="0.3">
      <c r="K87" s="143"/>
      <c r="L87" s="143"/>
      <c r="M87" s="143"/>
      <c r="N87" s="68"/>
    </row>
    <row r="88" spans="1:18" x14ac:dyDescent="0.3">
      <c r="K88" s="143"/>
      <c r="L88" s="143"/>
      <c r="M88" s="143"/>
      <c r="N88" s="68"/>
    </row>
    <row r="89" spans="1:18" x14ac:dyDescent="0.3">
      <c r="K89" s="143"/>
      <c r="L89" s="143"/>
      <c r="M89" s="143"/>
      <c r="N89" s="68"/>
    </row>
    <row r="90" spans="1:18" x14ac:dyDescent="0.3">
      <c r="K90" s="143"/>
      <c r="L90" s="143"/>
      <c r="M90" s="143"/>
      <c r="N90" s="68"/>
    </row>
    <row r="91" spans="1:18" x14ac:dyDescent="0.3">
      <c r="K91" s="143"/>
      <c r="L91" s="143"/>
      <c r="M91" s="143"/>
      <c r="N91" s="68"/>
    </row>
    <row r="92" spans="1:18" x14ac:dyDescent="0.3">
      <c r="K92" s="143"/>
      <c r="L92" s="143"/>
      <c r="M92" s="143"/>
      <c r="N92" s="68"/>
    </row>
    <row r="93" spans="1:18" x14ac:dyDescent="0.3">
      <c r="K93" s="97"/>
      <c r="L93" s="97"/>
      <c r="M93" s="97"/>
      <c r="N93" s="97"/>
    </row>
  </sheetData>
  <sortState xmlns:xlrd2="http://schemas.microsoft.com/office/spreadsheetml/2017/richdata2" ref="A4:R17">
    <sortCondition ref="A4:A17"/>
  </sortState>
  <mergeCells count="8">
    <mergeCell ref="C1:R1"/>
    <mergeCell ref="D2:E2"/>
    <mergeCell ref="N2:O2"/>
    <mergeCell ref="P2:Q2"/>
    <mergeCell ref="F2:G2"/>
    <mergeCell ref="H2:I2"/>
    <mergeCell ref="J2:K2"/>
    <mergeCell ref="L2:M2"/>
  </mergeCells>
  <pageMargins left="0.25" right="0.25" top="0.75" bottom="0.75" header="0.3" footer="0.3"/>
  <pageSetup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2D3-AA63-43C2-A338-ECC2DD471689}">
  <dimension ref="A1:P47"/>
  <sheetViews>
    <sheetView topLeftCell="A16" workbookViewId="0">
      <selection activeCell="F28" sqref="F28"/>
    </sheetView>
  </sheetViews>
  <sheetFormatPr defaultRowHeight="14.4" x14ac:dyDescent="0.3"/>
  <cols>
    <col min="2" max="2" width="13.109375" customWidth="1"/>
    <col min="3" max="3" width="18.44140625" customWidth="1"/>
  </cols>
  <sheetData>
    <row r="1" spans="1:16" ht="21.6" thickBot="1" x14ac:dyDescent="0.45">
      <c r="A1" s="8" t="s">
        <v>0</v>
      </c>
      <c r="B1" s="8"/>
      <c r="C1" s="172" t="s">
        <v>255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</row>
    <row r="2" spans="1:16" ht="21.6" thickBot="1" x14ac:dyDescent="0.35">
      <c r="A2" s="9"/>
      <c r="B2" s="9"/>
      <c r="C2" s="9"/>
      <c r="D2" s="174" t="s">
        <v>185</v>
      </c>
      <c r="E2" s="175"/>
      <c r="F2" s="174" t="s">
        <v>186</v>
      </c>
      <c r="G2" s="175"/>
      <c r="H2" s="174" t="s">
        <v>257</v>
      </c>
      <c r="I2" s="175"/>
      <c r="J2" s="174" t="s">
        <v>189</v>
      </c>
      <c r="K2" s="175"/>
      <c r="L2" s="174" t="s">
        <v>258</v>
      </c>
      <c r="M2" s="175"/>
      <c r="N2" s="176" t="s">
        <v>259</v>
      </c>
      <c r="O2" s="177"/>
      <c r="P2" s="10" t="s">
        <v>1</v>
      </c>
    </row>
    <row r="3" spans="1:16" ht="21.6" thickBot="1" x14ac:dyDescent="0.45">
      <c r="A3" s="11" t="s">
        <v>39</v>
      </c>
      <c r="B3" s="11" t="s">
        <v>26</v>
      </c>
      <c r="C3" s="11" t="s">
        <v>2</v>
      </c>
      <c r="D3" s="12" t="s">
        <v>3</v>
      </c>
      <c r="E3" s="13">
        <v>9</v>
      </c>
      <c r="F3" s="13" t="s">
        <v>3</v>
      </c>
      <c r="G3" s="13">
        <v>8</v>
      </c>
      <c r="H3" s="13" t="s">
        <v>3</v>
      </c>
      <c r="I3" s="13">
        <v>0.5</v>
      </c>
      <c r="J3" s="13" t="s">
        <v>3</v>
      </c>
      <c r="K3" s="13">
        <v>1</v>
      </c>
      <c r="L3" s="14" t="s">
        <v>3</v>
      </c>
      <c r="M3" s="15">
        <v>1.5</v>
      </c>
      <c r="N3" s="14" t="s">
        <v>3</v>
      </c>
      <c r="O3" s="15">
        <v>8</v>
      </c>
      <c r="P3" s="22"/>
    </row>
    <row r="4" spans="1:16" ht="21.6" thickBot="1" x14ac:dyDescent="0.45">
      <c r="A4" s="24">
        <v>1</v>
      </c>
      <c r="B4" s="24"/>
      <c r="C4" s="24" t="s">
        <v>256</v>
      </c>
      <c r="D4" s="25">
        <v>25</v>
      </c>
      <c r="E4" s="25">
        <f>D4*9</f>
        <v>225</v>
      </c>
      <c r="F4" s="25">
        <v>10</v>
      </c>
      <c r="G4" s="25">
        <f>F4*8</f>
        <v>80</v>
      </c>
      <c r="H4" s="25">
        <v>50</v>
      </c>
      <c r="I4" s="25">
        <f>H4*0.5</f>
        <v>25</v>
      </c>
      <c r="J4" s="18">
        <v>50</v>
      </c>
      <c r="K4" s="18">
        <f>J4*K3</f>
        <v>50</v>
      </c>
      <c r="L4" s="18">
        <v>76</v>
      </c>
      <c r="M4" s="18">
        <f>L4*M3</f>
        <v>114</v>
      </c>
      <c r="N4" s="18">
        <v>10</v>
      </c>
      <c r="O4" s="18">
        <f>N4*O3</f>
        <v>80</v>
      </c>
      <c r="P4" s="20">
        <f>M4+K4+I4+G4+E4+O4</f>
        <v>574</v>
      </c>
    </row>
    <row r="5" spans="1:16" s="34" customFormat="1" ht="21.6" thickBot="1" x14ac:dyDescent="0.45">
      <c r="A5" s="24"/>
      <c r="B5" s="24"/>
      <c r="C5" s="24" t="s">
        <v>260</v>
      </c>
      <c r="D5" s="25"/>
      <c r="E5" s="25"/>
      <c r="F5" s="25"/>
      <c r="G5" s="25"/>
      <c r="H5" s="25"/>
      <c r="I5" s="25"/>
      <c r="J5" s="18"/>
      <c r="K5" s="18"/>
      <c r="L5" s="18"/>
      <c r="M5" s="18"/>
      <c r="N5" s="18"/>
      <c r="O5" s="18"/>
      <c r="P5" s="20">
        <v>20</v>
      </c>
    </row>
    <row r="6" spans="1:16" ht="21.6" thickBot="1" x14ac:dyDescent="0.45">
      <c r="A6" s="21"/>
      <c r="B6" s="21"/>
      <c r="C6" s="21" t="s">
        <v>1</v>
      </c>
      <c r="D6" s="22">
        <f>SUM(D4:D4)</f>
        <v>25</v>
      </c>
      <c r="E6" s="22">
        <f>SUM(E4:E4)</f>
        <v>225</v>
      </c>
      <c r="F6" s="22">
        <f>SUM(F4:F4)</f>
        <v>10</v>
      </c>
      <c r="G6" s="20">
        <f t="shared" ref="G6" si="0">F6*6</f>
        <v>60</v>
      </c>
      <c r="H6" s="22">
        <f t="shared" ref="H6:O6" si="1">SUM(H4:H4)</f>
        <v>50</v>
      </c>
      <c r="I6" s="22">
        <f t="shared" si="1"/>
        <v>25</v>
      </c>
      <c r="J6" s="22">
        <f t="shared" si="1"/>
        <v>50</v>
      </c>
      <c r="K6" s="22">
        <f t="shared" si="1"/>
        <v>50</v>
      </c>
      <c r="L6" s="22">
        <f t="shared" si="1"/>
        <v>76</v>
      </c>
      <c r="M6" s="22">
        <f t="shared" si="1"/>
        <v>114</v>
      </c>
      <c r="N6" s="22">
        <f t="shared" si="1"/>
        <v>10</v>
      </c>
      <c r="O6" s="22">
        <f t="shared" si="1"/>
        <v>80</v>
      </c>
      <c r="P6" s="22">
        <f>SUM(P4:P5)</f>
        <v>594</v>
      </c>
    </row>
    <row r="7" spans="1:16" x14ac:dyDescent="0.3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x14ac:dyDescent="0.3">
      <c r="A8" s="2" t="s">
        <v>4</v>
      </c>
      <c r="B8" s="2"/>
      <c r="C8" s="2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16" x14ac:dyDescent="0.3">
      <c r="A9" s="3" t="s">
        <v>5</v>
      </c>
      <c r="B9" s="3" t="s">
        <v>6</v>
      </c>
      <c r="C9" s="3" t="s">
        <v>7</v>
      </c>
      <c r="D9" s="65" t="s">
        <v>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x14ac:dyDescent="0.3">
      <c r="A10" s="4">
        <v>200906</v>
      </c>
      <c r="B10" s="4" t="s">
        <v>82</v>
      </c>
      <c r="C10" s="4" t="s">
        <v>131</v>
      </c>
      <c r="D10" s="64">
        <v>7.99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3">
      <c r="A11" s="4">
        <v>200906</v>
      </c>
      <c r="B11" s="85" t="s">
        <v>201</v>
      </c>
      <c r="C11" s="85" t="s">
        <v>274</v>
      </c>
      <c r="D11" s="64">
        <v>2.79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x14ac:dyDescent="0.3">
      <c r="A12" s="4"/>
      <c r="B12" s="85"/>
      <c r="C12" s="85" t="s">
        <v>274</v>
      </c>
      <c r="D12" s="64">
        <v>2.79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6" x14ac:dyDescent="0.3">
      <c r="A13" s="4"/>
      <c r="B13" s="85"/>
      <c r="C13" s="85" t="s">
        <v>275</v>
      </c>
      <c r="D13" s="64">
        <v>1.45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x14ac:dyDescent="0.3">
      <c r="A14" s="4">
        <v>200906</v>
      </c>
      <c r="B14" s="4" t="s">
        <v>276</v>
      </c>
      <c r="C14" s="85" t="s">
        <v>277</v>
      </c>
      <c r="D14" s="64">
        <v>4.49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x14ac:dyDescent="0.3">
      <c r="A15" s="4"/>
      <c r="B15" s="85"/>
      <c r="C15" s="85" t="s">
        <v>206</v>
      </c>
      <c r="D15" s="64">
        <v>8.92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x14ac:dyDescent="0.3">
      <c r="A16" s="4"/>
      <c r="B16" s="85"/>
      <c r="C16" s="85" t="s">
        <v>206</v>
      </c>
      <c r="D16" s="64">
        <v>9.01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3">
      <c r="A17" s="4"/>
      <c r="B17" s="85"/>
      <c r="C17" s="85" t="s">
        <v>206</v>
      </c>
      <c r="D17" s="64">
        <v>5.47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3">
      <c r="A18" s="4"/>
      <c r="B18" s="85"/>
      <c r="C18" s="85" t="s">
        <v>278</v>
      </c>
      <c r="D18" s="64">
        <v>2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x14ac:dyDescent="0.3">
      <c r="A19" s="4">
        <v>200906</v>
      </c>
      <c r="B19" s="4" t="s">
        <v>273</v>
      </c>
      <c r="C19" s="85" t="s">
        <v>234</v>
      </c>
      <c r="D19" s="145">
        <v>4.99</v>
      </c>
      <c r="E19" s="143"/>
      <c r="F19" s="143"/>
      <c r="G19" s="68"/>
      <c r="H19" s="97"/>
      <c r="I19" s="144"/>
      <c r="J19" s="97"/>
      <c r="K19" s="34"/>
      <c r="L19" s="34"/>
      <c r="M19" s="34"/>
      <c r="N19" s="34"/>
      <c r="O19" s="34"/>
      <c r="P19" s="34"/>
    </row>
    <row r="20" spans="1:16" x14ac:dyDescent="0.3">
      <c r="A20" s="85">
        <v>200816</v>
      </c>
      <c r="B20" s="85" t="s">
        <v>246</v>
      </c>
      <c r="C20" s="85" t="s">
        <v>234</v>
      </c>
      <c r="D20" s="64">
        <v>1.0900000000000001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x14ac:dyDescent="0.3">
      <c r="A21" s="4"/>
      <c r="B21" s="85"/>
      <c r="C21" s="85" t="s">
        <v>199</v>
      </c>
      <c r="D21" s="64">
        <v>7.76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x14ac:dyDescent="0.3">
      <c r="A22" s="4"/>
      <c r="B22" s="85"/>
      <c r="C22" s="85" t="s">
        <v>199</v>
      </c>
      <c r="D22" s="64">
        <v>7.99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x14ac:dyDescent="0.3">
      <c r="A23" s="4">
        <v>200905</v>
      </c>
      <c r="B23" s="85" t="s">
        <v>108</v>
      </c>
      <c r="C23" s="85" t="s">
        <v>282</v>
      </c>
      <c r="D23" s="64">
        <v>2.99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x14ac:dyDescent="0.3">
      <c r="A24" s="4"/>
      <c r="B24" s="85"/>
      <c r="C24" s="85" t="s">
        <v>283</v>
      </c>
      <c r="D24" s="64">
        <v>2.4900000000000002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x14ac:dyDescent="0.3">
      <c r="A25" s="4"/>
      <c r="B25" s="85"/>
      <c r="C25" s="85" t="s">
        <v>232</v>
      </c>
      <c r="D25" s="64">
        <v>2.5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x14ac:dyDescent="0.3">
      <c r="A26" s="4"/>
      <c r="B26" s="85"/>
      <c r="C26" s="85" t="s">
        <v>210</v>
      </c>
      <c r="D26" s="64">
        <v>3.5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7" spans="1:16" x14ac:dyDescent="0.3">
      <c r="A27" s="4"/>
      <c r="B27" s="85"/>
      <c r="C27" s="85" t="s">
        <v>112</v>
      </c>
      <c r="D27" s="64">
        <v>8.8000000000000007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x14ac:dyDescent="0.3">
      <c r="A28" s="4">
        <v>200907</v>
      </c>
      <c r="B28" s="85" t="s">
        <v>201</v>
      </c>
      <c r="C28" s="85" t="s">
        <v>114</v>
      </c>
      <c r="D28" s="64">
        <v>5.98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x14ac:dyDescent="0.3">
      <c r="A29" s="4"/>
      <c r="B29" s="85"/>
      <c r="C29" s="85" t="s">
        <v>94</v>
      </c>
      <c r="D29" s="64">
        <v>5.98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x14ac:dyDescent="0.3">
      <c r="A30" s="4"/>
      <c r="B30" s="4"/>
      <c r="C30" s="85" t="s">
        <v>115</v>
      </c>
      <c r="D30" s="64">
        <v>3.99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x14ac:dyDescent="0.3">
      <c r="A31" s="4"/>
      <c r="B31" s="4"/>
      <c r="C31" s="85" t="s">
        <v>115</v>
      </c>
      <c r="D31" s="64">
        <v>3.99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x14ac:dyDescent="0.3">
      <c r="A32" s="4"/>
      <c r="B32" s="85"/>
      <c r="C32" s="85" t="s">
        <v>284</v>
      </c>
      <c r="D32" s="75">
        <v>0.94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1:16" x14ac:dyDescent="0.3">
      <c r="A33" s="4"/>
      <c r="B33" s="85"/>
      <c r="C33" s="85" t="s">
        <v>285</v>
      </c>
      <c r="D33" s="75">
        <v>1.38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x14ac:dyDescent="0.3">
      <c r="A34" s="4"/>
      <c r="B34" s="85"/>
      <c r="C34" s="85" t="s">
        <v>286</v>
      </c>
      <c r="D34" s="75">
        <v>3.87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3">
      <c r="A35" s="4">
        <v>200907</v>
      </c>
      <c r="B35" s="85" t="s">
        <v>287</v>
      </c>
      <c r="C35" s="85" t="s">
        <v>283</v>
      </c>
      <c r="D35" s="75">
        <v>6.87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x14ac:dyDescent="0.3">
      <c r="A36" s="4"/>
      <c r="B36" s="85"/>
      <c r="C36" s="85" t="s">
        <v>206</v>
      </c>
      <c r="D36" s="75">
        <v>6.11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1:16" x14ac:dyDescent="0.3">
      <c r="A37" s="4"/>
      <c r="B37" s="85"/>
      <c r="C37" s="85" t="s">
        <v>247</v>
      </c>
      <c r="D37" s="75">
        <v>4.99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3">
      <c r="A38" s="4">
        <v>200907</v>
      </c>
      <c r="B38" s="85" t="s">
        <v>108</v>
      </c>
      <c r="C38" s="85" t="s">
        <v>131</v>
      </c>
      <c r="D38" s="75">
        <v>7.99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3">
      <c r="A39" s="4"/>
      <c r="B39" s="85"/>
      <c r="C39" s="85" t="s">
        <v>288</v>
      </c>
      <c r="D39" s="75">
        <v>20.39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x14ac:dyDescent="0.3">
      <c r="A40" s="4">
        <v>200901</v>
      </c>
      <c r="B40" s="85" t="s">
        <v>287</v>
      </c>
      <c r="C40" s="85" t="s">
        <v>122</v>
      </c>
      <c r="D40" s="75">
        <v>10.36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x14ac:dyDescent="0.3">
      <c r="A41" s="4"/>
      <c r="B41" s="85"/>
      <c r="C41" s="85" t="s">
        <v>206</v>
      </c>
      <c r="D41" s="75">
        <v>3.57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x14ac:dyDescent="0.3">
      <c r="A42" s="4"/>
      <c r="B42" s="85"/>
      <c r="C42" s="85" t="s">
        <v>206</v>
      </c>
      <c r="D42" s="75">
        <v>3.59</v>
      </c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x14ac:dyDescent="0.3">
      <c r="A43" s="4"/>
      <c r="B43" s="85"/>
      <c r="C43" s="85" t="s">
        <v>206</v>
      </c>
      <c r="D43" s="75">
        <v>3.69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3">
      <c r="A44" s="4"/>
      <c r="B44" s="85"/>
      <c r="C44" s="85" t="s">
        <v>97</v>
      </c>
      <c r="D44" s="75">
        <v>22.57</v>
      </c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x14ac:dyDescent="0.3">
      <c r="A45" s="4"/>
      <c r="B45" s="85"/>
      <c r="C45" s="85"/>
      <c r="D45" s="75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x14ac:dyDescent="0.3">
      <c r="A46" s="4"/>
      <c r="B46" s="85"/>
      <c r="C46" s="85"/>
      <c r="D46" s="75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x14ac:dyDescent="0.3">
      <c r="A47" s="6" t="s">
        <v>1</v>
      </c>
      <c r="B47" s="87"/>
      <c r="C47" s="87"/>
      <c r="D47" s="77">
        <f>SUM(D10:D45)</f>
        <v>203.28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</sheetData>
  <mergeCells count="7">
    <mergeCell ref="C1:P1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7108-32FC-40F1-BAF8-CFB88F156395}">
  <sheetPr>
    <pageSetUpPr fitToPage="1"/>
  </sheetPr>
  <dimension ref="A1:N62"/>
  <sheetViews>
    <sheetView workbookViewId="0">
      <selection sqref="A1:N62"/>
    </sheetView>
  </sheetViews>
  <sheetFormatPr defaultRowHeight="14.4" x14ac:dyDescent="0.3"/>
  <cols>
    <col min="2" max="2" width="18.109375" customWidth="1"/>
    <col min="3" max="3" width="22.88671875" customWidth="1"/>
    <col min="14" max="14" width="18.6640625" customWidth="1"/>
  </cols>
  <sheetData>
    <row r="1" spans="1:14" ht="21.6" thickBot="1" x14ac:dyDescent="0.45">
      <c r="A1" s="8" t="s">
        <v>0</v>
      </c>
      <c r="B1" s="8"/>
      <c r="C1" s="187" t="s">
        <v>272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</row>
    <row r="2" spans="1:14" ht="36.75" customHeight="1" thickBot="1" x14ac:dyDescent="0.35">
      <c r="A2" s="9"/>
      <c r="B2" s="9"/>
      <c r="C2" s="9"/>
      <c r="D2" s="174" t="s">
        <v>263</v>
      </c>
      <c r="E2" s="175"/>
      <c r="F2" s="174" t="s">
        <v>185</v>
      </c>
      <c r="G2" s="175"/>
      <c r="H2" s="174" t="s">
        <v>265</v>
      </c>
      <c r="I2" s="175"/>
      <c r="J2" s="174" t="s">
        <v>41</v>
      </c>
      <c r="K2" s="175"/>
      <c r="L2" s="174" t="s">
        <v>266</v>
      </c>
      <c r="M2" s="175"/>
      <c r="N2" s="10" t="s">
        <v>1</v>
      </c>
    </row>
    <row r="3" spans="1:14" ht="21.6" thickBot="1" x14ac:dyDescent="0.45">
      <c r="A3" s="11" t="s">
        <v>39</v>
      </c>
      <c r="B3" s="11" t="s">
        <v>26</v>
      </c>
      <c r="C3" s="11" t="s">
        <v>2</v>
      </c>
      <c r="D3" s="12" t="s">
        <v>3</v>
      </c>
      <c r="E3" s="13">
        <v>10</v>
      </c>
      <c r="F3" s="13" t="s">
        <v>3</v>
      </c>
      <c r="G3" s="13">
        <v>9</v>
      </c>
      <c r="H3" s="13" t="s">
        <v>3</v>
      </c>
      <c r="I3" s="13">
        <v>7</v>
      </c>
      <c r="J3" s="13" t="s">
        <v>3</v>
      </c>
      <c r="K3" s="13">
        <v>8</v>
      </c>
      <c r="L3" s="14" t="s">
        <v>3</v>
      </c>
      <c r="M3" s="15">
        <v>7</v>
      </c>
      <c r="N3" s="22"/>
    </row>
    <row r="4" spans="1:14" ht="21.6" thickBot="1" x14ac:dyDescent="0.45">
      <c r="A4" s="24">
        <v>1</v>
      </c>
      <c r="B4" s="24" t="s">
        <v>261</v>
      </c>
      <c r="C4" s="24" t="s">
        <v>262</v>
      </c>
      <c r="D4" s="25">
        <v>10</v>
      </c>
      <c r="E4" s="25">
        <f>D4*10</f>
        <v>100</v>
      </c>
      <c r="F4" s="25">
        <v>0</v>
      </c>
      <c r="G4" s="25">
        <f>F4*6</f>
        <v>0</v>
      </c>
      <c r="H4" s="25">
        <v>0</v>
      </c>
      <c r="I4" s="25">
        <f>H4*1</f>
        <v>0</v>
      </c>
      <c r="J4" s="18">
        <v>0</v>
      </c>
      <c r="K4" s="18">
        <v>0</v>
      </c>
      <c r="L4" s="18">
        <v>0</v>
      </c>
      <c r="M4" s="18">
        <v>0</v>
      </c>
      <c r="N4" s="20">
        <f>M4+K4+I4+G4+E4</f>
        <v>100</v>
      </c>
    </row>
    <row r="5" spans="1:14" ht="22.5" customHeight="1" thickBot="1" x14ac:dyDescent="0.45">
      <c r="A5" s="32">
        <v>2</v>
      </c>
      <c r="B5" s="32" t="s">
        <v>268</v>
      </c>
      <c r="C5" s="142" t="s">
        <v>264</v>
      </c>
      <c r="D5" s="33">
        <v>0</v>
      </c>
      <c r="E5" s="20">
        <f>D5*6</f>
        <v>0</v>
      </c>
      <c r="F5" s="33">
        <v>5</v>
      </c>
      <c r="G5" s="20">
        <f>F5*9</f>
        <v>45</v>
      </c>
      <c r="H5" s="33">
        <v>5</v>
      </c>
      <c r="I5" s="20">
        <f>H5*7</f>
        <v>35</v>
      </c>
      <c r="J5" s="33">
        <v>10</v>
      </c>
      <c r="K5" s="20">
        <f>J5*8</f>
        <v>80</v>
      </c>
      <c r="L5" s="33">
        <v>10</v>
      </c>
      <c r="M5" s="20">
        <f>L5*7</f>
        <v>70</v>
      </c>
      <c r="N5" s="20">
        <f>M5+K5+I5+G5+E5</f>
        <v>230</v>
      </c>
    </row>
    <row r="6" spans="1:14" ht="21.6" thickBot="1" x14ac:dyDescent="0.45">
      <c r="A6" s="23">
        <v>3</v>
      </c>
      <c r="B6" s="32" t="s">
        <v>269</v>
      </c>
      <c r="C6" s="23" t="s">
        <v>25</v>
      </c>
      <c r="D6" s="18">
        <v>0</v>
      </c>
      <c r="E6" s="18">
        <v>0</v>
      </c>
      <c r="F6" s="18">
        <v>4</v>
      </c>
      <c r="G6" s="20">
        <f>F6*9</f>
        <v>36</v>
      </c>
      <c r="H6" s="30">
        <v>0</v>
      </c>
      <c r="I6" s="30">
        <v>0</v>
      </c>
      <c r="J6" s="18">
        <v>0</v>
      </c>
      <c r="K6" s="18">
        <v>0</v>
      </c>
      <c r="L6" s="18">
        <v>0</v>
      </c>
      <c r="M6" s="18">
        <v>0</v>
      </c>
      <c r="N6" s="20">
        <f>M6+K6+I6+G6+E6</f>
        <v>36</v>
      </c>
    </row>
    <row r="7" spans="1:14" ht="21.6" thickBot="1" x14ac:dyDescent="0.45">
      <c r="A7" s="19">
        <v>4</v>
      </c>
      <c r="B7" s="32" t="s">
        <v>270</v>
      </c>
      <c r="C7" s="19" t="s">
        <v>267</v>
      </c>
      <c r="D7" s="20">
        <v>0</v>
      </c>
      <c r="E7" s="20">
        <f>D7*6</f>
        <v>0</v>
      </c>
      <c r="F7" s="20">
        <v>3</v>
      </c>
      <c r="G7" s="20">
        <f>F7*9</f>
        <v>27</v>
      </c>
      <c r="H7" s="20">
        <v>0</v>
      </c>
      <c r="I7" s="20">
        <f t="shared" ref="I7" si="0">H7*1</f>
        <v>0</v>
      </c>
      <c r="J7" s="18">
        <v>20</v>
      </c>
      <c r="K7" s="18">
        <f>J7*8</f>
        <v>160</v>
      </c>
      <c r="L7" s="18">
        <v>0</v>
      </c>
      <c r="M7" s="18">
        <f>L7*9</f>
        <v>0</v>
      </c>
      <c r="N7" s="20">
        <f>M7+K7+I7+G7+E7</f>
        <v>187</v>
      </c>
    </row>
    <row r="8" spans="1:14" ht="27" customHeight="1" thickBot="1" x14ac:dyDescent="0.45">
      <c r="A8" s="16">
        <v>5</v>
      </c>
      <c r="B8" s="16" t="s">
        <v>270</v>
      </c>
      <c r="C8" s="16" t="s">
        <v>271</v>
      </c>
      <c r="D8" s="17"/>
      <c r="E8" s="17"/>
      <c r="F8" s="17"/>
      <c r="G8" s="17"/>
      <c r="H8" s="18"/>
      <c r="I8" s="18"/>
      <c r="J8" s="18">
        <v>3</v>
      </c>
      <c r="K8" s="18">
        <v>0</v>
      </c>
      <c r="L8" s="18"/>
      <c r="M8" s="18"/>
      <c r="N8" s="20"/>
    </row>
    <row r="9" spans="1:14" ht="21.6" thickBot="1" x14ac:dyDescent="0.45">
      <c r="A9" s="35"/>
      <c r="B9" s="35"/>
      <c r="C9" s="35"/>
      <c r="D9" s="36"/>
      <c r="E9" s="17"/>
      <c r="F9" s="36"/>
      <c r="G9" s="17"/>
      <c r="H9" s="36"/>
      <c r="I9" s="17"/>
      <c r="J9" s="17"/>
      <c r="K9" s="17"/>
      <c r="L9" s="36"/>
      <c r="M9" s="17"/>
      <c r="N9" s="20"/>
    </row>
    <row r="10" spans="1:14" ht="21.6" thickBot="1" x14ac:dyDescent="0.45">
      <c r="A10" s="21"/>
      <c r="B10" s="21"/>
      <c r="C10" s="21" t="s">
        <v>1</v>
      </c>
      <c r="D10" s="22">
        <f t="shared" ref="D10:M10" si="1">SUM(D4:D9)</f>
        <v>10</v>
      </c>
      <c r="E10" s="22">
        <f t="shared" si="1"/>
        <v>100</v>
      </c>
      <c r="F10" s="22">
        <f t="shared" si="1"/>
        <v>12</v>
      </c>
      <c r="G10" s="22">
        <f t="shared" si="1"/>
        <v>108</v>
      </c>
      <c r="H10" s="22">
        <f t="shared" si="1"/>
        <v>5</v>
      </c>
      <c r="I10" s="22">
        <f t="shared" si="1"/>
        <v>35</v>
      </c>
      <c r="J10" s="22">
        <f t="shared" si="1"/>
        <v>33</v>
      </c>
      <c r="K10" s="22">
        <f t="shared" si="1"/>
        <v>240</v>
      </c>
      <c r="L10" s="22">
        <f t="shared" si="1"/>
        <v>10</v>
      </c>
      <c r="M10" s="22">
        <f t="shared" si="1"/>
        <v>70</v>
      </c>
      <c r="N10" s="22">
        <f>SUM(N3:N9)</f>
        <v>553</v>
      </c>
    </row>
    <row r="12" spans="1:14" x14ac:dyDescent="0.3">
      <c r="A12" s="2" t="s">
        <v>4</v>
      </c>
      <c r="B12" s="2"/>
      <c r="C12" s="2"/>
      <c r="D12" s="34"/>
    </row>
    <row r="13" spans="1:14" x14ac:dyDescent="0.3">
      <c r="A13" s="3" t="s">
        <v>5</v>
      </c>
      <c r="B13" s="3" t="s">
        <v>6</v>
      </c>
      <c r="C13" s="3" t="s">
        <v>7</v>
      </c>
      <c r="D13" s="65" t="s">
        <v>8</v>
      </c>
    </row>
    <row r="14" spans="1:14" x14ac:dyDescent="0.3">
      <c r="A14" s="4">
        <v>200910</v>
      </c>
      <c r="B14" s="4" t="s">
        <v>273</v>
      </c>
      <c r="C14" s="4"/>
      <c r="D14" s="64"/>
    </row>
    <row r="15" spans="1:14" x14ac:dyDescent="0.3">
      <c r="A15" s="4"/>
      <c r="B15" s="85"/>
      <c r="C15" s="85"/>
      <c r="D15" s="64"/>
    </row>
    <row r="16" spans="1:14" x14ac:dyDescent="0.3">
      <c r="A16" s="4"/>
      <c r="B16" s="85"/>
      <c r="C16" s="85"/>
      <c r="D16" s="64"/>
    </row>
    <row r="17" spans="1:4" x14ac:dyDescent="0.3">
      <c r="A17" s="4"/>
      <c r="B17" s="85"/>
      <c r="C17" s="85"/>
      <c r="D17" s="64"/>
    </row>
    <row r="18" spans="1:4" x14ac:dyDescent="0.3">
      <c r="A18" s="4"/>
      <c r="B18" s="4"/>
      <c r="C18" s="85"/>
      <c r="D18" s="64"/>
    </row>
    <row r="19" spans="1:4" x14ac:dyDescent="0.3">
      <c r="A19" s="4"/>
      <c r="B19" s="85"/>
      <c r="C19" s="85"/>
      <c r="D19" s="64"/>
    </row>
    <row r="20" spans="1:4" x14ac:dyDescent="0.3">
      <c r="A20" s="4"/>
      <c r="B20" s="85"/>
      <c r="C20" s="85"/>
      <c r="D20" s="64"/>
    </row>
    <row r="21" spans="1:4" x14ac:dyDescent="0.3">
      <c r="A21" s="4"/>
      <c r="B21" s="85"/>
      <c r="C21" s="85"/>
      <c r="D21" s="64"/>
    </row>
    <row r="22" spans="1:4" x14ac:dyDescent="0.3">
      <c r="A22" s="4"/>
      <c r="B22" s="85"/>
      <c r="C22" s="85"/>
      <c r="D22" s="64"/>
    </row>
    <row r="23" spans="1:4" x14ac:dyDescent="0.3">
      <c r="A23" s="4"/>
      <c r="B23" s="4"/>
      <c r="C23" s="85"/>
      <c r="D23" s="145"/>
    </row>
    <row r="24" spans="1:4" x14ac:dyDescent="0.3">
      <c r="A24" s="85"/>
      <c r="B24" s="85"/>
      <c r="C24" s="85"/>
      <c r="D24" s="64"/>
    </row>
    <row r="25" spans="1:4" x14ac:dyDescent="0.3">
      <c r="A25" s="4"/>
      <c r="B25" s="85"/>
      <c r="C25" s="85"/>
      <c r="D25" s="64"/>
    </row>
    <row r="26" spans="1:4" x14ac:dyDescent="0.3">
      <c r="A26" s="4"/>
      <c r="B26" s="85"/>
      <c r="C26" s="85"/>
      <c r="D26" s="64"/>
    </row>
    <row r="27" spans="1:4" x14ac:dyDescent="0.3">
      <c r="A27" s="4"/>
      <c r="B27" s="85"/>
      <c r="C27" s="85"/>
      <c r="D27" s="64"/>
    </row>
    <row r="28" spans="1:4" x14ac:dyDescent="0.3">
      <c r="A28" s="4"/>
      <c r="B28" s="85"/>
      <c r="C28" s="85"/>
      <c r="D28" s="64"/>
    </row>
    <row r="29" spans="1:4" x14ac:dyDescent="0.3">
      <c r="A29" s="4"/>
      <c r="B29" s="85"/>
      <c r="C29" s="85"/>
      <c r="D29" s="64"/>
    </row>
    <row r="30" spans="1:4" x14ac:dyDescent="0.3">
      <c r="A30" s="4"/>
      <c r="B30" s="85"/>
      <c r="C30" s="85"/>
      <c r="D30" s="64"/>
    </row>
    <row r="31" spans="1:4" x14ac:dyDescent="0.3">
      <c r="A31" s="4"/>
      <c r="B31" s="85"/>
      <c r="C31" s="85"/>
      <c r="D31" s="64"/>
    </row>
    <row r="32" spans="1:4" x14ac:dyDescent="0.3">
      <c r="A32" s="4"/>
      <c r="B32" s="85"/>
      <c r="C32" s="85"/>
      <c r="D32" s="64"/>
    </row>
    <row r="33" spans="1:4" x14ac:dyDescent="0.3">
      <c r="A33" s="4"/>
      <c r="B33" s="85"/>
      <c r="C33" s="85"/>
      <c r="D33" s="64"/>
    </row>
    <row r="34" spans="1:4" x14ac:dyDescent="0.3">
      <c r="A34" s="4"/>
      <c r="B34" s="4"/>
      <c r="C34" s="85"/>
      <c r="D34" s="64"/>
    </row>
    <row r="35" spans="1:4" x14ac:dyDescent="0.3">
      <c r="A35" s="4"/>
      <c r="B35" s="4"/>
      <c r="C35" s="4"/>
      <c r="D35" s="64"/>
    </row>
    <row r="36" spans="1:4" x14ac:dyDescent="0.3">
      <c r="A36" s="4"/>
      <c r="B36" s="85"/>
      <c r="C36" s="85"/>
      <c r="D36" s="75"/>
    </row>
    <row r="37" spans="1:4" x14ac:dyDescent="0.3">
      <c r="A37" s="4"/>
      <c r="B37" s="85"/>
      <c r="C37" s="85"/>
      <c r="D37" s="75"/>
    </row>
    <row r="38" spans="1:4" x14ac:dyDescent="0.3">
      <c r="A38" s="4"/>
      <c r="B38" s="85"/>
      <c r="C38" s="85"/>
      <c r="D38" s="75"/>
    </row>
    <row r="39" spans="1:4" x14ac:dyDescent="0.3">
      <c r="A39" s="4"/>
      <c r="B39" s="85"/>
      <c r="C39" s="85"/>
      <c r="D39" s="75"/>
    </row>
    <row r="40" spans="1:4" x14ac:dyDescent="0.3">
      <c r="A40" s="4"/>
      <c r="B40" s="85"/>
      <c r="C40" s="85"/>
      <c r="D40" s="75"/>
    </row>
    <row r="41" spans="1:4" x14ac:dyDescent="0.3">
      <c r="A41" s="4"/>
      <c r="B41" s="85"/>
      <c r="C41" s="85"/>
      <c r="D41" s="75"/>
    </row>
    <row r="42" spans="1:4" x14ac:dyDescent="0.3">
      <c r="A42" s="4"/>
      <c r="B42" s="85"/>
      <c r="C42" s="85"/>
      <c r="D42" s="75"/>
    </row>
    <row r="43" spans="1:4" x14ac:dyDescent="0.3">
      <c r="A43" s="4"/>
      <c r="B43" s="85"/>
      <c r="C43" s="85"/>
      <c r="D43" s="75"/>
    </row>
    <row r="44" spans="1:4" x14ac:dyDescent="0.3">
      <c r="A44" s="4"/>
      <c r="B44" s="85"/>
      <c r="C44" s="85"/>
      <c r="D44" s="75"/>
    </row>
    <row r="45" spans="1:4" x14ac:dyDescent="0.3">
      <c r="A45" s="4"/>
      <c r="B45" s="85"/>
      <c r="C45" s="85"/>
      <c r="D45" s="75"/>
    </row>
    <row r="46" spans="1:4" x14ac:dyDescent="0.3">
      <c r="A46" s="4"/>
      <c r="B46" s="85"/>
      <c r="C46" s="85"/>
      <c r="D46" s="75"/>
    </row>
    <row r="47" spans="1:4" x14ac:dyDescent="0.3">
      <c r="A47" s="4"/>
      <c r="B47" s="85"/>
      <c r="C47" s="85"/>
      <c r="D47" s="75"/>
    </row>
    <row r="48" spans="1:4" x14ac:dyDescent="0.3">
      <c r="A48" s="4"/>
      <c r="B48" s="85"/>
      <c r="C48" s="85"/>
      <c r="D48" s="75"/>
    </row>
    <row r="49" spans="1:4" x14ac:dyDescent="0.3">
      <c r="A49" s="4"/>
      <c r="B49" s="85"/>
      <c r="C49" s="85"/>
      <c r="D49" s="75"/>
    </row>
    <row r="50" spans="1:4" x14ac:dyDescent="0.3">
      <c r="A50" s="4"/>
      <c r="B50" s="85"/>
      <c r="C50" s="85"/>
      <c r="D50" s="75"/>
    </row>
    <row r="51" spans="1:4" x14ac:dyDescent="0.3">
      <c r="A51" s="4"/>
      <c r="B51" s="85"/>
      <c r="C51" s="85"/>
      <c r="D51" s="75"/>
    </row>
    <row r="52" spans="1:4" x14ac:dyDescent="0.3">
      <c r="A52" s="4"/>
      <c r="B52" s="85"/>
      <c r="C52" s="85"/>
      <c r="D52" s="75"/>
    </row>
    <row r="53" spans="1:4" x14ac:dyDescent="0.3">
      <c r="A53" s="4"/>
      <c r="B53" s="85"/>
      <c r="C53" s="85"/>
      <c r="D53" s="75"/>
    </row>
    <row r="54" spans="1:4" x14ac:dyDescent="0.3">
      <c r="A54" s="4"/>
      <c r="B54" s="85"/>
      <c r="C54" s="85"/>
      <c r="D54" s="75"/>
    </row>
    <row r="55" spans="1:4" x14ac:dyDescent="0.3">
      <c r="A55" s="4"/>
      <c r="B55" s="85"/>
      <c r="C55" s="85"/>
      <c r="D55" s="75"/>
    </row>
    <row r="56" spans="1:4" x14ac:dyDescent="0.3">
      <c r="A56" s="4"/>
      <c r="B56" s="85"/>
      <c r="C56" s="85"/>
      <c r="D56" s="75"/>
    </row>
    <row r="57" spans="1:4" x14ac:dyDescent="0.3">
      <c r="A57" s="4"/>
      <c r="B57" s="85"/>
      <c r="C57" s="85"/>
      <c r="D57" s="75"/>
    </row>
    <row r="58" spans="1:4" x14ac:dyDescent="0.3">
      <c r="A58" s="4"/>
      <c r="B58" s="85"/>
      <c r="C58" s="85"/>
      <c r="D58" s="75"/>
    </row>
    <row r="59" spans="1:4" x14ac:dyDescent="0.3">
      <c r="A59" s="4"/>
      <c r="B59" s="85"/>
      <c r="C59" s="85"/>
      <c r="D59" s="75"/>
    </row>
    <row r="60" spans="1:4" x14ac:dyDescent="0.3">
      <c r="A60" s="4"/>
      <c r="B60" s="85"/>
      <c r="C60" s="85"/>
      <c r="D60" s="75"/>
    </row>
    <row r="61" spans="1:4" x14ac:dyDescent="0.3">
      <c r="A61" s="4"/>
      <c r="B61" s="85"/>
      <c r="C61" s="85"/>
      <c r="D61" s="75"/>
    </row>
    <row r="62" spans="1:4" x14ac:dyDescent="0.3">
      <c r="A62" s="6" t="s">
        <v>1</v>
      </c>
      <c r="B62" s="87"/>
      <c r="C62" s="87"/>
      <c r="D62" s="77">
        <f>SUM(D14:D61)</f>
        <v>0</v>
      </c>
    </row>
  </sheetData>
  <mergeCells count="6">
    <mergeCell ref="C1:N1"/>
    <mergeCell ref="D2:E2"/>
    <mergeCell ref="F2:G2"/>
    <mergeCell ref="H2:I2"/>
    <mergeCell ref="J2:K2"/>
    <mergeCell ref="L2:M2"/>
  </mergeCells>
  <pageMargins left="0.70866141732283472" right="0.70866141732283472" top="0.74803149606299213" bottom="0.74803149606299213" header="0.31496062992125984" footer="0.31496062992125984"/>
  <pageSetup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AA11-9107-4455-B07D-F028CDC3654B}">
  <sheetPr>
    <pageSetUpPr fitToPage="1"/>
  </sheetPr>
  <dimension ref="A1:P62"/>
  <sheetViews>
    <sheetView topLeftCell="A4" workbookViewId="0">
      <selection activeCell="R9" sqref="R9"/>
    </sheetView>
  </sheetViews>
  <sheetFormatPr defaultRowHeight="14.4" x14ac:dyDescent="0.3"/>
  <cols>
    <col min="2" max="2" width="21.5546875" customWidth="1"/>
    <col min="3" max="3" width="18.6640625" customWidth="1"/>
    <col min="15" max="15" width="12" customWidth="1"/>
  </cols>
  <sheetData>
    <row r="1" spans="1:16" ht="21.6" thickBot="1" x14ac:dyDescent="0.45">
      <c r="A1" s="8" t="s">
        <v>0</v>
      </c>
      <c r="B1" s="8"/>
      <c r="C1" s="187" t="s">
        <v>272</v>
      </c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55"/>
      <c r="P1" s="155"/>
    </row>
    <row r="2" spans="1:16" ht="21.6" thickBot="1" x14ac:dyDescent="0.45">
      <c r="A2" s="9"/>
      <c r="B2" s="9"/>
      <c r="C2" s="9"/>
      <c r="D2" s="174" t="s">
        <v>189</v>
      </c>
      <c r="E2" s="175"/>
      <c r="F2" s="174" t="s">
        <v>295</v>
      </c>
      <c r="G2" s="175"/>
      <c r="H2" s="174" t="s">
        <v>60</v>
      </c>
      <c r="I2" s="175"/>
      <c r="J2" s="174" t="s">
        <v>296</v>
      </c>
      <c r="K2" s="175"/>
      <c r="L2" s="174" t="s">
        <v>309</v>
      </c>
      <c r="M2" s="175"/>
      <c r="N2" s="156" t="s">
        <v>1</v>
      </c>
      <c r="O2" s="159" t="s">
        <v>320</v>
      </c>
      <c r="P2" s="160" t="s">
        <v>321</v>
      </c>
    </row>
    <row r="3" spans="1:16" ht="21.6" thickBot="1" x14ac:dyDescent="0.45">
      <c r="A3" s="11" t="s">
        <v>39</v>
      </c>
      <c r="B3" s="11" t="s">
        <v>26</v>
      </c>
      <c r="C3" s="11" t="s">
        <v>2</v>
      </c>
      <c r="D3" s="12" t="s">
        <v>3</v>
      </c>
      <c r="E3" s="13">
        <v>1</v>
      </c>
      <c r="F3" s="13" t="s">
        <v>3</v>
      </c>
      <c r="G3" s="13">
        <v>1</v>
      </c>
      <c r="H3" s="13" t="s">
        <v>3</v>
      </c>
      <c r="I3" s="13">
        <v>2</v>
      </c>
      <c r="J3" s="13" t="s">
        <v>3</v>
      </c>
      <c r="K3" s="13">
        <v>2.5</v>
      </c>
      <c r="L3" s="14" t="s">
        <v>3</v>
      </c>
      <c r="M3" s="15">
        <v>7</v>
      </c>
      <c r="N3" s="157"/>
      <c r="O3" s="161"/>
      <c r="P3" s="162"/>
    </row>
    <row r="4" spans="1:16" ht="23.25" customHeight="1" thickBot="1" x14ac:dyDescent="0.45">
      <c r="A4" s="24">
        <v>1</v>
      </c>
      <c r="B4" s="24" t="s">
        <v>300</v>
      </c>
      <c r="C4" s="149" t="s">
        <v>298</v>
      </c>
      <c r="D4" s="25">
        <v>50</v>
      </c>
      <c r="E4" s="25">
        <f>D4*1</f>
        <v>50</v>
      </c>
      <c r="F4" s="25">
        <v>0</v>
      </c>
      <c r="G4" s="25">
        <f>F4*6</f>
        <v>0</v>
      </c>
      <c r="H4" s="25">
        <v>0</v>
      </c>
      <c r="I4" s="20">
        <f>H4*I2</f>
        <v>0</v>
      </c>
      <c r="J4" s="18">
        <v>0</v>
      </c>
      <c r="K4" s="20">
        <f>J4*K2</f>
        <v>0</v>
      </c>
      <c r="L4" s="18">
        <v>0</v>
      </c>
      <c r="M4" s="18">
        <v>0</v>
      </c>
      <c r="N4" s="158">
        <f t="shared" ref="N4:N9" si="0">M4+K4+I4+G4+E4</f>
        <v>50</v>
      </c>
      <c r="O4" s="161"/>
      <c r="P4" s="162">
        <v>50</v>
      </c>
    </row>
    <row r="5" spans="1:16" ht="42.6" thickBot="1" x14ac:dyDescent="0.45">
      <c r="A5" s="32">
        <v>2</v>
      </c>
      <c r="B5" s="32" t="s">
        <v>301</v>
      </c>
      <c r="C5" s="142" t="s">
        <v>299</v>
      </c>
      <c r="D5" s="33">
        <v>50</v>
      </c>
      <c r="E5" s="25">
        <f t="shared" ref="E5:E10" si="1">D5*1</f>
        <v>50</v>
      </c>
      <c r="F5" s="33">
        <v>0</v>
      </c>
      <c r="G5" s="20">
        <f>F5*9</f>
        <v>0</v>
      </c>
      <c r="H5" s="33">
        <v>10</v>
      </c>
      <c r="I5" s="20">
        <f>H5*I3</f>
        <v>20</v>
      </c>
      <c r="J5" s="33">
        <v>12</v>
      </c>
      <c r="K5" s="20">
        <f>J5*K3</f>
        <v>30</v>
      </c>
      <c r="L5" s="33">
        <v>0</v>
      </c>
      <c r="M5" s="20">
        <f>L5*7</f>
        <v>0</v>
      </c>
      <c r="N5" s="158">
        <f t="shared" si="0"/>
        <v>100</v>
      </c>
      <c r="O5" s="161">
        <v>95</v>
      </c>
      <c r="P5" s="162"/>
    </row>
    <row r="6" spans="1:16" ht="21.6" thickBot="1" x14ac:dyDescent="0.45">
      <c r="A6" s="23">
        <v>3</v>
      </c>
      <c r="B6" s="32" t="s">
        <v>302</v>
      </c>
      <c r="C6" s="23" t="s">
        <v>308</v>
      </c>
      <c r="D6" s="18">
        <v>0</v>
      </c>
      <c r="E6" s="25">
        <f t="shared" si="1"/>
        <v>0</v>
      </c>
      <c r="F6" s="18">
        <v>0</v>
      </c>
      <c r="G6" s="20">
        <f>F6*9</f>
        <v>0</v>
      </c>
      <c r="H6" s="30">
        <v>0</v>
      </c>
      <c r="I6" s="20">
        <f>H6*I3</f>
        <v>0</v>
      </c>
      <c r="J6" s="18">
        <v>0</v>
      </c>
      <c r="K6" s="20">
        <f>J6*K3</f>
        <v>0</v>
      </c>
      <c r="L6" s="18">
        <v>1</v>
      </c>
      <c r="M6" s="18">
        <v>25</v>
      </c>
      <c r="N6" s="158">
        <f t="shared" si="0"/>
        <v>25</v>
      </c>
      <c r="O6" s="161"/>
      <c r="P6" s="162">
        <v>25</v>
      </c>
    </row>
    <row r="7" spans="1:16" ht="21.6" thickBot="1" x14ac:dyDescent="0.45">
      <c r="A7" s="19">
        <v>4</v>
      </c>
      <c r="B7" s="32" t="s">
        <v>307</v>
      </c>
      <c r="C7" s="23" t="s">
        <v>303</v>
      </c>
      <c r="D7" s="18">
        <v>100</v>
      </c>
      <c r="E7" s="25">
        <f t="shared" si="1"/>
        <v>100</v>
      </c>
      <c r="F7" s="18">
        <v>0</v>
      </c>
      <c r="G7" s="20">
        <f>F7*9</f>
        <v>0</v>
      </c>
      <c r="H7" s="30">
        <v>15</v>
      </c>
      <c r="I7" s="20">
        <f>H7*2</f>
        <v>30</v>
      </c>
      <c r="J7" s="18">
        <v>16</v>
      </c>
      <c r="K7" s="20">
        <f>J7*2.5</f>
        <v>40</v>
      </c>
      <c r="L7" s="18">
        <v>0</v>
      </c>
      <c r="M7" s="18">
        <v>0</v>
      </c>
      <c r="N7" s="158">
        <f t="shared" si="0"/>
        <v>170</v>
      </c>
      <c r="O7" s="161"/>
      <c r="P7" s="162">
        <v>170</v>
      </c>
    </row>
    <row r="8" spans="1:16" s="34" customFormat="1" ht="21.6" thickBot="1" x14ac:dyDescent="0.45">
      <c r="A8" s="16">
        <v>6</v>
      </c>
      <c r="B8" s="35" t="s">
        <v>306</v>
      </c>
      <c r="C8" s="35" t="s">
        <v>304</v>
      </c>
      <c r="D8" s="17">
        <v>50</v>
      </c>
      <c r="E8" s="25">
        <f t="shared" si="1"/>
        <v>50</v>
      </c>
      <c r="F8" s="17">
        <v>50</v>
      </c>
      <c r="G8" s="17">
        <f>F8*G3</f>
        <v>50</v>
      </c>
      <c r="H8" s="18">
        <v>20</v>
      </c>
      <c r="I8" s="20">
        <f>H8*I3</f>
        <v>40</v>
      </c>
      <c r="J8" s="18">
        <v>20</v>
      </c>
      <c r="K8" s="20">
        <f>J8*K3</f>
        <v>50</v>
      </c>
      <c r="L8" s="18"/>
      <c r="M8" s="18"/>
      <c r="N8" s="158">
        <f t="shared" si="0"/>
        <v>190</v>
      </c>
      <c r="O8" s="161">
        <v>190</v>
      </c>
      <c r="P8" s="162"/>
    </row>
    <row r="9" spans="1:16" ht="21.6" thickBot="1" x14ac:dyDescent="0.45">
      <c r="A9" s="35">
        <v>6</v>
      </c>
      <c r="B9" s="35" t="s">
        <v>305</v>
      </c>
      <c r="C9" s="35" t="s">
        <v>297</v>
      </c>
      <c r="D9" s="36">
        <v>50</v>
      </c>
      <c r="E9" s="25">
        <f t="shared" si="1"/>
        <v>50</v>
      </c>
      <c r="F9" s="36">
        <v>50</v>
      </c>
      <c r="G9" s="17">
        <v>50</v>
      </c>
      <c r="H9" s="36"/>
      <c r="I9" s="20">
        <f>H9*I6</f>
        <v>0</v>
      </c>
      <c r="J9" s="17"/>
      <c r="K9" s="20">
        <f>J9*K7</f>
        <v>0</v>
      </c>
      <c r="L9" s="36"/>
      <c r="M9" s="17"/>
      <c r="N9" s="158">
        <f t="shared" si="0"/>
        <v>100</v>
      </c>
      <c r="O9" s="163"/>
      <c r="P9" s="164">
        <v>100</v>
      </c>
    </row>
    <row r="10" spans="1:16" ht="21.6" thickBot="1" x14ac:dyDescent="0.45">
      <c r="A10" s="21"/>
      <c r="B10" s="21"/>
      <c r="C10" s="21" t="s">
        <v>1</v>
      </c>
      <c r="D10" s="22">
        <f>SUM(D4:D9)</f>
        <v>300</v>
      </c>
      <c r="E10" s="25">
        <f t="shared" si="1"/>
        <v>300</v>
      </c>
      <c r="F10" s="22">
        <f>SUM(F4:F9)</f>
        <v>100</v>
      </c>
      <c r="G10" s="22">
        <f>SUM(G4:G9)</f>
        <v>100</v>
      </c>
      <c r="H10" s="22">
        <f>SUM(H4:H9)</f>
        <v>45</v>
      </c>
      <c r="I10" s="20">
        <f>H10*I7</f>
        <v>1350</v>
      </c>
      <c r="J10" s="22">
        <f>SUM(J4:J9)</f>
        <v>48</v>
      </c>
      <c r="K10" s="20">
        <f>J10*2.5</f>
        <v>120</v>
      </c>
      <c r="L10" s="22">
        <f>SUM(L4:L9)</f>
        <v>1</v>
      </c>
      <c r="M10" s="22">
        <f>SUM(M4:M9)</f>
        <v>25</v>
      </c>
      <c r="N10" s="157">
        <f>SUM(N3:N9)</f>
        <v>635</v>
      </c>
      <c r="O10" s="165">
        <f>SUM(O4:O9)</f>
        <v>285</v>
      </c>
      <c r="P10" s="166">
        <f>SUM(P3:P9)</f>
        <v>345</v>
      </c>
    </row>
    <row r="11" spans="1:16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6" x14ac:dyDescent="0.3">
      <c r="A12" s="2" t="s">
        <v>4</v>
      </c>
      <c r="B12" s="2"/>
      <c r="C12" s="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6" x14ac:dyDescent="0.3">
      <c r="A13" s="3" t="s">
        <v>5</v>
      </c>
      <c r="B13" s="3" t="s">
        <v>6</v>
      </c>
      <c r="C13" s="3" t="s">
        <v>7</v>
      </c>
      <c r="D13" s="65" t="s">
        <v>8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6" x14ac:dyDescent="0.3">
      <c r="A14" s="4">
        <v>200910</v>
      </c>
      <c r="B14" s="4" t="s">
        <v>273</v>
      </c>
      <c r="C14" s="4"/>
      <c r="D14" s="6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6" x14ac:dyDescent="0.3">
      <c r="A15" s="4"/>
      <c r="B15" s="85"/>
      <c r="C15" s="85"/>
      <c r="D15" s="6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6" x14ac:dyDescent="0.3">
      <c r="A16" s="4"/>
      <c r="B16" s="85"/>
      <c r="C16" s="85"/>
      <c r="D16" s="6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x14ac:dyDescent="0.3">
      <c r="A17" s="4"/>
      <c r="B17" s="85"/>
      <c r="C17" s="85"/>
      <c r="D17" s="6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3">
      <c r="A18" s="4"/>
      <c r="B18" s="4"/>
      <c r="C18" s="85"/>
      <c r="D18" s="6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3">
      <c r="A19" s="4"/>
      <c r="B19" s="85"/>
      <c r="C19" s="85"/>
      <c r="D19" s="6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 x14ac:dyDescent="0.3">
      <c r="A20" s="4"/>
      <c r="B20" s="85"/>
      <c r="C20" s="85"/>
      <c r="D20" s="6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 x14ac:dyDescent="0.3">
      <c r="A21" s="4"/>
      <c r="B21" s="85"/>
      <c r="C21" s="85"/>
      <c r="D21" s="6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3">
      <c r="A22" s="4"/>
      <c r="B22" s="85"/>
      <c r="C22" s="85"/>
      <c r="D22" s="6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4" x14ac:dyDescent="0.3">
      <c r="A23" s="4"/>
      <c r="B23" s="4"/>
      <c r="C23" s="85"/>
      <c r="D23" s="145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x14ac:dyDescent="0.3">
      <c r="A24" s="85"/>
      <c r="B24" s="85"/>
      <c r="C24" s="85"/>
      <c r="D24" s="6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3">
      <c r="A25" s="4"/>
      <c r="B25" s="85"/>
      <c r="C25" s="85"/>
      <c r="D25" s="6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x14ac:dyDescent="0.3">
      <c r="A26" s="4"/>
      <c r="B26" s="85"/>
      <c r="C26" s="85"/>
      <c r="D26" s="6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x14ac:dyDescent="0.3">
      <c r="A27" s="4"/>
      <c r="B27" s="85"/>
      <c r="C27" s="85"/>
      <c r="D27" s="6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x14ac:dyDescent="0.3">
      <c r="A28" s="4"/>
      <c r="B28" s="85"/>
      <c r="C28" s="85"/>
      <c r="D28" s="6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 x14ac:dyDescent="0.3">
      <c r="A29" s="4"/>
      <c r="B29" s="85"/>
      <c r="C29" s="85"/>
      <c r="D29" s="6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x14ac:dyDescent="0.3">
      <c r="A30" s="4"/>
      <c r="B30" s="85"/>
      <c r="C30" s="85"/>
      <c r="D30" s="6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14" x14ac:dyDescent="0.3">
      <c r="A31" s="4"/>
      <c r="B31" s="85"/>
      <c r="C31" s="85"/>
      <c r="D31" s="6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x14ac:dyDescent="0.3">
      <c r="A32" s="4"/>
      <c r="B32" s="85"/>
      <c r="C32" s="85"/>
      <c r="D32" s="6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1:14" x14ac:dyDescent="0.3">
      <c r="A33" s="4"/>
      <c r="B33" s="85"/>
      <c r="C33" s="85"/>
      <c r="D33" s="64"/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4" spans="1:14" x14ac:dyDescent="0.3">
      <c r="A34" s="4"/>
      <c r="B34" s="4"/>
      <c r="C34" s="85"/>
      <c r="D34" s="64"/>
      <c r="E34" s="34"/>
      <c r="F34" s="34"/>
      <c r="G34" s="34"/>
      <c r="H34" s="34"/>
      <c r="I34" s="34"/>
      <c r="J34" s="34"/>
      <c r="K34" s="34"/>
      <c r="L34" s="34"/>
      <c r="M34" s="34"/>
      <c r="N34" s="34"/>
    </row>
    <row r="35" spans="1:14" x14ac:dyDescent="0.3">
      <c r="A35" s="4"/>
      <c r="B35" s="4"/>
      <c r="C35" s="4"/>
      <c r="D35" s="64"/>
      <c r="E35" s="34"/>
      <c r="F35" s="34"/>
      <c r="G35" s="34"/>
      <c r="H35" s="34"/>
      <c r="I35" s="34"/>
      <c r="J35" s="34"/>
      <c r="K35" s="34"/>
      <c r="L35" s="34"/>
      <c r="M35" s="34"/>
      <c r="N35" s="34"/>
    </row>
    <row r="36" spans="1:14" x14ac:dyDescent="0.3">
      <c r="A36" s="4"/>
      <c r="B36" s="85"/>
      <c r="C36" s="85"/>
      <c r="D36" s="75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spans="1:14" x14ac:dyDescent="0.3">
      <c r="A37" s="4"/>
      <c r="B37" s="85"/>
      <c r="C37" s="85"/>
      <c r="D37" s="75"/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spans="1:14" x14ac:dyDescent="0.3">
      <c r="A38" s="4"/>
      <c r="B38" s="85"/>
      <c r="C38" s="85"/>
      <c r="D38" s="75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39" spans="1:14" x14ac:dyDescent="0.3">
      <c r="A39" s="4"/>
      <c r="B39" s="85"/>
      <c r="C39" s="85"/>
      <c r="D39" s="75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14" x14ac:dyDescent="0.3">
      <c r="A40" s="4"/>
      <c r="B40" s="85"/>
      <c r="C40" s="85"/>
      <c r="D40" s="75"/>
      <c r="E40" s="34"/>
      <c r="F40" s="34"/>
      <c r="G40" s="34"/>
      <c r="H40" s="34"/>
      <c r="I40" s="34"/>
      <c r="J40" s="34"/>
      <c r="K40" s="34"/>
      <c r="L40" s="34"/>
      <c r="M40" s="34"/>
      <c r="N40" s="34"/>
    </row>
    <row r="41" spans="1:14" x14ac:dyDescent="0.3">
      <c r="A41" s="4"/>
      <c r="B41" s="85"/>
      <c r="C41" s="85"/>
      <c r="D41" s="75"/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4" x14ac:dyDescent="0.3">
      <c r="A42" s="4"/>
      <c r="B42" s="85"/>
      <c r="C42" s="85"/>
      <c r="D42" s="75"/>
      <c r="E42" s="34"/>
      <c r="F42" s="34"/>
      <c r="G42" s="34"/>
      <c r="H42" s="34"/>
      <c r="I42" s="34"/>
      <c r="J42" s="34"/>
      <c r="K42" s="34"/>
      <c r="L42" s="34"/>
      <c r="M42" s="34"/>
      <c r="N42" s="34"/>
    </row>
    <row r="43" spans="1:14" x14ac:dyDescent="0.3">
      <c r="A43" s="4"/>
      <c r="B43" s="85"/>
      <c r="C43" s="85"/>
      <c r="D43" s="75"/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4" x14ac:dyDescent="0.3">
      <c r="A44" s="4"/>
      <c r="B44" s="85"/>
      <c r="C44" s="85"/>
      <c r="D44" s="75"/>
      <c r="E44" s="34"/>
      <c r="F44" s="34"/>
      <c r="G44" s="34"/>
      <c r="H44" s="34"/>
      <c r="I44" s="34"/>
      <c r="J44" s="34"/>
      <c r="K44" s="34"/>
      <c r="L44" s="34"/>
      <c r="M44" s="34"/>
      <c r="N44" s="34"/>
    </row>
    <row r="45" spans="1:14" x14ac:dyDescent="0.3">
      <c r="A45" s="4"/>
      <c r="B45" s="85"/>
      <c r="C45" s="85"/>
      <c r="D45" s="75"/>
      <c r="E45" s="34"/>
      <c r="F45" s="34"/>
      <c r="G45" s="34"/>
      <c r="H45" s="34"/>
      <c r="I45" s="34"/>
      <c r="J45" s="34"/>
      <c r="K45" s="34"/>
      <c r="L45" s="34"/>
      <c r="M45" s="34"/>
      <c r="N45" s="34"/>
    </row>
    <row r="46" spans="1:14" x14ac:dyDescent="0.3">
      <c r="A46" s="4"/>
      <c r="B46" s="85"/>
      <c r="C46" s="85"/>
      <c r="D46" s="75"/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x14ac:dyDescent="0.3">
      <c r="A47" s="4"/>
      <c r="B47" s="85"/>
      <c r="C47" s="85"/>
      <c r="D47" s="75"/>
      <c r="E47" s="34"/>
      <c r="F47" s="34"/>
      <c r="G47" s="34"/>
      <c r="H47" s="34"/>
      <c r="I47" s="34"/>
      <c r="J47" s="34"/>
      <c r="K47" s="34"/>
      <c r="L47" s="34"/>
      <c r="M47" s="34"/>
      <c r="N47" s="34"/>
    </row>
    <row r="48" spans="1:14" x14ac:dyDescent="0.3">
      <c r="A48" s="4"/>
      <c r="B48" s="85"/>
      <c r="C48" s="85"/>
      <c r="D48" s="75"/>
      <c r="E48" s="34"/>
      <c r="F48" s="34"/>
      <c r="G48" s="34"/>
      <c r="H48" s="34"/>
      <c r="I48" s="34"/>
      <c r="J48" s="34"/>
      <c r="K48" s="34"/>
      <c r="L48" s="34"/>
      <c r="M48" s="34"/>
      <c r="N48" s="34"/>
    </row>
    <row r="49" spans="1:14" x14ac:dyDescent="0.3">
      <c r="A49" s="4"/>
      <c r="B49" s="85"/>
      <c r="C49" s="85"/>
      <c r="D49" s="75"/>
      <c r="E49" s="34"/>
      <c r="F49" s="34"/>
      <c r="G49" s="34"/>
      <c r="H49" s="34"/>
      <c r="I49" s="34"/>
      <c r="J49" s="34"/>
      <c r="K49" s="34"/>
      <c r="L49" s="34"/>
      <c r="M49" s="34"/>
      <c r="N49" s="34"/>
    </row>
    <row r="50" spans="1:14" x14ac:dyDescent="0.3">
      <c r="A50" s="4"/>
      <c r="B50" s="85"/>
      <c r="C50" s="85"/>
      <c r="D50" s="75"/>
      <c r="E50" s="34"/>
      <c r="F50" s="34"/>
      <c r="G50" s="34"/>
      <c r="H50" s="34"/>
      <c r="I50" s="34"/>
      <c r="J50" s="34"/>
      <c r="K50" s="34"/>
      <c r="L50" s="34"/>
      <c r="M50" s="34"/>
      <c r="N50" s="34"/>
    </row>
    <row r="51" spans="1:14" x14ac:dyDescent="0.3">
      <c r="A51" s="4"/>
      <c r="B51" s="85"/>
      <c r="C51" s="85"/>
      <c r="D51" s="75"/>
      <c r="E51" s="34"/>
      <c r="F51" s="34"/>
      <c r="G51" s="34"/>
      <c r="H51" s="34"/>
      <c r="I51" s="34"/>
      <c r="J51" s="34"/>
      <c r="K51" s="34"/>
      <c r="L51" s="34"/>
      <c r="M51" s="34"/>
      <c r="N51" s="34"/>
    </row>
    <row r="52" spans="1:14" x14ac:dyDescent="0.3">
      <c r="A52" s="4"/>
      <c r="B52" s="85"/>
      <c r="C52" s="85"/>
      <c r="D52" s="75"/>
      <c r="E52" s="34"/>
      <c r="F52" s="34"/>
      <c r="G52" s="34"/>
      <c r="H52" s="34"/>
      <c r="I52" s="34"/>
      <c r="J52" s="34"/>
      <c r="K52" s="34"/>
      <c r="L52" s="34"/>
      <c r="M52" s="34"/>
      <c r="N52" s="34"/>
    </row>
    <row r="53" spans="1:14" x14ac:dyDescent="0.3">
      <c r="A53" s="4"/>
      <c r="B53" s="85"/>
      <c r="C53" s="85"/>
      <c r="D53" s="75"/>
      <c r="E53" s="34"/>
      <c r="F53" s="34"/>
      <c r="G53" s="34"/>
      <c r="H53" s="34"/>
      <c r="I53" s="34"/>
      <c r="J53" s="34"/>
      <c r="K53" s="34"/>
      <c r="L53" s="34"/>
      <c r="M53" s="34"/>
      <c r="N53" s="34"/>
    </row>
    <row r="54" spans="1:14" x14ac:dyDescent="0.3">
      <c r="A54" s="4"/>
      <c r="B54" s="85"/>
      <c r="C54" s="85"/>
      <c r="D54" s="75"/>
      <c r="E54" s="34"/>
      <c r="F54" s="34"/>
      <c r="G54" s="34"/>
      <c r="H54" s="34"/>
      <c r="I54" s="34"/>
      <c r="J54" s="34"/>
      <c r="K54" s="34"/>
      <c r="L54" s="34"/>
      <c r="M54" s="34"/>
      <c r="N54" s="34"/>
    </row>
    <row r="55" spans="1:14" x14ac:dyDescent="0.3">
      <c r="A55" s="4"/>
      <c r="B55" s="85"/>
      <c r="C55" s="85"/>
      <c r="D55" s="75"/>
      <c r="E55" s="34"/>
      <c r="F55" s="34"/>
      <c r="G55" s="34"/>
      <c r="H55" s="34"/>
      <c r="I55" s="34"/>
      <c r="J55" s="34"/>
      <c r="K55" s="34"/>
      <c r="L55" s="34"/>
      <c r="M55" s="34"/>
      <c r="N55" s="34"/>
    </row>
    <row r="56" spans="1:14" x14ac:dyDescent="0.3">
      <c r="A56" s="4"/>
      <c r="B56" s="85"/>
      <c r="C56" s="85"/>
      <c r="D56" s="75"/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spans="1:14" x14ac:dyDescent="0.3">
      <c r="A57" s="4"/>
      <c r="B57" s="85"/>
      <c r="C57" s="85"/>
      <c r="D57" s="75"/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spans="1:14" x14ac:dyDescent="0.3">
      <c r="A58" s="4"/>
      <c r="B58" s="85"/>
      <c r="C58" s="85"/>
      <c r="D58" s="75"/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 spans="1:14" x14ac:dyDescent="0.3">
      <c r="A59" s="4"/>
      <c r="B59" s="85"/>
      <c r="C59" s="85"/>
      <c r="D59" s="75"/>
      <c r="E59" s="34"/>
      <c r="F59" s="34"/>
      <c r="G59" s="34"/>
      <c r="H59" s="34"/>
      <c r="I59" s="34"/>
      <c r="J59" s="34"/>
      <c r="K59" s="34"/>
      <c r="L59" s="34"/>
      <c r="M59" s="34"/>
      <c r="N59" s="34"/>
    </row>
    <row r="60" spans="1:14" x14ac:dyDescent="0.3">
      <c r="A60" s="4"/>
      <c r="B60" s="85"/>
      <c r="C60" s="85"/>
      <c r="D60" s="75"/>
      <c r="E60" s="34"/>
      <c r="F60" s="34"/>
      <c r="G60" s="34"/>
      <c r="H60" s="34"/>
      <c r="I60" s="34"/>
      <c r="J60" s="34"/>
      <c r="K60" s="34"/>
      <c r="L60" s="34"/>
      <c r="M60" s="34"/>
      <c r="N60" s="34"/>
    </row>
    <row r="61" spans="1:14" x14ac:dyDescent="0.3">
      <c r="A61" s="4"/>
      <c r="B61" s="85"/>
      <c r="C61" s="85"/>
      <c r="D61" s="75"/>
      <c r="E61" s="34"/>
      <c r="F61" s="34"/>
      <c r="G61" s="34"/>
      <c r="H61" s="34"/>
      <c r="I61" s="34"/>
      <c r="J61" s="34"/>
      <c r="K61" s="34"/>
      <c r="L61" s="34"/>
      <c r="M61" s="34"/>
      <c r="N61" s="34"/>
    </row>
    <row r="62" spans="1:14" x14ac:dyDescent="0.3">
      <c r="A62" s="6" t="s">
        <v>1</v>
      </c>
      <c r="B62" s="87"/>
      <c r="C62" s="87"/>
      <c r="D62" s="77">
        <f>SUM(D14:D61)</f>
        <v>0</v>
      </c>
      <c r="E62" s="34"/>
      <c r="F62" s="34"/>
      <c r="G62" s="34"/>
      <c r="H62" s="34"/>
      <c r="I62" s="34"/>
      <c r="J62" s="34"/>
      <c r="K62" s="34"/>
      <c r="L62" s="34"/>
      <c r="M62" s="34"/>
      <c r="N62" s="34"/>
    </row>
  </sheetData>
  <mergeCells count="6">
    <mergeCell ref="C1:N1"/>
    <mergeCell ref="D2:E2"/>
    <mergeCell ref="F2:G2"/>
    <mergeCell ref="H2:I2"/>
    <mergeCell ref="J2:K2"/>
    <mergeCell ref="L2:M2"/>
  </mergeCells>
  <pageMargins left="0.70866141732283472" right="0.70866141732283472" top="0.74803149606299213" bottom="0.74803149606299213" header="0.31496062992125984" footer="0.31496062992125984"/>
  <pageSetup scale="5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D57-0BA9-4B7A-9D40-B50FBD0DA887}">
  <sheetPr>
    <pageSetUpPr fitToPage="1"/>
  </sheetPr>
  <dimension ref="A1:R27"/>
  <sheetViews>
    <sheetView tabSelected="1" workbookViewId="0">
      <selection activeCell="P8" sqref="P8"/>
    </sheetView>
  </sheetViews>
  <sheetFormatPr defaultRowHeight="14.4" x14ac:dyDescent="0.3"/>
  <cols>
    <col min="2" max="2" width="13.88671875" customWidth="1"/>
    <col min="3" max="3" width="24.33203125" customWidth="1"/>
  </cols>
  <sheetData>
    <row r="1" spans="1:15" ht="41.25" customHeight="1" thickBot="1" x14ac:dyDescent="0.35">
      <c r="A1" s="9" t="s">
        <v>330</v>
      </c>
      <c r="B1" s="9" t="s">
        <v>331</v>
      </c>
      <c r="C1" s="9" t="s">
        <v>332</v>
      </c>
      <c r="D1" s="174" t="s">
        <v>12</v>
      </c>
      <c r="E1" s="175"/>
      <c r="F1" s="174" t="s">
        <v>310</v>
      </c>
      <c r="G1" s="175"/>
      <c r="H1" s="174" t="s">
        <v>312</v>
      </c>
      <c r="I1" s="175"/>
      <c r="J1" s="174" t="s">
        <v>187</v>
      </c>
      <c r="K1" s="175"/>
      <c r="L1" s="174" t="s">
        <v>311</v>
      </c>
      <c r="M1" s="175"/>
      <c r="N1" s="10" t="s">
        <v>1</v>
      </c>
    </row>
    <row r="2" spans="1:15" ht="35.25" customHeight="1" thickBot="1" x14ac:dyDescent="0.45">
      <c r="A2" s="11" t="s">
        <v>39</v>
      </c>
      <c r="B2" s="11" t="s">
        <v>26</v>
      </c>
      <c r="C2" s="11" t="s">
        <v>2</v>
      </c>
      <c r="D2" s="12" t="s">
        <v>3</v>
      </c>
      <c r="E2" s="13">
        <v>1</v>
      </c>
      <c r="F2" s="13" t="s">
        <v>3</v>
      </c>
      <c r="G2" s="13">
        <v>0.5</v>
      </c>
      <c r="H2" s="13" t="s">
        <v>3</v>
      </c>
      <c r="I2" s="13">
        <v>6</v>
      </c>
      <c r="J2" s="13" t="s">
        <v>3</v>
      </c>
      <c r="K2" s="13">
        <v>3</v>
      </c>
      <c r="L2" s="14" t="s">
        <v>3</v>
      </c>
      <c r="M2" s="15">
        <v>9</v>
      </c>
      <c r="N2" s="22"/>
    </row>
    <row r="3" spans="1:15" ht="21.6" thickBot="1" x14ac:dyDescent="0.45">
      <c r="A3" s="23">
        <v>1</v>
      </c>
      <c r="B3" s="167">
        <v>12</v>
      </c>
      <c r="C3" s="23" t="s">
        <v>324</v>
      </c>
      <c r="D3" s="18">
        <v>20</v>
      </c>
      <c r="E3" s="18">
        <f t="shared" ref="E3:E20" si="0">D3*1</f>
        <v>20</v>
      </c>
      <c r="F3" s="18">
        <v>30</v>
      </c>
      <c r="G3" s="18">
        <f t="shared" ref="G3:G20" si="1">F3*0.5</f>
        <v>15</v>
      </c>
      <c r="H3" s="18">
        <v>5</v>
      </c>
      <c r="I3" s="18">
        <f t="shared" ref="I3:I20" si="2">H3*6</f>
        <v>30</v>
      </c>
      <c r="J3" s="18">
        <v>10</v>
      </c>
      <c r="K3" s="18">
        <f t="shared" ref="K3:K20" si="3">J3*3</f>
        <v>30</v>
      </c>
      <c r="L3" s="18">
        <v>0</v>
      </c>
      <c r="M3" s="18">
        <f t="shared" ref="M3:M20" si="4">L3*9</f>
        <v>0</v>
      </c>
      <c r="N3" s="18">
        <f>M3+K3+I3+G3+E3</f>
        <v>95</v>
      </c>
      <c r="O3" s="34"/>
    </row>
    <row r="4" spans="1:15" ht="21.6" thickBot="1" x14ac:dyDescent="0.45">
      <c r="A4" s="150">
        <v>2</v>
      </c>
      <c r="B4" s="168">
        <v>12.3</v>
      </c>
      <c r="C4" s="171" t="s">
        <v>313</v>
      </c>
      <c r="D4" s="151">
        <v>30</v>
      </c>
      <c r="E4" s="18">
        <f t="shared" si="0"/>
        <v>30</v>
      </c>
      <c r="F4" s="151">
        <v>50</v>
      </c>
      <c r="G4" s="18">
        <f t="shared" si="1"/>
        <v>25</v>
      </c>
      <c r="H4" s="151">
        <v>3</v>
      </c>
      <c r="I4" s="18">
        <f t="shared" si="2"/>
        <v>18</v>
      </c>
      <c r="J4" s="151">
        <v>20</v>
      </c>
      <c r="K4" s="18">
        <f t="shared" si="3"/>
        <v>60</v>
      </c>
      <c r="L4" s="151">
        <v>0</v>
      </c>
      <c r="M4" s="18">
        <f t="shared" si="4"/>
        <v>0</v>
      </c>
      <c r="N4" s="18">
        <f>M4+K4+I4+G4+E4</f>
        <v>133</v>
      </c>
      <c r="O4" s="155">
        <v>25</v>
      </c>
    </row>
    <row r="5" spans="1:15" ht="21.6" thickBot="1" x14ac:dyDescent="0.45">
      <c r="A5" s="23">
        <v>3</v>
      </c>
      <c r="B5" s="168">
        <v>12.3</v>
      </c>
      <c r="C5" s="124" t="s">
        <v>319</v>
      </c>
      <c r="D5" s="18">
        <v>30</v>
      </c>
      <c r="E5" s="18">
        <f t="shared" si="0"/>
        <v>30</v>
      </c>
      <c r="F5" s="18">
        <v>0</v>
      </c>
      <c r="G5" s="18">
        <f t="shared" si="1"/>
        <v>0</v>
      </c>
      <c r="H5" s="18">
        <v>5</v>
      </c>
      <c r="I5" s="18">
        <f t="shared" si="2"/>
        <v>30</v>
      </c>
      <c r="J5" s="18">
        <v>0</v>
      </c>
      <c r="K5" s="18">
        <f t="shared" si="3"/>
        <v>0</v>
      </c>
      <c r="L5" s="18">
        <v>0</v>
      </c>
      <c r="M5" s="18">
        <f t="shared" si="4"/>
        <v>0</v>
      </c>
      <c r="N5" s="18">
        <f>M5+K5+I5+G5+E5</f>
        <v>60</v>
      </c>
      <c r="O5" s="155">
        <v>20</v>
      </c>
    </row>
    <row r="6" spans="1:15" ht="21.6" thickBot="1" x14ac:dyDescent="0.45">
      <c r="A6" s="23">
        <v>4</v>
      </c>
      <c r="B6" s="168">
        <v>12.3</v>
      </c>
      <c r="C6" s="23" t="s">
        <v>316</v>
      </c>
      <c r="D6" s="18">
        <v>20</v>
      </c>
      <c r="E6" s="18">
        <f t="shared" si="0"/>
        <v>20</v>
      </c>
      <c r="F6" s="18">
        <v>0</v>
      </c>
      <c r="G6" s="18">
        <f t="shared" si="1"/>
        <v>0</v>
      </c>
      <c r="H6" s="18">
        <v>3</v>
      </c>
      <c r="I6" s="18">
        <f t="shared" si="2"/>
        <v>18</v>
      </c>
      <c r="J6" s="18">
        <v>10</v>
      </c>
      <c r="K6" s="18">
        <f t="shared" si="3"/>
        <v>30</v>
      </c>
      <c r="L6" s="18">
        <v>0</v>
      </c>
      <c r="M6" s="18">
        <f t="shared" si="4"/>
        <v>0</v>
      </c>
      <c r="N6" s="18">
        <f>M6+K6+I6+G6+E6</f>
        <v>68</v>
      </c>
      <c r="O6" s="155">
        <v>10</v>
      </c>
    </row>
    <row r="7" spans="1:15" ht="21.6" thickBot="1" x14ac:dyDescent="0.45">
      <c r="A7" s="150">
        <v>5</v>
      </c>
      <c r="B7" s="167">
        <v>13</v>
      </c>
      <c r="C7" s="41" t="s">
        <v>19</v>
      </c>
      <c r="D7" s="18">
        <v>0</v>
      </c>
      <c r="E7" s="18">
        <f t="shared" si="0"/>
        <v>0</v>
      </c>
      <c r="F7" s="18">
        <v>150</v>
      </c>
      <c r="G7" s="18">
        <f t="shared" si="1"/>
        <v>75</v>
      </c>
      <c r="H7" s="18">
        <v>0</v>
      </c>
      <c r="I7" s="18">
        <f t="shared" si="2"/>
        <v>0</v>
      </c>
      <c r="J7" s="18">
        <v>20</v>
      </c>
      <c r="K7" s="18">
        <f t="shared" si="3"/>
        <v>60</v>
      </c>
      <c r="L7" s="18">
        <v>3</v>
      </c>
      <c r="M7" s="18">
        <f t="shared" si="4"/>
        <v>27</v>
      </c>
      <c r="N7" s="18">
        <f>M7+K7+I7+G7+E7+O7</f>
        <v>177</v>
      </c>
      <c r="O7" s="155">
        <v>15</v>
      </c>
    </row>
    <row r="8" spans="1:15" s="34" customFormat="1" ht="21.6" thickBot="1" x14ac:dyDescent="0.45">
      <c r="A8" s="23">
        <v>6</v>
      </c>
      <c r="B8" s="167">
        <v>13.15</v>
      </c>
      <c r="C8" s="23" t="s">
        <v>256</v>
      </c>
      <c r="D8" s="18">
        <v>0</v>
      </c>
      <c r="E8" s="18">
        <f t="shared" si="0"/>
        <v>0</v>
      </c>
      <c r="F8" s="18">
        <v>50</v>
      </c>
      <c r="G8" s="18">
        <f t="shared" si="1"/>
        <v>25</v>
      </c>
      <c r="H8" s="18">
        <v>0</v>
      </c>
      <c r="I8" s="18">
        <f t="shared" si="2"/>
        <v>0</v>
      </c>
      <c r="J8" s="18">
        <v>30</v>
      </c>
      <c r="K8" s="18">
        <f t="shared" si="3"/>
        <v>90</v>
      </c>
      <c r="L8" s="18">
        <v>0</v>
      </c>
      <c r="M8" s="18">
        <f t="shared" si="4"/>
        <v>0</v>
      </c>
      <c r="N8" s="18">
        <f t="shared" ref="N8:N16" si="5">M8+K8+I8+G8+E8</f>
        <v>115</v>
      </c>
    </row>
    <row r="9" spans="1:15" s="34" customFormat="1" ht="21.6" thickBot="1" x14ac:dyDescent="0.45">
      <c r="A9" s="23">
        <v>7</v>
      </c>
      <c r="B9" s="167">
        <v>13.3</v>
      </c>
      <c r="C9" s="23" t="s">
        <v>315</v>
      </c>
      <c r="D9" s="18">
        <v>20</v>
      </c>
      <c r="E9" s="18">
        <f t="shared" si="0"/>
        <v>20</v>
      </c>
      <c r="F9" s="18">
        <v>0</v>
      </c>
      <c r="G9" s="18">
        <f t="shared" si="1"/>
        <v>0</v>
      </c>
      <c r="H9" s="18">
        <v>2</v>
      </c>
      <c r="I9" s="18">
        <f t="shared" si="2"/>
        <v>12</v>
      </c>
      <c r="J9" s="18">
        <v>0</v>
      </c>
      <c r="K9" s="18">
        <f t="shared" si="3"/>
        <v>0</v>
      </c>
      <c r="L9" s="18">
        <v>0</v>
      </c>
      <c r="M9" s="18">
        <f t="shared" si="4"/>
        <v>0</v>
      </c>
      <c r="N9" s="18">
        <f t="shared" si="5"/>
        <v>32</v>
      </c>
    </row>
    <row r="10" spans="1:15" s="34" customFormat="1" ht="21.6" thickBot="1" x14ac:dyDescent="0.45">
      <c r="A10" s="150">
        <v>8</v>
      </c>
      <c r="B10" s="167">
        <v>13.45</v>
      </c>
      <c r="C10" s="23" t="s">
        <v>318</v>
      </c>
      <c r="D10" s="18">
        <v>30</v>
      </c>
      <c r="E10" s="18">
        <f t="shared" si="0"/>
        <v>30</v>
      </c>
      <c r="F10" s="18">
        <v>0</v>
      </c>
      <c r="G10" s="18">
        <f t="shared" si="1"/>
        <v>0</v>
      </c>
      <c r="H10" s="18">
        <v>2</v>
      </c>
      <c r="I10" s="18">
        <f t="shared" si="2"/>
        <v>12</v>
      </c>
      <c r="J10" s="18">
        <v>0</v>
      </c>
      <c r="K10" s="18">
        <f t="shared" si="3"/>
        <v>0</v>
      </c>
      <c r="L10" s="18">
        <v>0</v>
      </c>
      <c r="M10" s="18">
        <f t="shared" si="4"/>
        <v>0</v>
      </c>
      <c r="N10" s="18">
        <f t="shared" si="5"/>
        <v>42</v>
      </c>
    </row>
    <row r="11" spans="1:15" s="34" customFormat="1" ht="21.6" thickBot="1" x14ac:dyDescent="0.45">
      <c r="A11" s="23">
        <v>9</v>
      </c>
      <c r="B11" s="167">
        <v>14</v>
      </c>
      <c r="C11" s="23" t="s">
        <v>314</v>
      </c>
      <c r="D11" s="18">
        <v>20</v>
      </c>
      <c r="E11" s="18">
        <f t="shared" si="0"/>
        <v>20</v>
      </c>
      <c r="F11" s="18">
        <v>30</v>
      </c>
      <c r="G11" s="18">
        <f t="shared" si="1"/>
        <v>15</v>
      </c>
      <c r="H11" s="18">
        <v>4</v>
      </c>
      <c r="I11" s="18">
        <f t="shared" si="2"/>
        <v>24</v>
      </c>
      <c r="J11" s="18">
        <v>10</v>
      </c>
      <c r="K11" s="18">
        <f t="shared" si="3"/>
        <v>30</v>
      </c>
      <c r="L11" s="18">
        <v>0</v>
      </c>
      <c r="M11" s="18">
        <f t="shared" si="4"/>
        <v>0</v>
      </c>
      <c r="N11" s="18">
        <f t="shared" si="5"/>
        <v>89</v>
      </c>
    </row>
    <row r="12" spans="1:15" s="34" customFormat="1" ht="21.6" thickBot="1" x14ac:dyDescent="0.45">
      <c r="A12" s="23">
        <v>10</v>
      </c>
      <c r="B12" s="167">
        <v>14.15</v>
      </c>
      <c r="C12" s="23" t="s">
        <v>327</v>
      </c>
      <c r="D12" s="18">
        <v>0</v>
      </c>
      <c r="E12" s="18">
        <f t="shared" si="0"/>
        <v>0</v>
      </c>
      <c r="F12" s="18">
        <v>30</v>
      </c>
      <c r="G12" s="18">
        <f t="shared" si="1"/>
        <v>15</v>
      </c>
      <c r="H12" s="18">
        <v>3</v>
      </c>
      <c r="I12" s="18">
        <f t="shared" si="2"/>
        <v>18</v>
      </c>
      <c r="J12" s="18">
        <v>0</v>
      </c>
      <c r="K12" s="18">
        <f t="shared" si="3"/>
        <v>0</v>
      </c>
      <c r="L12" s="18">
        <v>0</v>
      </c>
      <c r="M12" s="18">
        <f t="shared" si="4"/>
        <v>0</v>
      </c>
      <c r="N12" s="18">
        <f t="shared" si="5"/>
        <v>33</v>
      </c>
    </row>
    <row r="13" spans="1:15" s="34" customFormat="1" ht="21.6" thickBot="1" x14ac:dyDescent="0.45">
      <c r="A13" s="150">
        <v>11</v>
      </c>
      <c r="B13" s="167">
        <v>14.3</v>
      </c>
      <c r="C13" s="23" t="s">
        <v>317</v>
      </c>
      <c r="D13" s="18">
        <v>30</v>
      </c>
      <c r="E13" s="18">
        <f t="shared" si="0"/>
        <v>30</v>
      </c>
      <c r="F13" s="18">
        <v>30</v>
      </c>
      <c r="G13" s="18">
        <f t="shared" si="1"/>
        <v>15</v>
      </c>
      <c r="H13" s="18">
        <v>5</v>
      </c>
      <c r="I13" s="18">
        <f t="shared" si="2"/>
        <v>30</v>
      </c>
      <c r="J13" s="18">
        <v>0</v>
      </c>
      <c r="K13" s="18">
        <f t="shared" si="3"/>
        <v>0</v>
      </c>
      <c r="L13" s="18">
        <v>0</v>
      </c>
      <c r="M13" s="18">
        <f t="shared" si="4"/>
        <v>0</v>
      </c>
      <c r="N13" s="18">
        <f t="shared" si="5"/>
        <v>75</v>
      </c>
    </row>
    <row r="14" spans="1:15" s="34" customFormat="1" ht="21.6" thickBot="1" x14ac:dyDescent="0.45">
      <c r="A14" s="23">
        <v>12</v>
      </c>
      <c r="B14" s="167">
        <v>14.3</v>
      </c>
      <c r="C14" s="23" t="s">
        <v>322</v>
      </c>
      <c r="D14" s="18">
        <v>50</v>
      </c>
      <c r="E14" s="18">
        <f t="shared" si="0"/>
        <v>50</v>
      </c>
      <c r="F14" s="18">
        <v>30</v>
      </c>
      <c r="G14" s="18">
        <f t="shared" si="1"/>
        <v>15</v>
      </c>
      <c r="H14" s="18">
        <v>3</v>
      </c>
      <c r="I14" s="18">
        <f t="shared" si="2"/>
        <v>18</v>
      </c>
      <c r="J14" s="18">
        <v>10</v>
      </c>
      <c r="K14" s="18">
        <f t="shared" si="3"/>
        <v>30</v>
      </c>
      <c r="L14" s="18">
        <v>0</v>
      </c>
      <c r="M14" s="18">
        <f t="shared" si="4"/>
        <v>0</v>
      </c>
      <c r="N14" s="18">
        <f t="shared" si="5"/>
        <v>113</v>
      </c>
    </row>
    <row r="15" spans="1:15" s="34" customFormat="1" ht="21.6" thickBot="1" x14ac:dyDescent="0.45">
      <c r="A15" s="23">
        <v>13</v>
      </c>
      <c r="B15" s="167">
        <v>14.45</v>
      </c>
      <c r="C15" s="23" t="s">
        <v>323</v>
      </c>
      <c r="D15" s="18">
        <v>30</v>
      </c>
      <c r="E15" s="18">
        <f t="shared" si="0"/>
        <v>30</v>
      </c>
      <c r="F15" s="18">
        <v>30</v>
      </c>
      <c r="G15" s="18">
        <f t="shared" si="1"/>
        <v>15</v>
      </c>
      <c r="H15" s="18">
        <v>2</v>
      </c>
      <c r="I15" s="18">
        <f t="shared" si="2"/>
        <v>12</v>
      </c>
      <c r="J15" s="18">
        <v>5</v>
      </c>
      <c r="K15" s="18">
        <f t="shared" si="3"/>
        <v>15</v>
      </c>
      <c r="L15" s="18">
        <v>0</v>
      </c>
      <c r="M15" s="18">
        <f t="shared" si="4"/>
        <v>0</v>
      </c>
      <c r="N15" s="18">
        <f t="shared" si="5"/>
        <v>72</v>
      </c>
    </row>
    <row r="16" spans="1:15" s="34" customFormat="1" ht="21.6" thickBot="1" x14ac:dyDescent="0.45">
      <c r="A16" s="23">
        <v>14</v>
      </c>
      <c r="B16" s="167">
        <v>15</v>
      </c>
      <c r="C16" s="23" t="s">
        <v>325</v>
      </c>
      <c r="D16" s="18">
        <v>20</v>
      </c>
      <c r="E16" s="18">
        <f t="shared" si="0"/>
        <v>20</v>
      </c>
      <c r="F16" s="18">
        <v>30</v>
      </c>
      <c r="G16" s="18">
        <f t="shared" si="1"/>
        <v>15</v>
      </c>
      <c r="H16" s="18">
        <v>5</v>
      </c>
      <c r="I16" s="18">
        <f t="shared" si="2"/>
        <v>30</v>
      </c>
      <c r="J16" s="18">
        <v>0</v>
      </c>
      <c r="K16" s="18">
        <f t="shared" si="3"/>
        <v>0</v>
      </c>
      <c r="L16" s="18">
        <v>0</v>
      </c>
      <c r="M16" s="18">
        <f t="shared" si="4"/>
        <v>0</v>
      </c>
      <c r="N16" s="18">
        <f t="shared" si="5"/>
        <v>65</v>
      </c>
    </row>
    <row r="17" spans="1:18" s="34" customFormat="1" ht="21.6" thickBot="1" x14ac:dyDescent="0.45">
      <c r="A17" s="150">
        <v>15</v>
      </c>
      <c r="B17" s="167">
        <v>15.15</v>
      </c>
      <c r="C17" s="124" t="s">
        <v>329</v>
      </c>
      <c r="D17" s="18">
        <v>20</v>
      </c>
      <c r="E17" s="18">
        <f t="shared" si="0"/>
        <v>20</v>
      </c>
      <c r="F17" s="18">
        <v>30</v>
      </c>
      <c r="G17" s="18">
        <f t="shared" si="1"/>
        <v>15</v>
      </c>
      <c r="H17" s="18">
        <v>3</v>
      </c>
      <c r="I17" s="18">
        <f t="shared" si="2"/>
        <v>18</v>
      </c>
      <c r="J17" s="18">
        <v>0</v>
      </c>
      <c r="K17" s="18">
        <f t="shared" si="3"/>
        <v>0</v>
      </c>
      <c r="L17" s="18">
        <v>0</v>
      </c>
      <c r="M17" s="18">
        <f t="shared" si="4"/>
        <v>0</v>
      </c>
      <c r="N17" s="18">
        <f>M17+K17+I17+G17+E17+O17</f>
        <v>56</v>
      </c>
      <c r="O17" s="155">
        <v>3</v>
      </c>
    </row>
    <row r="18" spans="1:18" s="34" customFormat="1" ht="41.25" customHeight="1" thickBot="1" x14ac:dyDescent="0.45">
      <c r="A18" s="23">
        <v>16</v>
      </c>
      <c r="B18" s="169">
        <v>15.3</v>
      </c>
      <c r="C18" s="41" t="s">
        <v>328</v>
      </c>
      <c r="D18" s="18">
        <v>20</v>
      </c>
      <c r="E18" s="18">
        <f t="shared" si="0"/>
        <v>20</v>
      </c>
      <c r="F18" s="18">
        <v>0</v>
      </c>
      <c r="G18" s="18">
        <f t="shared" si="1"/>
        <v>0</v>
      </c>
      <c r="H18" s="18">
        <v>4</v>
      </c>
      <c r="I18" s="18">
        <f t="shared" si="2"/>
        <v>24</v>
      </c>
      <c r="J18" s="18">
        <v>0</v>
      </c>
      <c r="K18" s="18">
        <f t="shared" si="3"/>
        <v>0</v>
      </c>
      <c r="L18" s="18">
        <v>0</v>
      </c>
      <c r="M18" s="18">
        <f t="shared" si="4"/>
        <v>0</v>
      </c>
      <c r="N18" s="18">
        <f>M18+K18+I18+G18+E18</f>
        <v>44</v>
      </c>
    </row>
    <row r="19" spans="1:18" s="34" customFormat="1" ht="21.6" thickBot="1" x14ac:dyDescent="0.45">
      <c r="A19" s="23">
        <v>17</v>
      </c>
      <c r="B19" s="167">
        <v>16.3</v>
      </c>
      <c r="C19" s="124" t="s">
        <v>326</v>
      </c>
      <c r="D19" s="18">
        <v>30</v>
      </c>
      <c r="E19" s="18">
        <f t="shared" si="0"/>
        <v>30</v>
      </c>
      <c r="F19" s="18">
        <v>30</v>
      </c>
      <c r="G19" s="18">
        <f t="shared" si="1"/>
        <v>15</v>
      </c>
      <c r="H19" s="18">
        <v>12</v>
      </c>
      <c r="I19" s="18">
        <f t="shared" si="2"/>
        <v>72</v>
      </c>
      <c r="J19" s="18">
        <v>0</v>
      </c>
      <c r="K19" s="18">
        <f t="shared" si="3"/>
        <v>0</v>
      </c>
      <c r="L19" s="18">
        <v>0</v>
      </c>
      <c r="M19" s="18">
        <f t="shared" si="4"/>
        <v>0</v>
      </c>
      <c r="N19" s="18">
        <f>M19+K19+I19+G19+E19+O19</f>
        <v>137</v>
      </c>
      <c r="O19" s="155">
        <v>20</v>
      </c>
    </row>
    <row r="20" spans="1:18" ht="21.6" thickBot="1" x14ac:dyDescent="0.45">
      <c r="A20" s="152">
        <v>18</v>
      </c>
      <c r="B20" s="170">
        <v>17</v>
      </c>
      <c r="C20" s="152" t="s">
        <v>297</v>
      </c>
      <c r="D20" s="26">
        <v>50</v>
      </c>
      <c r="E20" s="18">
        <f t="shared" si="0"/>
        <v>50</v>
      </c>
      <c r="F20" s="26">
        <v>30</v>
      </c>
      <c r="G20" s="18">
        <f t="shared" si="1"/>
        <v>15</v>
      </c>
      <c r="H20" s="26">
        <v>5</v>
      </c>
      <c r="I20" s="18">
        <f t="shared" si="2"/>
        <v>30</v>
      </c>
      <c r="J20" s="18">
        <v>0</v>
      </c>
      <c r="K20" s="18">
        <f t="shared" si="3"/>
        <v>0</v>
      </c>
      <c r="L20" s="26">
        <v>0</v>
      </c>
      <c r="M20" s="18">
        <f t="shared" si="4"/>
        <v>0</v>
      </c>
      <c r="N20" s="18">
        <f>M20+K20+I20+G20+E20</f>
        <v>95</v>
      </c>
    </row>
    <row r="21" spans="1:18" ht="21.6" thickBot="1" x14ac:dyDescent="0.45">
      <c r="A21" s="21"/>
      <c r="B21" s="21"/>
      <c r="C21" s="21" t="s">
        <v>1</v>
      </c>
      <c r="D21" s="22">
        <f t="shared" ref="D21:L21" si="6">SUM(D3:D20)</f>
        <v>420</v>
      </c>
      <c r="E21" s="22">
        <f t="shared" ref="E21" si="7">D21*1</f>
        <v>420</v>
      </c>
      <c r="F21" s="22">
        <f t="shared" si="6"/>
        <v>550</v>
      </c>
      <c r="G21" s="22">
        <f t="shared" ref="G21" si="8">F21*0.5</f>
        <v>275</v>
      </c>
      <c r="H21" s="22">
        <f t="shared" si="6"/>
        <v>66</v>
      </c>
      <c r="I21" s="22">
        <f t="shared" ref="I21" si="9">H21*6</f>
        <v>396</v>
      </c>
      <c r="J21" s="22">
        <f t="shared" si="6"/>
        <v>115</v>
      </c>
      <c r="K21" s="22">
        <f t="shared" ref="K21" si="10">J21*3</f>
        <v>345</v>
      </c>
      <c r="L21" s="22">
        <f t="shared" si="6"/>
        <v>3</v>
      </c>
      <c r="M21" s="22">
        <f t="shared" ref="M21" si="11">L21*9</f>
        <v>27</v>
      </c>
      <c r="N21" s="22">
        <f t="shared" ref="N21" si="12">M21+K21+I21+G21+E21</f>
        <v>1463</v>
      </c>
    </row>
    <row r="22" spans="1:18" ht="21" x14ac:dyDescent="0.4">
      <c r="A22" s="153"/>
      <c r="B22" s="153"/>
      <c r="C22" s="153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34"/>
    </row>
    <row r="23" spans="1:18" s="34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s="34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6" spans="1:18" s="34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s="34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</sheetData>
  <sortState xmlns:xlrd2="http://schemas.microsoft.com/office/spreadsheetml/2017/richdata2" ref="B3:O20">
    <sortCondition ref="B3:B20"/>
  </sortState>
  <mergeCells count="5">
    <mergeCell ref="D1:E1"/>
    <mergeCell ref="F1:G1"/>
    <mergeCell ref="H1:I1"/>
    <mergeCell ref="J1:K1"/>
    <mergeCell ref="L1:M1"/>
  </mergeCells>
  <pageMargins left="0.23622047244094491" right="0.23622047244094491" top="0.74803149606299213" bottom="0.74803149606299213" header="0.31496062992125984" footer="0.31496062992125984"/>
  <pageSetup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F090-1874-4B19-910E-E133B7E64A4C}">
  <dimension ref="A1:M34"/>
  <sheetViews>
    <sheetView workbookViewId="0">
      <selection activeCell="D6" sqref="D6"/>
    </sheetView>
  </sheetViews>
  <sheetFormatPr defaultRowHeight="14.4" x14ac:dyDescent="0.3"/>
  <cols>
    <col min="2" max="2" width="33.109375" customWidth="1"/>
    <col min="4" max="6" width="9.109375" style="34"/>
  </cols>
  <sheetData>
    <row r="1" spans="1:13" ht="23.4" x14ac:dyDescent="0.45">
      <c r="A1" s="88" t="s">
        <v>132</v>
      </c>
      <c r="B1" s="89"/>
      <c r="C1" s="90"/>
      <c r="D1" s="90"/>
      <c r="E1" s="90"/>
      <c r="F1" s="90"/>
      <c r="G1" s="91"/>
      <c r="H1" s="92" t="s">
        <v>133</v>
      </c>
      <c r="I1" s="90"/>
      <c r="J1" s="90"/>
      <c r="K1" s="90"/>
      <c r="L1" s="90"/>
      <c r="M1" s="91"/>
    </row>
    <row r="2" spans="1:13" ht="15" thickBot="1" x14ac:dyDescent="0.35">
      <c r="A2" s="93" t="s">
        <v>178</v>
      </c>
      <c r="B2" s="94"/>
      <c r="C2" s="95"/>
      <c r="D2" s="95"/>
      <c r="E2" s="95"/>
      <c r="F2" s="95"/>
      <c r="G2" s="96"/>
      <c r="H2" s="95"/>
      <c r="I2" s="95"/>
      <c r="J2" s="95"/>
      <c r="K2" s="95"/>
      <c r="L2" s="95"/>
      <c r="M2" s="96"/>
    </row>
    <row r="3" spans="1:13" ht="29.4" thickBot="1" x14ac:dyDescent="0.35">
      <c r="A3" s="128"/>
      <c r="B3" s="138"/>
      <c r="C3" s="139" t="s">
        <v>194</v>
      </c>
      <c r="D3" s="140" t="s">
        <v>181</v>
      </c>
      <c r="E3" s="141">
        <v>44058</v>
      </c>
      <c r="F3" s="141">
        <v>44081</v>
      </c>
      <c r="G3" s="133" t="s">
        <v>1</v>
      </c>
      <c r="H3" s="97"/>
      <c r="I3" s="97"/>
      <c r="J3" s="97"/>
      <c r="K3" s="97"/>
      <c r="L3" s="97"/>
      <c r="M3" s="98"/>
    </row>
    <row r="4" spans="1:13" x14ac:dyDescent="0.3">
      <c r="A4" s="99" t="s">
        <v>134</v>
      </c>
      <c r="B4" s="97"/>
      <c r="C4" s="100">
        <v>470</v>
      </c>
      <c r="D4" s="98">
        <v>1170</v>
      </c>
      <c r="E4" s="98">
        <v>1810</v>
      </c>
      <c r="F4" s="98">
        <v>594</v>
      </c>
      <c r="G4" s="101">
        <f>SUM(C4:F4)</f>
        <v>4044</v>
      </c>
      <c r="H4" s="97"/>
      <c r="I4" s="97"/>
      <c r="J4" s="97"/>
      <c r="K4" s="97"/>
      <c r="L4" s="97"/>
      <c r="M4" s="98"/>
    </row>
    <row r="5" spans="1:13" x14ac:dyDescent="0.3">
      <c r="A5" s="99" t="s">
        <v>135</v>
      </c>
      <c r="B5" s="97"/>
      <c r="C5" s="100"/>
      <c r="D5" s="98"/>
      <c r="E5" s="98"/>
      <c r="F5" s="98"/>
      <c r="G5" s="101"/>
      <c r="H5" s="97"/>
      <c r="I5" s="97"/>
      <c r="J5" s="97"/>
      <c r="K5" s="97"/>
      <c r="L5" s="97"/>
      <c r="M5" s="98"/>
    </row>
    <row r="6" spans="1:13" x14ac:dyDescent="0.3">
      <c r="A6" s="102"/>
      <c r="B6" s="97" t="s">
        <v>136</v>
      </c>
      <c r="C6" s="100"/>
      <c r="D6" s="98"/>
      <c r="E6" s="98"/>
      <c r="F6" s="98"/>
      <c r="G6" s="101"/>
      <c r="H6" s="97"/>
      <c r="I6" s="97"/>
      <c r="J6" s="97"/>
      <c r="K6" s="97"/>
      <c r="L6" s="97"/>
      <c r="M6" s="98"/>
    </row>
    <row r="7" spans="1:13" x14ac:dyDescent="0.3">
      <c r="A7" s="102"/>
      <c r="B7" s="97" t="s">
        <v>137</v>
      </c>
      <c r="C7" s="100"/>
      <c r="D7" s="98"/>
      <c r="E7" s="98"/>
      <c r="F7" s="98"/>
      <c r="G7" s="101"/>
      <c r="H7" s="97"/>
      <c r="I7" s="97"/>
      <c r="J7" s="97"/>
      <c r="K7" s="97"/>
      <c r="L7" s="97"/>
      <c r="M7" s="98"/>
    </row>
    <row r="8" spans="1:13" ht="15" thickBot="1" x14ac:dyDescent="0.35">
      <c r="A8" s="102"/>
      <c r="B8" s="97" t="s">
        <v>138</v>
      </c>
      <c r="C8" s="103">
        <v>378.24</v>
      </c>
      <c r="D8" s="96">
        <v>602</v>
      </c>
      <c r="E8" s="96">
        <v>505.87</v>
      </c>
      <c r="F8" s="96">
        <v>203.28</v>
      </c>
      <c r="G8" s="104">
        <f>SUM(C6:C8)</f>
        <v>378.24</v>
      </c>
      <c r="H8" s="97"/>
      <c r="I8" s="97"/>
      <c r="J8" s="97"/>
      <c r="K8" s="97"/>
      <c r="L8" s="97"/>
      <c r="M8" s="98"/>
    </row>
    <row r="9" spans="1:13" x14ac:dyDescent="0.3">
      <c r="A9" s="99" t="s">
        <v>139</v>
      </c>
      <c r="B9" s="97"/>
      <c r="C9" s="146">
        <f t="shared" ref="C9:E9" si="0">C4-C6-C7-C8</f>
        <v>91.759999999999991</v>
      </c>
      <c r="D9" s="98">
        <f t="shared" si="0"/>
        <v>568</v>
      </c>
      <c r="E9" s="98">
        <f t="shared" si="0"/>
        <v>1304.1300000000001</v>
      </c>
      <c r="F9" s="98">
        <f>F4-F6-F7-F8</f>
        <v>390.72</v>
      </c>
      <c r="G9" s="98">
        <f>G4-G6-G7-G8</f>
        <v>3665.76</v>
      </c>
      <c r="H9" s="97"/>
      <c r="I9" s="97"/>
      <c r="J9" s="97"/>
      <c r="K9" s="97"/>
      <c r="L9" s="97"/>
      <c r="M9" s="98"/>
    </row>
    <row r="10" spans="1:13" x14ac:dyDescent="0.3">
      <c r="A10" s="99" t="s">
        <v>140</v>
      </c>
      <c r="B10" s="105"/>
      <c r="C10" s="100"/>
      <c r="D10" s="98"/>
      <c r="E10" s="98"/>
      <c r="F10" s="98"/>
      <c r="G10" s="101">
        <v>0</v>
      </c>
      <c r="H10" s="97"/>
      <c r="I10" s="97"/>
      <c r="J10" s="97"/>
      <c r="K10" s="97"/>
      <c r="L10" s="97"/>
      <c r="M10" s="98"/>
    </row>
    <row r="11" spans="1:13" x14ac:dyDescent="0.3">
      <c r="A11" s="99" t="s">
        <v>141</v>
      </c>
      <c r="B11" s="97"/>
      <c r="C11" s="100"/>
      <c r="D11" s="98"/>
      <c r="E11" s="98"/>
      <c r="F11" s="98"/>
      <c r="G11" s="101"/>
      <c r="H11" s="97"/>
      <c r="I11" s="97"/>
      <c r="J11" s="97"/>
      <c r="K11" s="97"/>
      <c r="L11" s="97"/>
      <c r="M11" s="98"/>
    </row>
    <row r="12" spans="1:13" x14ac:dyDescent="0.3">
      <c r="A12" s="102"/>
      <c r="B12" s="97" t="s">
        <v>142</v>
      </c>
      <c r="C12" s="100"/>
      <c r="D12" s="98"/>
      <c r="E12" s="98"/>
      <c r="F12" s="98"/>
      <c r="G12" s="101">
        <v>141.16999999999999</v>
      </c>
      <c r="H12" s="97"/>
      <c r="I12" s="97"/>
      <c r="J12" s="97"/>
      <c r="K12" s="97"/>
      <c r="L12" s="97"/>
      <c r="M12" s="98"/>
    </row>
    <row r="13" spans="1:13" x14ac:dyDescent="0.3">
      <c r="A13" s="102"/>
      <c r="B13" s="97" t="s">
        <v>143</v>
      </c>
      <c r="C13" s="100"/>
      <c r="D13" s="98"/>
      <c r="E13" s="98"/>
      <c r="F13" s="98"/>
      <c r="G13" s="106"/>
      <c r="H13" s="97" t="s">
        <v>144</v>
      </c>
      <c r="I13" s="97"/>
      <c r="J13" s="97"/>
      <c r="K13" s="97"/>
      <c r="L13" s="97"/>
      <c r="M13" s="98"/>
    </row>
    <row r="14" spans="1:13" s="34" customFormat="1" x14ac:dyDescent="0.3">
      <c r="A14" s="102"/>
      <c r="B14" s="97" t="s">
        <v>184</v>
      </c>
      <c r="C14" s="100"/>
      <c r="D14" s="98"/>
      <c r="E14" s="98"/>
      <c r="F14" s="98"/>
      <c r="G14" s="106"/>
      <c r="H14" s="97"/>
      <c r="I14" s="97"/>
      <c r="J14" s="97"/>
      <c r="K14" s="97"/>
      <c r="L14" s="97"/>
      <c r="M14" s="98"/>
    </row>
    <row r="15" spans="1:13" x14ac:dyDescent="0.3">
      <c r="A15" s="102"/>
      <c r="B15" s="97" t="s">
        <v>145</v>
      </c>
      <c r="C15" s="100"/>
      <c r="D15" s="98"/>
      <c r="E15" s="98"/>
      <c r="F15" s="98"/>
      <c r="G15" s="107">
        <v>4367</v>
      </c>
      <c r="H15" s="97" t="s">
        <v>146</v>
      </c>
      <c r="I15" s="97"/>
      <c r="J15" s="97"/>
      <c r="K15" s="97"/>
      <c r="L15" s="97"/>
      <c r="M15" s="98"/>
    </row>
    <row r="16" spans="1:13" x14ac:dyDescent="0.3">
      <c r="A16" s="102"/>
      <c r="B16" s="97" t="s">
        <v>147</v>
      </c>
      <c r="C16" s="100"/>
      <c r="D16" s="98"/>
      <c r="E16" s="98"/>
      <c r="F16" s="98"/>
      <c r="G16" s="107">
        <v>3486</v>
      </c>
      <c r="H16" s="97"/>
      <c r="I16" s="97"/>
      <c r="J16" s="97"/>
      <c r="K16" s="97"/>
      <c r="L16" s="97"/>
      <c r="M16" s="98"/>
    </row>
    <row r="17" spans="1:13" x14ac:dyDescent="0.3">
      <c r="A17" s="102"/>
      <c r="B17" s="97" t="s">
        <v>148</v>
      </c>
      <c r="C17" s="100"/>
      <c r="D17" s="98"/>
      <c r="E17" s="98"/>
      <c r="F17" s="98"/>
      <c r="G17" s="107">
        <v>5773</v>
      </c>
      <c r="H17" s="97"/>
      <c r="I17" s="97"/>
      <c r="J17" s="97"/>
      <c r="K17" s="97"/>
      <c r="L17" s="97"/>
      <c r="M17" s="98"/>
    </row>
    <row r="18" spans="1:13" x14ac:dyDescent="0.3">
      <c r="A18" s="102"/>
      <c r="B18" s="97" t="s">
        <v>149</v>
      </c>
      <c r="C18" s="100"/>
      <c r="D18" s="98"/>
      <c r="E18" s="98"/>
      <c r="F18" s="98"/>
      <c r="G18" s="101"/>
      <c r="H18" s="97"/>
      <c r="I18" s="97"/>
      <c r="J18" s="97"/>
      <c r="K18" s="97"/>
      <c r="L18" s="97"/>
      <c r="M18" s="98"/>
    </row>
    <row r="19" spans="1:13" x14ac:dyDescent="0.3">
      <c r="A19" s="102"/>
      <c r="B19" s="108" t="s">
        <v>150</v>
      </c>
      <c r="C19" s="100">
        <v>171.68</v>
      </c>
      <c r="D19" s="98"/>
      <c r="E19" s="98"/>
      <c r="F19" s="98"/>
      <c r="G19" s="101"/>
      <c r="H19" s="97" t="s">
        <v>151</v>
      </c>
      <c r="I19" s="97"/>
      <c r="J19" s="97"/>
      <c r="K19" s="97"/>
      <c r="L19" s="97"/>
      <c r="M19" s="98"/>
    </row>
    <row r="20" spans="1:13" x14ac:dyDescent="0.3">
      <c r="A20" s="102"/>
      <c r="B20" s="108" t="s">
        <v>152</v>
      </c>
      <c r="C20" s="100">
        <v>255.57</v>
      </c>
      <c r="D20" s="98"/>
      <c r="E20" s="98"/>
      <c r="F20" s="98"/>
      <c r="G20" s="101"/>
      <c r="H20" s="97" t="s">
        <v>153</v>
      </c>
      <c r="I20" s="97"/>
      <c r="J20" s="97"/>
      <c r="K20" s="97"/>
      <c r="L20" s="97"/>
      <c r="M20" s="98"/>
    </row>
    <row r="21" spans="1:13" x14ac:dyDescent="0.3">
      <c r="A21" s="102"/>
      <c r="B21" s="108" t="s">
        <v>154</v>
      </c>
      <c r="C21" s="109">
        <v>184.83</v>
      </c>
      <c r="D21" s="122"/>
      <c r="E21" s="122"/>
      <c r="F21" s="122"/>
      <c r="G21" s="101"/>
      <c r="H21" s="97" t="s">
        <v>155</v>
      </c>
      <c r="I21" s="97"/>
      <c r="J21" s="97"/>
      <c r="K21" s="97"/>
      <c r="L21" s="97"/>
      <c r="M21" s="98"/>
    </row>
    <row r="22" spans="1:13" x14ac:dyDescent="0.3">
      <c r="A22" s="102"/>
      <c r="B22" s="110" t="s">
        <v>156</v>
      </c>
      <c r="C22" s="100" t="s">
        <v>157</v>
      </c>
      <c r="D22" s="98"/>
      <c r="E22" s="98"/>
      <c r="F22" s="98"/>
      <c r="G22" s="101"/>
      <c r="H22" s="97" t="s">
        <v>158</v>
      </c>
      <c r="I22" s="97"/>
      <c r="J22" s="97"/>
      <c r="K22" s="97"/>
      <c r="L22" s="97"/>
      <c r="M22" s="98"/>
    </row>
    <row r="23" spans="1:13" x14ac:dyDescent="0.3">
      <c r="A23" s="102"/>
      <c r="B23" s="110" t="s">
        <v>159</v>
      </c>
      <c r="C23" s="100" t="s">
        <v>160</v>
      </c>
      <c r="D23" s="98"/>
      <c r="E23" s="98"/>
      <c r="F23" s="98"/>
      <c r="G23" s="101"/>
      <c r="H23" s="97" t="s">
        <v>158</v>
      </c>
      <c r="I23" s="97"/>
      <c r="J23" s="97"/>
      <c r="K23" s="97"/>
      <c r="L23" s="97"/>
      <c r="M23" s="98"/>
    </row>
    <row r="24" spans="1:13" x14ac:dyDescent="0.3">
      <c r="A24" s="102"/>
      <c r="B24" s="111" t="s">
        <v>161</v>
      </c>
      <c r="C24" s="100" t="s">
        <v>162</v>
      </c>
      <c r="D24" s="98"/>
      <c r="E24" s="98"/>
      <c r="F24" s="98"/>
      <c r="G24" s="101"/>
      <c r="H24" s="97"/>
      <c r="I24" s="97"/>
      <c r="J24" s="97"/>
      <c r="K24" s="97"/>
      <c r="L24" s="97"/>
      <c r="M24" s="98"/>
    </row>
    <row r="25" spans="1:13" x14ac:dyDescent="0.3">
      <c r="A25" s="102"/>
      <c r="B25" s="111" t="s">
        <v>163</v>
      </c>
      <c r="C25" s="100" t="s">
        <v>164</v>
      </c>
      <c r="D25" s="98"/>
      <c r="E25" s="98"/>
      <c r="F25" s="98"/>
      <c r="G25" s="101"/>
      <c r="H25" s="112" t="s">
        <v>165</v>
      </c>
      <c r="I25" s="97"/>
      <c r="J25" s="97"/>
      <c r="K25" s="97"/>
      <c r="L25" s="97"/>
      <c r="M25" s="98"/>
    </row>
    <row r="26" spans="1:13" x14ac:dyDescent="0.3">
      <c r="A26" s="102"/>
      <c r="B26" s="110" t="s">
        <v>166</v>
      </c>
      <c r="C26" s="100" t="s">
        <v>167</v>
      </c>
      <c r="D26" s="98"/>
      <c r="E26" s="98"/>
      <c r="F26" s="98"/>
      <c r="G26" s="101"/>
      <c r="H26" s="97" t="s">
        <v>168</v>
      </c>
      <c r="I26" s="97"/>
      <c r="J26" s="97"/>
      <c r="K26" s="97"/>
      <c r="L26" s="97"/>
      <c r="M26" s="98"/>
    </row>
    <row r="27" spans="1:13" x14ac:dyDescent="0.3">
      <c r="A27" s="102"/>
      <c r="B27" s="97" t="s">
        <v>169</v>
      </c>
      <c r="C27" s="113">
        <v>455.58</v>
      </c>
      <c r="D27" s="123"/>
      <c r="E27" s="123"/>
      <c r="F27" s="123"/>
      <c r="G27" s="101"/>
      <c r="H27" s="97" t="s">
        <v>170</v>
      </c>
      <c r="I27" s="97"/>
      <c r="J27" s="97"/>
      <c r="K27" s="97"/>
      <c r="L27" s="97"/>
      <c r="M27" s="98"/>
    </row>
    <row r="28" spans="1:13" x14ac:dyDescent="0.3">
      <c r="A28" s="102"/>
      <c r="B28" s="110" t="s">
        <v>171</v>
      </c>
      <c r="C28" s="100" t="s">
        <v>172</v>
      </c>
      <c r="D28" s="98"/>
      <c r="E28" s="98"/>
      <c r="F28" s="98"/>
      <c r="G28" s="101"/>
      <c r="H28" s="97"/>
      <c r="I28" s="97"/>
      <c r="J28" s="97"/>
      <c r="K28" s="97"/>
      <c r="L28" s="97"/>
      <c r="M28" s="98"/>
    </row>
    <row r="29" spans="1:13" ht="15" thickBot="1" x14ac:dyDescent="0.35">
      <c r="A29" s="102"/>
      <c r="B29" s="110"/>
      <c r="C29" s="103"/>
      <c r="D29" s="98"/>
      <c r="E29" s="98"/>
      <c r="F29" s="98"/>
      <c r="G29" s="101"/>
      <c r="H29" s="97"/>
      <c r="I29" s="97"/>
      <c r="J29" s="97"/>
      <c r="K29" s="97"/>
      <c r="L29" s="97"/>
      <c r="M29" s="98"/>
    </row>
    <row r="30" spans="1:13" ht="15" thickBot="1" x14ac:dyDescent="0.35">
      <c r="A30" s="114" t="s">
        <v>173</v>
      </c>
      <c r="B30" s="115"/>
      <c r="C30" s="45"/>
      <c r="D30" s="45"/>
      <c r="E30" s="45"/>
      <c r="F30" s="45"/>
      <c r="G30" s="116">
        <v>976</v>
      </c>
      <c r="H30" s="117" t="s">
        <v>174</v>
      </c>
      <c r="I30" s="118"/>
      <c r="J30" s="118"/>
      <c r="K30" s="118"/>
      <c r="L30" s="118"/>
      <c r="M30" s="119"/>
    </row>
    <row r="31" spans="1:13" x14ac:dyDescent="0.3">
      <c r="A31" s="34"/>
      <c r="B31" s="34"/>
      <c r="C31" s="34"/>
      <c r="G31" s="34"/>
      <c r="H31" s="34"/>
      <c r="I31" s="34"/>
      <c r="J31" s="34"/>
      <c r="K31" s="34"/>
      <c r="L31" s="34"/>
      <c r="M31" s="34"/>
    </row>
    <row r="32" spans="1:13" x14ac:dyDescent="0.3">
      <c r="A32" s="120" t="s">
        <v>175</v>
      </c>
      <c r="B32" s="34"/>
      <c r="C32" s="34"/>
      <c r="G32" s="34"/>
      <c r="H32" s="34"/>
      <c r="I32" s="34"/>
      <c r="J32" s="34"/>
      <c r="K32" s="34"/>
      <c r="L32" s="34"/>
      <c r="M32" s="34"/>
    </row>
    <row r="33" spans="1:13" x14ac:dyDescent="0.3">
      <c r="A33" s="121" t="s">
        <v>176</v>
      </c>
      <c r="B33" s="76"/>
      <c r="C33" s="34"/>
      <c r="G33" s="34"/>
      <c r="H33" s="34"/>
      <c r="I33" s="34"/>
      <c r="J33" s="34"/>
      <c r="K33" s="34"/>
      <c r="L33" s="34"/>
      <c r="M33" s="34"/>
    </row>
    <row r="34" spans="1:13" x14ac:dyDescent="0.3">
      <c r="A34" s="76" t="s">
        <v>177</v>
      </c>
      <c r="B34" s="76"/>
      <c r="C34" s="34"/>
      <c r="G34" s="34"/>
      <c r="H34" s="34"/>
      <c r="I34" s="34"/>
      <c r="J34" s="34"/>
      <c r="K34" s="34"/>
      <c r="L34" s="34"/>
      <c r="M34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- March 7, 2020</vt:lpstr>
      <vt:lpstr>July 11 &amp; 12,  2020</vt:lpstr>
      <vt:lpstr>July 26 &amp; Aug 1, 2020</vt:lpstr>
      <vt:lpstr>August 15, 2020</vt:lpstr>
      <vt:lpstr>September 7, 2020</vt:lpstr>
      <vt:lpstr>September 19, 20, 2020</vt:lpstr>
      <vt:lpstr>September 25 &amp; 26, 2020</vt:lpstr>
      <vt:lpstr>October 17, 2020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Yan Hing, Stella (MOHLTC)</dc:creator>
  <cp:lastModifiedBy>owen ng</cp:lastModifiedBy>
  <cp:lastPrinted>2020-10-07T23:53:18Z</cp:lastPrinted>
  <dcterms:created xsi:type="dcterms:W3CDTF">2020-07-21T04:06:42Z</dcterms:created>
  <dcterms:modified xsi:type="dcterms:W3CDTF">2020-12-24T09:23:47Z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iteId">
    <vt:lpwstr>cddc1229-ac2a-4b97-b78a-0e5cacb5865c</vt:lpwstr>
  </property>
  <property fmtid="{D5CDD505-2E9C-101B-9397-08002B2CF9AE}" pid="4" name="MSIP_Label_034a106e-6316-442c-ad35-738afd673d2b_Owner">
    <vt:lpwstr>stella.ngyanhing@ontario.ca</vt:lpwstr>
  </property>
  <property fmtid="{D5CDD505-2E9C-101B-9397-08002B2CF9AE}" pid="5" name="MSIP_Label_034a106e-6316-442c-ad35-738afd673d2b_SetDate">
    <vt:lpwstr>2020-07-21T04:09:44.3931621Z</vt:lpwstr>
  </property>
  <property fmtid="{D5CDD505-2E9C-101B-9397-08002B2CF9AE}" pid="6" name="MSIP_Label_034a106e-6316-442c-ad35-738afd673d2b_Name">
    <vt:lpwstr>OPS - Unclassified Information</vt:lpwstr>
  </property>
  <property fmtid="{D5CDD505-2E9C-101B-9397-08002B2CF9AE}" pid="7" name="MSIP_Label_034a106e-6316-442c-ad35-738afd673d2b_Application">
    <vt:lpwstr>Microsoft Azure Information Protection</vt:lpwstr>
  </property>
  <property fmtid="{D5CDD505-2E9C-101B-9397-08002B2CF9AE}" pid="8" name="MSIP_Label_034a106e-6316-442c-ad35-738afd673d2b_ActionId">
    <vt:lpwstr>506e6fd8-a62e-44d6-9327-dc2880c72784</vt:lpwstr>
  </property>
  <property fmtid="{D5CDD505-2E9C-101B-9397-08002B2CF9AE}" pid="9" name="MSIP_Label_034a106e-6316-442c-ad35-738afd673d2b_Extended_MSFT_Method">
    <vt:lpwstr>Automatic</vt:lpwstr>
  </property>
  <property fmtid="{D5CDD505-2E9C-101B-9397-08002B2CF9AE}" pid="10" name="Sensitivity">
    <vt:lpwstr>OPS - Unclassified Information</vt:lpwstr>
  </property>
</Properties>
</file>