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3.xml" ContentType="application/vnd.openxmlformats-officedocument.spreadsheetml.tab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18"/>
  <workbookPr defaultThemeVersion="124226"/>
  <xr:revisionPtr revIDLastSave="1348" documentId="11_ACB0B5C3BE88D4BFBD3CF5968C629E93B8A4C3C3" xr6:coauthVersionLast="47" xr6:coauthVersionMax="47" xr10:uidLastSave="{8EA7DDE8-B39D-41E1-87E2-E2056E3A419C}"/>
  <bookViews>
    <workbookView xWindow="240" yWindow="15" windowWidth="16095" windowHeight="9660" firstSheet="9" activeTab="9" xr2:uid="{00000000-000D-0000-FFFF-FFFF00000000}"/>
  </bookViews>
  <sheets>
    <sheet name="Team Data" sheetId="1" r:id="rId1"/>
    <sheet name="Overall Player Stats" sheetId="2" r:id="rId2"/>
    <sheet name="Key Players" sheetId="10" r:id="rId3"/>
    <sheet name="Shot and Goal Creation" sheetId="3" r:id="rId4"/>
    <sheet name="Defensive Stats" sheetId="4" r:id="rId5"/>
    <sheet name="Possession Stats" sheetId="5" r:id="rId6"/>
    <sheet name="Passing Stats" sheetId="6" r:id="rId7"/>
    <sheet name="Misc Stats" sheetId="7" r:id="rId8"/>
    <sheet name="Raw Fixture Data" sheetId="8" r:id="rId9"/>
    <sheet name="Calculations" sheetId="9" r:id="rId10"/>
    <sheet name="Chris Wood" sheetId="11" r:id="rId11"/>
  </sheets>
  <definedNames>
    <definedName name="_xlnm._FilterDatabase" localSheetId="1" hidden="1">'Overall Player Stats'!$A$35:$Z$35</definedName>
    <definedName name="_xlnm._FilterDatabase" localSheetId="3" hidden="1">'Shot and Goal Creation'!$A$33:$G$33</definedName>
    <definedName name="_xlnm._FilterDatabase" localSheetId="8" hidden="1">'Raw Fixture Data'!$A$3:$Q$3</definedName>
    <definedName name="_xlnm._FilterDatabase" localSheetId="4" hidden="1">'Defensive Stats'!$A$5:$AH$5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0" i="9" l="1"/>
  <c r="A100" i="9"/>
  <c r="B85" i="9"/>
  <c r="A85" i="9"/>
  <c r="B71" i="9"/>
  <c r="A71" i="9"/>
  <c r="B57" i="9"/>
  <c r="A57" i="9"/>
  <c r="E111" i="10"/>
  <c r="E110" i="10"/>
  <c r="K43" i="11"/>
  <c r="J43" i="11"/>
  <c r="J20" i="11"/>
  <c r="K39" i="11"/>
  <c r="L39" i="11"/>
  <c r="M39" i="11"/>
  <c r="N39" i="11"/>
  <c r="O39" i="11"/>
  <c r="P39" i="11"/>
  <c r="Q39" i="11"/>
  <c r="R39" i="11"/>
  <c r="S39" i="11"/>
  <c r="T39" i="11"/>
  <c r="U39" i="11"/>
  <c r="V39" i="11"/>
  <c r="W39" i="11"/>
  <c r="X39" i="11"/>
  <c r="Y39" i="11"/>
  <c r="Z39" i="11"/>
  <c r="AA39" i="11"/>
  <c r="AB39" i="11"/>
  <c r="AC39" i="11"/>
  <c r="AD39" i="11"/>
  <c r="AE39" i="11"/>
  <c r="AF39" i="11"/>
  <c r="AG39" i="11"/>
  <c r="AH39" i="11"/>
  <c r="AI39" i="11"/>
  <c r="J39" i="11"/>
  <c r="J41" i="11" s="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J18" i="11"/>
  <c r="H105" i="8"/>
  <c r="I105" i="8"/>
  <c r="J105" i="8"/>
  <c r="K105" i="8"/>
  <c r="G105" i="8"/>
  <c r="H130" i="8"/>
  <c r="I130" i="8"/>
  <c r="J130" i="8"/>
  <c r="K130" i="8"/>
  <c r="G130" i="8"/>
  <c r="H42" i="8"/>
  <c r="J42" i="8"/>
  <c r="K42" i="8"/>
  <c r="G42" i="8"/>
  <c r="H84" i="8"/>
  <c r="J84" i="8"/>
  <c r="K84" i="8"/>
  <c r="G84" i="8"/>
  <c r="I37" i="9"/>
  <c r="I38" i="9"/>
  <c r="I39" i="9"/>
  <c r="I40" i="9"/>
  <c r="I41" i="9"/>
  <c r="I42" i="9"/>
  <c r="I43" i="9"/>
  <c r="I36" i="9"/>
  <c r="I27" i="9"/>
  <c r="I28" i="9"/>
  <c r="I29" i="9"/>
  <c r="I30" i="9"/>
  <c r="I31" i="9"/>
  <c r="I32" i="9"/>
  <c r="I26" i="9"/>
  <c r="F25" i="9"/>
  <c r="E25" i="9"/>
  <c r="I14" i="9"/>
  <c r="I15" i="9"/>
  <c r="I16" i="9"/>
  <c r="I17" i="9"/>
  <c r="I18" i="9"/>
  <c r="I19" i="9"/>
  <c r="I20" i="9"/>
  <c r="I13" i="9"/>
  <c r="K13" i="9" s="1"/>
  <c r="I4" i="9"/>
  <c r="I5" i="9"/>
  <c r="I6" i="9"/>
  <c r="I7" i="9"/>
  <c r="I8" i="9"/>
  <c r="I9" i="9"/>
  <c r="I3" i="9"/>
  <c r="AC47" i="8"/>
  <c r="AC48" i="8"/>
  <c r="AC49" i="8"/>
  <c r="AC50" i="8"/>
  <c r="AC51" i="8"/>
  <c r="AC52" i="8"/>
  <c r="AC56" i="8"/>
  <c r="AC57" i="8"/>
  <c r="AC58" i="8"/>
  <c r="AC59" i="8"/>
  <c r="AC60" i="8"/>
  <c r="AC61" i="8"/>
  <c r="AC62" i="8"/>
  <c r="AC63" i="8"/>
  <c r="AC46" i="8"/>
  <c r="D83" i="9" l="1"/>
  <c r="D82" i="9"/>
  <c r="D81" i="9"/>
  <c r="D80" i="9"/>
  <c r="D79" i="9"/>
  <c r="D78" i="9"/>
  <c r="D77" i="9"/>
  <c r="F83" i="9"/>
  <c r="L83" i="9" s="1"/>
  <c r="F82" i="9"/>
  <c r="L82" i="9" s="1"/>
  <c r="F81" i="9"/>
  <c r="L81" i="9" s="1"/>
  <c r="F80" i="9"/>
  <c r="L80" i="9" s="1"/>
  <c r="F79" i="9"/>
  <c r="L79" i="9" s="1"/>
  <c r="F78" i="9"/>
  <c r="L78" i="9" s="1"/>
  <c r="F77" i="9"/>
  <c r="L77" i="9" s="1"/>
  <c r="L85" i="9" s="1"/>
  <c r="D98" i="9"/>
  <c r="D97" i="9"/>
  <c r="D96" i="9"/>
  <c r="D95" i="9"/>
  <c r="D94" i="9"/>
  <c r="D93" i="9"/>
  <c r="D92" i="9"/>
  <c r="D91" i="9"/>
  <c r="F98" i="9"/>
  <c r="L98" i="9" s="1"/>
  <c r="F97" i="9"/>
  <c r="L97" i="9" s="1"/>
  <c r="F96" i="9"/>
  <c r="L96" i="9" s="1"/>
  <c r="F95" i="9"/>
  <c r="L95" i="9" s="1"/>
  <c r="F94" i="9"/>
  <c r="L94" i="9" s="1"/>
  <c r="F93" i="9"/>
  <c r="L93" i="9" s="1"/>
  <c r="F92" i="9"/>
  <c r="L92" i="9" s="1"/>
  <c r="F91" i="9"/>
  <c r="L91" i="9" s="1"/>
  <c r="L100" i="9" s="1"/>
  <c r="D69" i="9"/>
  <c r="D68" i="9"/>
  <c r="D67" i="9"/>
  <c r="D66" i="9"/>
  <c r="D65" i="9"/>
  <c r="D64" i="9"/>
  <c r="D63" i="9"/>
  <c r="D62" i="9"/>
  <c r="F69" i="9"/>
  <c r="L69" i="9" s="1"/>
  <c r="F68" i="9"/>
  <c r="L68" i="9" s="1"/>
  <c r="F67" i="9"/>
  <c r="L67" i="9" s="1"/>
  <c r="F66" i="9"/>
  <c r="L66" i="9" s="1"/>
  <c r="F65" i="9"/>
  <c r="L65" i="9" s="1"/>
  <c r="F64" i="9"/>
  <c r="L64" i="9" s="1"/>
  <c r="F63" i="9"/>
  <c r="L63" i="9" s="1"/>
  <c r="F62" i="9"/>
  <c r="L62" i="9" s="1"/>
  <c r="L71" i="9" s="1"/>
  <c r="D55" i="9"/>
  <c r="D54" i="9"/>
  <c r="D53" i="9"/>
  <c r="D52" i="9"/>
  <c r="D51" i="9"/>
  <c r="D50" i="9"/>
  <c r="D49" i="9"/>
  <c r="F55" i="9"/>
  <c r="L55" i="9" s="1"/>
  <c r="F54" i="9"/>
  <c r="L54" i="9" s="1"/>
  <c r="F53" i="9"/>
  <c r="L53" i="9" s="1"/>
  <c r="F52" i="9"/>
  <c r="L52" i="9" s="1"/>
  <c r="F51" i="9"/>
  <c r="L51" i="9" s="1"/>
  <c r="F50" i="9"/>
  <c r="L50" i="9" s="1"/>
  <c r="F49" i="9"/>
  <c r="L49" i="9" s="1"/>
  <c r="L57" i="9" s="1"/>
  <c r="J44" i="11"/>
  <c r="K44" i="11"/>
  <c r="K26" i="9"/>
  <c r="L32" i="9"/>
  <c r="L31" i="9"/>
  <c r="L30" i="9"/>
  <c r="L29" i="9"/>
  <c r="L28" i="9"/>
  <c r="L27" i="9"/>
  <c r="K36" i="9"/>
  <c r="L43" i="9"/>
  <c r="L42" i="9"/>
  <c r="L41" i="9"/>
  <c r="L40" i="9"/>
  <c r="L39" i="9"/>
  <c r="L38" i="9"/>
  <c r="L37" i="9"/>
  <c r="AE46" i="8"/>
  <c r="AE56" i="8"/>
  <c r="AF52" i="8"/>
  <c r="AF51" i="8"/>
  <c r="AF50" i="8"/>
  <c r="AF49" i="8"/>
  <c r="AF48" i="8"/>
  <c r="AF47" i="8"/>
  <c r="K3" i="9"/>
  <c r="L4" i="9"/>
  <c r="L5" i="9"/>
  <c r="L6" i="9"/>
  <c r="L7" i="9"/>
  <c r="L8" i="9"/>
  <c r="L9" i="9"/>
  <c r="L14" i="9"/>
  <c r="L15" i="9"/>
  <c r="L16" i="9"/>
  <c r="L17" i="9"/>
  <c r="L18" i="9"/>
  <c r="L19" i="9"/>
  <c r="L20" i="9"/>
  <c r="J91" i="9" l="1"/>
  <c r="H91" i="9"/>
  <c r="J92" i="9"/>
  <c r="H92" i="9"/>
  <c r="J93" i="9"/>
  <c r="H93" i="9"/>
  <c r="J94" i="9"/>
  <c r="H94" i="9"/>
  <c r="J95" i="9"/>
  <c r="H95" i="9"/>
  <c r="J96" i="9"/>
  <c r="H96" i="9"/>
  <c r="J97" i="9"/>
  <c r="H97" i="9"/>
  <c r="J98" i="9"/>
  <c r="H98" i="9"/>
  <c r="J77" i="9"/>
  <c r="H77" i="9"/>
  <c r="J78" i="9"/>
  <c r="H78" i="9"/>
  <c r="J79" i="9"/>
  <c r="H79" i="9"/>
  <c r="J80" i="9"/>
  <c r="H80" i="9"/>
  <c r="J81" i="9"/>
  <c r="H81" i="9"/>
  <c r="J82" i="9"/>
  <c r="H82" i="9"/>
  <c r="J83" i="9"/>
  <c r="H83" i="9"/>
  <c r="J62" i="9"/>
  <c r="H62" i="9"/>
  <c r="J63" i="9"/>
  <c r="H63" i="9"/>
  <c r="J64" i="9"/>
  <c r="H64" i="9"/>
  <c r="J65" i="9"/>
  <c r="H65" i="9"/>
  <c r="J66" i="9"/>
  <c r="H66" i="9"/>
  <c r="J67" i="9"/>
  <c r="H67" i="9"/>
  <c r="J68" i="9"/>
  <c r="H68" i="9"/>
  <c r="J69" i="9"/>
  <c r="H69" i="9"/>
  <c r="J49" i="9"/>
  <c r="H49" i="9"/>
  <c r="J50" i="9"/>
  <c r="H50" i="9"/>
  <c r="J51" i="9"/>
  <c r="H51" i="9"/>
  <c r="J52" i="9"/>
  <c r="H52" i="9"/>
  <c r="J53" i="9"/>
  <c r="H53" i="9"/>
  <c r="J54" i="9"/>
  <c r="H54" i="9"/>
  <c r="J55" i="9"/>
  <c r="H55" i="9"/>
  <c r="L36" i="9"/>
  <c r="O36" i="9" s="1"/>
  <c r="R36" i="9" s="1"/>
  <c r="S36" i="9" s="1"/>
  <c r="U36" i="9" s="1"/>
  <c r="L26" i="9"/>
  <c r="O26" i="9" s="1"/>
  <c r="R26" i="9" s="1"/>
  <c r="S26" i="9" s="1"/>
  <c r="U26" i="9" s="1"/>
  <c r="AF63" i="8"/>
  <c r="AF62" i="8"/>
  <c r="AF61" i="8"/>
  <c r="AF60" i="8"/>
  <c r="AF59" i="8"/>
  <c r="AF58" i="8"/>
  <c r="AF57" i="8"/>
  <c r="AF56" i="8"/>
  <c r="AI56" i="8" s="1"/>
  <c r="AL56" i="8" s="1"/>
  <c r="AM56" i="8" s="1"/>
  <c r="AO56" i="8" s="1"/>
  <c r="AF46" i="8"/>
  <c r="AI46" i="8" s="1"/>
  <c r="AL46" i="8" s="1"/>
  <c r="AM46" i="8" s="1"/>
  <c r="AO46" i="8" s="1"/>
  <c r="L13" i="9"/>
  <c r="O13" i="9" s="1"/>
  <c r="R13" i="9" s="1"/>
  <c r="S13" i="9" s="1"/>
  <c r="U13" i="9" s="1"/>
  <c r="L3" i="9"/>
  <c r="O3" i="9" s="1"/>
  <c r="R3" i="9" s="1"/>
  <c r="S3" i="9" s="1"/>
  <c r="U3" i="9" s="1"/>
  <c r="H85" i="9" l="1"/>
  <c r="J85" i="9"/>
  <c r="H100" i="9"/>
  <c r="J100" i="9"/>
  <c r="H71" i="9"/>
  <c r="J71" i="9"/>
  <c r="H57" i="9"/>
  <c r="J57" i="9"/>
  <c r="N62" i="9" l="1"/>
  <c r="N91" i="9"/>
  <c r="N77" i="9"/>
  <c r="N49" i="9"/>
</calcChain>
</file>

<file path=xl/sharedStrings.xml><?xml version="1.0" encoding="utf-8"?>
<sst xmlns="http://schemas.openxmlformats.org/spreadsheetml/2006/main" count="3165" uniqueCount="525">
  <si>
    <t>Results 2024</t>
  </si>
  <si>
    <t>Team Stats 2024</t>
  </si>
  <si>
    <t>Combined Results</t>
  </si>
  <si>
    <t>Home Results</t>
  </si>
  <si>
    <t>Away Results</t>
  </si>
  <si>
    <t>Combined Stats</t>
  </si>
  <si>
    <t>Home Stats</t>
  </si>
  <si>
    <t>Away Stats</t>
  </si>
  <si>
    <t>Result</t>
  </si>
  <si>
    <t>Count</t>
  </si>
  <si>
    <t>Percentage</t>
  </si>
  <si>
    <t>Avg Expected Goals</t>
  </si>
  <si>
    <t>Avg Goals For</t>
  </si>
  <si>
    <t>Expected Goal Discrepancy (xG - GF)</t>
  </si>
  <si>
    <t>Avg Expected Goals Against</t>
  </si>
  <si>
    <t>Avg Goals Against</t>
  </si>
  <si>
    <t>Expected Goal Difference (xG - xGA)</t>
  </si>
  <si>
    <t>Actual Goal Difference</t>
  </si>
  <si>
    <t>Average Possession</t>
  </si>
  <si>
    <t>W</t>
  </si>
  <si>
    <t>Combined</t>
  </si>
  <si>
    <t>D</t>
  </si>
  <si>
    <t>Home</t>
  </si>
  <si>
    <t>L</t>
  </si>
  <si>
    <t>Away</t>
  </si>
  <si>
    <t>Results 2023</t>
  </si>
  <si>
    <t>Team Stats 2023</t>
  </si>
  <si>
    <t>Cooper Results 2023</t>
  </si>
  <si>
    <t>Cooper Stats 2023</t>
  </si>
  <si>
    <t>Post Cooper / Nuno Results 2023</t>
  </si>
  <si>
    <t>Post Cooper / Nuno Stats 2023</t>
  </si>
  <si>
    <t>Why are forest so much better this season?</t>
  </si>
  <si>
    <t>Much lower loss % this season</t>
  </si>
  <si>
    <t>in 2023 coopers home form was actually much better than nunos</t>
  </si>
  <si>
    <t>However Coopers away form was the undoing. 1 away win in 9 is not good enough for the premier league</t>
  </si>
  <si>
    <t>Forest are actually producing less xG and overall goals this season compared to last. However they have massively reduced the amount of goals they are conceeding</t>
  </si>
  <si>
    <t>Deeper look into Nuno 2023 vs 2024</t>
  </si>
  <si>
    <t>Forest Slighly outperforming xG overall under Nuno. Bigger outperformance this year compared to last</t>
  </si>
  <si>
    <t>Massive reduction in Goals Against this season. 1.76 down to 1.2 is a very significant decrease in goals conceeded. Last season they were perhaps unlucky having conceeded 0.45 goals more than expected on average, compared to this season where there is a much smaller gap between expected and actual goals conceeded</t>
  </si>
  <si>
    <t>Home 2024 - Forest have actually created a lot of xG and are actually underperforming. They are also massively limiting the opposition teams with Forest having an xG Against them being below 1. They are also slighly outperforming the expected goals conceeded. But they are expected to win most games with their xGDiff being much higher than their actual GDiff. Finally Forest have also taken more control of their home games (although not as much as other teams in the league might) with their average possession going up around 10%.</t>
  </si>
  <si>
    <t>Away 2024 - Forest are massively outscoring xG this season. Around 0.29 over expected but they are also conceeded at a rate higher than expected conceededing 0.22 more than expected</t>
  </si>
  <si>
    <t>Players Overall Stats</t>
  </si>
  <si>
    <t>Players Overall Stats 2024</t>
  </si>
  <si>
    <t>Total Stats</t>
  </si>
  <si>
    <t>Per 90 Stats</t>
  </si>
  <si>
    <t>Player</t>
  </si>
  <si>
    <t>90s</t>
  </si>
  <si>
    <t>Gls</t>
  </si>
  <si>
    <t>Ast</t>
  </si>
  <si>
    <t>G+A</t>
  </si>
  <si>
    <t>G-PK</t>
  </si>
  <si>
    <t>PK</t>
  </si>
  <si>
    <t>xG</t>
  </si>
  <si>
    <t>npxG</t>
  </si>
  <si>
    <t>xAG</t>
  </si>
  <si>
    <t>npxG+xAG</t>
  </si>
  <si>
    <t>PrgC</t>
  </si>
  <si>
    <t>PrgP</t>
  </si>
  <si>
    <t>PrgR</t>
  </si>
  <si>
    <t xml:space="preserve">Gls </t>
  </si>
  <si>
    <t xml:space="preserve">Ast </t>
  </si>
  <si>
    <t xml:space="preserve">G+A </t>
  </si>
  <si>
    <t xml:space="preserve">G-PK </t>
  </si>
  <si>
    <t xml:space="preserve">PK </t>
  </si>
  <si>
    <t xml:space="preserve">xG </t>
  </si>
  <si>
    <t xml:space="preserve">npxG </t>
  </si>
  <si>
    <t xml:space="preserve">xAG </t>
  </si>
  <si>
    <t xml:space="preserve">npxG+xAG </t>
  </si>
  <si>
    <t xml:space="preserve">PrgC </t>
  </si>
  <si>
    <t xml:space="preserve">PrgP </t>
  </si>
  <si>
    <t>PrgR2</t>
  </si>
  <si>
    <t>Chris Wood</t>
  </si>
  <si>
    <t>Morgan Gibbs-White</t>
  </si>
  <si>
    <t>Callum Hudson-Odoi</t>
  </si>
  <si>
    <t>Nikola Milenković</t>
  </si>
  <si>
    <t>Ryan Yates</t>
  </si>
  <si>
    <t>Murillo</t>
  </si>
  <si>
    <t>Ramón Sosa</t>
  </si>
  <si>
    <t>Ola Aina</t>
  </si>
  <si>
    <t>Anthony Elanga</t>
  </si>
  <si>
    <t>Elliot Anderson</t>
  </si>
  <si>
    <t>Nicolás Domínguez</t>
  </si>
  <si>
    <t>Neco Williams</t>
  </si>
  <si>
    <t>Jota Silva</t>
  </si>
  <si>
    <t>Taiwo Awoniyi</t>
  </si>
  <si>
    <t>Álex Moreno</t>
  </si>
  <si>
    <t>James Ward-Prowse</t>
  </si>
  <si>
    <t>Willy Boly</t>
  </si>
  <si>
    <t>Matz Sels</t>
  </si>
  <si>
    <t>Ibrahim Sangaré</t>
  </si>
  <si>
    <t>Danilo</t>
  </si>
  <si>
    <t>Morato</t>
  </si>
  <si>
    <t>Harry Toffolo</t>
  </si>
  <si>
    <t>Eric da Silva Moreira</t>
  </si>
  <si>
    <t>Squad Total</t>
  </si>
  <si>
    <t>Opponent Total</t>
  </si>
  <si>
    <t>Players Overall Stats 2023</t>
  </si>
  <si>
    <t>Orel Mangala</t>
  </si>
  <si>
    <t>Moussa Niakhate</t>
  </si>
  <si>
    <t>Matt Turner</t>
  </si>
  <si>
    <t>Serge Aurier</t>
  </si>
  <si>
    <t>Gonzalo Montiel</t>
  </si>
  <si>
    <t>Andrew Omobamidele</t>
  </si>
  <si>
    <t>Divock Origi</t>
  </si>
  <si>
    <t>Nuno Tavares</t>
  </si>
  <si>
    <t>Odisseas Vlachodimos</t>
  </si>
  <si>
    <t>Joe Worrall</t>
  </si>
  <si>
    <t>Scott McKenna</t>
  </si>
  <si>
    <t>Felipe</t>
  </si>
  <si>
    <t>Brennan Johnson</t>
  </si>
  <si>
    <t>Gio Reyna</t>
  </si>
  <si>
    <t>Cheikhou Kouyaté</t>
  </si>
  <si>
    <t>Rodrigo Ribeiro</t>
  </si>
  <si>
    <t>Andrey Santos</t>
  </si>
  <si>
    <t>Brandon Aguilera</t>
  </si>
  <si>
    <t>Per 90</t>
  </si>
  <si>
    <t>Goals Per 90 (Non Penalty)</t>
  </si>
  <si>
    <t>xG Per 90 (Non Penalty)</t>
  </si>
  <si>
    <t>Goals</t>
  </si>
  <si>
    <t>Goals Per 90 minus Pens</t>
  </si>
  <si>
    <t xml:space="preserve">non-pen xG </t>
  </si>
  <si>
    <t>xG Outperformance (Goals/xG)</t>
  </si>
  <si>
    <t>Goals (Non Penalty)</t>
  </si>
  <si>
    <t>xG (Non Penalty)</t>
  </si>
  <si>
    <t>xG Outperformance</t>
  </si>
  <si>
    <t>2023 Cooper</t>
  </si>
  <si>
    <t>Chris Wood (2024)</t>
  </si>
  <si>
    <t>Chris Wood (Cooper)</t>
  </si>
  <si>
    <t>Chris Wood (Nuno)</t>
  </si>
  <si>
    <t>2023 Nuno</t>
  </si>
  <si>
    <t>Wood is outperforming his xG much more this season. 0.31 compared to 0.11 last season. Outperforming xG means he is an elite finisher but to be outpeforming it 3x means he is in fantastic form (this is without penalties)</t>
  </si>
  <si>
    <t>However his non-penalty xG per 90 is only 0.35 but he is scoring every 0.63 games. meaning he is only outperforming xG by around double which is still unprecidented</t>
  </si>
  <si>
    <t>Take-Ons</t>
  </si>
  <si>
    <t>Carries</t>
  </si>
  <si>
    <t>Goals Per 90</t>
  </si>
  <si>
    <t>Assists Per 90</t>
  </si>
  <si>
    <t>xG Per 90</t>
  </si>
  <si>
    <t>xA Per 90</t>
  </si>
  <si>
    <t>Progressive Carries</t>
  </si>
  <si>
    <t>Progressive Passes</t>
  </si>
  <si>
    <t>Att</t>
  </si>
  <si>
    <t>Succ</t>
  </si>
  <si>
    <t>Tkld</t>
  </si>
  <si>
    <t>TotDist</t>
  </si>
  <si>
    <t>Progressive Carry Distance Per 90</t>
  </si>
  <si>
    <t>1/3</t>
  </si>
  <si>
    <t>Carries Penalty Area</t>
  </si>
  <si>
    <t>Mis</t>
  </si>
  <si>
    <t>Dispossessed</t>
  </si>
  <si>
    <t>Shot Creation Actions</t>
  </si>
  <si>
    <t xml:space="preserve">MGW </t>
  </si>
  <si>
    <t>Pos</t>
  </si>
  <si>
    <t>SCA</t>
  </si>
  <si>
    <t>Shot Creating Actions Per 90</t>
  </si>
  <si>
    <t>GCA</t>
  </si>
  <si>
    <t>Goal Creating Actions Per 90</t>
  </si>
  <si>
    <t xml:space="preserve">MGW is carrying on this season jusr like usual for him. Being the link between attack and defence </t>
  </si>
  <si>
    <t>MF</t>
  </si>
  <si>
    <t xml:space="preserve">Want to highlight his increased focus this year for take ons. He is having to make shorter passes due to how the team is set up now, but they are still progressive and bring players into the attack. </t>
  </si>
  <si>
    <t>MF,FW</t>
  </si>
  <si>
    <t>Assist numbers are much lower this year but his goal numbers are up. Furthermore his Shot and Goal creating actions have remained relatively the same</t>
  </si>
  <si>
    <t>Passing</t>
  </si>
  <si>
    <t>His take on % success has increased massively this season</t>
  </si>
  <si>
    <t>Progressive Pass Distance Per 90</t>
  </si>
  <si>
    <t>Progressive Passes Per 90</t>
  </si>
  <si>
    <t>PrgDist%</t>
  </si>
  <si>
    <t>Successful Take-Ons Per 90</t>
  </si>
  <si>
    <t>PrgDist</t>
  </si>
  <si>
    <t>Progressive Carries Per 90</t>
  </si>
  <si>
    <t>Misc Stats Per 90</t>
  </si>
  <si>
    <t>Crs</t>
  </si>
  <si>
    <t>Int</t>
  </si>
  <si>
    <t>Recov</t>
  </si>
  <si>
    <t>Won</t>
  </si>
  <si>
    <t>Lost</t>
  </si>
  <si>
    <t>Won%</t>
  </si>
  <si>
    <t>Tackles Per 90</t>
  </si>
  <si>
    <t>Challenges</t>
  </si>
  <si>
    <t>Blocks</t>
  </si>
  <si>
    <t>Tackles Won Per 90</t>
  </si>
  <si>
    <t>Tackles in the Defensive 3rd</t>
  </si>
  <si>
    <t>Tackles in the Middle 3rd</t>
  </si>
  <si>
    <t>Att 3rd</t>
  </si>
  <si>
    <t>Tkl</t>
  </si>
  <si>
    <t>Blocks Per 90</t>
  </si>
  <si>
    <t>Shots Blocked Per 90</t>
  </si>
  <si>
    <t>Passes Blocked Per 90</t>
  </si>
  <si>
    <t>Interceptions Per 90</t>
  </si>
  <si>
    <t>Tackles + Interceptions Per 90</t>
  </si>
  <si>
    <t>Clr</t>
  </si>
  <si>
    <t>Err</t>
  </si>
  <si>
    <t>Murillo 2023</t>
  </si>
  <si>
    <t>Take ons</t>
  </si>
  <si>
    <t>Murillo 2024</t>
  </si>
  <si>
    <t>Attempted Take-Ons Per 90</t>
  </si>
  <si>
    <t>Tackled During Take-On Per 90</t>
  </si>
  <si>
    <t>Carries Into Opponents 3rd Per 90</t>
  </si>
  <si>
    <t>Tackles</t>
  </si>
  <si>
    <t>Tackles in Defensive 3rd</t>
  </si>
  <si>
    <t>Tackles in Middle 3rd</t>
  </si>
  <si>
    <t>Milenkovic</t>
  </si>
  <si>
    <t>Aerial Duels Won Per 90</t>
  </si>
  <si>
    <t>Aerial Duels Lost Per 90</t>
  </si>
  <si>
    <t>Aerial Duel Success Rate</t>
  </si>
  <si>
    <t>Shot and Goal Creation Stats</t>
  </si>
  <si>
    <t>Shot and Goal Creation Stats 2024</t>
  </si>
  <si>
    <t>SCA90</t>
  </si>
  <si>
    <t>GCA90</t>
  </si>
  <si>
    <t>DF</t>
  </si>
  <si>
    <t>GK</t>
  </si>
  <si>
    <t>FW</t>
  </si>
  <si>
    <t>FW,MF</t>
  </si>
  <si>
    <t>MF,DF</t>
  </si>
  <si>
    <t>Shot and Goal Creation Stats 2023</t>
  </si>
  <si>
    <t>DF,MF</t>
  </si>
  <si>
    <t>Defensive Stats</t>
  </si>
  <si>
    <t>Defensive Stats 2024</t>
  </si>
  <si>
    <t>Total Defensive Stats</t>
  </si>
  <si>
    <t>Defensive Stats Per 90</t>
  </si>
  <si>
    <t>TklW</t>
  </si>
  <si>
    <t>Def 3rd</t>
  </si>
  <si>
    <t>Mid 3rd</t>
  </si>
  <si>
    <t>Tkl%</t>
  </si>
  <si>
    <t>Sh</t>
  </si>
  <si>
    <t>Pass</t>
  </si>
  <si>
    <t>Tkl+Int</t>
  </si>
  <si>
    <t>Defensive Stats 2023</t>
  </si>
  <si>
    <t>Possession Data</t>
  </si>
  <si>
    <t>Possession Stats 2024</t>
  </si>
  <si>
    <t>Total Possession Stats</t>
  </si>
  <si>
    <t>Possession Stats Per 90</t>
  </si>
  <si>
    <t>Succ%</t>
  </si>
  <si>
    <t>Tkld%</t>
  </si>
  <si>
    <t>CPA</t>
  </si>
  <si>
    <t>Dis</t>
  </si>
  <si>
    <t>Carries Into Opponents 3rd</t>
  </si>
  <si>
    <t>Possession Stats 2023</t>
  </si>
  <si>
    <t>Passing Stats</t>
  </si>
  <si>
    <t>Passing Stats 2024</t>
  </si>
  <si>
    <t>Total Passing Stats</t>
  </si>
  <si>
    <t>Passing Per 90 Stats</t>
  </si>
  <si>
    <t>Cmp%</t>
  </si>
  <si>
    <t>Passing Stats 2023</t>
  </si>
  <si>
    <t>Misc Stats</t>
  </si>
  <si>
    <t>Misc Stats 2024</t>
  </si>
  <si>
    <t>Total Misc Stats</t>
  </si>
  <si>
    <t>Misc Stats 2023</t>
  </si>
  <si>
    <t>Raw Fixture Data</t>
  </si>
  <si>
    <t>Raw Fixture Data 2024</t>
  </si>
  <si>
    <t>Date</t>
  </si>
  <si>
    <t>Time</t>
  </si>
  <si>
    <t>Round</t>
  </si>
  <si>
    <t>Day</t>
  </si>
  <si>
    <t>Venue</t>
  </si>
  <si>
    <t>GF</t>
  </si>
  <si>
    <t>GA</t>
  </si>
  <si>
    <t>Opponent</t>
  </si>
  <si>
    <t>xGA</t>
  </si>
  <si>
    <t>Poss</t>
  </si>
  <si>
    <t>Attendance</t>
  </si>
  <si>
    <t>Captain</t>
  </si>
  <si>
    <t>Formation</t>
  </si>
  <si>
    <t>Opp Formation</t>
  </si>
  <si>
    <t>Referee</t>
  </si>
  <si>
    <t>2024-08-17</t>
  </si>
  <si>
    <t>15:00</t>
  </si>
  <si>
    <t>Matchweek 1</t>
  </si>
  <si>
    <t>Sat</t>
  </si>
  <si>
    <t>Bournemouth</t>
  </si>
  <si>
    <t>4-2-3-1</t>
  </si>
  <si>
    <t>Michael Oliver</t>
  </si>
  <si>
    <t>2024-08-24</t>
  </si>
  <si>
    <t>Matchweek 2</t>
  </si>
  <si>
    <t>Southampton</t>
  </si>
  <si>
    <t>3-5-2</t>
  </si>
  <si>
    <t>Samuel Barrott</t>
  </si>
  <si>
    <t>Goals Against</t>
  </si>
  <si>
    <t>2024-08-31</t>
  </si>
  <si>
    <t>Matchweek 3</t>
  </si>
  <si>
    <t>Wolves</t>
  </si>
  <si>
    <t>4-4-1-1</t>
  </si>
  <si>
    <t>Simon Hooper</t>
  </si>
  <si>
    <t>2024-09-14</t>
  </si>
  <si>
    <t>Matchweek 4</t>
  </si>
  <si>
    <t>Liverpool</t>
  </si>
  <si>
    <t>2024-09-22</t>
  </si>
  <si>
    <t>14:00</t>
  </si>
  <si>
    <t>Matchweek 5</t>
  </si>
  <si>
    <t>Sun</t>
  </si>
  <si>
    <t>Brighton</t>
  </si>
  <si>
    <t>Robert Jones</t>
  </si>
  <si>
    <t>2024-09-28</t>
  </si>
  <si>
    <t>Matchweek 6</t>
  </si>
  <si>
    <t>Fulham</t>
  </si>
  <si>
    <t>4-4-2</t>
  </si>
  <si>
    <t>Joshua Smith</t>
  </si>
  <si>
    <t>2024-10-06</t>
  </si>
  <si>
    <t>Matchweek 7</t>
  </si>
  <si>
    <t>Chelsea</t>
  </si>
  <si>
    <t>Chris Kavanagh</t>
  </si>
  <si>
    <t>2024-10-21</t>
  </si>
  <si>
    <t>20:00</t>
  </si>
  <si>
    <t>Matchweek 8</t>
  </si>
  <si>
    <t>Mon</t>
  </si>
  <si>
    <t>Crystal Palace</t>
  </si>
  <si>
    <t>3-1-4-2</t>
  </si>
  <si>
    <t>Tim Robinson</t>
  </si>
  <si>
    <t>2024-10-25</t>
  </si>
  <si>
    <t>Matchweek 9</t>
  </si>
  <si>
    <t>Fri</t>
  </si>
  <si>
    <t>Leicester City</t>
  </si>
  <si>
    <t>Craig Pawson</t>
  </si>
  <si>
    <t>2024-11-02</t>
  </si>
  <si>
    <t>Matchweek 10</t>
  </si>
  <si>
    <t>West Ham</t>
  </si>
  <si>
    <t>3-4-3</t>
  </si>
  <si>
    <t>Peter Bankes</t>
  </si>
  <si>
    <t>2024-11-10</t>
  </si>
  <si>
    <t>Matchweek 11</t>
  </si>
  <si>
    <t>Newcastle Utd</t>
  </si>
  <si>
    <t>4-3-3</t>
  </si>
  <si>
    <t>Anthony Taylor</t>
  </si>
  <si>
    <t>2024-11-23</t>
  </si>
  <si>
    <t>Matchweek 12</t>
  </si>
  <si>
    <t>Arsenal</t>
  </si>
  <si>
    <t>2024-11-30</t>
  </si>
  <si>
    <t>Matchweek 13</t>
  </si>
  <si>
    <t>Ipswich Town</t>
  </si>
  <si>
    <t>Tony Harrington</t>
  </si>
  <si>
    <t>2024-12-04</t>
  </si>
  <si>
    <t>19:30</t>
  </si>
  <si>
    <t>Matchweek 14</t>
  </si>
  <si>
    <t>Wed</t>
  </si>
  <si>
    <t>Manchester City</t>
  </si>
  <si>
    <t>2024-12-07</t>
  </si>
  <si>
    <t>17:30</t>
  </si>
  <si>
    <t>Matchweek 15</t>
  </si>
  <si>
    <t>Manchester Utd</t>
  </si>
  <si>
    <t>Darren England</t>
  </si>
  <si>
    <t>2024-12-14</t>
  </si>
  <si>
    <t>Matchweek 16</t>
  </si>
  <si>
    <t>Aston Villa</t>
  </si>
  <si>
    <t>2024-12-21</t>
  </si>
  <si>
    <t>Matchweek 17</t>
  </si>
  <si>
    <t>Brentford</t>
  </si>
  <si>
    <t>2024-12-26</t>
  </si>
  <si>
    <t>Matchweek 18</t>
  </si>
  <si>
    <t>Thu</t>
  </si>
  <si>
    <t>Tottenham</t>
  </si>
  <si>
    <t>2024-12-29</t>
  </si>
  <si>
    <t>Matchweek 19</t>
  </si>
  <si>
    <t>Everton</t>
  </si>
  <si>
    <t>2025-01-06</t>
  </si>
  <si>
    <t>Matchweek 20</t>
  </si>
  <si>
    <t>2025-01-14</t>
  </si>
  <si>
    <t>Matchweek 21</t>
  </si>
  <si>
    <t>Tue</t>
  </si>
  <si>
    <t>2025-01-19</t>
  </si>
  <si>
    <t>Matchweek 22</t>
  </si>
  <si>
    <t>2025-01-25</t>
  </si>
  <si>
    <t>Matchweek 23</t>
  </si>
  <si>
    <t>2025-02-01</t>
  </si>
  <si>
    <t>Matchweek 24</t>
  </si>
  <si>
    <t>2025-02-15</t>
  </si>
  <si>
    <t>Matchweek 25</t>
  </si>
  <si>
    <t>2025-02-22</t>
  </si>
  <si>
    <t>Matchweek 26</t>
  </si>
  <si>
    <t>2025-02-25</t>
  </si>
  <si>
    <t>19:45</t>
  </si>
  <si>
    <t>Matchweek 27</t>
  </si>
  <si>
    <t>2025-03-08</t>
  </si>
  <si>
    <t>Matchweek 28</t>
  </si>
  <si>
    <t>2025-03-15</t>
  </si>
  <si>
    <t>Matchweek 29</t>
  </si>
  <si>
    <t>2025-04-01</t>
  </si>
  <si>
    <t>Matchweek 30</t>
  </si>
  <si>
    <t>2025-04-05</t>
  </si>
  <si>
    <t>Matchweek 31</t>
  </si>
  <si>
    <t>2025-04-12</t>
  </si>
  <si>
    <t>Matchweek 32</t>
  </si>
  <si>
    <t>2025-04-19</t>
  </si>
  <si>
    <t>Matchweek 33</t>
  </si>
  <si>
    <t>2025-04-26</t>
  </si>
  <si>
    <t>Matchweek 34</t>
  </si>
  <si>
    <t>2025-05-03</t>
  </si>
  <si>
    <t>Matchweek 35</t>
  </si>
  <si>
    <t>2025-05-10</t>
  </si>
  <si>
    <t>Matchweek 36</t>
  </si>
  <si>
    <t>2025-05-18</t>
  </si>
  <si>
    <t>Matchweek 37</t>
  </si>
  <si>
    <t>2025-05-25</t>
  </si>
  <si>
    <t>16:00</t>
  </si>
  <si>
    <t>Matchweek 38</t>
  </si>
  <si>
    <t>Raw Fixture Data 2023</t>
  </si>
  <si>
    <t>2024 Home</t>
  </si>
  <si>
    <t>T Test on the home and away xG</t>
  </si>
  <si>
    <t>u = 0 as H0 is no significant difference</t>
  </si>
  <si>
    <t>Difference (d)  (GF - xG)</t>
  </si>
  <si>
    <t xml:space="preserve">Mean of differences </t>
  </si>
  <si>
    <t>Difference squared (d^2)</t>
  </si>
  <si>
    <t>Sum of Squared Deviations</t>
  </si>
  <si>
    <t>Variance</t>
  </si>
  <si>
    <t>Standard Deviation</t>
  </si>
  <si>
    <t>t</t>
  </si>
  <si>
    <t>2023-08-12</t>
  </si>
  <si>
    <t>12:30</t>
  </si>
  <si>
    <t>2023-08-18</t>
  </si>
  <si>
    <t>Sheffield Utd</t>
  </si>
  <si>
    <t>2023-08-26</t>
  </si>
  <si>
    <t>Stuart Attwell</t>
  </si>
  <si>
    <t>2023-09-02</t>
  </si>
  <si>
    <t>2023-09-18</t>
  </si>
  <si>
    <t>Burnley</t>
  </si>
  <si>
    <t>2023-09-23</t>
  </si>
  <si>
    <t>5-4-1</t>
  </si>
  <si>
    <t>2023-10-01</t>
  </si>
  <si>
    <t>Paul Tierney</t>
  </si>
  <si>
    <t>2023-10-07</t>
  </si>
  <si>
    <t>2023-10-21</t>
  </si>
  <si>
    <t>Luton Town</t>
  </si>
  <si>
    <t>2024 Away</t>
  </si>
  <si>
    <t>2023-10-29</t>
  </si>
  <si>
    <t>2023-11-05</t>
  </si>
  <si>
    <t>Jarred Gillett</t>
  </si>
  <si>
    <t>2023-11-12</t>
  </si>
  <si>
    <t>Michael Salisbury</t>
  </si>
  <si>
    <t>2023-11-25</t>
  </si>
  <si>
    <t>4-1-4-1</t>
  </si>
  <si>
    <t>2023-12-02</t>
  </si>
  <si>
    <t>2023-12-06</t>
  </si>
  <si>
    <t>2023-12-09</t>
  </si>
  <si>
    <t>2023-12-15</t>
  </si>
  <si>
    <t>2023-12-23</t>
  </si>
  <si>
    <t>2023-12-26</t>
  </si>
  <si>
    <t>2023-12-30</t>
  </si>
  <si>
    <t>2024-01-20</t>
  </si>
  <si>
    <t>2024-01-30</t>
  </si>
  <si>
    <t>2024-02-04</t>
  </si>
  <si>
    <t>Rebecca Welch</t>
  </si>
  <si>
    <t>2024-02-10</t>
  </si>
  <si>
    <t>2024-02-17</t>
  </si>
  <si>
    <t>Thomas Bramall</t>
  </si>
  <si>
    <t>2024-02-24</t>
  </si>
  <si>
    <t>2024-03-02</t>
  </si>
  <si>
    <t>2024-03-10</t>
  </si>
  <si>
    <t>2024-03-16</t>
  </si>
  <si>
    <t>2024-03-30</t>
  </si>
  <si>
    <t>2024-04-02</t>
  </si>
  <si>
    <t>2024-04-07</t>
  </si>
  <si>
    <t>18:00</t>
  </si>
  <si>
    <t>2024-04-13</t>
  </si>
  <si>
    <t>3-4-1-2</t>
  </si>
  <si>
    <t>2024-04-21</t>
  </si>
  <si>
    <t>13:30</t>
  </si>
  <si>
    <t>2024-04-28</t>
  </si>
  <si>
    <t>16:30</t>
  </si>
  <si>
    <t>2024-05-04</t>
  </si>
  <si>
    <t>2024-05-11</t>
  </si>
  <si>
    <t>2024-05-19</t>
  </si>
  <si>
    <t>Graham Scott</t>
  </si>
  <si>
    <t>Raw Cooper Fixture Data 2023</t>
  </si>
  <si>
    <t>Raw Post Cooper / Nuno Fixture Data 2023</t>
  </si>
  <si>
    <t>No significant difference</t>
  </si>
  <si>
    <t>T Test on the home and away xGA</t>
  </si>
  <si>
    <t>Pearson correlation coefficient Between xG and Actual Goals (Home)</t>
  </si>
  <si>
    <t>xi - x</t>
  </si>
  <si>
    <t>yi - y</t>
  </si>
  <si>
    <t>(xi - x) * (yi - y)</t>
  </si>
  <si>
    <t>(xi - x)^2</t>
  </si>
  <si>
    <t>(yi-y)^2</t>
  </si>
  <si>
    <t>r = (sum(xi-x)(yi-y)) / (SQRT(sum((xi-x)^2(yi-y)^2))</t>
  </si>
  <si>
    <t>GF - GF Mean</t>
  </si>
  <si>
    <t>xG - xG Mean]</t>
  </si>
  <si>
    <t>GF-GF Mean * xG - xG Mean</t>
  </si>
  <si>
    <t>(GF - GF Mean)^2</t>
  </si>
  <si>
    <t>(xG - xG Mean)^2</t>
  </si>
  <si>
    <t>r</t>
  </si>
  <si>
    <t>Mean</t>
  </si>
  <si>
    <t>SUM</t>
  </si>
  <si>
    <t>Pearson correlation coefficient Between xG and Actual Goals (Away)</t>
  </si>
  <si>
    <t>Pearson correlation coefficient between xGA and Actual Goals (Home)</t>
  </si>
  <si>
    <t>GA - GA Mean</t>
  </si>
  <si>
    <t>xGA - xGA Mean</t>
  </si>
  <si>
    <t>GA-GA Mean * xGA - xGA Mean</t>
  </si>
  <si>
    <t>(GA - GA Mean)^2</t>
  </si>
  <si>
    <t>(xGA - xGA Mean)^2</t>
  </si>
  <si>
    <t>Pearson correlation coefficient between xGA and Actual Goals (Away)</t>
  </si>
  <si>
    <t>Sum</t>
  </si>
  <si>
    <t>Mean Goals Scored Home 2024</t>
  </si>
  <si>
    <t>Mean Goals Scored Away 2024</t>
  </si>
  <si>
    <t>Mean xG Home 2024</t>
  </si>
  <si>
    <t>Mean xG Away 2024</t>
  </si>
  <si>
    <t>Mean Goals Conceeded Home 2024</t>
  </si>
  <si>
    <t>Mean Goals Conceeded Away 2024</t>
  </si>
  <si>
    <t>Mean xG Against Home 2024</t>
  </si>
  <si>
    <t>Mean xG Against Away 2024</t>
  </si>
  <si>
    <t>Data acquired from fbref.com</t>
  </si>
  <si>
    <t>Performance</t>
  </si>
  <si>
    <t>Expected</t>
  </si>
  <si>
    <t>Passes</t>
  </si>
  <si>
    <t>Squad</t>
  </si>
  <si>
    <t>Start</t>
  </si>
  <si>
    <t>Min</t>
  </si>
  <si>
    <t>PKatt</t>
  </si>
  <si>
    <t>SoT</t>
  </si>
  <si>
    <t>CrdY</t>
  </si>
  <si>
    <t>CrdR</t>
  </si>
  <si>
    <t>Touches</t>
  </si>
  <si>
    <t>Cmp</t>
  </si>
  <si>
    <t>Match Report</t>
  </si>
  <si>
    <t>L 1–2</t>
  </si>
  <si>
    <t>Nott'ham Forest</t>
  </si>
  <si>
    <t>N</t>
  </si>
  <si>
    <t>W 2–1</t>
  </si>
  <si>
    <t>L 2–3</t>
  </si>
  <si>
    <t>W 1–0</t>
  </si>
  <si>
    <t>D 1–1</t>
  </si>
  <si>
    <t>L 0–2</t>
  </si>
  <si>
    <t>D 0–0</t>
  </si>
  <si>
    <t>Y</t>
  </si>
  <si>
    <t>D 2–2</t>
  </si>
  <si>
    <t>L 0–1</t>
  </si>
  <si>
    <t>L 0–5</t>
  </si>
  <si>
    <t>W 3–1</t>
  </si>
  <si>
    <t>L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</si>
</sst>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u/>
      <sz val="11"/>
      <color theme="10"/>
      <name val="Calibri"/>
      <family val="2"/>
      <scheme val="minor"/>
    </font>
    <font>
      <b/>
      <sz val="11"/>
      <color rgb="FFFF0000"/>
      <name val="Calibri"/>
      <family val="2"/>
      <scheme val="minor"/>
    </font>
    <font>
      <b/>
      <sz val="11"/>
      <color rgb="FF008000"/>
      <name val="Calibri"/>
      <family val="2"/>
      <scheme val="minor"/>
    </font>
    <font>
      <b/>
      <sz val="11"/>
      <color rgb="FF0000FF"/>
      <name val="Calibri"/>
      <family val="2"/>
      <scheme val="minor"/>
    </font>
    <font>
      <sz val="11"/>
      <color rgb="FF000000"/>
      <name val="Calibri"/>
      <scheme val="minor"/>
    </font>
    <font>
      <b/>
      <sz val="11"/>
      <color rgb="FF000000"/>
      <name val="Calibri"/>
      <scheme val="minor"/>
    </font>
  </fonts>
  <fills count="13">
    <fill>
      <patternFill patternType="none"/>
    </fill>
    <fill>
      <patternFill patternType="gray125"/>
    </fill>
    <fill>
      <patternFill patternType="solid">
        <fgColor rgb="FF92D050"/>
        <bgColor rgb="FF000000"/>
      </patternFill>
    </fill>
    <fill>
      <patternFill patternType="solid">
        <fgColor rgb="FFF78D8D"/>
        <bgColor rgb="FF000000"/>
      </patternFill>
    </fill>
    <fill>
      <patternFill patternType="solid">
        <fgColor rgb="FFFFFF00"/>
        <bgColor rgb="FF000000"/>
      </patternFill>
    </fill>
    <fill>
      <patternFill patternType="solid">
        <fgColor rgb="FFB2C0DB"/>
        <bgColor rgb="FF000000"/>
      </patternFill>
    </fill>
    <fill>
      <patternFill patternType="solid">
        <fgColor theme="9" tint="0.39997558519241921"/>
        <bgColor indexed="64"/>
      </patternFill>
    </fill>
    <fill>
      <patternFill patternType="solid">
        <fgColor rgb="FFBDFCD9"/>
        <bgColor indexed="64"/>
      </patternFill>
    </fill>
    <fill>
      <patternFill patternType="solid">
        <fgColor rgb="FFF49BFA"/>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theme="0" tint="-0.14999847407452621"/>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949698"/>
      </right>
      <top/>
      <bottom/>
      <diagonal/>
    </border>
    <border>
      <left style="thin">
        <color rgb="FF949698"/>
      </left>
      <right/>
      <top/>
      <bottom/>
      <diagonal/>
    </border>
  </borders>
  <cellStyleXfs count="2">
    <xf numFmtId="0" fontId="0" fillId="0" borderId="0"/>
    <xf numFmtId="0" fontId="5" fillId="0" borderId="0" applyNumberFormat="0" applyFill="0" applyBorder="0" applyAlignment="0" applyProtection="0"/>
  </cellStyleXfs>
  <cellXfs count="73">
    <xf numFmtId="0" fontId="0" fillId="0" borderId="0" xfId="0"/>
    <xf numFmtId="0" fontId="1" fillId="0" borderId="2" xfId="0" applyFont="1" applyBorder="1" applyAlignment="1">
      <alignment horizontal="center" vertical="top"/>
    </xf>
    <xf numFmtId="2" fontId="0" fillId="0" borderId="0" xfId="0" applyNumberFormat="1"/>
    <xf numFmtId="2" fontId="1" fillId="0" borderId="2" xfId="0" applyNumberFormat="1" applyFont="1" applyBorder="1" applyAlignment="1">
      <alignment horizontal="center" vertical="top"/>
    </xf>
    <xf numFmtId="164" fontId="0" fillId="0" borderId="0" xfId="0" applyNumberFormat="1"/>
    <xf numFmtId="1" fontId="0" fillId="0" borderId="0" xfId="0" applyNumberFormat="1"/>
    <xf numFmtId="0" fontId="3" fillId="0" borderId="1" xfId="0" applyFont="1" applyBorder="1" applyAlignment="1"/>
    <xf numFmtId="0" fontId="3" fillId="2" borderId="1" xfId="0" applyFont="1" applyFill="1" applyBorder="1" applyAlignment="1"/>
    <xf numFmtId="0" fontId="2" fillId="2" borderId="0" xfId="0" applyFont="1" applyFill="1" applyBorder="1" applyAlignment="1"/>
    <xf numFmtId="0" fontId="2" fillId="3" borderId="0" xfId="0" applyFont="1" applyFill="1" applyBorder="1" applyAlignment="1"/>
    <xf numFmtId="0" fontId="3" fillId="4" borderId="1" xfId="0" applyFont="1" applyFill="1" applyBorder="1" applyAlignment="1"/>
    <xf numFmtId="0" fontId="2" fillId="5" borderId="0" xfId="0" applyFont="1" applyFill="1" applyBorder="1" applyAlignment="1"/>
    <xf numFmtId="0" fontId="2" fillId="4" borderId="0" xfId="0" applyFont="1" applyFill="1" applyBorder="1" applyAlignment="1"/>
    <xf numFmtId="0" fontId="4" fillId="6" borderId="0" xfId="0" applyFont="1" applyFill="1"/>
    <xf numFmtId="0" fontId="2" fillId="6" borderId="0" xfId="0" applyFont="1" applyFill="1" applyBorder="1" applyAlignment="1"/>
    <xf numFmtId="0" fontId="2" fillId="7" borderId="0" xfId="0" applyFont="1" applyFill="1" applyBorder="1" applyAlignment="1"/>
    <xf numFmtId="0" fontId="0" fillId="7" borderId="0" xfId="0" applyFill="1"/>
    <xf numFmtId="0" fontId="0" fillId="8" borderId="0" xfId="0" applyFill="1"/>
    <xf numFmtId="0" fontId="0" fillId="0" borderId="0" xfId="0" applyFill="1"/>
    <xf numFmtId="0" fontId="2" fillId="8" borderId="0" xfId="0" applyFont="1" applyFill="1" applyBorder="1" applyAlignment="1"/>
    <xf numFmtId="0" fontId="0" fillId="0" borderId="0" xfId="0" applyFill="1" applyBorder="1"/>
    <xf numFmtId="0" fontId="3" fillId="0" borderId="0" xfId="0" applyFont="1" applyFill="1" applyBorder="1" applyAlignment="1"/>
    <xf numFmtId="164" fontId="1" fillId="0" borderId="2" xfId="0" applyNumberFormat="1" applyFont="1" applyBorder="1" applyAlignment="1">
      <alignment horizontal="center" vertical="top"/>
    </xf>
    <xf numFmtId="1" fontId="1" fillId="0" borderId="2" xfId="0" applyNumberFormat="1" applyFont="1" applyBorder="1" applyAlignment="1">
      <alignment horizontal="center" vertical="top"/>
    </xf>
    <xf numFmtId="0" fontId="0" fillId="9" borderId="0" xfId="0" applyFill="1"/>
    <xf numFmtId="0" fontId="2" fillId="10" borderId="0" xfId="0" applyFont="1" applyFill="1" applyBorder="1" applyAlignment="1"/>
    <xf numFmtId="0" fontId="0" fillId="11" borderId="0" xfId="0" applyFill="1"/>
    <xf numFmtId="0" fontId="1" fillId="0" borderId="0" xfId="0" applyFont="1"/>
    <xf numFmtId="2" fontId="1" fillId="0" borderId="0" xfId="0" applyNumberFormat="1" applyFont="1"/>
    <xf numFmtId="164" fontId="1" fillId="0" borderId="0" xfId="0" applyNumberFormat="1" applyFont="1"/>
    <xf numFmtId="1" fontId="1" fillId="0" borderId="0" xfId="0" applyNumberFormat="1" applyFont="1"/>
    <xf numFmtId="2" fontId="1" fillId="0" borderId="1" xfId="0" applyNumberFormat="1" applyFont="1" applyBorder="1" applyAlignment="1">
      <alignment horizontal="center" vertical="top"/>
    </xf>
    <xf numFmtId="1"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2" fontId="0" fillId="12" borderId="0" xfId="0" applyNumberFormat="1" applyFont="1" applyFill="1"/>
    <xf numFmtId="164" fontId="0" fillId="12" borderId="0" xfId="0" applyNumberFormat="1" applyFont="1" applyFill="1"/>
    <xf numFmtId="1" fontId="0" fillId="12" borderId="0" xfId="0" applyNumberFormat="1" applyFont="1" applyFill="1"/>
    <xf numFmtId="0" fontId="5" fillId="0" borderId="0" xfId="1"/>
    <xf numFmtId="14" fontId="5" fillId="0" borderId="0" xfId="1" applyNumberFormat="1"/>
    <xf numFmtId="0" fontId="6" fillId="0" borderId="0" xfId="0" applyFont="1"/>
    <xf numFmtId="0" fontId="7" fillId="0" borderId="0" xfId="0" applyFont="1"/>
    <xf numFmtId="0" fontId="8" fillId="0" borderId="0" xfId="0" applyFont="1"/>
    <xf numFmtId="0" fontId="1" fillId="10" borderId="0" xfId="0" applyFont="1" applyFill="1"/>
    <xf numFmtId="2" fontId="0" fillId="0" borderId="0" xfId="0" applyNumberFormat="1" applyFont="1"/>
    <xf numFmtId="164" fontId="0" fillId="0" borderId="0" xfId="0" applyNumberFormat="1" applyFont="1"/>
    <xf numFmtId="1" fontId="0" fillId="0" borderId="0" xfId="0" applyNumberFormat="1" applyFont="1"/>
    <xf numFmtId="0" fontId="0" fillId="10" borderId="0" xfId="0" applyFill="1"/>
    <xf numFmtId="0" fontId="1" fillId="10" borderId="1" xfId="0" applyFont="1" applyFill="1" applyBorder="1" applyAlignment="1">
      <alignment horizontal="center" vertical="top"/>
    </xf>
    <xf numFmtId="0" fontId="9" fillId="0" borderId="0" xfId="0" applyFont="1" applyBorder="1" applyAlignment="1">
      <alignment horizontal="center" vertical="top"/>
    </xf>
    <xf numFmtId="2" fontId="1" fillId="10" borderId="1" xfId="0" applyNumberFormat="1" applyFont="1" applyFill="1" applyBorder="1" applyAlignment="1">
      <alignment horizontal="center" vertical="top"/>
    </xf>
    <xf numFmtId="2" fontId="0" fillId="10" borderId="0" xfId="0" applyNumberFormat="1" applyFill="1"/>
    <xf numFmtId="164" fontId="1" fillId="10" borderId="1" xfId="0" applyNumberFormat="1" applyFont="1" applyFill="1" applyBorder="1" applyAlignment="1">
      <alignment horizontal="center" vertical="top"/>
    </xf>
    <xf numFmtId="164" fontId="0" fillId="10" borderId="0" xfId="0" applyNumberFormat="1" applyFill="1"/>
    <xf numFmtId="0" fontId="10" fillId="0" borderId="0" xfId="0" applyFont="1"/>
    <xf numFmtId="2" fontId="10" fillId="0" borderId="0" xfId="0" applyNumberFormat="1" applyFont="1"/>
    <xf numFmtId="0" fontId="2" fillId="0" borderId="0" xfId="0" applyFont="1" applyBorder="1" applyAlignment="1"/>
    <xf numFmtId="0" fontId="2" fillId="0" borderId="0" xfId="0" applyFont="1" applyFill="1" applyBorder="1" applyAlignment="1"/>
    <xf numFmtId="0" fontId="1" fillId="0" borderId="1" xfId="0" applyFont="1" applyBorder="1" applyAlignment="1">
      <alignment horizontal="center" vertical="top"/>
    </xf>
    <xf numFmtId="0" fontId="1" fillId="0" borderId="0" xfId="0" applyFont="1" applyBorder="1" applyAlignment="1">
      <alignment horizontal="center" vertical="top"/>
    </xf>
    <xf numFmtId="0" fontId="2" fillId="0" borderId="0" xfId="0" applyFont="1" applyFill="1" applyBorder="1" applyAlignment="1"/>
    <xf numFmtId="0" fontId="2" fillId="0" borderId="0" xfId="0" applyFont="1" applyBorder="1" applyAlignment="1"/>
    <xf numFmtId="0" fontId="1" fillId="0" borderId="1" xfId="0" applyFont="1" applyBorder="1" applyAlignment="1">
      <alignment horizontal="center" vertical="top"/>
    </xf>
    <xf numFmtId="0" fontId="1" fillId="0" borderId="0" xfId="0" applyFont="1" applyBorder="1" applyAlignment="1">
      <alignment horizontal="center" vertical="top"/>
    </xf>
    <xf numFmtId="2" fontId="1" fillId="0" borderId="3" xfId="0" applyNumberFormat="1" applyFont="1" applyBorder="1" applyAlignment="1">
      <alignment horizontal="center" vertical="top"/>
    </xf>
    <xf numFmtId="2" fontId="1" fillId="0" borderId="4" xfId="0" applyNumberFormat="1" applyFont="1" applyBorder="1" applyAlignment="1">
      <alignment horizontal="center" vertical="top"/>
    </xf>
    <xf numFmtId="2" fontId="1" fillId="0" borderId="5" xfId="0" applyNumberFormat="1" applyFont="1" applyBorder="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0" fontId="1" fillId="0" borderId="5" xfId="0" applyFont="1" applyBorder="1" applyAlignment="1">
      <alignment horizontal="center" vertical="top"/>
    </xf>
    <xf numFmtId="0" fontId="1" fillId="0" borderId="0" xfId="0" applyFont="1" applyAlignment="1"/>
    <xf numFmtId="0" fontId="1" fillId="0" borderId="0" xfId="0" applyFont="1" applyBorder="1" applyAlignment="1"/>
    <xf numFmtId="0" fontId="1" fillId="0" borderId="6" xfId="0" applyFont="1" applyBorder="1" applyAlignment="1"/>
    <xf numFmtId="0" fontId="1" fillId="0" borderId="7" xfId="0" applyFont="1" applyBorder="1" applyAlignment="1"/>
  </cellXfs>
  <cellStyles count="2">
    <cellStyle name="Hyperlink" xfId="1" builtinId="8"/>
    <cellStyle name="Normal" xfId="0" builtinId="0"/>
  </cellStyles>
  <dxfs count="62">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64" formatCode="0.0"/>
    </dxf>
    <dxf>
      <numFmt numFmtId="164" formatCode="0.0"/>
    </dxf>
    <dxf>
      <numFmt numFmtId="164" formatCode="0.0"/>
    </dxf>
    <dxf>
      <numFmt numFmtId="164" formatCode="0.0"/>
    </dxf>
    <dxf>
      <numFmt numFmtId="1" formatCode="0"/>
    </dxf>
    <dxf>
      <numFmt numFmtId="1" formatCode="0"/>
    </dxf>
    <dxf>
      <numFmt numFmtId="1" formatCode="0"/>
    </dxf>
    <dxf>
      <numFmt numFmtId="1" formatCode="0"/>
    </dxf>
    <dxf>
      <numFmt numFmtId="1" formatCode="0"/>
    </dxf>
    <dxf>
      <numFmt numFmtId="164" formatCode="0.0"/>
    </dxf>
    <dxf>
      <numFmt numFmtId="2" formatCode="0.00"/>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numFmt numFmtId="2" formatCode="0.00"/>
      <alignment horizontal="center" vertical="top" textRotation="0" wrapText="0" indent="0" justifyLastLine="0" shrinkToFit="0" readingOrder="0"/>
      <border diagonalUp="0" diagonalDown="0" outline="0">
        <left style="thin">
          <color auto="1"/>
        </left>
        <right style="thin">
          <color auto="1"/>
        </right>
        <top/>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64" formatCode="0.0"/>
    </dxf>
    <dxf>
      <numFmt numFmtId="164" formatCode="0.0"/>
    </dxf>
    <dxf>
      <numFmt numFmtId="164" formatCode="0.0"/>
    </dxf>
    <dxf>
      <numFmt numFmtId="164" formatCode="0.0"/>
    </dxf>
    <dxf>
      <numFmt numFmtId="1" formatCode="0"/>
    </dxf>
    <dxf>
      <numFmt numFmtId="1" formatCode="0"/>
    </dxf>
    <dxf>
      <numFmt numFmtId="1" formatCode="0"/>
    </dxf>
    <dxf>
      <numFmt numFmtId="1" formatCode="0"/>
    </dxf>
    <dxf>
      <numFmt numFmtId="1" formatCode="0"/>
    </dxf>
    <dxf>
      <numFmt numFmtId="164" formatCode="0.0"/>
    </dxf>
    <dxf>
      <numFmt numFmtId="2" formatCode="0.00"/>
    </dxf>
    <dxf>
      <border outline="0">
        <bottom style="thin">
          <color auto="1"/>
        </bottom>
      </border>
    </dxf>
    <dxf>
      <border outline="0">
        <top style="thin">
          <color auto="1"/>
        </top>
      </border>
    </dxf>
    <dxf>
      <numFmt numFmtId="2" formatCode="0.00"/>
    </dxf>
    <dxf>
      <font>
        <b/>
        <i val="0"/>
        <strike val="0"/>
        <condense val="0"/>
        <extend val="0"/>
        <outline val="0"/>
        <shadow val="0"/>
        <u val="none"/>
        <vertAlign val="baseline"/>
        <sz val="11"/>
        <color theme="1"/>
        <name val="Calibri"/>
        <family val="2"/>
        <scheme val="minor"/>
      </font>
      <numFmt numFmtId="2" formatCode="0.00"/>
      <alignment horizontal="center" vertical="top" textRotation="0" wrapText="0" indent="0" justifyLastLine="0" shrinkToFit="0" readingOrder="0"/>
      <border diagonalUp="0" diagonalDown="0">
        <left style="thin">
          <color auto="1"/>
        </left>
        <right style="thin">
          <color auto="1"/>
        </right>
        <top/>
        <bottom/>
      </border>
    </dxf>
  </dxfs>
  <tableStyles count="0" defaultTableStyle="TableStyleMedium9" defaultPivotStyle="PivotStyleLight16"/>
  <colors>
    <mruColors>
      <color rgb="FFBDFCD9"/>
      <color rgb="FFF5B3B4"/>
      <color rgb="FFED7B7D"/>
      <color rgb="FFF49B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 Stats: Cooper vs Nuno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Cooper</c:v>
          </c:tx>
          <c:spPr>
            <a:solidFill>
              <a:schemeClr val="accent1"/>
            </a:solidFill>
            <a:ln>
              <a:noFill/>
            </a:ln>
            <a:effectLst/>
          </c:spPr>
          <c:invertIfNegative val="0"/>
          <c:cat>
            <c:strRef>
              <c:f>'Team Data'!$L$17:$R$17</c:f>
              <c:strCache>
                <c:ptCount val="7"/>
                <c:pt idx="0">
                  <c:v>Avg Expected Goals</c:v>
                </c:pt>
                <c:pt idx="1">
                  <c:v>Avg Goals For</c:v>
                </c:pt>
                <c:pt idx="2">
                  <c:v>Expected Goal Discrepancy (xG - GF)</c:v>
                </c:pt>
                <c:pt idx="3">
                  <c:v>Avg Expected Goals Against</c:v>
                </c:pt>
                <c:pt idx="4">
                  <c:v>Avg Goals Against</c:v>
                </c:pt>
                <c:pt idx="5">
                  <c:v>Expected Goal Difference (xG - xGA)</c:v>
                </c:pt>
                <c:pt idx="6">
                  <c:v>Actual Goal Difference</c:v>
                </c:pt>
              </c:strCache>
            </c:strRef>
          </c:cat>
          <c:val>
            <c:numRef>
              <c:f>'Team Data'!$L$18:$R$18</c:f>
              <c:numCache>
                <c:formatCode>General</c:formatCode>
                <c:ptCount val="7"/>
                <c:pt idx="0">
                  <c:v>1.1000000000000001</c:v>
                </c:pt>
                <c:pt idx="1">
                  <c:v>1</c:v>
                </c:pt>
                <c:pt idx="2">
                  <c:v>1.7</c:v>
                </c:pt>
                <c:pt idx="3">
                  <c:v>1.51</c:v>
                </c:pt>
                <c:pt idx="4">
                  <c:v>1.76</c:v>
                </c:pt>
                <c:pt idx="5">
                  <c:v>-0.41</c:v>
                </c:pt>
                <c:pt idx="6">
                  <c:v>-0.76</c:v>
                </c:pt>
              </c:numCache>
            </c:numRef>
          </c:val>
          <c:extLst>
            <c:ext xmlns:c16="http://schemas.microsoft.com/office/drawing/2014/chart" uri="{C3380CC4-5D6E-409C-BE32-E72D297353CC}">
              <c16:uniqueId val="{00000001-6917-409B-B5BA-C5C23C787AC0}"/>
            </c:ext>
          </c:extLst>
        </c:ser>
        <c:ser>
          <c:idx val="1"/>
          <c:order val="1"/>
          <c:tx>
            <c:v>Nuno</c:v>
          </c:tx>
          <c:spPr>
            <a:solidFill>
              <a:schemeClr val="accent2"/>
            </a:solidFill>
            <a:ln>
              <a:noFill/>
            </a:ln>
            <a:effectLst/>
          </c:spPr>
          <c:invertIfNegative val="0"/>
          <c:cat>
            <c:strRef>
              <c:f>'Team Data'!$L$17:$R$17</c:f>
              <c:strCache>
                <c:ptCount val="7"/>
                <c:pt idx="0">
                  <c:v>Avg Expected Goals</c:v>
                </c:pt>
                <c:pt idx="1">
                  <c:v>Avg Goals For</c:v>
                </c:pt>
                <c:pt idx="2">
                  <c:v>Expected Goal Discrepancy (xG - GF)</c:v>
                </c:pt>
                <c:pt idx="3">
                  <c:v>Avg Expected Goals Against</c:v>
                </c:pt>
                <c:pt idx="4">
                  <c:v>Avg Goals Against</c:v>
                </c:pt>
                <c:pt idx="5">
                  <c:v>Expected Goal Difference (xG - xGA)</c:v>
                </c:pt>
                <c:pt idx="6">
                  <c:v>Actual Goal Difference</c:v>
                </c:pt>
              </c:strCache>
            </c:strRef>
          </c:cat>
          <c:val>
            <c:numRef>
              <c:f>'Team Data'!$L$25:$R$25</c:f>
              <c:numCache>
                <c:formatCode>General</c:formatCode>
                <c:ptCount val="7"/>
                <c:pt idx="0">
                  <c:v>1.49</c:v>
                </c:pt>
                <c:pt idx="1">
                  <c:v>1.52</c:v>
                </c:pt>
                <c:pt idx="2">
                  <c:v>-0.7</c:v>
                </c:pt>
                <c:pt idx="3">
                  <c:v>1.31</c:v>
                </c:pt>
                <c:pt idx="4">
                  <c:v>1.76</c:v>
                </c:pt>
                <c:pt idx="5">
                  <c:v>0.18</c:v>
                </c:pt>
                <c:pt idx="6">
                  <c:v>-0.24</c:v>
                </c:pt>
              </c:numCache>
            </c:numRef>
          </c:val>
          <c:extLst>
            <c:ext xmlns:c16="http://schemas.microsoft.com/office/drawing/2014/chart" uri="{C3380CC4-5D6E-409C-BE32-E72D297353CC}">
              <c16:uniqueId val="{00000003-6917-409B-B5BA-C5C23C787AC0}"/>
            </c:ext>
          </c:extLst>
        </c:ser>
        <c:dLbls>
          <c:showLegendKey val="0"/>
          <c:showVal val="0"/>
          <c:showCatName val="0"/>
          <c:showSerName val="0"/>
          <c:showPercent val="0"/>
          <c:showBubbleSize val="0"/>
        </c:dLbls>
        <c:gapWidth val="219"/>
        <c:overlap val="-27"/>
        <c:axId val="1220280840"/>
        <c:axId val="1220283400"/>
      </c:barChart>
      <c:catAx>
        <c:axId val="1220280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283400"/>
        <c:crosses val="autoZero"/>
        <c:auto val="1"/>
        <c:lblAlgn val="ctr"/>
        <c:lblOffset val="100"/>
        <c:noMultiLvlLbl val="0"/>
      </c:catAx>
      <c:valAx>
        <c:axId val="1220283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28084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MGW Chance Creation: 2024 vs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MGW 2024</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Players'!$E$33,'Key Players'!$G$33)</c:f>
              <c:strCache>
                <c:ptCount val="2"/>
                <c:pt idx="0">
                  <c:v>Shot Creating Actions Per 90</c:v>
                </c:pt>
                <c:pt idx="1">
                  <c:v>Goal Creating Actions Per 90</c:v>
                </c:pt>
              </c:strCache>
            </c:strRef>
          </c:cat>
          <c:val>
            <c:numRef>
              <c:f>('Key Players'!$E$34,'Key Players'!$G$34)</c:f>
              <c:numCache>
                <c:formatCode>General</c:formatCode>
                <c:ptCount val="2"/>
                <c:pt idx="0">
                  <c:v>4.0599999999999996</c:v>
                </c:pt>
                <c:pt idx="1">
                  <c:v>0.53</c:v>
                </c:pt>
              </c:numCache>
            </c:numRef>
          </c:val>
          <c:extLst>
            <c:ext xmlns:c16="http://schemas.microsoft.com/office/drawing/2014/chart" uri="{C3380CC4-5D6E-409C-BE32-E72D297353CC}">
              <c16:uniqueId val="{00000001-22E5-4CAC-92A7-18EDA052CE1F}"/>
            </c:ext>
          </c:extLst>
        </c:ser>
        <c:ser>
          <c:idx val="1"/>
          <c:order val="1"/>
          <c:tx>
            <c:v>MGW 2023</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Players'!$E$33,'Key Players'!$G$33)</c:f>
              <c:strCache>
                <c:ptCount val="2"/>
                <c:pt idx="0">
                  <c:v>Shot Creating Actions Per 90</c:v>
                </c:pt>
                <c:pt idx="1">
                  <c:v>Goal Creating Actions Per 90</c:v>
                </c:pt>
              </c:strCache>
            </c:strRef>
          </c:cat>
          <c:val>
            <c:numRef>
              <c:f>('Key Players'!$E$35,'Key Players'!$G$35)</c:f>
              <c:numCache>
                <c:formatCode>General</c:formatCode>
                <c:ptCount val="2"/>
                <c:pt idx="0">
                  <c:v>4.25</c:v>
                </c:pt>
                <c:pt idx="1">
                  <c:v>0.51</c:v>
                </c:pt>
              </c:numCache>
            </c:numRef>
          </c:val>
          <c:extLst>
            <c:ext xmlns:c16="http://schemas.microsoft.com/office/drawing/2014/chart" uri="{C3380CC4-5D6E-409C-BE32-E72D297353CC}">
              <c16:uniqueId val="{00000003-22E5-4CAC-92A7-18EDA052CE1F}"/>
            </c:ext>
          </c:extLst>
        </c:ser>
        <c:dLbls>
          <c:showLegendKey val="0"/>
          <c:showVal val="0"/>
          <c:showCatName val="0"/>
          <c:showSerName val="0"/>
          <c:showPercent val="0"/>
          <c:showBubbleSize val="0"/>
        </c:dLbls>
        <c:gapWidth val="219"/>
        <c:overlap val="-27"/>
        <c:axId val="1043446280"/>
        <c:axId val="1043456520"/>
      </c:barChart>
      <c:catAx>
        <c:axId val="1043446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56520"/>
        <c:crosses val="autoZero"/>
        <c:auto val="1"/>
        <c:lblAlgn val="ctr"/>
        <c:lblOffset val="100"/>
        <c:noMultiLvlLbl val="0"/>
      </c:catAx>
      <c:valAx>
        <c:axId val="1043456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46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MGW Overview: 2024 vs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MGW 2024</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Players'!$B$28:$C$28,'Key Players'!$G$28,'Key Players'!$I$28)</c:f>
              <c:strCache>
                <c:ptCount val="4"/>
                <c:pt idx="0">
                  <c:v>Goals Per 90</c:v>
                </c:pt>
                <c:pt idx="1">
                  <c:v>Assists Per 90</c:v>
                </c:pt>
                <c:pt idx="2">
                  <c:v>xG Per 90</c:v>
                </c:pt>
                <c:pt idx="3">
                  <c:v>xA Per 90</c:v>
                </c:pt>
              </c:strCache>
            </c:strRef>
          </c:cat>
          <c:val>
            <c:numRef>
              <c:f>('Key Players'!$B$29:$C$29,'Key Players'!$G$29,'Key Players'!$I$29)</c:f>
              <c:numCache>
                <c:formatCode>0.00</c:formatCode>
                <c:ptCount val="4"/>
                <c:pt idx="0">
                  <c:v>0.21276595744680851</c:v>
                </c:pt>
                <c:pt idx="1">
                  <c:v>0.1063829787234043</c:v>
                </c:pt>
                <c:pt idx="2">
                  <c:v>0.14893617021276601</c:v>
                </c:pt>
                <c:pt idx="3">
                  <c:v>0.1702127659574468</c:v>
                </c:pt>
              </c:numCache>
            </c:numRef>
          </c:val>
          <c:extLst>
            <c:ext xmlns:c16="http://schemas.microsoft.com/office/drawing/2014/chart" uri="{C3380CC4-5D6E-409C-BE32-E72D297353CC}">
              <c16:uniqueId val="{00000001-4F59-41CF-A8EB-958041906894}"/>
            </c:ext>
          </c:extLst>
        </c:ser>
        <c:ser>
          <c:idx val="1"/>
          <c:order val="1"/>
          <c:tx>
            <c:v>MGW 2023</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Players'!$B$28:$C$28,'Key Players'!$G$28,'Key Players'!$I$28)</c:f>
              <c:strCache>
                <c:ptCount val="4"/>
                <c:pt idx="0">
                  <c:v>Goals Per 90</c:v>
                </c:pt>
                <c:pt idx="1">
                  <c:v>Assists Per 90</c:v>
                </c:pt>
                <c:pt idx="2">
                  <c:v>xG Per 90</c:v>
                </c:pt>
                <c:pt idx="3">
                  <c:v>xA Per 90</c:v>
                </c:pt>
              </c:strCache>
            </c:strRef>
          </c:cat>
          <c:val>
            <c:numRef>
              <c:f>('Key Players'!$B$30:$C$30,'Key Players'!$G$30,'Key Players'!$I$30)</c:f>
              <c:numCache>
                <c:formatCode>0.00</c:formatCode>
                <c:ptCount val="4"/>
                <c:pt idx="0">
                  <c:v>0.14245014245014251</c:v>
                </c:pt>
                <c:pt idx="1">
                  <c:v>0.28490028490028491</c:v>
                </c:pt>
                <c:pt idx="2">
                  <c:v>0.1965811965811966</c:v>
                </c:pt>
                <c:pt idx="3">
                  <c:v>0.2393162393162393</c:v>
                </c:pt>
              </c:numCache>
            </c:numRef>
          </c:val>
          <c:extLst>
            <c:ext xmlns:c16="http://schemas.microsoft.com/office/drawing/2014/chart" uri="{C3380CC4-5D6E-409C-BE32-E72D297353CC}">
              <c16:uniqueId val="{00000003-4F59-41CF-A8EB-958041906894}"/>
            </c:ext>
          </c:extLst>
        </c:ser>
        <c:dLbls>
          <c:showLegendKey val="0"/>
          <c:showVal val="0"/>
          <c:showCatName val="0"/>
          <c:showSerName val="0"/>
          <c:showPercent val="0"/>
          <c:showBubbleSize val="0"/>
        </c:dLbls>
        <c:gapWidth val="219"/>
        <c:overlap val="-27"/>
        <c:axId val="714070536"/>
        <c:axId val="1043436040"/>
      </c:barChart>
      <c:catAx>
        <c:axId val="714070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36040"/>
        <c:crosses val="autoZero"/>
        <c:auto val="1"/>
        <c:lblAlgn val="ctr"/>
        <c:lblOffset val="100"/>
        <c:noMultiLvlLbl val="0"/>
      </c:catAx>
      <c:valAx>
        <c:axId val="1043436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70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Murillo Defensive Stats: 2024 vs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Murillo 2024</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Players'!$B$69,'Key Players'!$D$69:$E$69,'Key Players'!$J$69:$N$69)</c:f>
              <c:strCache>
                <c:ptCount val="8"/>
                <c:pt idx="0">
                  <c:v>Tackles Per 90</c:v>
                </c:pt>
                <c:pt idx="1">
                  <c:v>Tackles in the Defensive 3rd</c:v>
                </c:pt>
                <c:pt idx="2">
                  <c:v>Tackles in the Middle 3rd</c:v>
                </c:pt>
                <c:pt idx="3">
                  <c:v>Blocks Per 90</c:v>
                </c:pt>
                <c:pt idx="4">
                  <c:v>Shots Blocked Per 90</c:v>
                </c:pt>
                <c:pt idx="5">
                  <c:v>Passes Blocked Per 90</c:v>
                </c:pt>
                <c:pt idx="6">
                  <c:v>Interceptions Per 90</c:v>
                </c:pt>
                <c:pt idx="7">
                  <c:v>Tackles + Interceptions Per 90</c:v>
                </c:pt>
              </c:strCache>
            </c:strRef>
          </c:cat>
          <c:val>
            <c:numRef>
              <c:f>('Key Players'!$B$70,'Key Players'!$D$70:$E$70,'Key Players'!$J$70:$N$70)</c:f>
              <c:numCache>
                <c:formatCode>0.00</c:formatCode>
                <c:ptCount val="8"/>
                <c:pt idx="0">
                  <c:v>1.333333333333333</c:v>
                </c:pt>
                <c:pt idx="1">
                  <c:v>0.93333333333333335</c:v>
                </c:pt>
                <c:pt idx="2">
                  <c:v>0.33333333333333331</c:v>
                </c:pt>
                <c:pt idx="3">
                  <c:v>1.8</c:v>
                </c:pt>
                <c:pt idx="4">
                  <c:v>1.2666666666666699</c:v>
                </c:pt>
                <c:pt idx="5">
                  <c:v>0.53333333333333333</c:v>
                </c:pt>
                <c:pt idx="6">
                  <c:v>0.53333333333333333</c:v>
                </c:pt>
                <c:pt idx="7">
                  <c:v>1.8666666666666669</c:v>
                </c:pt>
              </c:numCache>
            </c:numRef>
          </c:val>
          <c:extLst>
            <c:ext xmlns:c16="http://schemas.microsoft.com/office/drawing/2014/chart" uri="{C3380CC4-5D6E-409C-BE32-E72D297353CC}">
              <c16:uniqueId val="{00000001-9A68-445E-85B5-B3089C6F90BB}"/>
            </c:ext>
          </c:extLst>
        </c:ser>
        <c:ser>
          <c:idx val="1"/>
          <c:order val="1"/>
          <c:tx>
            <c:v>Murillo 2023</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Players'!$B$69,'Key Players'!$D$69:$E$69,'Key Players'!$J$69:$N$69)</c:f>
              <c:strCache>
                <c:ptCount val="8"/>
                <c:pt idx="0">
                  <c:v>Tackles Per 90</c:v>
                </c:pt>
                <c:pt idx="1">
                  <c:v>Tackles in the Defensive 3rd</c:v>
                </c:pt>
                <c:pt idx="2">
                  <c:v>Tackles in the Middle 3rd</c:v>
                </c:pt>
                <c:pt idx="3">
                  <c:v>Blocks Per 90</c:v>
                </c:pt>
                <c:pt idx="4">
                  <c:v>Shots Blocked Per 90</c:v>
                </c:pt>
                <c:pt idx="5">
                  <c:v>Passes Blocked Per 90</c:v>
                </c:pt>
                <c:pt idx="6">
                  <c:v>Interceptions Per 90</c:v>
                </c:pt>
                <c:pt idx="7">
                  <c:v>Tackles + Interceptions Per 90</c:v>
                </c:pt>
              </c:strCache>
            </c:strRef>
          </c:cat>
          <c:val>
            <c:numRef>
              <c:f>('Key Players'!$B$71,'Key Players'!$D$71:$E$71,'Key Players'!$J$71:$N$71)</c:f>
              <c:numCache>
                <c:formatCode>0.00</c:formatCode>
                <c:ptCount val="8"/>
                <c:pt idx="0">
                  <c:v>1.612903225806452</c:v>
                </c:pt>
                <c:pt idx="1">
                  <c:v>1.161290322580645</c:v>
                </c:pt>
                <c:pt idx="2">
                  <c:v>0.41935483870967738</c:v>
                </c:pt>
                <c:pt idx="3">
                  <c:v>1.32258064516129</c:v>
                </c:pt>
                <c:pt idx="4">
                  <c:v>0.77419354838709675</c:v>
                </c:pt>
                <c:pt idx="5">
                  <c:v>0.54838709677419351</c:v>
                </c:pt>
                <c:pt idx="6">
                  <c:v>1.193548387096774</c:v>
                </c:pt>
                <c:pt idx="7">
                  <c:v>2.806451612903226</c:v>
                </c:pt>
              </c:numCache>
            </c:numRef>
          </c:val>
          <c:extLst>
            <c:ext xmlns:c16="http://schemas.microsoft.com/office/drawing/2014/chart" uri="{C3380CC4-5D6E-409C-BE32-E72D297353CC}">
              <c16:uniqueId val="{00000003-9A68-445E-85B5-B3089C6F90BB}"/>
            </c:ext>
          </c:extLst>
        </c:ser>
        <c:dLbls>
          <c:showLegendKey val="0"/>
          <c:showVal val="0"/>
          <c:showCatName val="0"/>
          <c:showSerName val="0"/>
          <c:showPercent val="0"/>
          <c:showBubbleSize val="0"/>
        </c:dLbls>
        <c:gapWidth val="219"/>
        <c:overlap val="-27"/>
        <c:axId val="706481160"/>
        <c:axId val="688464392"/>
      </c:barChart>
      <c:catAx>
        <c:axId val="706481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64392"/>
        <c:crosses val="autoZero"/>
        <c:auto val="1"/>
        <c:lblAlgn val="ctr"/>
        <c:lblOffset val="100"/>
        <c:noMultiLvlLbl val="0"/>
      </c:catAx>
      <c:valAx>
        <c:axId val="6884643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481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Murillo Possession Stats: 2024 vs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Murillo 2024</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Players'!$B$74:$F$74</c:f>
              <c:strCache>
                <c:ptCount val="5"/>
                <c:pt idx="0">
                  <c:v>Attempted Take-Ons Per 90</c:v>
                </c:pt>
                <c:pt idx="1">
                  <c:v>Successful Take-Ons Per 90</c:v>
                </c:pt>
                <c:pt idx="2">
                  <c:v>Tackled During Take-On Per 90</c:v>
                </c:pt>
                <c:pt idx="3">
                  <c:v>Progressive Carries Per 90</c:v>
                </c:pt>
                <c:pt idx="4">
                  <c:v>Carries Into Opponents 3rd Per 90</c:v>
                </c:pt>
              </c:strCache>
            </c:strRef>
          </c:cat>
          <c:val>
            <c:numRef>
              <c:f>'Key Players'!$B$75:$F$75</c:f>
              <c:numCache>
                <c:formatCode>0.0</c:formatCode>
                <c:ptCount val="5"/>
                <c:pt idx="0">
                  <c:v>0.93333333333333335</c:v>
                </c:pt>
                <c:pt idx="1">
                  <c:v>0.73333333333333328</c:v>
                </c:pt>
                <c:pt idx="2">
                  <c:v>0.2</c:v>
                </c:pt>
                <c:pt idx="3">
                  <c:v>0.73333333333333328</c:v>
                </c:pt>
                <c:pt idx="4">
                  <c:v>0.93333333333333335</c:v>
                </c:pt>
              </c:numCache>
            </c:numRef>
          </c:val>
          <c:extLst>
            <c:ext xmlns:c16="http://schemas.microsoft.com/office/drawing/2014/chart" uri="{C3380CC4-5D6E-409C-BE32-E72D297353CC}">
              <c16:uniqueId val="{00000001-1CFB-4023-B69B-E835A564215D}"/>
            </c:ext>
          </c:extLst>
        </c:ser>
        <c:ser>
          <c:idx val="1"/>
          <c:order val="1"/>
          <c:tx>
            <c:v>Murillo 2023</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Players'!$B$74:$F$74</c:f>
              <c:strCache>
                <c:ptCount val="5"/>
                <c:pt idx="0">
                  <c:v>Attempted Take-Ons Per 90</c:v>
                </c:pt>
                <c:pt idx="1">
                  <c:v>Successful Take-Ons Per 90</c:v>
                </c:pt>
                <c:pt idx="2">
                  <c:v>Tackled During Take-On Per 90</c:v>
                </c:pt>
                <c:pt idx="3">
                  <c:v>Progressive Carries Per 90</c:v>
                </c:pt>
                <c:pt idx="4">
                  <c:v>Carries Into Opponents 3rd Per 90</c:v>
                </c:pt>
              </c:strCache>
            </c:strRef>
          </c:cat>
          <c:val>
            <c:numRef>
              <c:f>'Key Players'!$B$76:$F$76</c:f>
              <c:numCache>
                <c:formatCode>0.0</c:formatCode>
                <c:ptCount val="5"/>
                <c:pt idx="0">
                  <c:v>1.129032258064516</c:v>
                </c:pt>
                <c:pt idx="1">
                  <c:v>0.64516129032258063</c:v>
                </c:pt>
                <c:pt idx="2">
                  <c:v>0.4838709677419355</c:v>
                </c:pt>
                <c:pt idx="3">
                  <c:v>0.70967741935483875</c:v>
                </c:pt>
                <c:pt idx="4">
                  <c:v>0.45161290322580638</c:v>
                </c:pt>
              </c:numCache>
            </c:numRef>
          </c:val>
          <c:extLst>
            <c:ext xmlns:c16="http://schemas.microsoft.com/office/drawing/2014/chart" uri="{C3380CC4-5D6E-409C-BE32-E72D297353CC}">
              <c16:uniqueId val="{00000003-1CFB-4023-B69B-E835A564215D}"/>
            </c:ext>
          </c:extLst>
        </c:ser>
        <c:dLbls>
          <c:showLegendKey val="0"/>
          <c:showVal val="0"/>
          <c:showCatName val="0"/>
          <c:showSerName val="0"/>
          <c:showPercent val="0"/>
          <c:showBubbleSize val="0"/>
        </c:dLbls>
        <c:gapWidth val="219"/>
        <c:overlap val="-27"/>
        <c:axId val="831755784"/>
        <c:axId val="1051361800"/>
      </c:barChart>
      <c:catAx>
        <c:axId val="831755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361800"/>
        <c:crosses val="autoZero"/>
        <c:auto val="1"/>
        <c:lblAlgn val="ctr"/>
        <c:lblOffset val="100"/>
        <c:noMultiLvlLbl val="0"/>
      </c:catAx>
      <c:valAx>
        <c:axId val="10513618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755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Milenkovic vs Murillo: Defensive Stats 2024</a:t>
            </a:r>
          </a:p>
        </c:rich>
      </c:tx>
      <c:layout>
        <c:manualLayout>
          <c:xMode val="edge"/>
          <c:yMode val="edge"/>
          <c:x val="0.32472521704017765"/>
          <c:y val="2.34042553191489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Milenkovic</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Players'!$B$105:$E$105,'Key Players'!$J$105:$N$105)</c:f>
              <c:strCache>
                <c:ptCount val="9"/>
                <c:pt idx="0">
                  <c:v>Tackles Per 90</c:v>
                </c:pt>
                <c:pt idx="1">
                  <c:v>Tackles Won Per 90</c:v>
                </c:pt>
                <c:pt idx="2">
                  <c:v>Tackles in Defensive 3rd</c:v>
                </c:pt>
                <c:pt idx="3">
                  <c:v>Tackles in Middle 3rd</c:v>
                </c:pt>
                <c:pt idx="4">
                  <c:v>Blocks Per 90</c:v>
                </c:pt>
                <c:pt idx="5">
                  <c:v>Shots Blocked Per 90</c:v>
                </c:pt>
                <c:pt idx="6">
                  <c:v>Passes Blocked Per 90</c:v>
                </c:pt>
                <c:pt idx="7">
                  <c:v>Interceptions Per 90</c:v>
                </c:pt>
                <c:pt idx="8">
                  <c:v>Tackles + Interceptions Per 90</c:v>
                </c:pt>
              </c:strCache>
            </c:strRef>
          </c:cat>
          <c:val>
            <c:numRef>
              <c:f>('Key Players'!$B$106:$E$106,'Key Players'!$J$106:$N$106)</c:f>
              <c:numCache>
                <c:formatCode>0.00</c:formatCode>
                <c:ptCount val="9"/>
                <c:pt idx="0">
                  <c:v>1.071428571428571</c:v>
                </c:pt>
                <c:pt idx="1">
                  <c:v>0.8571428571428571</c:v>
                </c:pt>
                <c:pt idx="2">
                  <c:v>0.7142857142857143</c:v>
                </c:pt>
                <c:pt idx="3">
                  <c:v>0.35714285714285721</c:v>
                </c:pt>
                <c:pt idx="4">
                  <c:v>1.285714285714286</c:v>
                </c:pt>
                <c:pt idx="5">
                  <c:v>0.8571428571428571</c:v>
                </c:pt>
                <c:pt idx="6">
                  <c:v>0.42857142857142849</c:v>
                </c:pt>
                <c:pt idx="7">
                  <c:v>0.8571428571428571</c:v>
                </c:pt>
                <c:pt idx="8">
                  <c:v>1.928571428571429</c:v>
                </c:pt>
              </c:numCache>
            </c:numRef>
          </c:val>
          <c:extLst>
            <c:ext xmlns:c16="http://schemas.microsoft.com/office/drawing/2014/chart" uri="{C3380CC4-5D6E-409C-BE32-E72D297353CC}">
              <c16:uniqueId val="{00000001-8FA9-46F9-AD4E-F924FA60BEE3}"/>
            </c:ext>
          </c:extLst>
        </c:ser>
        <c:ser>
          <c:idx val="1"/>
          <c:order val="1"/>
          <c:tx>
            <c:v>Murillo</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Players'!$B$105:$E$105,'Key Players'!$J$105:$N$105)</c:f>
              <c:strCache>
                <c:ptCount val="9"/>
                <c:pt idx="0">
                  <c:v>Tackles Per 90</c:v>
                </c:pt>
                <c:pt idx="1">
                  <c:v>Tackles Won Per 90</c:v>
                </c:pt>
                <c:pt idx="2">
                  <c:v>Tackles in Defensive 3rd</c:v>
                </c:pt>
                <c:pt idx="3">
                  <c:v>Tackles in Middle 3rd</c:v>
                </c:pt>
                <c:pt idx="4">
                  <c:v>Blocks Per 90</c:v>
                </c:pt>
                <c:pt idx="5">
                  <c:v>Shots Blocked Per 90</c:v>
                </c:pt>
                <c:pt idx="6">
                  <c:v>Passes Blocked Per 90</c:v>
                </c:pt>
                <c:pt idx="7">
                  <c:v>Interceptions Per 90</c:v>
                </c:pt>
                <c:pt idx="8">
                  <c:v>Tackles + Interceptions Per 90</c:v>
                </c:pt>
              </c:strCache>
            </c:strRef>
          </c:cat>
          <c:val>
            <c:numRef>
              <c:f>('Key Players'!$B$107:$E$107,'Key Players'!$J$107:$N$107)</c:f>
              <c:numCache>
                <c:formatCode>0.00</c:formatCode>
                <c:ptCount val="9"/>
                <c:pt idx="0">
                  <c:v>1.333333333333333</c:v>
                </c:pt>
                <c:pt idx="1">
                  <c:v>0.8</c:v>
                </c:pt>
                <c:pt idx="2">
                  <c:v>0.93333333333333335</c:v>
                </c:pt>
                <c:pt idx="3">
                  <c:v>0.33333333333333331</c:v>
                </c:pt>
                <c:pt idx="4">
                  <c:v>1.8</c:v>
                </c:pt>
                <c:pt idx="5">
                  <c:v>1.2666666666666699</c:v>
                </c:pt>
                <c:pt idx="6">
                  <c:v>0.53333333333333333</c:v>
                </c:pt>
                <c:pt idx="7">
                  <c:v>0.53333333333333333</c:v>
                </c:pt>
                <c:pt idx="8">
                  <c:v>1.8666666666666669</c:v>
                </c:pt>
              </c:numCache>
            </c:numRef>
          </c:val>
          <c:extLst>
            <c:ext xmlns:c16="http://schemas.microsoft.com/office/drawing/2014/chart" uri="{C3380CC4-5D6E-409C-BE32-E72D297353CC}">
              <c16:uniqueId val="{00000003-8FA9-46F9-AD4E-F924FA60BEE3}"/>
            </c:ext>
          </c:extLst>
        </c:ser>
        <c:dLbls>
          <c:showLegendKey val="0"/>
          <c:showVal val="0"/>
          <c:showCatName val="0"/>
          <c:showSerName val="0"/>
          <c:showPercent val="0"/>
          <c:showBubbleSize val="0"/>
        </c:dLbls>
        <c:gapWidth val="219"/>
        <c:overlap val="-27"/>
        <c:axId val="690621448"/>
        <c:axId val="822879240"/>
      </c:barChart>
      <c:catAx>
        <c:axId val="690621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879240"/>
        <c:crosses val="autoZero"/>
        <c:auto val="1"/>
        <c:lblAlgn val="ctr"/>
        <c:lblOffset val="100"/>
        <c:noMultiLvlLbl val="0"/>
      </c:catAx>
      <c:valAx>
        <c:axId val="822879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21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Milenkovic vs Murillo: Aerial Duels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Milenkovic</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Players'!$C$109:$E$109</c:f>
              <c:strCache>
                <c:ptCount val="3"/>
                <c:pt idx="0">
                  <c:v>Aerial Duels Won Per 90</c:v>
                </c:pt>
                <c:pt idx="1">
                  <c:v>Aerial Duels Lost Per 90</c:v>
                </c:pt>
                <c:pt idx="2">
                  <c:v>Aerial Duel Success Rate</c:v>
                </c:pt>
              </c:strCache>
            </c:strRef>
          </c:cat>
          <c:val>
            <c:numRef>
              <c:f>'Key Players'!$C$110:$E$110</c:f>
              <c:numCache>
                <c:formatCode>0.00</c:formatCode>
                <c:ptCount val="3"/>
                <c:pt idx="0">
                  <c:v>2.6428571428571428</c:v>
                </c:pt>
                <c:pt idx="1">
                  <c:v>1.357142857142857</c:v>
                </c:pt>
                <c:pt idx="2">
                  <c:v>0.6607142857142857</c:v>
                </c:pt>
              </c:numCache>
            </c:numRef>
          </c:val>
          <c:extLst>
            <c:ext xmlns:c16="http://schemas.microsoft.com/office/drawing/2014/chart" uri="{C3380CC4-5D6E-409C-BE32-E72D297353CC}">
              <c16:uniqueId val="{00000001-F164-423D-AC27-4A0E76258CBD}"/>
            </c:ext>
          </c:extLst>
        </c:ser>
        <c:ser>
          <c:idx val="1"/>
          <c:order val="1"/>
          <c:tx>
            <c:v>Murillo</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Players'!$C$109:$E$109</c:f>
              <c:strCache>
                <c:ptCount val="3"/>
                <c:pt idx="0">
                  <c:v>Aerial Duels Won Per 90</c:v>
                </c:pt>
                <c:pt idx="1">
                  <c:v>Aerial Duels Lost Per 90</c:v>
                </c:pt>
                <c:pt idx="2">
                  <c:v>Aerial Duel Success Rate</c:v>
                </c:pt>
              </c:strCache>
            </c:strRef>
          </c:cat>
          <c:val>
            <c:numRef>
              <c:f>'Key Players'!$C$111:$E$111</c:f>
              <c:numCache>
                <c:formatCode>0.00</c:formatCode>
                <c:ptCount val="3"/>
                <c:pt idx="0">
                  <c:v>0.8666666666666667</c:v>
                </c:pt>
                <c:pt idx="1">
                  <c:v>0.66666666666666663</c:v>
                </c:pt>
                <c:pt idx="2">
                  <c:v>0.56521739130434789</c:v>
                </c:pt>
              </c:numCache>
            </c:numRef>
          </c:val>
          <c:extLst>
            <c:ext xmlns:c16="http://schemas.microsoft.com/office/drawing/2014/chart" uri="{C3380CC4-5D6E-409C-BE32-E72D297353CC}">
              <c16:uniqueId val="{00000003-F164-423D-AC27-4A0E76258CBD}"/>
            </c:ext>
          </c:extLst>
        </c:ser>
        <c:dLbls>
          <c:showLegendKey val="0"/>
          <c:showVal val="0"/>
          <c:showCatName val="0"/>
          <c:showSerName val="0"/>
          <c:showPercent val="0"/>
          <c:showBubbleSize val="0"/>
        </c:dLbls>
        <c:gapWidth val="219"/>
        <c:overlap val="-27"/>
        <c:axId val="1342635528"/>
        <c:axId val="726180872"/>
      </c:barChart>
      <c:catAx>
        <c:axId val="1342635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80872"/>
        <c:crosses val="autoZero"/>
        <c:auto val="1"/>
        <c:lblAlgn val="ctr"/>
        <c:lblOffset val="100"/>
        <c:noMultiLvlLbl val="0"/>
      </c:catAx>
      <c:valAx>
        <c:axId val="7261808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635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Goals Scored vs xG: Home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Calculations!$B$2</c:f>
              <c:strCache>
                <c:ptCount val="1"/>
                <c:pt idx="0">
                  <c:v>GF</c:v>
                </c:pt>
              </c:strCache>
            </c:strRef>
          </c:tx>
          <c:spPr>
            <a:ln w="28575" cap="rnd">
              <a:solidFill>
                <a:schemeClr val="accent1"/>
              </a:solidFill>
              <a:round/>
            </a:ln>
            <a:effectLst/>
          </c:spPr>
          <c:marker>
            <c:symbol val="none"/>
          </c:marker>
          <c:val>
            <c:numRef>
              <c:f>Calculations!$B$3:$B$9</c:f>
              <c:numCache>
                <c:formatCode>General</c:formatCode>
                <c:ptCount val="7"/>
                <c:pt idx="0">
                  <c:v>1</c:v>
                </c:pt>
                <c:pt idx="1">
                  <c:v>1</c:v>
                </c:pt>
                <c:pt idx="2">
                  <c:v>0</c:v>
                </c:pt>
                <c:pt idx="3">
                  <c:v>1</c:v>
                </c:pt>
                <c:pt idx="4">
                  <c:v>3</c:v>
                </c:pt>
                <c:pt idx="5">
                  <c:v>1</c:v>
                </c:pt>
                <c:pt idx="6">
                  <c:v>1</c:v>
                </c:pt>
              </c:numCache>
            </c:numRef>
          </c:val>
          <c:smooth val="0"/>
          <c:extLst>
            <c:ext xmlns:c16="http://schemas.microsoft.com/office/drawing/2014/chart" uri="{C3380CC4-5D6E-409C-BE32-E72D297353CC}">
              <c16:uniqueId val="{00000001-026A-49A2-9775-CD0886934A6F}"/>
            </c:ext>
          </c:extLst>
        </c:ser>
        <c:ser>
          <c:idx val="1"/>
          <c:order val="1"/>
          <c:tx>
            <c:strRef>
              <c:f>Calculations!$E$2</c:f>
              <c:strCache>
                <c:ptCount val="1"/>
                <c:pt idx="0">
                  <c:v>xG</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Calculations!$E$3:$E$9</c:f>
              <c:numCache>
                <c:formatCode>General</c:formatCode>
                <c:ptCount val="7"/>
                <c:pt idx="0">
                  <c:v>1.3</c:v>
                </c:pt>
                <c:pt idx="1">
                  <c:v>1</c:v>
                </c:pt>
                <c:pt idx="2">
                  <c:v>0.8</c:v>
                </c:pt>
                <c:pt idx="3">
                  <c:v>1.7</c:v>
                </c:pt>
                <c:pt idx="4">
                  <c:v>2.2000000000000002</c:v>
                </c:pt>
                <c:pt idx="5">
                  <c:v>0.6</c:v>
                </c:pt>
                <c:pt idx="6">
                  <c:v>1.6</c:v>
                </c:pt>
              </c:numCache>
            </c:numRef>
          </c:val>
          <c:smooth val="0"/>
          <c:extLst>
            <c:ext xmlns:c16="http://schemas.microsoft.com/office/drawing/2014/chart" uri="{C3380CC4-5D6E-409C-BE32-E72D297353CC}">
              <c16:uniqueId val="{00000003-026A-49A2-9775-CD0886934A6F}"/>
            </c:ext>
          </c:extLst>
        </c:ser>
        <c:dLbls>
          <c:showLegendKey val="0"/>
          <c:showVal val="0"/>
          <c:showCatName val="0"/>
          <c:showSerName val="0"/>
          <c:showPercent val="0"/>
          <c:showBubbleSize val="0"/>
        </c:dLbls>
        <c:smooth val="0"/>
        <c:axId val="1956861960"/>
        <c:axId val="1893269511"/>
      </c:lineChart>
      <c:catAx>
        <c:axId val="19568619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269511"/>
        <c:crosses val="autoZero"/>
        <c:auto val="1"/>
        <c:lblAlgn val="ctr"/>
        <c:lblOffset val="100"/>
        <c:noMultiLvlLbl val="0"/>
      </c:catAx>
      <c:valAx>
        <c:axId val="1893269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861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Goals Scored vs xG: Away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Calculations!$B$12</c:f>
              <c:strCache>
                <c:ptCount val="1"/>
                <c:pt idx="0">
                  <c:v>GF</c:v>
                </c:pt>
              </c:strCache>
            </c:strRef>
          </c:tx>
          <c:spPr>
            <a:ln w="28575" cap="rnd">
              <a:solidFill>
                <a:schemeClr val="accent1"/>
              </a:solidFill>
              <a:round/>
            </a:ln>
            <a:effectLst/>
          </c:spPr>
          <c:marker>
            <c:symbol val="none"/>
          </c:marker>
          <c:val>
            <c:numRef>
              <c:f>Calculations!$B$13:$B$20</c:f>
              <c:numCache>
                <c:formatCode>General</c:formatCode>
                <c:ptCount val="8"/>
                <c:pt idx="0">
                  <c:v>1</c:v>
                </c:pt>
                <c:pt idx="1">
                  <c:v>1</c:v>
                </c:pt>
                <c:pt idx="2">
                  <c:v>2</c:v>
                </c:pt>
                <c:pt idx="3">
                  <c:v>1</c:v>
                </c:pt>
                <c:pt idx="4">
                  <c:v>3</c:v>
                </c:pt>
                <c:pt idx="5">
                  <c:v>0</c:v>
                </c:pt>
                <c:pt idx="6">
                  <c:v>0</c:v>
                </c:pt>
                <c:pt idx="7">
                  <c:v>3</c:v>
                </c:pt>
              </c:numCache>
            </c:numRef>
          </c:val>
          <c:smooth val="0"/>
          <c:extLst>
            <c:ext xmlns:c16="http://schemas.microsoft.com/office/drawing/2014/chart" uri="{C3380CC4-5D6E-409C-BE32-E72D297353CC}">
              <c16:uniqueId val="{00000001-3AF7-4C3B-8163-2A5F68CA2EE4}"/>
            </c:ext>
          </c:extLst>
        </c:ser>
        <c:ser>
          <c:idx val="1"/>
          <c:order val="1"/>
          <c:tx>
            <c:strRef>
              <c:f>Calculations!$E$12</c:f>
              <c:strCache>
                <c:ptCount val="1"/>
                <c:pt idx="0">
                  <c:v>xG</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Calculations!$E$13:$E$20</c:f>
              <c:numCache>
                <c:formatCode>General</c:formatCode>
                <c:ptCount val="8"/>
                <c:pt idx="0">
                  <c:v>2.2000000000000002</c:v>
                </c:pt>
                <c:pt idx="1">
                  <c:v>0.4</c:v>
                </c:pt>
                <c:pt idx="2">
                  <c:v>1.4</c:v>
                </c:pt>
                <c:pt idx="3">
                  <c:v>0.9</c:v>
                </c:pt>
                <c:pt idx="4">
                  <c:v>1.7</c:v>
                </c:pt>
                <c:pt idx="5">
                  <c:v>0.3</c:v>
                </c:pt>
                <c:pt idx="6">
                  <c:v>1</c:v>
                </c:pt>
                <c:pt idx="7">
                  <c:v>0.8</c:v>
                </c:pt>
              </c:numCache>
            </c:numRef>
          </c:val>
          <c:smooth val="0"/>
          <c:extLst>
            <c:ext xmlns:c16="http://schemas.microsoft.com/office/drawing/2014/chart" uri="{C3380CC4-5D6E-409C-BE32-E72D297353CC}">
              <c16:uniqueId val="{00000003-3AF7-4C3B-8163-2A5F68CA2EE4}"/>
            </c:ext>
          </c:extLst>
        </c:ser>
        <c:dLbls>
          <c:showLegendKey val="0"/>
          <c:showVal val="0"/>
          <c:showCatName val="0"/>
          <c:showSerName val="0"/>
          <c:showPercent val="0"/>
          <c:showBubbleSize val="0"/>
        </c:dLbls>
        <c:smooth val="0"/>
        <c:axId val="456545800"/>
        <c:axId val="1009463304"/>
      </c:lineChart>
      <c:catAx>
        <c:axId val="4565458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463304"/>
        <c:crosses val="autoZero"/>
        <c:auto val="1"/>
        <c:lblAlgn val="ctr"/>
        <c:lblOffset val="100"/>
        <c:noMultiLvlLbl val="0"/>
      </c:catAx>
      <c:valAx>
        <c:axId val="1009463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45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Goals Conceeded vs xGA: Home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Calculations!$C$2</c:f>
              <c:strCache>
                <c:ptCount val="1"/>
                <c:pt idx="0">
                  <c:v>GA</c:v>
                </c:pt>
              </c:strCache>
            </c:strRef>
          </c:tx>
          <c:spPr>
            <a:ln w="28575" cap="rnd">
              <a:solidFill>
                <a:schemeClr val="accent1"/>
              </a:solidFill>
              <a:round/>
            </a:ln>
            <a:effectLst/>
          </c:spPr>
          <c:marker>
            <c:symbol val="none"/>
          </c:marker>
          <c:val>
            <c:numRef>
              <c:f>Calculations!$C$3:$C$9</c:f>
              <c:numCache>
                <c:formatCode>General</c:formatCode>
                <c:ptCount val="7"/>
                <c:pt idx="0">
                  <c:v>1</c:v>
                </c:pt>
                <c:pt idx="1">
                  <c:v>1</c:v>
                </c:pt>
                <c:pt idx="2">
                  <c:v>1</c:v>
                </c:pt>
                <c:pt idx="3">
                  <c:v>0</c:v>
                </c:pt>
                <c:pt idx="4">
                  <c:v>0</c:v>
                </c:pt>
                <c:pt idx="5">
                  <c:v>3</c:v>
                </c:pt>
                <c:pt idx="6">
                  <c:v>0</c:v>
                </c:pt>
              </c:numCache>
            </c:numRef>
          </c:val>
          <c:smooth val="0"/>
          <c:extLst>
            <c:ext xmlns:c16="http://schemas.microsoft.com/office/drawing/2014/chart" uri="{C3380CC4-5D6E-409C-BE32-E72D297353CC}">
              <c16:uniqueId val="{00000001-CDB4-4193-991E-BD42725C28AF}"/>
            </c:ext>
          </c:extLst>
        </c:ser>
        <c:ser>
          <c:idx val="1"/>
          <c:order val="1"/>
          <c:tx>
            <c:strRef>
              <c:f>Calculations!$F$2</c:f>
              <c:strCache>
                <c:ptCount val="1"/>
                <c:pt idx="0">
                  <c:v>xGA</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Calculations!$F$3:$F$9</c:f>
              <c:numCache>
                <c:formatCode>General</c:formatCode>
                <c:ptCount val="7"/>
                <c:pt idx="0">
                  <c:v>1.2</c:v>
                </c:pt>
                <c:pt idx="1">
                  <c:v>0.7</c:v>
                </c:pt>
                <c:pt idx="2">
                  <c:v>1.3</c:v>
                </c:pt>
                <c:pt idx="3">
                  <c:v>1</c:v>
                </c:pt>
                <c:pt idx="4">
                  <c:v>0.1</c:v>
                </c:pt>
                <c:pt idx="5">
                  <c:v>1.6</c:v>
                </c:pt>
                <c:pt idx="6">
                  <c:v>0.6</c:v>
                </c:pt>
              </c:numCache>
            </c:numRef>
          </c:val>
          <c:smooth val="0"/>
          <c:extLst>
            <c:ext xmlns:c16="http://schemas.microsoft.com/office/drawing/2014/chart" uri="{C3380CC4-5D6E-409C-BE32-E72D297353CC}">
              <c16:uniqueId val="{00000003-CDB4-4193-991E-BD42725C28AF}"/>
            </c:ext>
          </c:extLst>
        </c:ser>
        <c:dLbls>
          <c:showLegendKey val="0"/>
          <c:showVal val="0"/>
          <c:showCatName val="0"/>
          <c:showSerName val="0"/>
          <c:showPercent val="0"/>
          <c:showBubbleSize val="0"/>
        </c:dLbls>
        <c:smooth val="0"/>
        <c:axId val="1267671559"/>
        <c:axId val="1267673607"/>
      </c:lineChart>
      <c:catAx>
        <c:axId val="12676715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673607"/>
        <c:crosses val="autoZero"/>
        <c:auto val="1"/>
        <c:lblAlgn val="ctr"/>
        <c:lblOffset val="100"/>
        <c:noMultiLvlLbl val="0"/>
      </c:catAx>
      <c:valAx>
        <c:axId val="1267673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671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Goals Conceeded vs xGA: Away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Calculations!$C$12</c:f>
              <c:strCache>
                <c:ptCount val="1"/>
                <c:pt idx="0">
                  <c:v>GA</c:v>
                </c:pt>
              </c:strCache>
            </c:strRef>
          </c:tx>
          <c:spPr>
            <a:ln w="28575" cap="rnd">
              <a:solidFill>
                <a:schemeClr val="accent1"/>
              </a:solidFill>
              <a:round/>
            </a:ln>
            <a:effectLst/>
          </c:spPr>
          <c:marker>
            <c:symbol val="none"/>
          </c:marker>
          <c:val>
            <c:numRef>
              <c:f>Calculations!$C$13:$C$20</c:f>
              <c:numCache>
                <c:formatCode>General</c:formatCode>
                <c:ptCount val="8"/>
                <c:pt idx="0">
                  <c:v>0</c:v>
                </c:pt>
                <c:pt idx="1">
                  <c:v>0</c:v>
                </c:pt>
                <c:pt idx="2">
                  <c:v>2</c:v>
                </c:pt>
                <c:pt idx="3">
                  <c:v>1</c:v>
                </c:pt>
                <c:pt idx="4">
                  <c:v>1</c:v>
                </c:pt>
                <c:pt idx="5">
                  <c:v>3</c:v>
                </c:pt>
                <c:pt idx="6">
                  <c:v>3</c:v>
                </c:pt>
                <c:pt idx="7">
                  <c:v>2</c:v>
                </c:pt>
              </c:numCache>
            </c:numRef>
          </c:val>
          <c:smooth val="0"/>
          <c:extLst>
            <c:ext xmlns:c16="http://schemas.microsoft.com/office/drawing/2014/chart" uri="{C3380CC4-5D6E-409C-BE32-E72D297353CC}">
              <c16:uniqueId val="{00000001-2992-491F-8724-87FA88E79BFB}"/>
            </c:ext>
          </c:extLst>
        </c:ser>
        <c:ser>
          <c:idx val="1"/>
          <c:order val="1"/>
          <c:tx>
            <c:strRef>
              <c:f>Calculations!$F$12</c:f>
              <c:strCache>
                <c:ptCount val="1"/>
                <c:pt idx="0">
                  <c:v>xGA</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Calculations!$F$13:$F$20</c:f>
              <c:numCache>
                <c:formatCode>General</c:formatCode>
                <c:ptCount val="8"/>
                <c:pt idx="0">
                  <c:v>0.1</c:v>
                </c:pt>
                <c:pt idx="1">
                  <c:v>0.9</c:v>
                </c:pt>
                <c:pt idx="2">
                  <c:v>1</c:v>
                </c:pt>
                <c:pt idx="3">
                  <c:v>2.2999999999999998</c:v>
                </c:pt>
                <c:pt idx="4">
                  <c:v>0.8</c:v>
                </c:pt>
                <c:pt idx="5">
                  <c:v>1.2</c:v>
                </c:pt>
                <c:pt idx="6">
                  <c:v>2.4</c:v>
                </c:pt>
                <c:pt idx="7">
                  <c:v>1.5</c:v>
                </c:pt>
              </c:numCache>
            </c:numRef>
          </c:val>
          <c:smooth val="0"/>
          <c:extLst>
            <c:ext xmlns:c16="http://schemas.microsoft.com/office/drawing/2014/chart" uri="{C3380CC4-5D6E-409C-BE32-E72D297353CC}">
              <c16:uniqueId val="{00000003-2992-491F-8724-87FA88E79BFB}"/>
            </c:ext>
          </c:extLst>
        </c:ser>
        <c:dLbls>
          <c:showLegendKey val="0"/>
          <c:showVal val="0"/>
          <c:showCatName val="0"/>
          <c:showSerName val="0"/>
          <c:showPercent val="0"/>
          <c:showBubbleSize val="0"/>
        </c:dLbls>
        <c:smooth val="0"/>
        <c:axId val="1613041671"/>
        <c:axId val="1613043719"/>
      </c:lineChart>
      <c:catAx>
        <c:axId val="16130416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043719"/>
        <c:crosses val="autoZero"/>
        <c:auto val="1"/>
        <c:lblAlgn val="ctr"/>
        <c:lblOffset val="100"/>
        <c:noMultiLvlLbl val="0"/>
      </c:catAx>
      <c:valAx>
        <c:axId val="1613043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041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 Stats: Nuno 2024 vs Nuno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2024</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Data'!$L$3:$R$3</c:f>
              <c:strCache>
                <c:ptCount val="7"/>
                <c:pt idx="0">
                  <c:v>Avg Expected Goals</c:v>
                </c:pt>
                <c:pt idx="1">
                  <c:v>Avg Goals For</c:v>
                </c:pt>
                <c:pt idx="2">
                  <c:v>Expected Goal Discrepancy (xG - GF)</c:v>
                </c:pt>
                <c:pt idx="3">
                  <c:v>Avg Expected Goals Against</c:v>
                </c:pt>
                <c:pt idx="4">
                  <c:v>Avg Goals Against</c:v>
                </c:pt>
                <c:pt idx="5">
                  <c:v>Expected Goal Difference (xG - xGA)</c:v>
                </c:pt>
                <c:pt idx="6">
                  <c:v>Actual Goal Difference</c:v>
                </c:pt>
              </c:strCache>
            </c:strRef>
          </c:cat>
          <c:val>
            <c:numRef>
              <c:f>'Team Data'!$L$4:$R$4</c:f>
              <c:numCache>
                <c:formatCode>General</c:formatCode>
                <c:ptCount val="7"/>
                <c:pt idx="0">
                  <c:v>1.19</c:v>
                </c:pt>
                <c:pt idx="1">
                  <c:v>1.27</c:v>
                </c:pt>
                <c:pt idx="2">
                  <c:v>-1.1000000000000001</c:v>
                </c:pt>
                <c:pt idx="3">
                  <c:v>1.1100000000000001</c:v>
                </c:pt>
                <c:pt idx="4">
                  <c:v>1.2</c:v>
                </c:pt>
                <c:pt idx="5">
                  <c:v>0.08</c:v>
                </c:pt>
                <c:pt idx="6">
                  <c:v>7.0000000000000007E-2</c:v>
                </c:pt>
              </c:numCache>
            </c:numRef>
          </c:val>
          <c:extLst>
            <c:ext xmlns:c16="http://schemas.microsoft.com/office/drawing/2014/chart" uri="{C3380CC4-5D6E-409C-BE32-E72D297353CC}">
              <c16:uniqueId val="{00000001-37BE-4D0E-94DC-04F3463F4B62}"/>
            </c:ext>
          </c:extLst>
        </c:ser>
        <c:ser>
          <c:idx val="1"/>
          <c:order val="1"/>
          <c:tx>
            <c:v>2023</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Data'!$L$3:$R$3</c:f>
              <c:strCache>
                <c:ptCount val="7"/>
                <c:pt idx="0">
                  <c:v>Avg Expected Goals</c:v>
                </c:pt>
                <c:pt idx="1">
                  <c:v>Avg Goals For</c:v>
                </c:pt>
                <c:pt idx="2">
                  <c:v>Expected Goal Discrepancy (xG - GF)</c:v>
                </c:pt>
                <c:pt idx="3">
                  <c:v>Avg Expected Goals Against</c:v>
                </c:pt>
                <c:pt idx="4">
                  <c:v>Avg Goals Against</c:v>
                </c:pt>
                <c:pt idx="5">
                  <c:v>Expected Goal Difference (xG - xGA)</c:v>
                </c:pt>
                <c:pt idx="6">
                  <c:v>Actual Goal Difference</c:v>
                </c:pt>
              </c:strCache>
            </c:strRef>
          </c:cat>
          <c:val>
            <c:numRef>
              <c:f>'Team Data'!$L$25:$R$25</c:f>
              <c:numCache>
                <c:formatCode>General</c:formatCode>
                <c:ptCount val="7"/>
                <c:pt idx="0">
                  <c:v>1.49</c:v>
                </c:pt>
                <c:pt idx="1">
                  <c:v>1.52</c:v>
                </c:pt>
                <c:pt idx="2">
                  <c:v>-0.7</c:v>
                </c:pt>
                <c:pt idx="3">
                  <c:v>1.31</c:v>
                </c:pt>
                <c:pt idx="4">
                  <c:v>1.76</c:v>
                </c:pt>
                <c:pt idx="5">
                  <c:v>0.18</c:v>
                </c:pt>
                <c:pt idx="6">
                  <c:v>-0.24</c:v>
                </c:pt>
              </c:numCache>
            </c:numRef>
          </c:val>
          <c:extLst>
            <c:ext xmlns:c16="http://schemas.microsoft.com/office/drawing/2014/chart" uri="{C3380CC4-5D6E-409C-BE32-E72D297353CC}">
              <c16:uniqueId val="{00000003-37BE-4D0E-94DC-04F3463F4B62}"/>
            </c:ext>
          </c:extLst>
        </c:ser>
        <c:dLbls>
          <c:showLegendKey val="0"/>
          <c:showVal val="0"/>
          <c:showCatName val="0"/>
          <c:showSerName val="0"/>
          <c:showPercent val="0"/>
          <c:showBubbleSize val="0"/>
        </c:dLbls>
        <c:gapWidth val="219"/>
        <c:overlap val="-27"/>
        <c:axId val="90844679"/>
        <c:axId val="90854919"/>
      </c:barChart>
      <c:catAx>
        <c:axId val="9084467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54919"/>
        <c:crosses val="autoZero"/>
        <c:auto val="1"/>
        <c:lblAlgn val="ctr"/>
        <c:lblOffset val="100"/>
        <c:noMultiLvlLbl val="0"/>
      </c:catAx>
      <c:valAx>
        <c:axId val="90854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44679"/>
        <c:crosses val="autoZero"/>
        <c:crossBetween val="between"/>
        <c:majorUnit val="0.2"/>
        <c:minorUnit val="0.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 Stats: 2024 Home and Away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Overall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Data'!$L$3:$R$3</c:f>
              <c:strCache>
                <c:ptCount val="7"/>
                <c:pt idx="0">
                  <c:v>Avg Expected Goals</c:v>
                </c:pt>
                <c:pt idx="1">
                  <c:v>Avg Goals For</c:v>
                </c:pt>
                <c:pt idx="2">
                  <c:v>Expected Goal Discrepancy (xG - GF)</c:v>
                </c:pt>
                <c:pt idx="3">
                  <c:v>Avg Expected Goals Against</c:v>
                </c:pt>
                <c:pt idx="4">
                  <c:v>Avg Goals Against</c:v>
                </c:pt>
                <c:pt idx="5">
                  <c:v>Expected Goal Difference (xG - xGA)</c:v>
                </c:pt>
                <c:pt idx="6">
                  <c:v>Actual Goal Difference</c:v>
                </c:pt>
              </c:strCache>
            </c:strRef>
          </c:cat>
          <c:val>
            <c:numRef>
              <c:f>'Team Data'!$L$4:$R$4</c:f>
              <c:numCache>
                <c:formatCode>General</c:formatCode>
                <c:ptCount val="7"/>
                <c:pt idx="0">
                  <c:v>1.19</c:v>
                </c:pt>
                <c:pt idx="1">
                  <c:v>1.27</c:v>
                </c:pt>
                <c:pt idx="2">
                  <c:v>-1.1000000000000001</c:v>
                </c:pt>
                <c:pt idx="3">
                  <c:v>1.1100000000000001</c:v>
                </c:pt>
                <c:pt idx="4">
                  <c:v>1.2</c:v>
                </c:pt>
                <c:pt idx="5">
                  <c:v>0.08</c:v>
                </c:pt>
                <c:pt idx="6">
                  <c:v>7.0000000000000007E-2</c:v>
                </c:pt>
              </c:numCache>
            </c:numRef>
          </c:val>
          <c:extLst>
            <c:ext xmlns:c16="http://schemas.microsoft.com/office/drawing/2014/chart" uri="{C3380CC4-5D6E-409C-BE32-E72D297353CC}">
              <c16:uniqueId val="{00000001-6AFE-4B1F-AD70-2F4ED3BA9696}"/>
            </c:ext>
          </c:extLst>
        </c:ser>
        <c:ser>
          <c:idx val="1"/>
          <c:order val="1"/>
          <c:tx>
            <c:v>Home</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Data'!$L$3:$R$3</c:f>
              <c:strCache>
                <c:ptCount val="7"/>
                <c:pt idx="0">
                  <c:v>Avg Expected Goals</c:v>
                </c:pt>
                <c:pt idx="1">
                  <c:v>Avg Goals For</c:v>
                </c:pt>
                <c:pt idx="2">
                  <c:v>Expected Goal Discrepancy (xG - GF)</c:v>
                </c:pt>
                <c:pt idx="3">
                  <c:v>Avg Expected Goals Against</c:v>
                </c:pt>
                <c:pt idx="4">
                  <c:v>Avg Goals Against</c:v>
                </c:pt>
                <c:pt idx="5">
                  <c:v>Expected Goal Difference (xG - xGA)</c:v>
                </c:pt>
                <c:pt idx="6">
                  <c:v>Actual Goal Difference</c:v>
                </c:pt>
              </c:strCache>
            </c:strRef>
          </c:cat>
          <c:val>
            <c:numRef>
              <c:f>'Team Data'!$L$5:$R$5</c:f>
              <c:numCache>
                <c:formatCode>General</c:formatCode>
                <c:ptCount val="7"/>
                <c:pt idx="0">
                  <c:v>1.31</c:v>
                </c:pt>
                <c:pt idx="1">
                  <c:v>1.1399999999999999</c:v>
                </c:pt>
                <c:pt idx="2">
                  <c:v>1.2</c:v>
                </c:pt>
                <c:pt idx="3">
                  <c:v>0.93</c:v>
                </c:pt>
                <c:pt idx="4">
                  <c:v>0.86</c:v>
                </c:pt>
                <c:pt idx="5">
                  <c:v>0.39</c:v>
                </c:pt>
                <c:pt idx="6">
                  <c:v>0.28999999999999998</c:v>
                </c:pt>
              </c:numCache>
            </c:numRef>
          </c:val>
          <c:extLst>
            <c:ext xmlns:c16="http://schemas.microsoft.com/office/drawing/2014/chart" uri="{C3380CC4-5D6E-409C-BE32-E72D297353CC}">
              <c16:uniqueId val="{00000003-6AFE-4B1F-AD70-2F4ED3BA9696}"/>
            </c:ext>
          </c:extLst>
        </c:ser>
        <c:ser>
          <c:idx val="2"/>
          <c:order val="2"/>
          <c:tx>
            <c:v>Away</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Data'!$L$3:$R$3</c:f>
              <c:strCache>
                <c:ptCount val="7"/>
                <c:pt idx="0">
                  <c:v>Avg Expected Goals</c:v>
                </c:pt>
                <c:pt idx="1">
                  <c:v>Avg Goals For</c:v>
                </c:pt>
                <c:pt idx="2">
                  <c:v>Expected Goal Discrepancy (xG - GF)</c:v>
                </c:pt>
                <c:pt idx="3">
                  <c:v>Avg Expected Goals Against</c:v>
                </c:pt>
                <c:pt idx="4">
                  <c:v>Avg Goals Against</c:v>
                </c:pt>
                <c:pt idx="5">
                  <c:v>Expected Goal Difference (xG - xGA)</c:v>
                </c:pt>
                <c:pt idx="6">
                  <c:v>Actual Goal Difference</c:v>
                </c:pt>
              </c:strCache>
            </c:strRef>
          </c:cat>
          <c:val>
            <c:numRef>
              <c:f>'Team Data'!$L$6:$R$6</c:f>
              <c:numCache>
                <c:formatCode>General</c:formatCode>
                <c:ptCount val="7"/>
                <c:pt idx="0">
                  <c:v>1.0900000000000001</c:v>
                </c:pt>
                <c:pt idx="1">
                  <c:v>1.38</c:v>
                </c:pt>
                <c:pt idx="2">
                  <c:v>-2.2999999999999998</c:v>
                </c:pt>
                <c:pt idx="3">
                  <c:v>1.28</c:v>
                </c:pt>
                <c:pt idx="4">
                  <c:v>1.5</c:v>
                </c:pt>
                <c:pt idx="5">
                  <c:v>-0.19</c:v>
                </c:pt>
                <c:pt idx="6">
                  <c:v>-0.13</c:v>
                </c:pt>
              </c:numCache>
            </c:numRef>
          </c:val>
          <c:extLst>
            <c:ext xmlns:c16="http://schemas.microsoft.com/office/drawing/2014/chart" uri="{C3380CC4-5D6E-409C-BE32-E72D297353CC}">
              <c16:uniqueId val="{00000005-6AFE-4B1F-AD70-2F4ED3BA9696}"/>
            </c:ext>
          </c:extLst>
        </c:ser>
        <c:dLbls>
          <c:showLegendKey val="0"/>
          <c:showVal val="0"/>
          <c:showCatName val="0"/>
          <c:showSerName val="0"/>
          <c:showPercent val="0"/>
          <c:showBubbleSize val="0"/>
        </c:dLbls>
        <c:gapWidth val="219"/>
        <c:overlap val="-27"/>
        <c:axId val="754695"/>
        <c:axId val="757255"/>
      </c:barChart>
      <c:catAx>
        <c:axId val="7546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55"/>
        <c:crosses val="autoZero"/>
        <c:auto val="1"/>
        <c:lblAlgn val="ctr"/>
        <c:lblOffset val="100"/>
        <c:noMultiLvlLbl val="0"/>
      </c:catAx>
      <c:valAx>
        <c:axId val="757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695"/>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Nuno Home: 2024 vs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Home 2024</c:v>
          </c:tx>
          <c:spPr>
            <a:solidFill>
              <a:schemeClr val="accent1"/>
            </a:solidFill>
            <a:ln>
              <a:noFill/>
            </a:ln>
            <a:effectLst/>
          </c:spPr>
          <c:invertIfNegative val="0"/>
          <c:cat>
            <c:strRef>
              <c:f>'Team Data'!$L$3:$R$3</c:f>
              <c:strCache>
                <c:ptCount val="7"/>
                <c:pt idx="0">
                  <c:v>Avg Expected Goals</c:v>
                </c:pt>
                <c:pt idx="1">
                  <c:v>Avg Goals For</c:v>
                </c:pt>
                <c:pt idx="2">
                  <c:v>Expected Goal Discrepancy (xG - GF)</c:v>
                </c:pt>
                <c:pt idx="3">
                  <c:v>Avg Expected Goals Against</c:v>
                </c:pt>
                <c:pt idx="4">
                  <c:v>Avg Goals Against</c:v>
                </c:pt>
                <c:pt idx="5">
                  <c:v>Expected Goal Difference (xG - xGA)</c:v>
                </c:pt>
                <c:pt idx="6">
                  <c:v>Actual Goal Difference</c:v>
                </c:pt>
              </c:strCache>
            </c:strRef>
          </c:cat>
          <c:val>
            <c:numRef>
              <c:f>'Team Data'!$L$5:$R$5</c:f>
              <c:numCache>
                <c:formatCode>General</c:formatCode>
                <c:ptCount val="7"/>
                <c:pt idx="0">
                  <c:v>1.31</c:v>
                </c:pt>
                <c:pt idx="1">
                  <c:v>1.1399999999999999</c:v>
                </c:pt>
                <c:pt idx="2">
                  <c:v>1.2</c:v>
                </c:pt>
                <c:pt idx="3">
                  <c:v>0.93</c:v>
                </c:pt>
                <c:pt idx="4">
                  <c:v>0.86</c:v>
                </c:pt>
                <c:pt idx="5">
                  <c:v>0.39</c:v>
                </c:pt>
                <c:pt idx="6">
                  <c:v>0.28999999999999998</c:v>
                </c:pt>
              </c:numCache>
            </c:numRef>
          </c:val>
          <c:extLst>
            <c:ext xmlns:c16="http://schemas.microsoft.com/office/drawing/2014/chart" uri="{C3380CC4-5D6E-409C-BE32-E72D297353CC}">
              <c16:uniqueId val="{00000006-5352-44D6-82E1-CBA58F7F02D4}"/>
            </c:ext>
          </c:extLst>
        </c:ser>
        <c:ser>
          <c:idx val="1"/>
          <c:order val="1"/>
          <c:tx>
            <c:v>Home 2023</c:v>
          </c:tx>
          <c:spPr>
            <a:solidFill>
              <a:schemeClr val="accent2"/>
            </a:solidFill>
            <a:ln>
              <a:noFill/>
            </a:ln>
            <a:effectLst/>
          </c:spPr>
          <c:invertIfNegative val="0"/>
          <c:cat>
            <c:strRef>
              <c:f>'Team Data'!$L$3:$R$3</c:f>
              <c:strCache>
                <c:ptCount val="7"/>
                <c:pt idx="0">
                  <c:v>Avg Expected Goals</c:v>
                </c:pt>
                <c:pt idx="1">
                  <c:v>Avg Goals For</c:v>
                </c:pt>
                <c:pt idx="2">
                  <c:v>Expected Goal Discrepancy (xG - GF)</c:v>
                </c:pt>
                <c:pt idx="3">
                  <c:v>Avg Expected Goals Against</c:v>
                </c:pt>
                <c:pt idx="4">
                  <c:v>Avg Goals Against</c:v>
                </c:pt>
                <c:pt idx="5">
                  <c:v>Expected Goal Difference (xG - xGA)</c:v>
                </c:pt>
                <c:pt idx="6">
                  <c:v>Actual Goal Difference</c:v>
                </c:pt>
              </c:strCache>
            </c:strRef>
          </c:cat>
          <c:val>
            <c:numRef>
              <c:f>'Team Data'!$L$26:$R$26</c:f>
              <c:numCache>
                <c:formatCode>General</c:formatCode>
                <c:ptCount val="7"/>
                <c:pt idx="0">
                  <c:v>1.38</c:v>
                </c:pt>
                <c:pt idx="1">
                  <c:v>1.55</c:v>
                </c:pt>
                <c:pt idx="2">
                  <c:v>-1.8</c:v>
                </c:pt>
                <c:pt idx="3">
                  <c:v>1.1599999999999999</c:v>
                </c:pt>
                <c:pt idx="4">
                  <c:v>1.73</c:v>
                </c:pt>
                <c:pt idx="5">
                  <c:v>0.22</c:v>
                </c:pt>
                <c:pt idx="6">
                  <c:v>-0.18</c:v>
                </c:pt>
              </c:numCache>
            </c:numRef>
          </c:val>
          <c:extLst>
            <c:ext xmlns:c16="http://schemas.microsoft.com/office/drawing/2014/chart" uri="{C3380CC4-5D6E-409C-BE32-E72D297353CC}">
              <c16:uniqueId val="{00000008-5352-44D6-82E1-CBA58F7F02D4}"/>
            </c:ext>
          </c:extLst>
        </c:ser>
        <c:dLbls>
          <c:showLegendKey val="0"/>
          <c:showVal val="0"/>
          <c:showCatName val="0"/>
          <c:showSerName val="0"/>
          <c:showPercent val="0"/>
          <c:showBubbleSize val="0"/>
        </c:dLbls>
        <c:gapWidth val="219"/>
        <c:overlap val="-27"/>
        <c:axId val="114977288"/>
        <c:axId val="688693768"/>
      </c:barChart>
      <c:catAx>
        <c:axId val="114977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693768"/>
        <c:crosses val="autoZero"/>
        <c:auto val="1"/>
        <c:lblAlgn val="ctr"/>
        <c:lblOffset val="100"/>
        <c:noMultiLvlLbl val="0"/>
      </c:catAx>
      <c:valAx>
        <c:axId val="688693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77288"/>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Nuno Away: 2024 vs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Away 2024</c:v>
          </c:tx>
          <c:spPr>
            <a:solidFill>
              <a:schemeClr val="accent1"/>
            </a:solidFill>
            <a:ln>
              <a:noFill/>
            </a:ln>
            <a:effectLst/>
          </c:spPr>
          <c:invertIfNegative val="0"/>
          <c:cat>
            <c:strRef>
              <c:f>'Team Data'!$L$3:$R$3</c:f>
              <c:strCache>
                <c:ptCount val="7"/>
                <c:pt idx="0">
                  <c:v>Avg Expected Goals</c:v>
                </c:pt>
                <c:pt idx="1">
                  <c:v>Avg Goals For</c:v>
                </c:pt>
                <c:pt idx="2">
                  <c:v>Expected Goal Discrepancy (xG - GF)</c:v>
                </c:pt>
                <c:pt idx="3">
                  <c:v>Avg Expected Goals Against</c:v>
                </c:pt>
                <c:pt idx="4">
                  <c:v>Avg Goals Against</c:v>
                </c:pt>
                <c:pt idx="5">
                  <c:v>Expected Goal Difference (xG - xGA)</c:v>
                </c:pt>
                <c:pt idx="6">
                  <c:v>Actual Goal Difference</c:v>
                </c:pt>
              </c:strCache>
            </c:strRef>
          </c:cat>
          <c:val>
            <c:numRef>
              <c:f>'Team Data'!$L$6:$R$6</c:f>
              <c:numCache>
                <c:formatCode>General</c:formatCode>
                <c:ptCount val="7"/>
                <c:pt idx="0">
                  <c:v>1.0900000000000001</c:v>
                </c:pt>
                <c:pt idx="1">
                  <c:v>1.38</c:v>
                </c:pt>
                <c:pt idx="2">
                  <c:v>-2.2999999999999998</c:v>
                </c:pt>
                <c:pt idx="3">
                  <c:v>1.28</c:v>
                </c:pt>
                <c:pt idx="4">
                  <c:v>1.5</c:v>
                </c:pt>
                <c:pt idx="5">
                  <c:v>-0.19</c:v>
                </c:pt>
                <c:pt idx="6">
                  <c:v>-0.13</c:v>
                </c:pt>
              </c:numCache>
            </c:numRef>
          </c:val>
          <c:extLst>
            <c:ext xmlns:c16="http://schemas.microsoft.com/office/drawing/2014/chart" uri="{C3380CC4-5D6E-409C-BE32-E72D297353CC}">
              <c16:uniqueId val="{00000001-5719-47CF-9097-60FB53C656ED}"/>
            </c:ext>
          </c:extLst>
        </c:ser>
        <c:ser>
          <c:idx val="1"/>
          <c:order val="1"/>
          <c:tx>
            <c:v>Away 2023</c:v>
          </c:tx>
          <c:spPr>
            <a:solidFill>
              <a:schemeClr val="accent2"/>
            </a:solidFill>
            <a:ln>
              <a:noFill/>
            </a:ln>
            <a:effectLst/>
          </c:spPr>
          <c:invertIfNegative val="0"/>
          <c:cat>
            <c:strRef>
              <c:f>'Team Data'!$L$3:$R$3</c:f>
              <c:strCache>
                <c:ptCount val="7"/>
                <c:pt idx="0">
                  <c:v>Avg Expected Goals</c:v>
                </c:pt>
                <c:pt idx="1">
                  <c:v>Avg Goals For</c:v>
                </c:pt>
                <c:pt idx="2">
                  <c:v>Expected Goal Discrepancy (xG - GF)</c:v>
                </c:pt>
                <c:pt idx="3">
                  <c:v>Avg Expected Goals Against</c:v>
                </c:pt>
                <c:pt idx="4">
                  <c:v>Avg Goals Against</c:v>
                </c:pt>
                <c:pt idx="5">
                  <c:v>Expected Goal Difference (xG - xGA)</c:v>
                </c:pt>
                <c:pt idx="6">
                  <c:v>Actual Goal Difference</c:v>
                </c:pt>
              </c:strCache>
            </c:strRef>
          </c:cat>
          <c:val>
            <c:numRef>
              <c:f>'Team Data'!$L$27:$R$27</c:f>
              <c:numCache>
                <c:formatCode>General</c:formatCode>
                <c:ptCount val="7"/>
                <c:pt idx="0">
                  <c:v>1.61</c:v>
                </c:pt>
                <c:pt idx="1">
                  <c:v>1.5</c:v>
                </c:pt>
                <c:pt idx="2">
                  <c:v>1.1000000000000001</c:v>
                </c:pt>
                <c:pt idx="3">
                  <c:v>1.47</c:v>
                </c:pt>
                <c:pt idx="4">
                  <c:v>1.8</c:v>
                </c:pt>
                <c:pt idx="5">
                  <c:v>0.14000000000000001</c:v>
                </c:pt>
                <c:pt idx="6">
                  <c:v>-0.3</c:v>
                </c:pt>
              </c:numCache>
            </c:numRef>
          </c:val>
          <c:extLst>
            <c:ext xmlns:c16="http://schemas.microsoft.com/office/drawing/2014/chart" uri="{C3380CC4-5D6E-409C-BE32-E72D297353CC}">
              <c16:uniqueId val="{00000003-5719-47CF-9097-60FB53C656ED}"/>
            </c:ext>
          </c:extLst>
        </c:ser>
        <c:dLbls>
          <c:showLegendKey val="0"/>
          <c:showVal val="0"/>
          <c:showCatName val="0"/>
          <c:showSerName val="0"/>
          <c:showPercent val="0"/>
          <c:showBubbleSize val="0"/>
        </c:dLbls>
        <c:gapWidth val="219"/>
        <c:overlap val="-27"/>
        <c:axId val="2111160328"/>
        <c:axId val="2111162376"/>
      </c:barChart>
      <c:catAx>
        <c:axId val="2111160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162376"/>
        <c:crosses val="autoZero"/>
        <c:auto val="1"/>
        <c:lblAlgn val="ctr"/>
        <c:lblOffset val="100"/>
        <c:noMultiLvlLbl val="0"/>
      </c:catAx>
      <c:valAx>
        <c:axId val="2111162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160328"/>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 Stats: Cooper Home and Away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Combined</c:v>
          </c:tx>
          <c:spPr>
            <a:solidFill>
              <a:schemeClr val="accent1"/>
            </a:solidFill>
            <a:ln>
              <a:noFill/>
            </a:ln>
            <a:effectLst/>
          </c:spPr>
          <c:invertIfNegative val="0"/>
          <c:cat>
            <c:strRef>
              <c:f>'Team Data'!$L$17:$R$17</c:f>
              <c:strCache>
                <c:ptCount val="7"/>
                <c:pt idx="0">
                  <c:v>Avg Expected Goals</c:v>
                </c:pt>
                <c:pt idx="1">
                  <c:v>Avg Goals For</c:v>
                </c:pt>
                <c:pt idx="2">
                  <c:v>Expected Goal Discrepancy (xG - GF)</c:v>
                </c:pt>
                <c:pt idx="3">
                  <c:v>Avg Expected Goals Against</c:v>
                </c:pt>
                <c:pt idx="4">
                  <c:v>Avg Goals Against</c:v>
                </c:pt>
                <c:pt idx="5">
                  <c:v>Expected Goal Difference (xG - xGA)</c:v>
                </c:pt>
                <c:pt idx="6">
                  <c:v>Actual Goal Difference</c:v>
                </c:pt>
              </c:strCache>
            </c:strRef>
          </c:cat>
          <c:val>
            <c:numRef>
              <c:f>'Team Data'!$L$18:$R$18</c:f>
              <c:numCache>
                <c:formatCode>General</c:formatCode>
                <c:ptCount val="7"/>
                <c:pt idx="0">
                  <c:v>1.1000000000000001</c:v>
                </c:pt>
                <c:pt idx="1">
                  <c:v>1</c:v>
                </c:pt>
                <c:pt idx="2">
                  <c:v>1.7</c:v>
                </c:pt>
                <c:pt idx="3">
                  <c:v>1.51</c:v>
                </c:pt>
                <c:pt idx="4">
                  <c:v>1.76</c:v>
                </c:pt>
                <c:pt idx="5">
                  <c:v>-0.41</c:v>
                </c:pt>
                <c:pt idx="6">
                  <c:v>-0.76</c:v>
                </c:pt>
              </c:numCache>
            </c:numRef>
          </c:val>
          <c:extLst>
            <c:ext xmlns:c16="http://schemas.microsoft.com/office/drawing/2014/chart" uri="{C3380CC4-5D6E-409C-BE32-E72D297353CC}">
              <c16:uniqueId val="{00000001-3E55-4DC6-A822-0DB1A2E29F08}"/>
            </c:ext>
          </c:extLst>
        </c:ser>
        <c:ser>
          <c:idx val="1"/>
          <c:order val="1"/>
          <c:tx>
            <c:v>Home</c:v>
          </c:tx>
          <c:spPr>
            <a:solidFill>
              <a:schemeClr val="accent2"/>
            </a:solidFill>
            <a:ln>
              <a:noFill/>
            </a:ln>
            <a:effectLst/>
          </c:spPr>
          <c:invertIfNegative val="0"/>
          <c:cat>
            <c:strRef>
              <c:f>'Team Data'!$L$17:$R$17</c:f>
              <c:strCache>
                <c:ptCount val="7"/>
                <c:pt idx="0">
                  <c:v>Avg Expected Goals</c:v>
                </c:pt>
                <c:pt idx="1">
                  <c:v>Avg Goals For</c:v>
                </c:pt>
                <c:pt idx="2">
                  <c:v>Expected Goal Discrepancy (xG - GF)</c:v>
                </c:pt>
                <c:pt idx="3">
                  <c:v>Avg Expected Goals Against</c:v>
                </c:pt>
                <c:pt idx="4">
                  <c:v>Avg Goals Against</c:v>
                </c:pt>
                <c:pt idx="5">
                  <c:v>Expected Goal Difference (xG - xGA)</c:v>
                </c:pt>
                <c:pt idx="6">
                  <c:v>Actual Goal Difference</c:v>
                </c:pt>
              </c:strCache>
            </c:strRef>
          </c:cat>
          <c:val>
            <c:numRef>
              <c:f>'Team Data'!$L$19:$R$19</c:f>
              <c:numCache>
                <c:formatCode>General</c:formatCode>
                <c:ptCount val="7"/>
                <c:pt idx="0">
                  <c:v>1.23</c:v>
                </c:pt>
                <c:pt idx="1">
                  <c:v>1.25</c:v>
                </c:pt>
                <c:pt idx="2">
                  <c:v>-0.2</c:v>
                </c:pt>
                <c:pt idx="3">
                  <c:v>1.1299999999999999</c:v>
                </c:pt>
                <c:pt idx="4">
                  <c:v>1.38</c:v>
                </c:pt>
                <c:pt idx="5">
                  <c:v>0.1</c:v>
                </c:pt>
                <c:pt idx="6">
                  <c:v>-0.13</c:v>
                </c:pt>
              </c:numCache>
            </c:numRef>
          </c:val>
          <c:extLst>
            <c:ext xmlns:c16="http://schemas.microsoft.com/office/drawing/2014/chart" uri="{C3380CC4-5D6E-409C-BE32-E72D297353CC}">
              <c16:uniqueId val="{00000003-3E55-4DC6-A822-0DB1A2E29F08}"/>
            </c:ext>
          </c:extLst>
        </c:ser>
        <c:ser>
          <c:idx val="2"/>
          <c:order val="2"/>
          <c:tx>
            <c:v>Away</c:v>
          </c:tx>
          <c:spPr>
            <a:solidFill>
              <a:schemeClr val="accent3"/>
            </a:solidFill>
            <a:ln>
              <a:noFill/>
            </a:ln>
            <a:effectLst/>
          </c:spPr>
          <c:invertIfNegative val="0"/>
          <c:cat>
            <c:strRef>
              <c:f>'Team Data'!$L$17:$R$17</c:f>
              <c:strCache>
                <c:ptCount val="7"/>
                <c:pt idx="0">
                  <c:v>Avg Expected Goals</c:v>
                </c:pt>
                <c:pt idx="1">
                  <c:v>Avg Goals For</c:v>
                </c:pt>
                <c:pt idx="2">
                  <c:v>Expected Goal Discrepancy (xG - GF)</c:v>
                </c:pt>
                <c:pt idx="3">
                  <c:v>Avg Expected Goals Against</c:v>
                </c:pt>
                <c:pt idx="4">
                  <c:v>Avg Goals Against</c:v>
                </c:pt>
                <c:pt idx="5">
                  <c:v>Expected Goal Difference (xG - xGA)</c:v>
                </c:pt>
                <c:pt idx="6">
                  <c:v>Actual Goal Difference</c:v>
                </c:pt>
              </c:strCache>
            </c:strRef>
          </c:cat>
          <c:val>
            <c:numRef>
              <c:f>'Team Data'!$L$20:$R$20</c:f>
              <c:numCache>
                <c:formatCode>General</c:formatCode>
                <c:ptCount val="7"/>
                <c:pt idx="0">
                  <c:v>0.99</c:v>
                </c:pt>
                <c:pt idx="1">
                  <c:v>0.78</c:v>
                </c:pt>
                <c:pt idx="2">
                  <c:v>1.9</c:v>
                </c:pt>
                <c:pt idx="3">
                  <c:v>1.86</c:v>
                </c:pt>
                <c:pt idx="4">
                  <c:v>2.11</c:v>
                </c:pt>
                <c:pt idx="5">
                  <c:v>-0.87</c:v>
                </c:pt>
                <c:pt idx="6">
                  <c:v>-1.33</c:v>
                </c:pt>
              </c:numCache>
            </c:numRef>
          </c:val>
          <c:extLst>
            <c:ext xmlns:c16="http://schemas.microsoft.com/office/drawing/2014/chart" uri="{C3380CC4-5D6E-409C-BE32-E72D297353CC}">
              <c16:uniqueId val="{00000005-3E55-4DC6-A822-0DB1A2E29F08}"/>
            </c:ext>
          </c:extLst>
        </c:ser>
        <c:dLbls>
          <c:showLegendKey val="0"/>
          <c:showVal val="0"/>
          <c:showCatName val="0"/>
          <c:showSerName val="0"/>
          <c:showPercent val="0"/>
          <c:showBubbleSize val="0"/>
        </c:dLbls>
        <c:gapWidth val="219"/>
        <c:overlap val="-27"/>
        <c:axId val="768519"/>
        <c:axId val="28980743"/>
      </c:barChart>
      <c:catAx>
        <c:axId val="768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80743"/>
        <c:crosses val="autoZero"/>
        <c:auto val="1"/>
        <c:lblAlgn val="ctr"/>
        <c:lblOffset val="100"/>
        <c:noMultiLvlLbl val="0"/>
      </c:catAx>
      <c:valAx>
        <c:axId val="28980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519"/>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Chris Wood: Goals and xG Per 90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Wood 2024</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'Key Players'!$AH$9:$AI$9</c:f>
              <c:strCache>
                <c:ptCount val="2"/>
                <c:pt idx="0">
                  <c:v>Goals Per 90 (Non Penalty)</c:v>
                </c:pt>
                <c:pt idx="1">
                  <c:v>xG Per 90 (Non Penalty)</c:v>
                </c:pt>
              </c:strCache>
            </c:strRef>
          </c:cat>
          <c:val>
            <c:numRef>
              <c:f>'Key Players'!$AH$10:$AI$10</c:f>
              <c:numCache>
                <c:formatCode>0.00</c:formatCode>
                <c:ptCount val="2"/>
                <c:pt idx="0">
                  <c:v>0.63</c:v>
                </c:pt>
                <c:pt idx="1">
                  <c:v>0.35</c:v>
                </c:pt>
              </c:numCache>
            </c:numRef>
          </c:val>
          <c:extLst>
            <c:ext xmlns:c16="http://schemas.microsoft.com/office/drawing/2014/chart" uri="{C3380CC4-5D6E-409C-BE32-E72D297353CC}">
              <c16:uniqueId val="{00000001-1ADE-463D-909B-D02D5B20303F}"/>
            </c:ext>
          </c:extLst>
        </c:ser>
        <c:ser>
          <c:idx val="1"/>
          <c:order val="1"/>
          <c:tx>
            <c:v>Wood 2023 (Cooper)</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Players'!$AH$9:$AI$9</c:f>
              <c:strCache>
                <c:ptCount val="2"/>
                <c:pt idx="0">
                  <c:v>Goals Per 90 (Non Penalty)</c:v>
                </c:pt>
                <c:pt idx="1">
                  <c:v>xG Per 90 (Non Penalty)</c:v>
                </c:pt>
              </c:strCache>
            </c:strRef>
          </c:cat>
          <c:val>
            <c:numRef>
              <c:f>'Key Players'!$AH$11:$AI$11</c:f>
              <c:numCache>
                <c:formatCode>0.00</c:formatCode>
                <c:ptCount val="2"/>
                <c:pt idx="0">
                  <c:v>0.57569296375266521</c:v>
                </c:pt>
                <c:pt idx="1">
                  <c:v>0.42217484008528788</c:v>
                </c:pt>
              </c:numCache>
            </c:numRef>
          </c:val>
          <c:extLst>
            <c:ext xmlns:c16="http://schemas.microsoft.com/office/drawing/2014/chart" uri="{C3380CC4-5D6E-409C-BE32-E72D297353CC}">
              <c16:uniqueId val="{00000003-1ADE-463D-909B-D02D5B20303F}"/>
            </c:ext>
          </c:extLst>
        </c:ser>
        <c:ser>
          <c:idx val="2"/>
          <c:order val="2"/>
          <c:tx>
            <c:v>Wood 2023 (Nuno)</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Players'!$AH$9:$AI$9</c:f>
              <c:strCache>
                <c:ptCount val="2"/>
                <c:pt idx="0">
                  <c:v>Goals Per 90 (Non Penalty)</c:v>
                </c:pt>
                <c:pt idx="1">
                  <c:v>xG Per 90 (Non Penalty)</c:v>
                </c:pt>
              </c:strCache>
            </c:strRef>
          </c:cat>
          <c:val>
            <c:numRef>
              <c:f>'Key Players'!$AH$12:$AI$12</c:f>
              <c:numCache>
                <c:formatCode>0.00</c:formatCode>
                <c:ptCount val="2"/>
                <c:pt idx="0">
                  <c:v>0.73715562174236782</c:v>
                </c:pt>
                <c:pt idx="1">
                  <c:v>0.63663440059568144</c:v>
                </c:pt>
              </c:numCache>
            </c:numRef>
          </c:val>
          <c:extLst>
            <c:ext xmlns:c16="http://schemas.microsoft.com/office/drawing/2014/chart" uri="{C3380CC4-5D6E-409C-BE32-E72D297353CC}">
              <c16:uniqueId val="{00000005-1ADE-463D-909B-D02D5B20303F}"/>
            </c:ext>
          </c:extLst>
        </c:ser>
        <c:dLbls>
          <c:showLegendKey val="0"/>
          <c:showVal val="0"/>
          <c:showCatName val="0"/>
          <c:showSerName val="0"/>
          <c:showPercent val="0"/>
          <c:showBubbleSize val="0"/>
        </c:dLbls>
        <c:gapWidth val="219"/>
        <c:overlap val="-27"/>
        <c:axId val="566901768"/>
        <c:axId val="566939144"/>
      </c:barChart>
      <c:catAx>
        <c:axId val="566901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39144"/>
        <c:crosses val="autoZero"/>
        <c:auto val="1"/>
        <c:lblAlgn val="ctr"/>
        <c:lblOffset val="100"/>
        <c:noMultiLvlLbl val="0"/>
      </c:catAx>
      <c:valAx>
        <c:axId val="5669391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01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MGW Progressive Actions: 2024 vs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MGW 2024</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Players'!$D$37,'Key Players'!$H$37,'Key Players'!$K$37)</c:f>
              <c:strCache>
                <c:ptCount val="3"/>
                <c:pt idx="0">
                  <c:v>Progressive Passes Per 90</c:v>
                </c:pt>
                <c:pt idx="1">
                  <c:v>Successful Take-Ons Per 90</c:v>
                </c:pt>
                <c:pt idx="2">
                  <c:v>Progressive Carries Per 90</c:v>
                </c:pt>
              </c:strCache>
            </c:strRef>
          </c:cat>
          <c:val>
            <c:numRef>
              <c:f>('Key Players'!$D$38,'Key Players'!$H$38,'Key Players'!$K$38)</c:f>
              <c:numCache>
                <c:formatCode>0.00</c:formatCode>
                <c:ptCount val="3"/>
                <c:pt idx="0">
                  <c:v>4.6808510638297873</c:v>
                </c:pt>
                <c:pt idx="1">
                  <c:v>1.595744680851064</c:v>
                </c:pt>
                <c:pt idx="2">
                  <c:v>2.76595744680851</c:v>
                </c:pt>
              </c:numCache>
            </c:numRef>
          </c:val>
          <c:extLst>
            <c:ext xmlns:c16="http://schemas.microsoft.com/office/drawing/2014/chart" uri="{C3380CC4-5D6E-409C-BE32-E72D297353CC}">
              <c16:uniqueId val="{00000001-F107-4714-BCDF-BE02B132A3E9}"/>
            </c:ext>
          </c:extLst>
        </c:ser>
        <c:ser>
          <c:idx val="1"/>
          <c:order val="1"/>
          <c:tx>
            <c:v>MGW 2023</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Players'!$D$37,'Key Players'!$H$37,'Key Players'!$K$37)</c:f>
              <c:strCache>
                <c:ptCount val="3"/>
                <c:pt idx="0">
                  <c:v>Progressive Passes Per 90</c:v>
                </c:pt>
                <c:pt idx="1">
                  <c:v>Successful Take-Ons Per 90</c:v>
                </c:pt>
                <c:pt idx="2">
                  <c:v>Progressive Carries Per 90</c:v>
                </c:pt>
              </c:strCache>
            </c:strRef>
          </c:cat>
          <c:val>
            <c:numRef>
              <c:f>('Key Players'!$D$39,'Key Players'!$H$39,'Key Players'!$K$39)</c:f>
              <c:numCache>
                <c:formatCode>0.00</c:formatCode>
                <c:ptCount val="3"/>
                <c:pt idx="0">
                  <c:v>4.8433048433048427</c:v>
                </c:pt>
                <c:pt idx="1">
                  <c:v>1.253561253561253</c:v>
                </c:pt>
                <c:pt idx="2">
                  <c:v>2.2792022792022788</c:v>
                </c:pt>
              </c:numCache>
            </c:numRef>
          </c:val>
          <c:extLst>
            <c:ext xmlns:c16="http://schemas.microsoft.com/office/drawing/2014/chart" uri="{C3380CC4-5D6E-409C-BE32-E72D297353CC}">
              <c16:uniqueId val="{00000003-F107-4714-BCDF-BE02B132A3E9}"/>
            </c:ext>
          </c:extLst>
        </c:ser>
        <c:dLbls>
          <c:showLegendKey val="0"/>
          <c:showVal val="0"/>
          <c:showCatName val="0"/>
          <c:showSerName val="0"/>
          <c:showPercent val="0"/>
          <c:showBubbleSize val="0"/>
        </c:dLbls>
        <c:gapWidth val="219"/>
        <c:overlap val="-27"/>
        <c:axId val="952035336"/>
        <c:axId val="952037384"/>
      </c:barChart>
      <c:catAx>
        <c:axId val="952035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37384"/>
        <c:crosses val="autoZero"/>
        <c:auto val="1"/>
        <c:lblAlgn val="ctr"/>
        <c:lblOffset val="100"/>
        <c:noMultiLvlLbl val="0"/>
      </c:catAx>
      <c:valAx>
        <c:axId val="9520373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35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MGW Progressive Yards: 2024 vs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MGW 2024</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Players'!$C$37,'Key Players'!$F$37)</c:f>
              <c:strCache>
                <c:ptCount val="2"/>
                <c:pt idx="0">
                  <c:v>Progressive Pass Distance Per 90</c:v>
                </c:pt>
                <c:pt idx="1">
                  <c:v>Progressive Carry Distance Per 90</c:v>
                </c:pt>
              </c:strCache>
            </c:strRef>
          </c:cat>
          <c:val>
            <c:numRef>
              <c:f>('Key Players'!$C$38,'Key Players'!$F$38)</c:f>
              <c:numCache>
                <c:formatCode>0.0</c:formatCode>
                <c:ptCount val="2"/>
                <c:pt idx="0">
                  <c:v>128.72340425531911</c:v>
                </c:pt>
                <c:pt idx="1">
                  <c:v>91.702127659574458</c:v>
                </c:pt>
              </c:numCache>
            </c:numRef>
          </c:val>
          <c:extLst>
            <c:ext xmlns:c16="http://schemas.microsoft.com/office/drawing/2014/chart" uri="{C3380CC4-5D6E-409C-BE32-E72D297353CC}">
              <c16:uniqueId val="{00000001-4B7E-48B8-80A6-8F8D6CFC9D76}"/>
            </c:ext>
          </c:extLst>
        </c:ser>
        <c:ser>
          <c:idx val="1"/>
          <c:order val="1"/>
          <c:tx>
            <c:v>MGW 2023</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Players'!$C$37,'Key Players'!$F$37)</c:f>
              <c:strCache>
                <c:ptCount val="2"/>
                <c:pt idx="0">
                  <c:v>Progressive Pass Distance Per 90</c:v>
                </c:pt>
                <c:pt idx="1">
                  <c:v>Progressive Carry Distance Per 90</c:v>
                </c:pt>
              </c:strCache>
            </c:strRef>
          </c:cat>
          <c:val>
            <c:numRef>
              <c:f>('Key Players'!$C$39,'Key Players'!$F$39)</c:f>
              <c:numCache>
                <c:formatCode>0.0</c:formatCode>
                <c:ptCount val="2"/>
                <c:pt idx="0">
                  <c:v>173.56125356125361</c:v>
                </c:pt>
                <c:pt idx="1">
                  <c:v>82.307692307692307</c:v>
                </c:pt>
              </c:numCache>
            </c:numRef>
          </c:val>
          <c:extLst>
            <c:ext xmlns:c16="http://schemas.microsoft.com/office/drawing/2014/chart" uri="{C3380CC4-5D6E-409C-BE32-E72D297353CC}">
              <c16:uniqueId val="{00000003-4B7E-48B8-80A6-8F8D6CFC9D76}"/>
            </c:ext>
          </c:extLst>
        </c:ser>
        <c:dLbls>
          <c:showLegendKey val="0"/>
          <c:showVal val="0"/>
          <c:showCatName val="0"/>
          <c:showSerName val="0"/>
          <c:showPercent val="0"/>
          <c:showBubbleSize val="0"/>
        </c:dLbls>
        <c:gapWidth val="219"/>
        <c:overlap val="-27"/>
        <c:axId val="951998984"/>
        <c:axId val="952007688"/>
      </c:barChart>
      <c:catAx>
        <c:axId val="951998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07688"/>
        <c:crosses val="autoZero"/>
        <c:auto val="1"/>
        <c:lblAlgn val="ctr"/>
        <c:lblOffset val="100"/>
        <c:noMultiLvlLbl val="0"/>
      </c:catAx>
      <c:valAx>
        <c:axId val="9520076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998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15</xdr:col>
      <xdr:colOff>190500</xdr:colOff>
      <xdr:row>43</xdr:row>
      <xdr:rowOff>180975</xdr:rowOff>
    </xdr:from>
    <xdr:to>
      <xdr:col>18</xdr:col>
      <xdr:colOff>914400</xdr:colOff>
      <xdr:row>65</xdr:row>
      <xdr:rowOff>104775</xdr:rowOff>
    </xdr:to>
    <xdr:graphicFrame macro="">
      <xdr:nvGraphicFramePr>
        <xdr:cNvPr id="5" name="Chart 4">
          <a:extLst>
            <a:ext uri="{FF2B5EF4-FFF2-40B4-BE49-F238E27FC236}">
              <a16:creationId xmlns:a16="http://schemas.microsoft.com/office/drawing/2014/main" id="{DECDA7ED-1254-0C72-812F-20DE06C12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542925</xdr:colOff>
      <xdr:row>43</xdr:row>
      <xdr:rowOff>180975</xdr:rowOff>
    </xdr:from>
    <xdr:to>
      <xdr:col>14</xdr:col>
      <xdr:colOff>1724025</xdr:colOff>
      <xdr:row>65</xdr:row>
      <xdr:rowOff>114300</xdr:rowOff>
    </xdr:to>
    <xdr:graphicFrame macro="">
      <xdr:nvGraphicFramePr>
        <xdr:cNvPr id="6" name="Chart 5">
          <a:extLst>
            <a:ext uri="{FF2B5EF4-FFF2-40B4-BE49-F238E27FC236}">
              <a16:creationId xmlns:a16="http://schemas.microsoft.com/office/drawing/2014/main" id="{70CAA76A-EBF3-D5E0-3C6C-56C11FE5ADE7}"/>
            </a:ext>
            <a:ext uri="{147F2762-F138-4A5C-976F-8EAC2B608ADB}">
              <a16:predDERef xmlns:a16="http://schemas.microsoft.com/office/drawing/2014/main" pred="{DECDA7ED-1254-0C72-812F-20DE06C12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43</xdr:row>
      <xdr:rowOff>180975</xdr:rowOff>
    </xdr:from>
    <xdr:to>
      <xdr:col>11</xdr:col>
      <xdr:colOff>257175</xdr:colOff>
      <xdr:row>73</xdr:row>
      <xdr:rowOff>9525</xdr:rowOff>
    </xdr:to>
    <xdr:graphicFrame macro="">
      <xdr:nvGraphicFramePr>
        <xdr:cNvPr id="12" name="Chart 11">
          <a:extLst>
            <a:ext uri="{FF2B5EF4-FFF2-40B4-BE49-F238E27FC236}">
              <a16:creationId xmlns:a16="http://schemas.microsoft.com/office/drawing/2014/main" id="{29D8E490-4701-E517-6D11-A7641C71C06B}"/>
            </a:ext>
            <a:ext uri="{147F2762-F138-4A5C-976F-8EAC2B608ADB}">
              <a16:predDERef xmlns:a16="http://schemas.microsoft.com/office/drawing/2014/main" pred="{70CAA76A-EBF3-D5E0-3C6C-56C11FE5A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542925</xdr:colOff>
      <xdr:row>67</xdr:row>
      <xdr:rowOff>19050</xdr:rowOff>
    </xdr:from>
    <xdr:to>
      <xdr:col>14</xdr:col>
      <xdr:colOff>1733550</xdr:colOff>
      <xdr:row>90</xdr:row>
      <xdr:rowOff>152400</xdr:rowOff>
    </xdr:to>
    <xdr:graphicFrame macro="">
      <xdr:nvGraphicFramePr>
        <xdr:cNvPr id="13" name="Chart 12">
          <a:extLst>
            <a:ext uri="{FF2B5EF4-FFF2-40B4-BE49-F238E27FC236}">
              <a16:creationId xmlns:a16="http://schemas.microsoft.com/office/drawing/2014/main" id="{078F7D18-93B7-909E-2A84-53B758E997AB}"/>
            </a:ext>
            <a:ext uri="{147F2762-F138-4A5C-976F-8EAC2B608ADB}">
              <a16:predDERef xmlns:a16="http://schemas.microsoft.com/office/drawing/2014/main" pred="{29D8E490-4701-E517-6D11-A7641C71C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523875</xdr:colOff>
      <xdr:row>91</xdr:row>
      <xdr:rowOff>95250</xdr:rowOff>
    </xdr:from>
    <xdr:to>
      <xdr:col>14</xdr:col>
      <xdr:colOff>1733550</xdr:colOff>
      <xdr:row>113</xdr:row>
      <xdr:rowOff>95250</xdr:rowOff>
    </xdr:to>
    <xdr:graphicFrame macro="">
      <xdr:nvGraphicFramePr>
        <xdr:cNvPr id="14" name="Chart 13">
          <a:extLst>
            <a:ext uri="{FF2B5EF4-FFF2-40B4-BE49-F238E27FC236}">
              <a16:creationId xmlns:a16="http://schemas.microsoft.com/office/drawing/2014/main" id="{98DF7DA0-D170-663E-9E51-CBAD1FDC2527}"/>
            </a:ext>
            <a:ext uri="{147F2762-F138-4A5C-976F-8EAC2B608ADB}">
              <a16:predDERef xmlns:a16="http://schemas.microsoft.com/office/drawing/2014/main" pred="{078F7D18-93B7-909E-2A84-53B758E99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200025</xdr:colOff>
      <xdr:row>73</xdr:row>
      <xdr:rowOff>104775</xdr:rowOff>
    </xdr:from>
    <xdr:to>
      <xdr:col>11</xdr:col>
      <xdr:colOff>266700</xdr:colOff>
      <xdr:row>102</xdr:row>
      <xdr:rowOff>85725</xdr:rowOff>
    </xdr:to>
    <xdr:graphicFrame macro="">
      <xdr:nvGraphicFramePr>
        <xdr:cNvPr id="16" name="Chart 15">
          <a:extLst>
            <a:ext uri="{FF2B5EF4-FFF2-40B4-BE49-F238E27FC236}">
              <a16:creationId xmlns:a16="http://schemas.microsoft.com/office/drawing/2014/main" id="{74E33834-74D2-F744-1E53-206BC50AFDD8}"/>
            </a:ext>
            <a:ext uri="{147F2762-F138-4A5C-976F-8EAC2B608ADB}">
              <a16:predDERef xmlns:a16="http://schemas.microsoft.com/office/drawing/2014/main" pred="{98DF7DA0-D170-663E-9E51-CBAD1FDC2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26</xdr:col>
      <xdr:colOff>295275</xdr:colOff>
      <xdr:row>0</xdr:row>
      <xdr:rowOff>0</xdr:rowOff>
    </xdr:from>
    <xdr:to>
      <xdr:col>33</xdr:col>
      <xdr:colOff>0</xdr:colOff>
      <xdr:row>22</xdr:row>
      <xdr:rowOff>9525</xdr:rowOff>
    </xdr:to>
    <xdr:graphicFrame macro="">
      <xdr:nvGraphicFramePr>
        <xdr:cNvPr id="20" name="Chart 19">
          <a:extLst>
            <a:ext uri="{FF2B5EF4-FFF2-40B4-BE49-F238E27FC236}">
              <a16:creationId xmlns:a16="http://schemas.microsoft.com/office/drawing/2014/main" id="{D603516D-24DE-8E74-0E63-57046BCF4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171450</xdr:colOff>
      <xdr:row>38</xdr:row>
      <xdr:rowOff>85725</xdr:rowOff>
    </xdr:from>
    <xdr:to>
      <xdr:col>18</xdr:col>
      <xdr:colOff>542925</xdr:colOff>
      <xdr:row>59</xdr:row>
      <xdr:rowOff>47625</xdr:rowOff>
    </xdr:to>
    <xdr:graphicFrame macro="">
      <xdr:nvGraphicFramePr>
        <xdr:cNvPr id="6" name="Chart 5">
          <a:extLst>
            <a:ext uri="{FF2B5EF4-FFF2-40B4-BE49-F238E27FC236}">
              <a16:creationId xmlns:a16="http://schemas.microsoft.com/office/drawing/2014/main" id="{26B6E8E7-5832-2E65-35FE-4B66133B85A0}"/>
            </a:ext>
            <a:ext uri="{147F2762-F138-4A5C-976F-8EAC2B608ADB}">
              <a16:predDERef xmlns:a16="http://schemas.microsoft.com/office/drawing/2014/main" pred="{D603516D-24DE-8E74-0E63-57046BCF4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685800</xdr:colOff>
      <xdr:row>38</xdr:row>
      <xdr:rowOff>161925</xdr:rowOff>
    </xdr:from>
    <xdr:to>
      <xdr:col>24</xdr:col>
      <xdr:colOff>133350</xdr:colOff>
      <xdr:row>60</xdr:row>
      <xdr:rowOff>9525</xdr:rowOff>
    </xdr:to>
    <xdr:graphicFrame macro="">
      <xdr:nvGraphicFramePr>
        <xdr:cNvPr id="8" name="Chart 7">
          <a:extLst>
            <a:ext uri="{FF2B5EF4-FFF2-40B4-BE49-F238E27FC236}">
              <a16:creationId xmlns:a16="http://schemas.microsoft.com/office/drawing/2014/main" id="{5FC39A2C-C927-F343-101A-A3F1B5CE1990}"/>
            </a:ext>
            <a:ext uri="{147F2762-F138-4A5C-976F-8EAC2B608ADB}">
              <a16:predDERef xmlns:a16="http://schemas.microsoft.com/office/drawing/2014/main" pred="{26B6E8E7-5832-2E65-35FE-4B66133B8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142875</xdr:colOff>
      <xdr:row>39</xdr:row>
      <xdr:rowOff>142875</xdr:rowOff>
    </xdr:from>
    <xdr:to>
      <xdr:col>12</xdr:col>
      <xdr:colOff>76200</xdr:colOff>
      <xdr:row>58</xdr:row>
      <xdr:rowOff>142875</xdr:rowOff>
    </xdr:to>
    <xdr:graphicFrame macro="">
      <xdr:nvGraphicFramePr>
        <xdr:cNvPr id="9" name="Chart 8">
          <a:extLst>
            <a:ext uri="{FF2B5EF4-FFF2-40B4-BE49-F238E27FC236}">
              <a16:creationId xmlns:a16="http://schemas.microsoft.com/office/drawing/2014/main" id="{4B288F59-4D18-1758-1F0F-20A444DE294E}"/>
            </a:ext>
            <a:ext uri="{147F2762-F138-4A5C-976F-8EAC2B608ADB}">
              <a16:predDERef xmlns:a16="http://schemas.microsoft.com/office/drawing/2014/main" pred="{5FC39A2C-C927-F343-101A-A3F1B5CE1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228600</xdr:colOff>
      <xdr:row>44</xdr:row>
      <xdr:rowOff>161925</xdr:rowOff>
    </xdr:from>
    <xdr:to>
      <xdr:col>5</xdr:col>
      <xdr:colOff>523875</xdr:colOff>
      <xdr:row>63</xdr:row>
      <xdr:rowOff>123825</xdr:rowOff>
    </xdr:to>
    <xdr:graphicFrame macro="">
      <xdr:nvGraphicFramePr>
        <xdr:cNvPr id="10" name="Chart 9">
          <a:extLst>
            <a:ext uri="{FF2B5EF4-FFF2-40B4-BE49-F238E27FC236}">
              <a16:creationId xmlns:a16="http://schemas.microsoft.com/office/drawing/2014/main" id="{4D01CC5F-DBF2-19B1-BD02-DD11865BD035}"/>
            </a:ext>
            <a:ext uri="{147F2762-F138-4A5C-976F-8EAC2B608ADB}">
              <a16:predDERef xmlns:a16="http://schemas.microsoft.com/office/drawing/2014/main" pred="{4B288F59-4D18-1758-1F0F-20A444DE2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533400</xdr:colOff>
      <xdr:row>79</xdr:row>
      <xdr:rowOff>123825</xdr:rowOff>
    </xdr:from>
    <xdr:to>
      <xdr:col>6</xdr:col>
      <xdr:colOff>1085850</xdr:colOff>
      <xdr:row>99</xdr:row>
      <xdr:rowOff>123825</xdr:rowOff>
    </xdr:to>
    <xdr:graphicFrame macro="">
      <xdr:nvGraphicFramePr>
        <xdr:cNvPr id="11" name="Chart 10">
          <a:extLst>
            <a:ext uri="{FF2B5EF4-FFF2-40B4-BE49-F238E27FC236}">
              <a16:creationId xmlns:a16="http://schemas.microsoft.com/office/drawing/2014/main" id="{46B53B73-5092-8AEC-4DFA-077777924367}"/>
            </a:ext>
            <a:ext uri="{147F2762-F138-4A5C-976F-8EAC2B608ADB}">
              <a16:predDERef xmlns:a16="http://schemas.microsoft.com/office/drawing/2014/main" pred="{4D01CC5F-DBF2-19B1-BD02-DD11865BD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333375</xdr:colOff>
      <xdr:row>77</xdr:row>
      <xdr:rowOff>142875</xdr:rowOff>
    </xdr:from>
    <xdr:to>
      <xdr:col>17</xdr:col>
      <xdr:colOff>514350</xdr:colOff>
      <xdr:row>97</xdr:row>
      <xdr:rowOff>57150</xdr:rowOff>
    </xdr:to>
    <xdr:graphicFrame macro="">
      <xdr:nvGraphicFramePr>
        <xdr:cNvPr id="12" name="Chart 11">
          <a:extLst>
            <a:ext uri="{FF2B5EF4-FFF2-40B4-BE49-F238E27FC236}">
              <a16:creationId xmlns:a16="http://schemas.microsoft.com/office/drawing/2014/main" id="{5B6F19BD-F8B9-8DEF-CF30-3AA1AB9717F3}"/>
            </a:ext>
            <a:ext uri="{147F2762-F138-4A5C-976F-8EAC2B608ADB}">
              <a16:predDERef xmlns:a16="http://schemas.microsoft.com/office/drawing/2014/main" pred="{46B53B73-5092-8AEC-4DFA-077777924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1285875</xdr:colOff>
      <xdr:row>114</xdr:row>
      <xdr:rowOff>66675</xdr:rowOff>
    </xdr:from>
    <xdr:to>
      <xdr:col>9</xdr:col>
      <xdr:colOff>333375</xdr:colOff>
      <xdr:row>137</xdr:row>
      <xdr:rowOff>161925</xdr:rowOff>
    </xdr:to>
    <xdr:graphicFrame macro="">
      <xdr:nvGraphicFramePr>
        <xdr:cNvPr id="16" name="Chart 15">
          <a:extLst>
            <a:ext uri="{FF2B5EF4-FFF2-40B4-BE49-F238E27FC236}">
              <a16:creationId xmlns:a16="http://schemas.microsoft.com/office/drawing/2014/main" id="{6C523FAC-EB09-AA73-237A-A95F3EE236AA}"/>
            </a:ext>
            <a:ext uri="{147F2762-F138-4A5C-976F-8EAC2B608ADB}">
              <a16:predDERef xmlns:a16="http://schemas.microsoft.com/office/drawing/2014/main" pred="{5B6F19BD-F8B9-8DEF-CF30-3AA1AB971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838200</xdr:colOff>
      <xdr:row>114</xdr:row>
      <xdr:rowOff>161925</xdr:rowOff>
    </xdr:from>
    <xdr:to>
      <xdr:col>16</xdr:col>
      <xdr:colOff>552450</xdr:colOff>
      <xdr:row>129</xdr:row>
      <xdr:rowOff>47625</xdr:rowOff>
    </xdr:to>
    <xdr:graphicFrame macro="">
      <xdr:nvGraphicFramePr>
        <xdr:cNvPr id="18" name="Chart 17">
          <a:extLst>
            <a:ext uri="{FF2B5EF4-FFF2-40B4-BE49-F238E27FC236}">
              <a16:creationId xmlns:a16="http://schemas.microsoft.com/office/drawing/2014/main" id="{601207B6-C7EC-6C81-E0C3-15FB25231385}"/>
            </a:ext>
            <a:ext uri="{147F2762-F138-4A5C-976F-8EAC2B608ADB}">
              <a16:predDERef xmlns:a16="http://schemas.microsoft.com/office/drawing/2014/main" pred="{6C523FAC-EB09-AA73-237A-A95F3EE23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23</xdr:col>
      <xdr:colOff>581025</xdr:colOff>
      <xdr:row>2</xdr:row>
      <xdr:rowOff>0</xdr:rowOff>
    </xdr:from>
    <xdr:to>
      <xdr:col>38</xdr:col>
      <xdr:colOff>9525</xdr:colOff>
      <xdr:row>27</xdr:row>
      <xdr:rowOff>76200</xdr:rowOff>
    </xdr:to>
    <xdr:graphicFrame macro="">
      <xdr:nvGraphicFramePr>
        <xdr:cNvPr id="5" name="Chart 4">
          <a:extLst>
            <a:ext uri="{FF2B5EF4-FFF2-40B4-BE49-F238E27FC236}">
              <a16:creationId xmlns:a16="http://schemas.microsoft.com/office/drawing/2014/main" id="{CA1571BC-0AF5-1E19-3272-3616786263C0}"/>
            </a:ext>
            <a:ext uri="{147F2762-F138-4A5C-976F-8EAC2B608ADB}">
              <a16:predDERef xmlns:a16="http://schemas.microsoft.com/office/drawing/2014/main" pred="{688E59E5-5B13-19F9-D4A1-11822D755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533400</xdr:colOff>
      <xdr:row>52</xdr:row>
      <xdr:rowOff>123825</xdr:rowOff>
    </xdr:from>
    <xdr:to>
      <xdr:col>38</xdr:col>
      <xdr:colOff>19050</xdr:colOff>
      <xdr:row>75</xdr:row>
      <xdr:rowOff>161925</xdr:rowOff>
    </xdr:to>
    <xdr:graphicFrame macro="">
      <xdr:nvGraphicFramePr>
        <xdr:cNvPr id="6" name="Chart 5">
          <a:extLst>
            <a:ext uri="{FF2B5EF4-FFF2-40B4-BE49-F238E27FC236}">
              <a16:creationId xmlns:a16="http://schemas.microsoft.com/office/drawing/2014/main" id="{8005E55A-A4FC-551B-EE37-6CEB562E1030}"/>
            </a:ext>
            <a:ext uri="{147F2762-F138-4A5C-976F-8EAC2B608ADB}">
              <a16:predDERef xmlns:a16="http://schemas.microsoft.com/office/drawing/2014/main" pred="{CA1571BC-0AF5-1E19-3272-3616786263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561975</xdr:colOff>
      <xdr:row>27</xdr:row>
      <xdr:rowOff>76200</xdr:rowOff>
    </xdr:from>
    <xdr:to>
      <xdr:col>38</xdr:col>
      <xdr:colOff>19050</xdr:colOff>
      <xdr:row>51</xdr:row>
      <xdr:rowOff>171450</xdr:rowOff>
    </xdr:to>
    <xdr:graphicFrame macro="">
      <xdr:nvGraphicFramePr>
        <xdr:cNvPr id="7" name="Chart 6">
          <a:extLst>
            <a:ext uri="{FF2B5EF4-FFF2-40B4-BE49-F238E27FC236}">
              <a16:creationId xmlns:a16="http://schemas.microsoft.com/office/drawing/2014/main" id="{B9561B45-E6ED-33DB-2232-C4C004E6DE39}"/>
            </a:ext>
            <a:ext uri="{147F2762-F138-4A5C-976F-8EAC2B608ADB}">
              <a16:predDERef xmlns:a16="http://schemas.microsoft.com/office/drawing/2014/main" pred="{8005E55A-A4FC-551B-EE37-6CEB562E1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476250</xdr:colOff>
      <xdr:row>76</xdr:row>
      <xdr:rowOff>0</xdr:rowOff>
    </xdr:from>
    <xdr:to>
      <xdr:col>37</xdr:col>
      <xdr:colOff>552450</xdr:colOff>
      <xdr:row>98</xdr:row>
      <xdr:rowOff>171450</xdr:rowOff>
    </xdr:to>
    <xdr:graphicFrame macro="">
      <xdr:nvGraphicFramePr>
        <xdr:cNvPr id="8" name="Chart 7">
          <a:extLst>
            <a:ext uri="{FF2B5EF4-FFF2-40B4-BE49-F238E27FC236}">
              <a16:creationId xmlns:a16="http://schemas.microsoft.com/office/drawing/2014/main" id="{5EDCC38F-F466-C7E3-D9B7-3FA973D60CB7}"/>
            </a:ext>
            <a:ext uri="{147F2762-F138-4A5C-976F-8EAC2B608ADB}">
              <a16:predDERef xmlns:a16="http://schemas.microsoft.com/office/drawing/2014/main" pred="{B9561B45-E6ED-33DB-2232-C4C004E6D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635E82-45C3-4431-8EFE-B3874A803BD1}" name="Table1" displayName="Table1" ref="A4:Z27" totalsRowShown="0" headerRowDxfId="61" dataDxfId="60" headerRowBorderDxfId="58" tableBorderDxfId="59">
  <autoFilter ref="A4:Z27" xr:uid="{F3635E82-45C3-4431-8EFE-B3874A803BD1}"/>
  <sortState xmlns:xlrd2="http://schemas.microsoft.com/office/spreadsheetml/2017/richdata2" ref="A5:Z27">
    <sortCondition descending="1" ref="C4:C27"/>
  </sortState>
  <tableColumns count="26">
    <tableColumn id="1" xr3:uid="{D25E488D-ED15-4468-9F35-E53B59BB0F23}" name="Player" dataDxfId="57"/>
    <tableColumn id="2" xr3:uid="{42FADA17-72BE-4665-9CBD-6B5182BDFA99}" name="90s" dataDxfId="56"/>
    <tableColumn id="3" xr3:uid="{D02EE84C-338D-4D3E-9E56-FF3223B7F1EE}" name="Gls" dataDxfId="55"/>
    <tableColumn id="4" xr3:uid="{5749DB2C-B278-4AD1-AF8C-7E30C670EE75}" name="Ast" dataDxfId="54"/>
    <tableColumn id="5" xr3:uid="{D2A24D03-6C83-410A-864F-43251F600D99}" name="G+A" dataDxfId="53"/>
    <tableColumn id="6" xr3:uid="{C4449F8E-4FDB-4848-B345-F7D8CEFD96CF}" name="G-PK" dataDxfId="52"/>
    <tableColumn id="7" xr3:uid="{E19219C6-97AD-45CD-8818-C58B08B46F36}" name="PK" dataDxfId="51"/>
    <tableColumn id="8" xr3:uid="{BB52B6E2-FEAE-4A67-ACBA-85232B1FE84B}" name="xG" dataDxfId="50"/>
    <tableColumn id="9" xr3:uid="{D4555FCA-D13F-4A7D-B1E5-B021E99A4879}" name="npxG" dataDxfId="49"/>
    <tableColumn id="10" xr3:uid="{23CA1438-2D16-4E2E-8F73-AAD4C1DF476C}" name="xAG" dataDxfId="48"/>
    <tableColumn id="11" xr3:uid="{5F3DF188-407A-40EC-BCD8-A4234A975602}" name="npxG+xAG" dataDxfId="47"/>
    <tableColumn id="12" xr3:uid="{B9C294DA-4AF2-4099-A3F2-3D1002EA9156}" name="PrgC" dataDxfId="46"/>
    <tableColumn id="13" xr3:uid="{7D7A7BBD-6F3F-4C40-922A-7259C6298385}" name="PrgP" dataDxfId="45"/>
    <tableColumn id="14" xr3:uid="{BC13BCC0-A676-499F-87A4-7BA36A2418B2}" name="PrgR" dataDxfId="44"/>
    <tableColumn id="15" xr3:uid="{BDA0C0D1-09F1-42FC-B99A-22C51B3BE98E}" name="Gls " dataDxfId="43"/>
    <tableColumn id="16" xr3:uid="{A9E0C69F-187D-40F4-96E9-F8AD2D0AE52E}" name="Ast " dataDxfId="42"/>
    <tableColumn id="17" xr3:uid="{4AEA4F63-B1A2-487A-BDD9-1C9CE2734A5D}" name="G+A " dataDxfId="41"/>
    <tableColumn id="18" xr3:uid="{6359959B-3818-4F57-8163-B96ED0256714}" name="G-PK " dataDxfId="40"/>
    <tableColumn id="19" xr3:uid="{47F3C9E6-EBB0-4E57-9175-9AA34C702255}" name="PK " dataDxfId="39"/>
    <tableColumn id="20" xr3:uid="{EA3EB12E-16F1-41DC-9D61-4A344DD12FD7}" name="xG " dataDxfId="38"/>
    <tableColumn id="21" xr3:uid="{DCCAE209-A6B7-4DAC-9277-1108A736728B}" name="npxG " dataDxfId="37"/>
    <tableColumn id="22" xr3:uid="{4D8F5EB8-B44B-4A0D-84AF-D468E7353DB1}" name="xAG " dataDxfId="36"/>
    <tableColumn id="23" xr3:uid="{3218CF6E-A6A1-41FB-A742-29D28153247F}" name="npxG+xAG " dataDxfId="35"/>
    <tableColumn id="24" xr3:uid="{3080E418-ACA1-43BC-AD30-ECD578B03FCA}" name="PrgC " dataDxfId="34"/>
    <tableColumn id="25" xr3:uid="{AAFEEC41-AB1C-47EF-AC25-B58CE269C8D8}" name="PrgP " dataDxfId="33"/>
    <tableColumn id="26" xr3:uid="{83E7DFA8-60D1-4EE7-9F40-13E798AC495A}" name="PrgR2" dataDxfId="3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4B08F56-D254-48B2-AD8D-C445A82758FE}" name="Table4" displayName="Table4" ref="A35:Z68" totalsRowShown="0" headerRowDxfId="31" headerRowBorderDxfId="29" tableBorderDxfId="30">
  <autoFilter ref="A35:Z68" xr:uid="{E4B08F56-D254-48B2-AD8D-C445A82758FE}"/>
  <sortState xmlns:xlrd2="http://schemas.microsoft.com/office/spreadsheetml/2017/richdata2" ref="A36:Z68">
    <sortCondition descending="1" ref="C35:C68"/>
  </sortState>
  <tableColumns count="26">
    <tableColumn id="1" xr3:uid="{1FEA81A7-8291-47FE-81BB-CBB937599D8B}" name="Player" dataDxfId="28"/>
    <tableColumn id="2" xr3:uid="{A2223618-1C0C-4E63-BCA6-5D3485FB0136}" name="90s" dataDxfId="27"/>
    <tableColumn id="3" xr3:uid="{ED80CFDC-6B0B-4A86-A0A4-F4D3C5152EC7}" name="Gls" dataDxfId="26"/>
    <tableColumn id="4" xr3:uid="{A515F756-208C-4B51-8637-8B9ADDD44E9A}" name="Ast" dataDxfId="25"/>
    <tableColumn id="5" xr3:uid="{D9E4EBE1-E87F-4AB9-95E3-DCF633BD6BA0}" name="G+A" dataDxfId="24"/>
    <tableColumn id="6" xr3:uid="{40EEC490-B9F2-403C-97DB-9D88E70B0D28}" name="G-PK" dataDxfId="23"/>
    <tableColumn id="7" xr3:uid="{C2C46066-0BDB-4891-B94D-B8505D468FFB}" name="PK" dataDxfId="22"/>
    <tableColumn id="8" xr3:uid="{E01A7B73-E643-4553-98BB-F670295BBBA9}" name="xG" dataDxfId="21"/>
    <tableColumn id="9" xr3:uid="{A9CE086B-48C1-4D3B-9262-FDF1D4283DF6}" name="npxG" dataDxfId="20"/>
    <tableColumn id="10" xr3:uid="{3F3FFA46-CD15-4F98-943C-A4296E16F98E}" name="xAG" dataDxfId="19"/>
    <tableColumn id="11" xr3:uid="{4C4DC4D2-C708-418A-B0B9-CD466BE3F478}" name="npxG+xAG" dataDxfId="18"/>
    <tableColumn id="12" xr3:uid="{A3FADCAC-D8A4-4BCB-8918-D38E9DDED408}" name="PrgC" dataDxfId="17"/>
    <tableColumn id="13" xr3:uid="{C642F9B1-229D-41EC-8921-CDC388EA8A25}" name="PrgP" dataDxfId="16"/>
    <tableColumn id="14" xr3:uid="{42A3F64F-1F6F-47F2-827F-96E498765912}" name="PrgR" dataDxfId="15"/>
    <tableColumn id="15" xr3:uid="{8037A23E-00AB-4B09-82DC-805E528A0271}" name="Gls " dataDxfId="14"/>
    <tableColumn id="16" xr3:uid="{1F27C125-C7F3-4526-9CEC-E7543F5E48DD}" name="Ast " dataDxfId="13"/>
    <tableColumn id="17" xr3:uid="{AA35A1BC-AE34-4994-9116-547EE5EAEC30}" name="G+A " dataDxfId="12"/>
    <tableColumn id="18" xr3:uid="{806406FF-AA62-44D4-B689-C07E1DCE2B97}" name="G-PK " dataDxfId="11"/>
    <tableColumn id="19" xr3:uid="{2A5C80F6-F362-4551-A91B-F1E19929D9FF}" name="PK " dataDxfId="10"/>
    <tableColumn id="20" xr3:uid="{EBA955B0-CFB4-4173-8CF8-DCF8EA7BA6F7}" name="xG " dataDxfId="9"/>
    <tableColumn id="21" xr3:uid="{67B4F7ED-2B93-430F-B024-E8C1A5D6DCD4}" name="npxG " dataDxfId="8"/>
    <tableColumn id="22" xr3:uid="{4F7F7C63-9A0E-4527-8004-BEA35BCBE210}" name="xAG " dataDxfId="7"/>
    <tableColumn id="23" xr3:uid="{6040B816-D1A4-4D10-9692-49D8C16EB4CE}" name="npxG+xAG " dataDxfId="6"/>
    <tableColumn id="24" xr3:uid="{EEBC97BE-BD20-43FA-A0E9-EC908C87D19B}" name="PrgC " dataDxfId="5"/>
    <tableColumn id="25" xr3:uid="{06EA336D-1F7A-4325-ADCE-FCD0B3000C73}" name="PrgP " dataDxfId="4"/>
    <tableColumn id="26" xr3:uid="{B35FD736-6CF1-4431-B352-FDA70B238477}" name="PrgR2" dataDxfId="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D5D002-48C2-43F0-89A4-E0CB324094A3}" name="Table3" displayName="Table3" ref="A3:G26" totalsRowShown="0" headerRowDxfId="2" headerRowBorderDxfId="0" tableBorderDxfId="1">
  <autoFilter ref="A3:G26" xr:uid="{15D5D002-48C2-43F0-89A4-E0CB324094A3}"/>
  <tableColumns count="7">
    <tableColumn id="1" xr3:uid="{77F45A79-FBCE-44BC-B0B7-56BC79EE5FF8}" name="Player"/>
    <tableColumn id="2" xr3:uid="{DF7D8302-6F6B-4F68-9C22-F01765C19A0B}" name="Pos"/>
    <tableColumn id="3" xr3:uid="{24E83A49-9C9B-41B7-A14C-D143601F7B83}" name="90s"/>
    <tableColumn id="4" xr3:uid="{561043ED-1FCB-44D6-AAE3-F15E56CC4CDD}" name="SCA"/>
    <tableColumn id="5" xr3:uid="{AEE1159D-1A51-4F6D-B8ED-57BD9A7E8F15}" name="SCA90"/>
    <tableColumn id="6" xr3:uid="{8F930992-552F-4C4D-B3C2-9B099C82028B}" name="GCA"/>
    <tableColumn id="7" xr3:uid="{2AF8F4F5-9C41-4541-883D-73348E3E63AB}" name="GCA90"/>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17" Type="http://schemas.openxmlformats.org/officeDocument/2006/relationships/hyperlink" Target="https://fbref.com/en/comps/9/2023-2024/2023-2024-Premier-League-Stats" TargetMode="External"/><Relationship Id="rId21" Type="http://schemas.openxmlformats.org/officeDocument/2006/relationships/hyperlink" Target="https://fbref.com/en/matches/ad7ecfad/Nottingham-Forest-Burnley-September-18-2023-Premier-League" TargetMode="External"/><Relationship Id="rId42" Type="http://schemas.openxmlformats.org/officeDocument/2006/relationships/hyperlink" Target="https://fbref.com/en/comps/9/2023-2024/2023-2024-Premier-League-Stats" TargetMode="External"/><Relationship Id="rId63" Type="http://schemas.openxmlformats.org/officeDocument/2006/relationships/hyperlink" Target="https://fbref.com/en/squads/e4a775cb/2023-2024/Nottingham-Forest-Stats" TargetMode="External"/><Relationship Id="rId84" Type="http://schemas.openxmlformats.org/officeDocument/2006/relationships/hyperlink" Target="https://fbref.com/en/squads/b2b47a98/2023-2024/Newcastle-United-Stats" TargetMode="External"/><Relationship Id="rId138" Type="http://schemas.openxmlformats.org/officeDocument/2006/relationships/hyperlink" Target="https://fbref.com/en/squads/e4a775cb/2023-2024/Nottingham-Forest-Stats" TargetMode="External"/><Relationship Id="rId107" Type="http://schemas.openxmlformats.org/officeDocument/2006/relationships/hyperlink" Target="https://fbref.com/en/comps/9/2023-2024/2023-2024-Premier-League-Stats" TargetMode="External"/><Relationship Id="rId11" Type="http://schemas.openxmlformats.org/officeDocument/2006/relationships/hyperlink" Target="https://fbref.com/en/matches/70d9b1ab/Manchester-United-Nottingham-Forest-August-26-2023-Premier-League" TargetMode="External"/><Relationship Id="rId32" Type="http://schemas.openxmlformats.org/officeDocument/2006/relationships/hyperlink" Target="https://fbref.com/en/comps/9/2023-2024/2023-2024-Premier-League-Stats" TargetMode="External"/><Relationship Id="rId53" Type="http://schemas.openxmlformats.org/officeDocument/2006/relationships/hyperlink" Target="https://fbref.com/en/squads/e4a775cb/2023-2024/Nottingham-Forest-Stats" TargetMode="External"/><Relationship Id="rId74" Type="http://schemas.openxmlformats.org/officeDocument/2006/relationships/hyperlink" Target="https://fbref.com/en/squads/361ca564/2023-2024/Tottenham-Hotspur-Stats" TargetMode="External"/><Relationship Id="rId128" Type="http://schemas.openxmlformats.org/officeDocument/2006/relationships/hyperlink" Target="https://fbref.com/en/squads/e4a775cb/2023-2024/Nottingham-Forest-Stats" TargetMode="External"/><Relationship Id="rId149" Type="http://schemas.openxmlformats.org/officeDocument/2006/relationships/hyperlink" Target="https://fbref.com/en/squads/cff3d9bb/2023-2024/Chelsea-Stats" TargetMode="External"/><Relationship Id="rId5" Type="http://schemas.openxmlformats.org/officeDocument/2006/relationships/hyperlink" Target="https://fbref.com/en/matches/26a7f90c/Arsenal-Nottingham-Forest-August-12-2023-Premier-League" TargetMode="External"/><Relationship Id="rId95" Type="http://schemas.openxmlformats.org/officeDocument/2006/relationships/hyperlink" Target="https://fbref.com/en/matches/e0a9c631/Brentford-Nottingham-Forest-January-20-2024-Premier-League" TargetMode="External"/><Relationship Id="rId22" Type="http://schemas.openxmlformats.org/officeDocument/2006/relationships/hyperlink" Target="https://fbref.com/en/comps/9/2023-2024/2023-2024-Premier-League-Stats" TargetMode="External"/><Relationship Id="rId27" Type="http://schemas.openxmlformats.org/officeDocument/2006/relationships/hyperlink" Target="https://fbref.com/en/comps/9/2023-2024/2023-2024-Premier-League-Stats" TargetMode="External"/><Relationship Id="rId43" Type="http://schemas.openxmlformats.org/officeDocument/2006/relationships/hyperlink" Target="https://fbref.com/en/squads/e4a775cb/2023-2024/Nottingham-Forest-Stats" TargetMode="External"/><Relationship Id="rId48" Type="http://schemas.openxmlformats.org/officeDocument/2006/relationships/hyperlink" Target="https://fbref.com/en/squads/e4a775cb/2023-2024/Nottingham-Forest-Stats" TargetMode="External"/><Relationship Id="rId64" Type="http://schemas.openxmlformats.org/officeDocument/2006/relationships/hyperlink" Target="https://fbref.com/en/squads/fd962109/2023-2024/Fulham-Stats" TargetMode="External"/><Relationship Id="rId69" Type="http://schemas.openxmlformats.org/officeDocument/2006/relationships/hyperlink" Target="https://fbref.com/en/squads/8cec06e1/2023-2024/Wolverhampton-Wanderers-Stats" TargetMode="External"/><Relationship Id="rId113" Type="http://schemas.openxmlformats.org/officeDocument/2006/relationships/hyperlink" Target="https://fbref.com/en/squads/e4a775cb/2023-2024/Nottingham-Forest-Stats" TargetMode="External"/><Relationship Id="rId118" Type="http://schemas.openxmlformats.org/officeDocument/2006/relationships/hyperlink" Target="https://fbref.com/en/squads/e4a775cb/2023-2024/Nottingham-Forest-Stats" TargetMode="External"/><Relationship Id="rId134" Type="http://schemas.openxmlformats.org/officeDocument/2006/relationships/hyperlink" Target="https://fbref.com/en/squads/d3fd31cc/2023-2024/Everton-Stats" TargetMode="External"/><Relationship Id="rId139" Type="http://schemas.openxmlformats.org/officeDocument/2006/relationships/hyperlink" Target="https://fbref.com/en/squads/b8fd03ef/2023-2024/Manchester-City-Stats" TargetMode="External"/><Relationship Id="rId80" Type="http://schemas.openxmlformats.org/officeDocument/2006/relationships/hyperlink" Target="https://fbref.com/en/matches/c5548935/Nottingham-Forest-Bournemouth-December-23-2023-Premier-League" TargetMode="External"/><Relationship Id="rId85" Type="http://schemas.openxmlformats.org/officeDocument/2006/relationships/hyperlink" Target="https://fbref.com/en/matches/f22a20f0/Newcastle-United-Nottingham-Forest-December-26-2023-Premier-League" TargetMode="External"/><Relationship Id="rId150" Type="http://schemas.openxmlformats.org/officeDocument/2006/relationships/hyperlink" Target="https://fbref.com/en/matches/384547b8/Nottingham-Forest-Chelsea-May-11-2024-Premier-League" TargetMode="External"/><Relationship Id="rId155" Type="http://schemas.openxmlformats.org/officeDocument/2006/relationships/hyperlink" Target="https://fbref.com/en/matches/dafb05fe/Burnley-Nottingham-Forest-May-19-2024-Premier-League" TargetMode="External"/><Relationship Id="rId12" Type="http://schemas.openxmlformats.org/officeDocument/2006/relationships/hyperlink" Target="https://fbref.com/en/comps/9/2023-2024/2023-2024-Premier-League-Stats" TargetMode="External"/><Relationship Id="rId17" Type="http://schemas.openxmlformats.org/officeDocument/2006/relationships/hyperlink" Target="https://fbref.com/en/comps/9/2023-2024/2023-2024-Premier-League-Stats" TargetMode="External"/><Relationship Id="rId33" Type="http://schemas.openxmlformats.org/officeDocument/2006/relationships/hyperlink" Target="https://fbref.com/en/squads/e4a775cb/2023-2024/Nottingham-Forest-Stats" TargetMode="External"/><Relationship Id="rId38" Type="http://schemas.openxmlformats.org/officeDocument/2006/relationships/hyperlink" Target="https://fbref.com/en/squads/e4a775cb/2023-2024/Nottingham-Forest-Stats" TargetMode="External"/><Relationship Id="rId59" Type="http://schemas.openxmlformats.org/officeDocument/2006/relationships/hyperlink" Target="https://fbref.com/en/squads/d3fd31cc/2023-2024/Everton-Stats" TargetMode="External"/><Relationship Id="rId103" Type="http://schemas.openxmlformats.org/officeDocument/2006/relationships/hyperlink" Target="https://fbref.com/en/squads/e4a775cb/2023-2024/Nottingham-Forest-Stats" TargetMode="External"/><Relationship Id="rId108" Type="http://schemas.openxmlformats.org/officeDocument/2006/relationships/hyperlink" Target="https://fbref.com/en/squads/e4a775cb/2023-2024/Nottingham-Forest-Stats" TargetMode="External"/><Relationship Id="rId124" Type="http://schemas.openxmlformats.org/officeDocument/2006/relationships/hyperlink" Target="https://fbref.com/en/squads/361ca564/2023-2024/Tottenham-Hotspur-Stats" TargetMode="External"/><Relationship Id="rId129" Type="http://schemas.openxmlformats.org/officeDocument/2006/relationships/hyperlink" Target="https://fbref.com/en/squads/8cec06e1/2023-2024/Wolverhampton-Wanderers-Stats" TargetMode="External"/><Relationship Id="rId54" Type="http://schemas.openxmlformats.org/officeDocument/2006/relationships/hyperlink" Target="https://fbref.com/en/squads/d07537b9/2023-2024/Brighton-and-Hove-Albion-Stats" TargetMode="External"/><Relationship Id="rId70" Type="http://schemas.openxmlformats.org/officeDocument/2006/relationships/hyperlink" Target="https://fbref.com/en/matches/8c8fdba5/Wolverhampton-Wanderers-Nottingham-Forest-December-9-2023-Premier-League" TargetMode="External"/><Relationship Id="rId75" Type="http://schemas.openxmlformats.org/officeDocument/2006/relationships/hyperlink" Target="https://fbref.com/en/matches/4d9f1a71/Nottingham-Forest-Tottenham-Hotspur-December-15-2023-Premier-League" TargetMode="External"/><Relationship Id="rId91" Type="http://schemas.openxmlformats.org/officeDocument/2006/relationships/hyperlink" Target="https://fbref.com/en/matches/e0a9c631/Brentford-Nottingham-Forest-January-20-2024-Premier-League" TargetMode="External"/><Relationship Id="rId96" Type="http://schemas.openxmlformats.org/officeDocument/2006/relationships/hyperlink" Target="https://fbref.com/en/matches/20a16b44/Nottingham-Forest-Arsenal-January-30-2024-Premier-League" TargetMode="External"/><Relationship Id="rId140" Type="http://schemas.openxmlformats.org/officeDocument/2006/relationships/hyperlink" Target="https://fbref.com/en/matches/80bbb25e/Nottingham-Forest-Manchester-City-April-28-2024-Premier-League" TargetMode="External"/><Relationship Id="rId145" Type="http://schemas.openxmlformats.org/officeDocument/2006/relationships/hyperlink" Target="https://fbref.com/en/matches/91a2da3b/Sheffield-United-Nottingham-Forest-May-4-2024-Premier-League" TargetMode="External"/><Relationship Id="rId1" Type="http://schemas.openxmlformats.org/officeDocument/2006/relationships/hyperlink" Target="https://fbref.com/en/matches/26a7f90c/Arsenal-Nottingham-Forest-August-12-2023-Premier-League" TargetMode="External"/><Relationship Id="rId6" Type="http://schemas.openxmlformats.org/officeDocument/2006/relationships/hyperlink" Target="https://fbref.com/en/matches/a0a93f71/Nottingham-Forest-Sheffield-United-August-18-2023-Premier-League" TargetMode="External"/><Relationship Id="rId23" Type="http://schemas.openxmlformats.org/officeDocument/2006/relationships/hyperlink" Target="https://fbref.com/en/squads/e4a775cb/2023-2024/Nottingham-Forest-Stats" TargetMode="External"/><Relationship Id="rId28" Type="http://schemas.openxmlformats.org/officeDocument/2006/relationships/hyperlink" Target="https://fbref.com/en/squads/e4a775cb/2023-2024/Nottingham-Forest-Stats" TargetMode="External"/><Relationship Id="rId49" Type="http://schemas.openxmlformats.org/officeDocument/2006/relationships/hyperlink" Target="https://fbref.com/en/squads/7c21e445/2023-2024/West-Ham-United-Stats" TargetMode="External"/><Relationship Id="rId114" Type="http://schemas.openxmlformats.org/officeDocument/2006/relationships/hyperlink" Target="https://fbref.com/en/squads/47c64c55/2023-2024/Crystal-Palace-Stats" TargetMode="External"/><Relationship Id="rId119" Type="http://schemas.openxmlformats.org/officeDocument/2006/relationships/hyperlink" Target="https://fbref.com/en/squads/fd962109/2023-2024/Fulham-Stats" TargetMode="External"/><Relationship Id="rId44" Type="http://schemas.openxmlformats.org/officeDocument/2006/relationships/hyperlink" Target="https://fbref.com/en/squads/e297cd13/2023-2024/Luton-Town-Stats" TargetMode="External"/><Relationship Id="rId60" Type="http://schemas.openxmlformats.org/officeDocument/2006/relationships/hyperlink" Target="https://fbref.com/en/matches/0486198b/Nottingham-Forest-Everton-December-2-2023-Premier-League" TargetMode="External"/><Relationship Id="rId65" Type="http://schemas.openxmlformats.org/officeDocument/2006/relationships/hyperlink" Target="https://fbref.com/en/matches/fd5606da/Fulham-Nottingham-Forest-December-6-2023-Premier-League" TargetMode="External"/><Relationship Id="rId81" Type="http://schemas.openxmlformats.org/officeDocument/2006/relationships/hyperlink" Target="https://fbref.com/en/matches/f22a20f0/Newcastle-United-Nottingham-Forest-December-26-2023-Premier-League" TargetMode="External"/><Relationship Id="rId86" Type="http://schemas.openxmlformats.org/officeDocument/2006/relationships/hyperlink" Target="https://fbref.com/en/matches/1aa68cba/Nottingham-Forest-Manchester-United-December-30-2023-Premier-League" TargetMode="External"/><Relationship Id="rId130" Type="http://schemas.openxmlformats.org/officeDocument/2006/relationships/hyperlink" Target="https://fbref.com/en/matches/4460b6c5/Nottingham-Forest-Wolverhampton-Wanderers-April-13-2024-Premier-League" TargetMode="External"/><Relationship Id="rId135" Type="http://schemas.openxmlformats.org/officeDocument/2006/relationships/hyperlink" Target="https://fbref.com/en/matches/3025d010/Everton-Nottingham-Forest-April-21-2024-Premier-League" TargetMode="External"/><Relationship Id="rId151" Type="http://schemas.openxmlformats.org/officeDocument/2006/relationships/hyperlink" Target="https://fbref.com/en/matches/dafb05fe/Burnley-Nottingham-Forest-May-19-2024-Premier-League" TargetMode="External"/><Relationship Id="rId13" Type="http://schemas.openxmlformats.org/officeDocument/2006/relationships/hyperlink" Target="https://fbref.com/en/squads/e4a775cb/2023-2024/Nottingham-Forest-Stats" TargetMode="External"/><Relationship Id="rId18" Type="http://schemas.openxmlformats.org/officeDocument/2006/relationships/hyperlink" Target="https://fbref.com/en/squads/e4a775cb/2023-2024/Nottingham-Forest-Stats" TargetMode="External"/><Relationship Id="rId39" Type="http://schemas.openxmlformats.org/officeDocument/2006/relationships/hyperlink" Target="https://fbref.com/en/squads/47c64c55/2023-2024/Crystal-Palace-Stats" TargetMode="External"/><Relationship Id="rId109" Type="http://schemas.openxmlformats.org/officeDocument/2006/relationships/hyperlink" Target="https://fbref.com/en/squads/e297cd13/2023-2024/Luton-Town-Stats" TargetMode="External"/><Relationship Id="rId34" Type="http://schemas.openxmlformats.org/officeDocument/2006/relationships/hyperlink" Target="https://fbref.com/en/squads/cd051869/2023-2024/Brentford-Stats" TargetMode="External"/><Relationship Id="rId50" Type="http://schemas.openxmlformats.org/officeDocument/2006/relationships/hyperlink" Target="https://fbref.com/en/matches/76b8e568/West-Ham-United-Nottingham-Forest-November-12-2023-Premier-League" TargetMode="External"/><Relationship Id="rId55" Type="http://schemas.openxmlformats.org/officeDocument/2006/relationships/hyperlink" Target="https://fbref.com/en/matches/36be5cee/Nottingham-Forest-Brighton-and-Hove-Albion-November-25-2023-Premier-League" TargetMode="External"/><Relationship Id="rId76" Type="http://schemas.openxmlformats.org/officeDocument/2006/relationships/hyperlink" Target="https://fbref.com/en/matches/c5548935/Nottingham-Forest-Bournemouth-December-23-2023-Premier-League" TargetMode="External"/><Relationship Id="rId97" Type="http://schemas.openxmlformats.org/officeDocument/2006/relationships/hyperlink" Target="https://fbref.com/en/comps/9/2023-2024/2023-2024-Premier-League-Stats" TargetMode="External"/><Relationship Id="rId104" Type="http://schemas.openxmlformats.org/officeDocument/2006/relationships/hyperlink" Target="https://fbref.com/en/squads/d07537b9/2023-2024/Brighton-and-Hove-Albion-Stats" TargetMode="External"/><Relationship Id="rId120" Type="http://schemas.openxmlformats.org/officeDocument/2006/relationships/hyperlink" Target="https://fbref.com/en/matches/55996670/Nottingham-Forest-Fulham-April-2-2024-Premier-League" TargetMode="External"/><Relationship Id="rId125" Type="http://schemas.openxmlformats.org/officeDocument/2006/relationships/hyperlink" Target="https://fbref.com/en/matches/7598049f/Tottenham-Hotspur-Nottingham-Forest-April-7-2024-Premier-League" TargetMode="External"/><Relationship Id="rId141" Type="http://schemas.openxmlformats.org/officeDocument/2006/relationships/hyperlink" Target="https://fbref.com/en/matches/91a2da3b/Sheffield-United-Nottingham-Forest-May-4-2024-Premier-League" TargetMode="External"/><Relationship Id="rId146" Type="http://schemas.openxmlformats.org/officeDocument/2006/relationships/hyperlink" Target="https://fbref.com/en/matches/384547b8/Nottingham-Forest-Chelsea-May-11-2024-Premier-League" TargetMode="External"/><Relationship Id="rId7" Type="http://schemas.openxmlformats.org/officeDocument/2006/relationships/hyperlink" Target="https://fbref.com/en/comps/9/2023-2024/2023-2024-Premier-League-Stats" TargetMode="External"/><Relationship Id="rId71" Type="http://schemas.openxmlformats.org/officeDocument/2006/relationships/hyperlink" Target="https://fbref.com/en/matches/4d9f1a71/Nottingham-Forest-Tottenham-Hotspur-December-15-2023-Premier-League" TargetMode="External"/><Relationship Id="rId92" Type="http://schemas.openxmlformats.org/officeDocument/2006/relationships/hyperlink" Target="https://fbref.com/en/comps/9/2023-2024/2023-2024-Premier-League-Stats" TargetMode="External"/><Relationship Id="rId2" Type="http://schemas.openxmlformats.org/officeDocument/2006/relationships/hyperlink" Target="https://fbref.com/en/comps/9/2023-2024/2023-2024-Premier-League-Stats" TargetMode="External"/><Relationship Id="rId29" Type="http://schemas.openxmlformats.org/officeDocument/2006/relationships/hyperlink" Target="https://fbref.com/en/squads/b8fd03ef/2023-2024/Manchester-City-Stats" TargetMode="External"/><Relationship Id="rId24" Type="http://schemas.openxmlformats.org/officeDocument/2006/relationships/hyperlink" Target="https://fbref.com/en/squads/943e8050/2023-2024/Burnley-Stats" TargetMode="External"/><Relationship Id="rId40" Type="http://schemas.openxmlformats.org/officeDocument/2006/relationships/hyperlink" Target="https://fbref.com/en/matches/1828106c/Crystal-Palace-Nottingham-Forest-October-7-2023-Premier-League" TargetMode="External"/><Relationship Id="rId45" Type="http://schemas.openxmlformats.org/officeDocument/2006/relationships/hyperlink" Target="https://fbref.com/en/matches/d1671efa/Nottingham-Forest-Luton-Town-October-21-2023-Premier-League" TargetMode="External"/><Relationship Id="rId66" Type="http://schemas.openxmlformats.org/officeDocument/2006/relationships/hyperlink" Target="https://fbref.com/en/matches/8c8fdba5/Wolverhampton-Wanderers-Nottingham-Forest-December-9-2023-Premier-League" TargetMode="External"/><Relationship Id="rId87" Type="http://schemas.openxmlformats.org/officeDocument/2006/relationships/hyperlink" Target="https://fbref.com/en/comps/9/2023-2024/2023-2024-Premier-League-Stats" TargetMode="External"/><Relationship Id="rId110" Type="http://schemas.openxmlformats.org/officeDocument/2006/relationships/hyperlink" Target="https://fbref.com/en/matches/76d09384/Luton-Town-Nottingham-Forest-March-16-2024-Premier-League" TargetMode="External"/><Relationship Id="rId115" Type="http://schemas.openxmlformats.org/officeDocument/2006/relationships/hyperlink" Target="https://fbref.com/en/matches/791fc95a/Nottingham-Forest-Crystal-Palace-March-30-2024-Premier-League" TargetMode="External"/><Relationship Id="rId131" Type="http://schemas.openxmlformats.org/officeDocument/2006/relationships/hyperlink" Target="https://fbref.com/en/matches/3025d010/Everton-Nottingham-Forest-April-21-2024-Premier-League" TargetMode="External"/><Relationship Id="rId136" Type="http://schemas.openxmlformats.org/officeDocument/2006/relationships/hyperlink" Target="https://fbref.com/en/matches/80bbb25e/Nottingham-Forest-Manchester-City-April-28-2024-Premier-League" TargetMode="External"/><Relationship Id="rId61" Type="http://schemas.openxmlformats.org/officeDocument/2006/relationships/hyperlink" Target="https://fbref.com/en/matches/fd5606da/Fulham-Nottingham-Forest-December-6-2023-Premier-League" TargetMode="External"/><Relationship Id="rId82" Type="http://schemas.openxmlformats.org/officeDocument/2006/relationships/hyperlink" Target="https://fbref.com/en/comps/9/2023-2024/2023-2024-Premier-League-Stats" TargetMode="External"/><Relationship Id="rId152" Type="http://schemas.openxmlformats.org/officeDocument/2006/relationships/hyperlink" Target="https://fbref.com/en/comps/9/2023-2024/2023-2024-Premier-League-Stats" TargetMode="External"/><Relationship Id="rId19" Type="http://schemas.openxmlformats.org/officeDocument/2006/relationships/hyperlink" Target="https://fbref.com/en/squads/cff3d9bb/2023-2024/Chelsea-Stats" TargetMode="External"/><Relationship Id="rId14" Type="http://schemas.openxmlformats.org/officeDocument/2006/relationships/hyperlink" Target="https://fbref.com/en/squads/19538871/2023-2024/Manchester-United-Stats" TargetMode="External"/><Relationship Id="rId30" Type="http://schemas.openxmlformats.org/officeDocument/2006/relationships/hyperlink" Target="https://fbref.com/en/matches/5dc7e234/Manchester-City-Nottingham-Forest-September-23-2023-Premier-League" TargetMode="External"/><Relationship Id="rId35" Type="http://schemas.openxmlformats.org/officeDocument/2006/relationships/hyperlink" Target="https://fbref.com/en/matches/923467c5/Nottingham-Forest-Brentford-October-1-2023-Premier-League" TargetMode="External"/><Relationship Id="rId56" Type="http://schemas.openxmlformats.org/officeDocument/2006/relationships/hyperlink" Target="https://fbref.com/en/matches/0486198b/Nottingham-Forest-Everton-December-2-2023-Premier-League" TargetMode="External"/><Relationship Id="rId77" Type="http://schemas.openxmlformats.org/officeDocument/2006/relationships/hyperlink" Target="https://fbref.com/en/comps/9/2023-2024/2023-2024-Premier-League-Stats" TargetMode="External"/><Relationship Id="rId100" Type="http://schemas.openxmlformats.org/officeDocument/2006/relationships/hyperlink" Target="https://fbref.com/en/matches/20a16b44/Nottingham-Forest-Arsenal-January-30-2024-Premier-League" TargetMode="External"/><Relationship Id="rId105" Type="http://schemas.openxmlformats.org/officeDocument/2006/relationships/hyperlink" Target="https://fbref.com/en/matches/f17d9ccd/Brighton-and-Hove-Albion-Nottingham-Forest-March-10-2024-Premier-League" TargetMode="External"/><Relationship Id="rId126" Type="http://schemas.openxmlformats.org/officeDocument/2006/relationships/hyperlink" Target="https://fbref.com/en/matches/4460b6c5/Nottingham-Forest-Wolverhampton-Wanderers-April-13-2024-Premier-League" TargetMode="External"/><Relationship Id="rId147" Type="http://schemas.openxmlformats.org/officeDocument/2006/relationships/hyperlink" Target="https://fbref.com/en/comps/9/2023-2024/2023-2024-Premier-League-Stats" TargetMode="External"/><Relationship Id="rId8" Type="http://schemas.openxmlformats.org/officeDocument/2006/relationships/hyperlink" Target="https://fbref.com/en/squads/e4a775cb/2023-2024/Nottingham-Forest-Stats" TargetMode="External"/><Relationship Id="rId51" Type="http://schemas.openxmlformats.org/officeDocument/2006/relationships/hyperlink" Target="https://fbref.com/en/matches/36be5cee/Nottingham-Forest-Brighton-and-Hove-Albion-November-25-2023-Premier-League" TargetMode="External"/><Relationship Id="rId72" Type="http://schemas.openxmlformats.org/officeDocument/2006/relationships/hyperlink" Target="https://fbref.com/en/comps/9/2023-2024/2023-2024-Premier-League-Stats" TargetMode="External"/><Relationship Id="rId93" Type="http://schemas.openxmlformats.org/officeDocument/2006/relationships/hyperlink" Target="https://fbref.com/en/squads/e4a775cb/2023-2024/Nottingham-Forest-Stats" TargetMode="External"/><Relationship Id="rId98" Type="http://schemas.openxmlformats.org/officeDocument/2006/relationships/hyperlink" Target="https://fbref.com/en/squads/e4a775cb/2023-2024/Nottingham-Forest-Stats" TargetMode="External"/><Relationship Id="rId121" Type="http://schemas.openxmlformats.org/officeDocument/2006/relationships/hyperlink" Target="https://fbref.com/en/matches/7598049f/Tottenham-Hotspur-Nottingham-Forest-April-7-2024-Premier-League" TargetMode="External"/><Relationship Id="rId142" Type="http://schemas.openxmlformats.org/officeDocument/2006/relationships/hyperlink" Target="https://fbref.com/en/comps/9/2023-2024/2023-2024-Premier-League-Stats" TargetMode="External"/><Relationship Id="rId3" Type="http://schemas.openxmlformats.org/officeDocument/2006/relationships/hyperlink" Target="https://fbref.com/en/squads/e4a775cb/2023-2024/Nottingham-Forest-Stats" TargetMode="External"/><Relationship Id="rId25" Type="http://schemas.openxmlformats.org/officeDocument/2006/relationships/hyperlink" Target="https://fbref.com/en/matches/ad7ecfad/Nottingham-Forest-Burnley-September-18-2023-Premier-League" TargetMode="External"/><Relationship Id="rId46" Type="http://schemas.openxmlformats.org/officeDocument/2006/relationships/hyperlink" Target="https://fbref.com/en/matches/76b8e568/West-Ham-United-Nottingham-Forest-November-12-2023-Premier-League" TargetMode="External"/><Relationship Id="rId67" Type="http://schemas.openxmlformats.org/officeDocument/2006/relationships/hyperlink" Target="https://fbref.com/en/comps/9/2023-2024/2023-2024-Premier-League-Stats" TargetMode="External"/><Relationship Id="rId116" Type="http://schemas.openxmlformats.org/officeDocument/2006/relationships/hyperlink" Target="https://fbref.com/en/matches/55996670/Nottingham-Forest-Fulham-April-2-2024-Premier-League" TargetMode="External"/><Relationship Id="rId137" Type="http://schemas.openxmlformats.org/officeDocument/2006/relationships/hyperlink" Target="https://fbref.com/en/comps/9/2023-2024/2023-2024-Premier-League-Stats" TargetMode="External"/><Relationship Id="rId20" Type="http://schemas.openxmlformats.org/officeDocument/2006/relationships/hyperlink" Target="https://fbref.com/en/matches/44e89d37/Chelsea-Nottingham-Forest-September-2-2023-Premier-League" TargetMode="External"/><Relationship Id="rId41" Type="http://schemas.openxmlformats.org/officeDocument/2006/relationships/hyperlink" Target="https://fbref.com/en/matches/d1671efa/Nottingham-Forest-Luton-Town-October-21-2023-Premier-League" TargetMode="External"/><Relationship Id="rId62" Type="http://schemas.openxmlformats.org/officeDocument/2006/relationships/hyperlink" Target="https://fbref.com/en/comps/9/2023-2024/2023-2024-Premier-League-Stats" TargetMode="External"/><Relationship Id="rId83" Type="http://schemas.openxmlformats.org/officeDocument/2006/relationships/hyperlink" Target="https://fbref.com/en/squads/e4a775cb/2023-2024/Nottingham-Forest-Stats" TargetMode="External"/><Relationship Id="rId88" Type="http://schemas.openxmlformats.org/officeDocument/2006/relationships/hyperlink" Target="https://fbref.com/en/squads/e4a775cb/2023-2024/Nottingham-Forest-Stats" TargetMode="External"/><Relationship Id="rId111" Type="http://schemas.openxmlformats.org/officeDocument/2006/relationships/hyperlink" Target="https://fbref.com/en/matches/791fc95a/Nottingham-Forest-Crystal-Palace-March-30-2024-Premier-League" TargetMode="External"/><Relationship Id="rId132" Type="http://schemas.openxmlformats.org/officeDocument/2006/relationships/hyperlink" Target="https://fbref.com/en/comps/9/2023-2024/2023-2024-Premier-League-Stats" TargetMode="External"/><Relationship Id="rId153" Type="http://schemas.openxmlformats.org/officeDocument/2006/relationships/hyperlink" Target="https://fbref.com/en/squads/e4a775cb/2023-2024/Nottingham-Forest-Stats" TargetMode="External"/><Relationship Id="rId15" Type="http://schemas.openxmlformats.org/officeDocument/2006/relationships/hyperlink" Target="https://fbref.com/en/matches/70d9b1ab/Manchester-United-Nottingham-Forest-August-26-2023-Premier-League" TargetMode="External"/><Relationship Id="rId36" Type="http://schemas.openxmlformats.org/officeDocument/2006/relationships/hyperlink" Target="https://fbref.com/en/matches/1828106c/Crystal-Palace-Nottingham-Forest-October-7-2023-Premier-League" TargetMode="External"/><Relationship Id="rId57" Type="http://schemas.openxmlformats.org/officeDocument/2006/relationships/hyperlink" Target="https://fbref.com/en/comps/9/2023-2024/2023-2024-Premier-League-Stats" TargetMode="External"/><Relationship Id="rId106" Type="http://schemas.openxmlformats.org/officeDocument/2006/relationships/hyperlink" Target="https://fbref.com/en/matches/76d09384/Luton-Town-Nottingham-Forest-March-16-2024-Premier-League" TargetMode="External"/><Relationship Id="rId127" Type="http://schemas.openxmlformats.org/officeDocument/2006/relationships/hyperlink" Target="https://fbref.com/en/comps/9/2023-2024/2023-2024-Premier-League-Stats" TargetMode="External"/><Relationship Id="rId10" Type="http://schemas.openxmlformats.org/officeDocument/2006/relationships/hyperlink" Target="https://fbref.com/en/matches/a0a93f71/Nottingham-Forest-Sheffield-United-August-18-2023-Premier-League" TargetMode="External"/><Relationship Id="rId31" Type="http://schemas.openxmlformats.org/officeDocument/2006/relationships/hyperlink" Target="https://fbref.com/en/matches/923467c5/Nottingham-Forest-Brentford-October-1-2023-Premier-League" TargetMode="External"/><Relationship Id="rId52" Type="http://schemas.openxmlformats.org/officeDocument/2006/relationships/hyperlink" Target="https://fbref.com/en/comps/9/2023-2024/2023-2024-Premier-League-Stats" TargetMode="External"/><Relationship Id="rId73" Type="http://schemas.openxmlformats.org/officeDocument/2006/relationships/hyperlink" Target="https://fbref.com/en/squads/e4a775cb/2023-2024/Nottingham-Forest-Stats" TargetMode="External"/><Relationship Id="rId78" Type="http://schemas.openxmlformats.org/officeDocument/2006/relationships/hyperlink" Target="https://fbref.com/en/squads/e4a775cb/2023-2024/Nottingham-Forest-Stats" TargetMode="External"/><Relationship Id="rId94" Type="http://schemas.openxmlformats.org/officeDocument/2006/relationships/hyperlink" Target="https://fbref.com/en/squads/cd051869/2023-2024/Brentford-Stats" TargetMode="External"/><Relationship Id="rId99" Type="http://schemas.openxmlformats.org/officeDocument/2006/relationships/hyperlink" Target="https://fbref.com/en/squads/18bb7c10/2023-2024/Arsenal-Stats" TargetMode="External"/><Relationship Id="rId101" Type="http://schemas.openxmlformats.org/officeDocument/2006/relationships/hyperlink" Target="https://fbref.com/en/matches/f17d9ccd/Brighton-and-Hove-Albion-Nottingham-Forest-March-10-2024-Premier-League" TargetMode="External"/><Relationship Id="rId122" Type="http://schemas.openxmlformats.org/officeDocument/2006/relationships/hyperlink" Target="https://fbref.com/en/comps/9/2023-2024/2023-2024-Premier-League-Stats" TargetMode="External"/><Relationship Id="rId143" Type="http://schemas.openxmlformats.org/officeDocument/2006/relationships/hyperlink" Target="https://fbref.com/en/squads/e4a775cb/2023-2024/Nottingham-Forest-Stats" TargetMode="External"/><Relationship Id="rId148" Type="http://schemas.openxmlformats.org/officeDocument/2006/relationships/hyperlink" Target="https://fbref.com/en/squads/e4a775cb/2023-2024/Nottingham-Forest-Stats" TargetMode="External"/><Relationship Id="rId4" Type="http://schemas.openxmlformats.org/officeDocument/2006/relationships/hyperlink" Target="https://fbref.com/en/squads/18bb7c10/2023-2024/Arsenal-Stats" TargetMode="External"/><Relationship Id="rId9" Type="http://schemas.openxmlformats.org/officeDocument/2006/relationships/hyperlink" Target="https://fbref.com/en/squads/1df6b87e/2023-2024/Sheffield-United-Stats" TargetMode="External"/><Relationship Id="rId26" Type="http://schemas.openxmlformats.org/officeDocument/2006/relationships/hyperlink" Target="https://fbref.com/en/matches/5dc7e234/Manchester-City-Nottingham-Forest-September-23-2023-Premier-League" TargetMode="External"/><Relationship Id="rId47" Type="http://schemas.openxmlformats.org/officeDocument/2006/relationships/hyperlink" Target="https://fbref.com/en/comps/9/2023-2024/2023-2024-Premier-League-Stats" TargetMode="External"/><Relationship Id="rId68" Type="http://schemas.openxmlformats.org/officeDocument/2006/relationships/hyperlink" Target="https://fbref.com/en/squads/e4a775cb/2023-2024/Nottingham-Forest-Stats" TargetMode="External"/><Relationship Id="rId89" Type="http://schemas.openxmlformats.org/officeDocument/2006/relationships/hyperlink" Target="https://fbref.com/en/squads/19538871/2023-2024/Manchester-United-Stats" TargetMode="External"/><Relationship Id="rId112" Type="http://schemas.openxmlformats.org/officeDocument/2006/relationships/hyperlink" Target="https://fbref.com/en/comps/9/2023-2024/2023-2024-Premier-League-Stats" TargetMode="External"/><Relationship Id="rId133" Type="http://schemas.openxmlformats.org/officeDocument/2006/relationships/hyperlink" Target="https://fbref.com/en/squads/e4a775cb/2023-2024/Nottingham-Forest-Stats" TargetMode="External"/><Relationship Id="rId154" Type="http://schemas.openxmlformats.org/officeDocument/2006/relationships/hyperlink" Target="https://fbref.com/en/squads/943e8050/2023-2024/Burnley-Stats" TargetMode="External"/><Relationship Id="rId16" Type="http://schemas.openxmlformats.org/officeDocument/2006/relationships/hyperlink" Target="https://fbref.com/en/matches/44e89d37/Chelsea-Nottingham-Forest-September-2-2023-Premier-League" TargetMode="External"/><Relationship Id="rId37" Type="http://schemas.openxmlformats.org/officeDocument/2006/relationships/hyperlink" Target="https://fbref.com/en/comps/9/2023-2024/2023-2024-Premier-League-Stats" TargetMode="External"/><Relationship Id="rId58" Type="http://schemas.openxmlformats.org/officeDocument/2006/relationships/hyperlink" Target="https://fbref.com/en/squads/e4a775cb/2023-2024/Nottingham-Forest-Stats" TargetMode="External"/><Relationship Id="rId79" Type="http://schemas.openxmlformats.org/officeDocument/2006/relationships/hyperlink" Target="https://fbref.com/en/squads/4ba7cbea/2023-2024/Bournemouth-Stats" TargetMode="External"/><Relationship Id="rId102" Type="http://schemas.openxmlformats.org/officeDocument/2006/relationships/hyperlink" Target="https://fbref.com/en/comps/9/2023-2024/2023-2024-Premier-League-Stats" TargetMode="External"/><Relationship Id="rId123" Type="http://schemas.openxmlformats.org/officeDocument/2006/relationships/hyperlink" Target="https://fbref.com/en/squads/e4a775cb/2023-2024/Nottingham-Forest-Stats" TargetMode="External"/><Relationship Id="rId144" Type="http://schemas.openxmlformats.org/officeDocument/2006/relationships/hyperlink" Target="https://fbref.com/en/squads/1df6b87e/2023-2024/Sheffield-United-Stats" TargetMode="External"/><Relationship Id="rId90" Type="http://schemas.openxmlformats.org/officeDocument/2006/relationships/hyperlink" Target="https://fbref.com/en/matches/1aa68cba/Nottingham-Forest-Manchester-United-December-30-2023-Premier-League"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77"/>
  <sheetViews>
    <sheetView workbookViewId="0">
      <selection activeCell="A40" sqref="A40"/>
    </sheetView>
  </sheetViews>
  <sheetFormatPr defaultRowHeight="15"/>
  <cols>
    <col min="1" max="1" width="8.28515625" customWidth="1"/>
    <col min="2" max="2" width="7.140625" customWidth="1"/>
    <col min="3" max="3" width="11.140625" bestFit="1" customWidth="1"/>
    <col min="4" max="4" width="7.28515625" customWidth="1"/>
    <col min="5" max="5" width="6.42578125" bestFit="1" customWidth="1"/>
    <col min="6" max="6" width="11.140625" bestFit="1" customWidth="1"/>
    <col min="7" max="7" width="7.140625" customWidth="1"/>
    <col min="8" max="8" width="6.42578125" bestFit="1" customWidth="1"/>
    <col min="9" max="9" width="11.140625" bestFit="1" customWidth="1"/>
    <col min="10" max="10" width="11.140625" customWidth="1"/>
    <col min="12" max="12" width="18.42578125" customWidth="1"/>
    <col min="13" max="13" width="13.42578125" bestFit="1" customWidth="1"/>
    <col min="14" max="14" width="34.140625" bestFit="1" customWidth="1"/>
    <col min="15" max="15" width="26.28515625" bestFit="1" customWidth="1"/>
    <col min="16" max="16" width="17.140625" bestFit="1" customWidth="1"/>
    <col min="17" max="17" width="33.7109375" bestFit="1" customWidth="1"/>
    <col min="18" max="18" width="21.5703125" bestFit="1" customWidth="1"/>
    <col min="19" max="20" width="18.85546875" bestFit="1" customWidth="1"/>
    <col min="21" max="21" width="13.42578125" bestFit="1" customWidth="1"/>
    <col min="22" max="22" width="34.140625" bestFit="1" customWidth="1"/>
    <col min="23" max="23" width="26.28515625" bestFit="1" customWidth="1"/>
    <col min="24" max="24" width="17.140625" bestFit="1" customWidth="1"/>
    <col min="25" max="25" width="33.7109375" bestFit="1" customWidth="1"/>
    <col min="26" max="26" width="21.5703125" bestFit="1" customWidth="1"/>
    <col min="27" max="28" width="18.85546875" bestFit="1" customWidth="1"/>
    <col min="29" max="29" width="13.42578125" bestFit="1" customWidth="1"/>
    <col min="30" max="30" width="34.140625" bestFit="1" customWidth="1"/>
    <col min="31" max="31" width="26.28515625" bestFit="1" customWidth="1"/>
    <col min="32" max="32" width="17.140625" bestFit="1" customWidth="1"/>
    <col min="33" max="33" width="33.7109375" bestFit="1" customWidth="1"/>
    <col min="34" max="34" width="21.5703125" bestFit="1" customWidth="1"/>
    <col min="35" max="35" width="18.85546875" bestFit="1" customWidth="1"/>
  </cols>
  <sheetData>
    <row r="1" spans="1:35">
      <c r="A1" s="55" t="s">
        <v>0</v>
      </c>
      <c r="B1" s="60"/>
      <c r="C1" s="60"/>
      <c r="D1" s="55"/>
      <c r="E1" s="60"/>
      <c r="F1" s="60"/>
      <c r="G1" s="55"/>
      <c r="H1" s="60"/>
      <c r="I1" s="60"/>
      <c r="J1" s="55"/>
      <c r="K1" s="55"/>
      <c r="L1" s="55" t="s">
        <v>1</v>
      </c>
      <c r="M1" s="55"/>
      <c r="N1" s="55"/>
      <c r="O1" s="55"/>
      <c r="P1" s="55"/>
      <c r="Q1" s="55"/>
      <c r="R1" s="55"/>
      <c r="S1" s="55"/>
      <c r="T1" s="55"/>
      <c r="U1" s="55"/>
      <c r="V1" s="55"/>
      <c r="W1" s="55"/>
      <c r="X1" s="55"/>
      <c r="Y1" s="55"/>
      <c r="Z1" s="55"/>
      <c r="AA1" s="55"/>
      <c r="AB1" s="55"/>
      <c r="AC1" s="55"/>
      <c r="AD1" s="55"/>
      <c r="AE1" s="55"/>
      <c r="AF1" s="55"/>
      <c r="AG1" s="55"/>
      <c r="AH1" s="55"/>
      <c r="AI1" s="55"/>
    </row>
    <row r="2" spans="1:35">
      <c r="A2" s="55" t="s">
        <v>2</v>
      </c>
      <c r="B2" s="60"/>
      <c r="C2" s="60"/>
      <c r="D2" s="55" t="s">
        <v>3</v>
      </c>
      <c r="E2" s="60"/>
      <c r="F2" s="60"/>
      <c r="G2" s="55" t="s">
        <v>4</v>
      </c>
      <c r="H2" s="60"/>
      <c r="I2" s="60"/>
      <c r="J2" s="55"/>
      <c r="K2" s="55"/>
      <c r="L2" s="55" t="s">
        <v>5</v>
      </c>
      <c r="M2" s="55"/>
      <c r="N2" s="55"/>
      <c r="O2" s="55"/>
      <c r="P2" s="55"/>
      <c r="Q2" s="55"/>
      <c r="R2" s="55"/>
      <c r="S2" s="55"/>
      <c r="T2" s="55" t="s">
        <v>6</v>
      </c>
      <c r="U2" s="55"/>
      <c r="V2" s="55"/>
      <c r="W2" s="55"/>
      <c r="X2" s="55"/>
      <c r="Y2" s="55"/>
      <c r="Z2" s="55"/>
      <c r="AA2" s="55"/>
      <c r="AB2" s="55" t="s">
        <v>7</v>
      </c>
      <c r="AC2" s="55"/>
      <c r="AD2" s="55"/>
      <c r="AE2" s="55"/>
      <c r="AF2" s="55"/>
      <c r="AG2" s="55"/>
      <c r="AH2" s="55"/>
      <c r="AI2" s="55"/>
    </row>
    <row r="3" spans="1:35">
      <c r="A3" s="6" t="s">
        <v>8</v>
      </c>
      <c r="B3" s="6" t="s">
        <v>9</v>
      </c>
      <c r="C3" s="6" t="s">
        <v>10</v>
      </c>
      <c r="D3" s="6" t="s">
        <v>8</v>
      </c>
      <c r="E3" s="6" t="s">
        <v>9</v>
      </c>
      <c r="F3" s="6" t="s">
        <v>10</v>
      </c>
      <c r="G3" s="6" t="s">
        <v>8</v>
      </c>
      <c r="H3" s="6" t="s">
        <v>9</v>
      </c>
      <c r="I3" s="6" t="s">
        <v>10</v>
      </c>
      <c r="J3" s="21"/>
      <c r="K3" s="55"/>
      <c r="L3" s="7" t="s">
        <v>11</v>
      </c>
      <c r="M3" s="6" t="s">
        <v>12</v>
      </c>
      <c r="N3" s="6" t="s">
        <v>13</v>
      </c>
      <c r="O3" s="7" t="s">
        <v>14</v>
      </c>
      <c r="P3" s="6" t="s">
        <v>15</v>
      </c>
      <c r="Q3" s="7" t="s">
        <v>16</v>
      </c>
      <c r="R3" s="6" t="s">
        <v>17</v>
      </c>
      <c r="S3" s="6" t="s">
        <v>18</v>
      </c>
      <c r="T3" s="6" t="s">
        <v>11</v>
      </c>
      <c r="U3" s="6" t="s">
        <v>12</v>
      </c>
      <c r="V3" s="6" t="s">
        <v>13</v>
      </c>
      <c r="W3" s="6" t="s">
        <v>14</v>
      </c>
      <c r="X3" s="6" t="s">
        <v>15</v>
      </c>
      <c r="Y3" s="6" t="s">
        <v>16</v>
      </c>
      <c r="Z3" s="6" t="s">
        <v>17</v>
      </c>
      <c r="AA3" s="6" t="s">
        <v>18</v>
      </c>
      <c r="AB3" s="6" t="s">
        <v>11</v>
      </c>
      <c r="AC3" s="6" t="s">
        <v>12</v>
      </c>
      <c r="AD3" s="6" t="s">
        <v>13</v>
      </c>
      <c r="AE3" s="6" t="s">
        <v>14</v>
      </c>
      <c r="AF3" s="6" t="s">
        <v>15</v>
      </c>
      <c r="AG3" s="6" t="s">
        <v>16</v>
      </c>
      <c r="AH3" s="6" t="s">
        <v>17</v>
      </c>
      <c r="AI3" s="6" t="s">
        <v>18</v>
      </c>
    </row>
    <row r="4" spans="1:35">
      <c r="A4" s="55" t="s">
        <v>19</v>
      </c>
      <c r="B4" s="55">
        <v>7</v>
      </c>
      <c r="C4" s="55">
        <v>46.67</v>
      </c>
      <c r="D4" s="55" t="s">
        <v>19</v>
      </c>
      <c r="E4" s="55">
        <v>3</v>
      </c>
      <c r="F4" s="55">
        <v>42.86</v>
      </c>
      <c r="G4" s="55" t="s">
        <v>19</v>
      </c>
      <c r="H4" s="55">
        <v>4</v>
      </c>
      <c r="I4" s="55">
        <v>50</v>
      </c>
      <c r="J4" s="56"/>
      <c r="K4" s="55" t="s">
        <v>20</v>
      </c>
      <c r="L4" s="8">
        <v>1.19</v>
      </c>
      <c r="M4" s="14">
        <v>1.27</v>
      </c>
      <c r="N4" s="55">
        <v>-1.1000000000000001</v>
      </c>
      <c r="O4" s="8">
        <v>1.1100000000000001</v>
      </c>
      <c r="P4" s="15">
        <v>1.2</v>
      </c>
      <c r="Q4" s="8">
        <v>0.08</v>
      </c>
      <c r="R4" s="55">
        <v>7.0000000000000007E-2</v>
      </c>
      <c r="S4" s="55">
        <v>40.33</v>
      </c>
      <c r="T4" s="19">
        <v>1.31</v>
      </c>
      <c r="U4" s="19">
        <v>1.1399999999999999</v>
      </c>
      <c r="V4" s="19">
        <v>1.2</v>
      </c>
      <c r="W4" s="19">
        <v>0.93</v>
      </c>
      <c r="X4" s="19">
        <v>0.86</v>
      </c>
      <c r="Y4" s="19">
        <v>0.39</v>
      </c>
      <c r="Z4" s="19">
        <v>0.28999999999999998</v>
      </c>
      <c r="AA4" s="19">
        <v>48.57</v>
      </c>
      <c r="AB4" s="55">
        <v>1.0900000000000001</v>
      </c>
      <c r="AC4" s="55">
        <v>1.38</v>
      </c>
      <c r="AD4" s="55">
        <v>-2.2999999999999998</v>
      </c>
      <c r="AE4" s="55">
        <v>1.28</v>
      </c>
      <c r="AF4" s="55">
        <v>1.5</v>
      </c>
      <c r="AG4" s="55">
        <v>-0.19</v>
      </c>
      <c r="AH4" s="55">
        <v>-0.13</v>
      </c>
      <c r="AI4" s="55">
        <v>33.130000000000003</v>
      </c>
    </row>
    <row r="5" spans="1:35">
      <c r="A5" s="55" t="s">
        <v>21</v>
      </c>
      <c r="B5" s="55">
        <v>4</v>
      </c>
      <c r="C5" s="55">
        <v>26.67</v>
      </c>
      <c r="D5" s="55" t="s">
        <v>21</v>
      </c>
      <c r="E5" s="55">
        <v>2</v>
      </c>
      <c r="F5" s="55">
        <v>28.57</v>
      </c>
      <c r="G5" s="55" t="s">
        <v>21</v>
      </c>
      <c r="H5" s="55">
        <v>2</v>
      </c>
      <c r="I5" s="55">
        <v>25</v>
      </c>
      <c r="J5" s="56"/>
      <c r="K5" s="55" t="s">
        <v>22</v>
      </c>
      <c r="L5" s="19">
        <v>1.31</v>
      </c>
      <c r="M5" s="19">
        <v>1.1399999999999999</v>
      </c>
      <c r="N5" s="19">
        <v>1.2</v>
      </c>
      <c r="O5" s="19">
        <v>0.93</v>
      </c>
      <c r="P5" s="19">
        <v>0.86</v>
      </c>
      <c r="Q5" s="19">
        <v>0.39</v>
      </c>
      <c r="R5" s="19">
        <v>0.28999999999999998</v>
      </c>
      <c r="S5" s="19">
        <v>48.57</v>
      </c>
      <c r="T5" s="55"/>
      <c r="U5" s="55"/>
      <c r="V5" s="55"/>
      <c r="W5" s="55"/>
      <c r="X5" s="55"/>
      <c r="Y5" s="55"/>
      <c r="Z5" s="55"/>
      <c r="AA5" s="55"/>
      <c r="AB5" s="55"/>
      <c r="AC5" s="55"/>
      <c r="AD5" s="55"/>
      <c r="AE5" s="55"/>
      <c r="AF5" s="55"/>
      <c r="AG5" s="55"/>
      <c r="AH5" s="55"/>
      <c r="AI5" s="55"/>
    </row>
    <row r="6" spans="1:35">
      <c r="A6" s="55" t="s">
        <v>23</v>
      </c>
      <c r="B6" s="55">
        <v>4</v>
      </c>
      <c r="C6" s="9">
        <v>26.67</v>
      </c>
      <c r="D6" s="55" t="s">
        <v>23</v>
      </c>
      <c r="E6" s="55">
        <v>2</v>
      </c>
      <c r="F6" s="55">
        <v>28.57</v>
      </c>
      <c r="G6" s="55" t="s">
        <v>23</v>
      </c>
      <c r="H6" s="55">
        <v>2</v>
      </c>
      <c r="I6" s="55">
        <v>25</v>
      </c>
      <c r="J6" s="56"/>
      <c r="K6" s="55" t="s">
        <v>24</v>
      </c>
      <c r="L6" s="55">
        <v>1.0900000000000001</v>
      </c>
      <c r="M6" s="55">
        <v>1.38</v>
      </c>
      <c r="N6" s="55">
        <v>-2.2999999999999998</v>
      </c>
      <c r="O6" s="55">
        <v>1.28</v>
      </c>
      <c r="P6" s="55">
        <v>1.5</v>
      </c>
      <c r="Q6" s="55">
        <v>-0.19</v>
      </c>
      <c r="R6" s="55">
        <v>-0.13</v>
      </c>
      <c r="S6" s="55">
        <v>33.130000000000003</v>
      </c>
      <c r="T6" s="55"/>
      <c r="U6" s="55"/>
      <c r="V6" s="55"/>
      <c r="W6" s="55"/>
      <c r="X6" s="55"/>
      <c r="Y6" s="55"/>
      <c r="Z6" s="55"/>
      <c r="AA6" s="55"/>
      <c r="AB6" s="55"/>
      <c r="AC6" s="55"/>
      <c r="AD6" s="55"/>
      <c r="AE6" s="55"/>
      <c r="AF6" s="55"/>
      <c r="AG6" s="55"/>
      <c r="AH6" s="55"/>
      <c r="AI6" s="55"/>
    </row>
    <row r="7" spans="1:35">
      <c r="A7" s="55"/>
      <c r="B7" s="60"/>
      <c r="C7" s="60"/>
      <c r="D7" s="55"/>
      <c r="E7" s="60"/>
      <c r="F7" s="60"/>
      <c r="G7" s="55"/>
      <c r="H7" s="60"/>
      <c r="I7" s="60"/>
      <c r="J7" s="56"/>
      <c r="K7" s="55"/>
      <c r="L7" s="55"/>
      <c r="M7" s="55"/>
      <c r="N7" s="55"/>
      <c r="O7" s="55"/>
      <c r="P7" s="55"/>
      <c r="Q7" s="55"/>
      <c r="R7" s="55"/>
      <c r="S7" s="55"/>
      <c r="T7" s="55"/>
      <c r="U7" s="55"/>
      <c r="V7" s="55"/>
      <c r="W7" s="55"/>
      <c r="X7" s="55"/>
      <c r="Y7" s="55"/>
      <c r="Z7" s="55"/>
      <c r="AA7" s="55"/>
      <c r="AB7" s="55"/>
      <c r="AC7" s="55"/>
      <c r="AD7" s="55"/>
      <c r="AE7" s="55"/>
      <c r="AF7" s="55"/>
      <c r="AG7" s="55"/>
      <c r="AH7" s="55"/>
      <c r="AI7" s="55"/>
    </row>
    <row r="8" spans="1:35">
      <c r="A8" s="55" t="s">
        <v>25</v>
      </c>
      <c r="B8" s="60"/>
      <c r="C8" s="60"/>
      <c r="D8" s="55"/>
      <c r="E8" s="60"/>
      <c r="F8" s="60"/>
      <c r="G8" s="55"/>
      <c r="H8" s="60"/>
      <c r="I8" s="60"/>
      <c r="J8" s="56"/>
      <c r="K8" s="55"/>
      <c r="L8" s="55" t="s">
        <v>26</v>
      </c>
      <c r="M8" s="55"/>
      <c r="N8" s="55"/>
      <c r="O8" s="55"/>
      <c r="P8" s="55"/>
      <c r="Q8" s="55"/>
      <c r="R8" s="55"/>
      <c r="S8" s="55"/>
      <c r="T8" s="55"/>
      <c r="U8" s="55"/>
      <c r="V8" s="55"/>
      <c r="W8" s="55"/>
      <c r="X8" s="55"/>
      <c r="Y8" s="55"/>
      <c r="Z8" s="55"/>
      <c r="AA8" s="55"/>
      <c r="AB8" s="55"/>
      <c r="AC8" s="55"/>
      <c r="AD8" s="55"/>
      <c r="AE8" s="55"/>
      <c r="AF8" s="55"/>
      <c r="AG8" s="55"/>
      <c r="AH8" s="55"/>
      <c r="AI8" s="55"/>
    </row>
    <row r="9" spans="1:35">
      <c r="A9" s="55" t="s">
        <v>2</v>
      </c>
      <c r="B9" s="60"/>
      <c r="C9" s="60"/>
      <c r="D9" s="55" t="s">
        <v>3</v>
      </c>
      <c r="E9" s="60"/>
      <c r="F9" s="60"/>
      <c r="G9" s="55" t="s">
        <v>4</v>
      </c>
      <c r="H9" s="60"/>
      <c r="I9" s="60"/>
      <c r="J9" s="56"/>
      <c r="K9" s="55"/>
      <c r="L9" s="55" t="s">
        <v>5</v>
      </c>
      <c r="M9" s="55"/>
      <c r="N9" s="55"/>
      <c r="O9" s="55"/>
      <c r="P9" s="55"/>
      <c r="Q9" s="55"/>
      <c r="R9" s="55"/>
      <c r="S9" s="55"/>
      <c r="T9" s="55" t="s">
        <v>6</v>
      </c>
      <c r="U9" s="55"/>
      <c r="V9" s="55"/>
      <c r="W9" s="55"/>
      <c r="X9" s="55"/>
      <c r="Y9" s="55"/>
      <c r="Z9" s="55"/>
      <c r="AA9" s="55"/>
      <c r="AB9" s="55" t="s">
        <v>7</v>
      </c>
      <c r="AC9" s="55"/>
      <c r="AD9" s="55"/>
      <c r="AE9" s="55"/>
      <c r="AF9" s="55"/>
      <c r="AG9" s="55"/>
      <c r="AH9" s="55"/>
      <c r="AI9" s="55"/>
    </row>
    <row r="10" spans="1:35">
      <c r="A10" s="6" t="s">
        <v>8</v>
      </c>
      <c r="B10" s="6" t="s">
        <v>9</v>
      </c>
      <c r="C10" s="6" t="s">
        <v>10</v>
      </c>
      <c r="D10" s="6" t="s">
        <v>8</v>
      </c>
      <c r="E10" s="6" t="s">
        <v>9</v>
      </c>
      <c r="F10" s="6" t="s">
        <v>10</v>
      </c>
      <c r="G10" s="6" t="s">
        <v>8</v>
      </c>
      <c r="H10" s="6" t="s">
        <v>9</v>
      </c>
      <c r="I10" s="6" t="s">
        <v>10</v>
      </c>
      <c r="J10" s="21"/>
      <c r="K10" s="55"/>
      <c r="L10" s="7" t="s">
        <v>11</v>
      </c>
      <c r="M10" s="6" t="s">
        <v>12</v>
      </c>
      <c r="N10" s="6" t="s">
        <v>13</v>
      </c>
      <c r="O10" s="7" t="s">
        <v>14</v>
      </c>
      <c r="P10" s="6" t="s">
        <v>15</v>
      </c>
      <c r="Q10" s="7" t="s">
        <v>16</v>
      </c>
      <c r="R10" s="6" t="s">
        <v>17</v>
      </c>
      <c r="S10" s="6" t="s">
        <v>18</v>
      </c>
      <c r="T10" s="6" t="s">
        <v>11</v>
      </c>
      <c r="U10" s="6" t="s">
        <v>12</v>
      </c>
      <c r="V10" s="6" t="s">
        <v>13</v>
      </c>
      <c r="W10" s="6" t="s">
        <v>14</v>
      </c>
      <c r="X10" s="6" t="s">
        <v>15</v>
      </c>
      <c r="Y10" s="6" t="s">
        <v>16</v>
      </c>
      <c r="Z10" s="6" t="s">
        <v>17</v>
      </c>
      <c r="AA10" s="6" t="s">
        <v>18</v>
      </c>
      <c r="AB10" s="6" t="s">
        <v>11</v>
      </c>
      <c r="AC10" s="6" t="s">
        <v>12</v>
      </c>
      <c r="AD10" s="6" t="s">
        <v>13</v>
      </c>
      <c r="AE10" s="6" t="s">
        <v>14</v>
      </c>
      <c r="AF10" s="6" t="s">
        <v>15</v>
      </c>
      <c r="AG10" s="6" t="s">
        <v>16</v>
      </c>
      <c r="AH10" s="6" t="s">
        <v>17</v>
      </c>
      <c r="AI10" s="6" t="s">
        <v>18</v>
      </c>
    </row>
    <row r="11" spans="1:35">
      <c r="A11" s="55" t="s">
        <v>19</v>
      </c>
      <c r="B11" s="55">
        <v>9</v>
      </c>
      <c r="C11" s="55">
        <v>23.68</v>
      </c>
      <c r="D11" s="55" t="s">
        <v>19</v>
      </c>
      <c r="E11" s="55">
        <v>5</v>
      </c>
      <c r="F11" s="55">
        <v>26.32</v>
      </c>
      <c r="G11" s="55" t="s">
        <v>19</v>
      </c>
      <c r="H11" s="55">
        <v>4</v>
      </c>
      <c r="I11" s="55">
        <v>21.05</v>
      </c>
      <c r="J11" s="56"/>
      <c r="K11" s="55" t="s">
        <v>20</v>
      </c>
      <c r="L11" s="8">
        <v>1.32</v>
      </c>
      <c r="M11" s="55">
        <v>1.29</v>
      </c>
      <c r="N11" s="55">
        <v>1</v>
      </c>
      <c r="O11" s="8">
        <v>1.4</v>
      </c>
      <c r="P11" s="55">
        <v>1.76</v>
      </c>
      <c r="Q11" s="8">
        <v>-0.08</v>
      </c>
      <c r="R11" s="55">
        <v>-0.47</v>
      </c>
      <c r="S11" s="55">
        <v>40.58</v>
      </c>
      <c r="T11" s="55">
        <v>1.32</v>
      </c>
      <c r="U11" s="55">
        <v>1.42</v>
      </c>
      <c r="V11" s="55">
        <v>-2</v>
      </c>
      <c r="W11" s="55">
        <v>1.1499999999999999</v>
      </c>
      <c r="X11" s="55">
        <v>1.58</v>
      </c>
      <c r="Y11" s="55">
        <v>0.17</v>
      </c>
      <c r="Z11" s="55">
        <v>-0.16</v>
      </c>
      <c r="AA11" s="55">
        <v>41.74</v>
      </c>
      <c r="AB11" s="55">
        <v>1.32</v>
      </c>
      <c r="AC11" s="55">
        <v>1.1599999999999999</v>
      </c>
      <c r="AD11" s="55">
        <v>3</v>
      </c>
      <c r="AE11" s="55">
        <v>1.65</v>
      </c>
      <c r="AF11" s="55">
        <v>1.95</v>
      </c>
      <c r="AG11" s="55">
        <v>-0.34</v>
      </c>
      <c r="AH11" s="55">
        <v>-0.79</v>
      </c>
      <c r="AI11" s="55">
        <v>39.42</v>
      </c>
    </row>
    <row r="12" spans="1:35">
      <c r="A12" s="55" t="s">
        <v>21</v>
      </c>
      <c r="B12" s="55">
        <v>9</v>
      </c>
      <c r="C12" s="55">
        <v>23.68</v>
      </c>
      <c r="D12" s="55" t="s">
        <v>21</v>
      </c>
      <c r="E12" s="55">
        <v>5</v>
      </c>
      <c r="F12" s="55">
        <v>26.32</v>
      </c>
      <c r="G12" s="55" t="s">
        <v>21</v>
      </c>
      <c r="H12" s="55">
        <v>4</v>
      </c>
      <c r="I12" s="55">
        <v>21.05</v>
      </c>
      <c r="J12" s="56"/>
      <c r="K12" s="55" t="s">
        <v>22</v>
      </c>
      <c r="L12" s="55">
        <v>1.32</v>
      </c>
      <c r="M12" s="55">
        <v>1.42</v>
      </c>
      <c r="N12" s="55">
        <v>-2</v>
      </c>
      <c r="O12" s="55">
        <v>1.1499999999999999</v>
      </c>
      <c r="P12" s="55">
        <v>1.58</v>
      </c>
      <c r="Q12" s="55">
        <v>0.17</v>
      </c>
      <c r="R12" s="55">
        <v>-0.16</v>
      </c>
      <c r="S12" s="55">
        <v>41.74</v>
      </c>
      <c r="T12" s="55"/>
      <c r="U12" s="55"/>
      <c r="V12" s="55"/>
      <c r="W12" s="55"/>
      <c r="X12" s="55"/>
      <c r="Y12" s="55"/>
      <c r="Z12" s="55"/>
      <c r="AA12" s="55"/>
      <c r="AB12" s="55"/>
      <c r="AC12" s="55"/>
      <c r="AD12" s="55"/>
      <c r="AE12" s="55"/>
      <c r="AF12" s="55"/>
      <c r="AG12" s="55"/>
      <c r="AH12" s="55"/>
      <c r="AI12" s="55"/>
    </row>
    <row r="13" spans="1:35">
      <c r="A13" s="55" t="s">
        <v>23</v>
      </c>
      <c r="B13" s="55">
        <v>20</v>
      </c>
      <c r="C13" s="9">
        <v>52.63</v>
      </c>
      <c r="D13" s="55" t="s">
        <v>23</v>
      </c>
      <c r="E13" s="55">
        <v>9</v>
      </c>
      <c r="F13" s="55">
        <v>47.37</v>
      </c>
      <c r="G13" s="55" t="s">
        <v>23</v>
      </c>
      <c r="H13" s="55">
        <v>11</v>
      </c>
      <c r="I13" s="55">
        <v>57.89</v>
      </c>
      <c r="J13" s="56"/>
      <c r="K13" s="55" t="s">
        <v>24</v>
      </c>
      <c r="L13" s="55">
        <v>1.32</v>
      </c>
      <c r="M13" s="55">
        <v>1.1599999999999999</v>
      </c>
      <c r="N13" s="55">
        <v>3</v>
      </c>
      <c r="O13" s="55">
        <v>1.65</v>
      </c>
      <c r="P13" s="55">
        <v>1.95</v>
      </c>
      <c r="Q13" s="55">
        <v>-0.34</v>
      </c>
      <c r="R13" s="55">
        <v>-0.79</v>
      </c>
      <c r="S13" s="55">
        <v>39.42</v>
      </c>
      <c r="T13" s="55"/>
      <c r="U13" s="55"/>
      <c r="V13" s="55"/>
      <c r="W13" s="55"/>
      <c r="X13" s="55"/>
      <c r="Y13" s="55"/>
      <c r="Z13" s="55"/>
      <c r="AA13" s="55"/>
      <c r="AB13" s="55"/>
      <c r="AC13" s="55"/>
      <c r="AD13" s="55"/>
      <c r="AE13" s="55"/>
      <c r="AF13" s="55"/>
      <c r="AG13" s="55"/>
      <c r="AH13" s="55"/>
      <c r="AI13" s="55"/>
    </row>
    <row r="14" spans="1:35">
      <c r="A14" s="55"/>
      <c r="B14" s="60"/>
      <c r="C14" s="60"/>
      <c r="D14" s="55"/>
      <c r="E14" s="60"/>
      <c r="F14" s="60"/>
      <c r="G14" s="55"/>
      <c r="H14" s="60"/>
      <c r="I14" s="60"/>
      <c r="J14" s="56"/>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row>
    <row r="15" spans="1:35">
      <c r="A15" s="55" t="s">
        <v>27</v>
      </c>
      <c r="B15" s="60"/>
      <c r="C15" s="60"/>
      <c r="D15" s="55"/>
      <c r="E15" s="60"/>
      <c r="F15" s="60"/>
      <c r="G15" s="55"/>
      <c r="H15" s="60"/>
      <c r="I15" s="60"/>
      <c r="J15" s="56"/>
      <c r="K15" s="55"/>
      <c r="L15" s="55" t="s">
        <v>28</v>
      </c>
      <c r="M15" s="55"/>
      <c r="N15" s="55"/>
      <c r="O15" s="55"/>
      <c r="P15" s="55"/>
      <c r="Q15" s="55"/>
      <c r="R15" s="55"/>
      <c r="S15" s="55"/>
      <c r="T15" s="55"/>
      <c r="U15" s="55"/>
      <c r="V15" s="55"/>
      <c r="W15" s="55"/>
      <c r="X15" s="55"/>
      <c r="Y15" s="55"/>
      <c r="Z15" s="55"/>
      <c r="AA15" s="55"/>
      <c r="AB15" s="55"/>
      <c r="AC15" s="55"/>
      <c r="AD15" s="55"/>
      <c r="AE15" s="55"/>
      <c r="AF15" s="55"/>
      <c r="AG15" s="55"/>
      <c r="AH15" s="55"/>
      <c r="AI15" s="55"/>
    </row>
    <row r="16" spans="1:35">
      <c r="A16" s="55" t="s">
        <v>2</v>
      </c>
      <c r="B16" s="60"/>
      <c r="C16" s="60"/>
      <c r="D16" s="55" t="s">
        <v>3</v>
      </c>
      <c r="E16" s="60"/>
      <c r="F16" s="60"/>
      <c r="G16" s="55" t="s">
        <v>4</v>
      </c>
      <c r="H16" s="60"/>
      <c r="I16" s="60"/>
      <c r="J16" s="56"/>
      <c r="K16" s="55"/>
      <c r="L16" s="55" t="s">
        <v>5</v>
      </c>
      <c r="M16" s="55"/>
      <c r="N16" s="55"/>
      <c r="O16" s="55"/>
      <c r="P16" s="55"/>
      <c r="Q16" s="55"/>
      <c r="R16" s="55"/>
      <c r="S16" s="55"/>
      <c r="T16" s="55" t="s">
        <v>6</v>
      </c>
      <c r="U16" s="55"/>
      <c r="V16" s="55"/>
      <c r="W16" s="55"/>
      <c r="X16" s="55"/>
      <c r="Y16" s="55"/>
      <c r="Z16" s="55"/>
      <c r="AA16" s="55"/>
      <c r="AB16" s="55" t="s">
        <v>7</v>
      </c>
      <c r="AC16" s="55"/>
      <c r="AD16" s="55"/>
      <c r="AE16" s="55"/>
      <c r="AF16" s="55"/>
      <c r="AG16" s="55"/>
      <c r="AH16" s="55"/>
      <c r="AI16" s="55"/>
    </row>
    <row r="17" spans="1:35">
      <c r="A17" s="6" t="s">
        <v>8</v>
      </c>
      <c r="B17" s="6" t="s">
        <v>9</v>
      </c>
      <c r="C17" s="6" t="s">
        <v>10</v>
      </c>
      <c r="D17" s="6" t="s">
        <v>8</v>
      </c>
      <c r="E17" s="6" t="s">
        <v>9</v>
      </c>
      <c r="F17" s="6" t="s">
        <v>10</v>
      </c>
      <c r="G17" s="6" t="s">
        <v>8</v>
      </c>
      <c r="H17" s="6" t="s">
        <v>9</v>
      </c>
      <c r="I17" s="6" t="s">
        <v>10</v>
      </c>
      <c r="J17" s="21"/>
      <c r="K17" s="55"/>
      <c r="L17" s="7" t="s">
        <v>11</v>
      </c>
      <c r="M17" s="6" t="s">
        <v>12</v>
      </c>
      <c r="N17" s="6" t="s">
        <v>13</v>
      </c>
      <c r="O17" s="7" t="s">
        <v>14</v>
      </c>
      <c r="P17" s="6" t="s">
        <v>15</v>
      </c>
      <c r="Q17" s="7" t="s">
        <v>16</v>
      </c>
      <c r="R17" s="6" t="s">
        <v>17</v>
      </c>
      <c r="S17" s="6" t="s">
        <v>18</v>
      </c>
      <c r="T17" s="6" t="s">
        <v>11</v>
      </c>
      <c r="U17" s="6" t="s">
        <v>12</v>
      </c>
      <c r="V17" s="6" t="s">
        <v>13</v>
      </c>
      <c r="W17" s="6" t="s">
        <v>14</v>
      </c>
      <c r="X17" s="6" t="s">
        <v>15</v>
      </c>
      <c r="Y17" s="6" t="s">
        <v>16</v>
      </c>
      <c r="Z17" s="6" t="s">
        <v>17</v>
      </c>
      <c r="AA17" s="6" t="s">
        <v>18</v>
      </c>
      <c r="AB17" s="10" t="s">
        <v>11</v>
      </c>
      <c r="AC17" s="10" t="s">
        <v>12</v>
      </c>
      <c r="AD17" s="10" t="s">
        <v>13</v>
      </c>
      <c r="AE17" s="10" t="s">
        <v>14</v>
      </c>
      <c r="AF17" s="10" t="s">
        <v>15</v>
      </c>
      <c r="AG17" s="10" t="s">
        <v>16</v>
      </c>
      <c r="AH17" s="10" t="s">
        <v>17</v>
      </c>
      <c r="AI17" s="10" t="s">
        <v>18</v>
      </c>
    </row>
    <row r="18" spans="1:35">
      <c r="A18" s="55" t="s">
        <v>19</v>
      </c>
      <c r="B18" s="55">
        <v>3</v>
      </c>
      <c r="C18" s="55">
        <v>17.649999999999999</v>
      </c>
      <c r="D18" s="11" t="s">
        <v>19</v>
      </c>
      <c r="E18" s="11">
        <v>2</v>
      </c>
      <c r="F18" s="11">
        <v>25</v>
      </c>
      <c r="G18" s="12" t="s">
        <v>19</v>
      </c>
      <c r="H18" s="12">
        <v>1</v>
      </c>
      <c r="I18" s="12">
        <v>11.11</v>
      </c>
      <c r="J18" s="56"/>
      <c r="K18" s="55" t="s">
        <v>20</v>
      </c>
      <c r="L18" s="8">
        <v>1.1000000000000001</v>
      </c>
      <c r="M18" s="55">
        <v>1</v>
      </c>
      <c r="N18" s="55">
        <v>1.7</v>
      </c>
      <c r="O18" s="8">
        <v>1.51</v>
      </c>
      <c r="P18" s="55">
        <v>1.76</v>
      </c>
      <c r="Q18" s="8">
        <v>-0.41</v>
      </c>
      <c r="R18" s="55">
        <v>-0.76</v>
      </c>
      <c r="S18" s="55">
        <v>39.880000000000003</v>
      </c>
      <c r="T18" s="55">
        <v>1.23</v>
      </c>
      <c r="U18" s="55">
        <v>1.25</v>
      </c>
      <c r="V18" s="55">
        <v>-0.2</v>
      </c>
      <c r="W18" s="55">
        <v>1.1299999999999999</v>
      </c>
      <c r="X18" s="55">
        <v>1.38</v>
      </c>
      <c r="Y18" s="55">
        <v>0.1</v>
      </c>
      <c r="Z18" s="55">
        <v>-0.13</v>
      </c>
      <c r="AA18" s="55">
        <v>45.38</v>
      </c>
      <c r="AB18" s="12">
        <v>0.99</v>
      </c>
      <c r="AC18" s="12">
        <v>0.78</v>
      </c>
      <c r="AD18" s="12">
        <v>1.9</v>
      </c>
      <c r="AE18" s="12">
        <v>1.86</v>
      </c>
      <c r="AF18" s="12">
        <v>2.11</v>
      </c>
      <c r="AG18" s="12">
        <v>-0.87</v>
      </c>
      <c r="AH18" s="12">
        <v>-1.33</v>
      </c>
      <c r="AI18" s="12">
        <v>35</v>
      </c>
    </row>
    <row r="19" spans="1:35">
      <c r="A19" s="55" t="s">
        <v>21</v>
      </c>
      <c r="B19" s="55">
        <v>5</v>
      </c>
      <c r="C19" s="55">
        <v>29.41</v>
      </c>
      <c r="D19" s="11" t="s">
        <v>21</v>
      </c>
      <c r="E19" s="11">
        <v>3</v>
      </c>
      <c r="F19" s="11">
        <v>37.5</v>
      </c>
      <c r="G19" s="12" t="s">
        <v>21</v>
      </c>
      <c r="H19" s="12">
        <v>2</v>
      </c>
      <c r="I19" s="12">
        <v>22.22</v>
      </c>
      <c r="J19" s="56"/>
      <c r="K19" s="55" t="s">
        <v>22</v>
      </c>
      <c r="L19" s="55">
        <v>1.23</v>
      </c>
      <c r="M19" s="55">
        <v>1.25</v>
      </c>
      <c r="N19" s="55">
        <v>-0.2</v>
      </c>
      <c r="O19" s="55">
        <v>1.1299999999999999</v>
      </c>
      <c r="P19" s="55">
        <v>1.38</v>
      </c>
      <c r="Q19" s="55">
        <v>0.1</v>
      </c>
      <c r="R19" s="55">
        <v>-0.13</v>
      </c>
      <c r="S19" s="55">
        <v>45.38</v>
      </c>
      <c r="T19" s="55"/>
      <c r="U19" s="55"/>
      <c r="V19" s="55"/>
      <c r="W19" s="55"/>
      <c r="X19" s="55"/>
      <c r="Y19" s="55"/>
      <c r="Z19" s="55"/>
      <c r="AA19" s="55"/>
      <c r="AB19" s="55"/>
      <c r="AC19" s="55"/>
      <c r="AD19" s="55"/>
      <c r="AE19" s="55"/>
      <c r="AF19" s="55"/>
      <c r="AG19" s="55"/>
      <c r="AH19" s="55"/>
      <c r="AI19" s="55"/>
    </row>
    <row r="20" spans="1:35">
      <c r="A20" s="55" t="s">
        <v>23</v>
      </c>
      <c r="B20" s="55">
        <v>9</v>
      </c>
      <c r="C20" s="9">
        <v>52.94</v>
      </c>
      <c r="D20" s="11" t="s">
        <v>23</v>
      </c>
      <c r="E20" s="11">
        <v>3</v>
      </c>
      <c r="F20" s="11">
        <v>37.5</v>
      </c>
      <c r="G20" s="12" t="s">
        <v>23</v>
      </c>
      <c r="H20" s="12">
        <v>6</v>
      </c>
      <c r="I20" s="12">
        <v>66.67</v>
      </c>
      <c r="J20" s="56"/>
      <c r="K20" s="55" t="s">
        <v>24</v>
      </c>
      <c r="L20" s="12">
        <v>0.99</v>
      </c>
      <c r="M20" s="12">
        <v>0.78</v>
      </c>
      <c r="N20" s="12">
        <v>1.9</v>
      </c>
      <c r="O20" s="12">
        <v>1.86</v>
      </c>
      <c r="P20" s="12">
        <v>2.11</v>
      </c>
      <c r="Q20" s="12">
        <v>-0.87</v>
      </c>
      <c r="R20" s="12">
        <v>-1.33</v>
      </c>
      <c r="S20" s="12">
        <v>35</v>
      </c>
      <c r="T20" s="55"/>
      <c r="U20" s="55"/>
      <c r="V20" s="55"/>
      <c r="W20" s="55"/>
      <c r="X20" s="55"/>
      <c r="Y20" s="55"/>
      <c r="Z20" s="55"/>
      <c r="AA20" s="55"/>
      <c r="AB20" s="55"/>
      <c r="AC20" s="55"/>
      <c r="AD20" s="55"/>
      <c r="AE20" s="55"/>
      <c r="AF20" s="55"/>
      <c r="AG20" s="55"/>
      <c r="AH20" s="55"/>
      <c r="AI20" s="55"/>
    </row>
    <row r="21" spans="1:35">
      <c r="A21" s="55"/>
      <c r="B21" s="60"/>
      <c r="C21" s="60"/>
      <c r="D21" s="55"/>
      <c r="E21" s="60"/>
      <c r="F21" s="60"/>
      <c r="G21" s="55"/>
      <c r="H21" s="60"/>
      <c r="I21" s="60"/>
      <c r="J21" s="56"/>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row>
    <row r="22" spans="1:35">
      <c r="A22" s="55" t="s">
        <v>29</v>
      </c>
      <c r="B22" s="60"/>
      <c r="C22" s="60"/>
      <c r="D22" s="55"/>
      <c r="E22" s="60"/>
      <c r="F22" s="60"/>
      <c r="G22" s="55"/>
      <c r="H22" s="60"/>
      <c r="I22" s="60"/>
      <c r="J22" s="56"/>
      <c r="K22" s="55"/>
      <c r="L22" s="55" t="s">
        <v>30</v>
      </c>
      <c r="M22" s="55"/>
      <c r="N22" s="55"/>
      <c r="O22" s="55"/>
      <c r="P22" s="55"/>
      <c r="Q22" s="55"/>
      <c r="R22" s="55"/>
      <c r="S22" s="55"/>
      <c r="T22" s="55"/>
      <c r="U22" s="55"/>
      <c r="V22" s="55"/>
      <c r="W22" s="55"/>
      <c r="X22" s="55"/>
      <c r="Y22" s="55"/>
      <c r="Z22" s="55"/>
      <c r="AA22" s="55"/>
      <c r="AB22" s="55"/>
      <c r="AC22" s="55"/>
      <c r="AD22" s="55"/>
      <c r="AE22" s="55"/>
      <c r="AF22" s="55"/>
      <c r="AG22" s="55"/>
      <c r="AH22" s="55"/>
      <c r="AI22" s="55"/>
    </row>
    <row r="23" spans="1:35">
      <c r="A23" s="55" t="s">
        <v>2</v>
      </c>
      <c r="B23" s="60"/>
      <c r="C23" s="60"/>
      <c r="D23" s="55" t="s">
        <v>3</v>
      </c>
      <c r="E23" s="60"/>
      <c r="F23" s="60"/>
      <c r="G23" s="55" t="s">
        <v>4</v>
      </c>
      <c r="H23" s="60"/>
      <c r="I23" s="60"/>
      <c r="J23" s="56"/>
      <c r="K23" s="55"/>
      <c r="L23" s="55" t="s">
        <v>2</v>
      </c>
      <c r="M23" s="55"/>
      <c r="N23" s="55"/>
      <c r="O23" s="55"/>
      <c r="P23" s="55"/>
      <c r="Q23" s="55"/>
      <c r="R23" s="55"/>
      <c r="S23" s="55"/>
      <c r="T23" s="55" t="s">
        <v>6</v>
      </c>
      <c r="U23" s="55"/>
      <c r="V23" s="55"/>
      <c r="W23" s="55"/>
      <c r="X23" s="55"/>
      <c r="Y23" s="55"/>
      <c r="Z23" s="55"/>
      <c r="AA23" s="55"/>
      <c r="AB23" s="55" t="s">
        <v>7</v>
      </c>
      <c r="AC23" s="55"/>
      <c r="AD23" s="55"/>
      <c r="AE23" s="55"/>
      <c r="AF23" s="55"/>
      <c r="AG23" s="55"/>
      <c r="AH23" s="55"/>
      <c r="AI23" s="55"/>
    </row>
    <row r="24" spans="1:35">
      <c r="A24" s="6" t="s">
        <v>8</v>
      </c>
      <c r="B24" s="6" t="s">
        <v>9</v>
      </c>
      <c r="C24" s="6" t="s">
        <v>10</v>
      </c>
      <c r="D24" s="6" t="s">
        <v>8</v>
      </c>
      <c r="E24" s="6" t="s">
        <v>9</v>
      </c>
      <c r="F24" s="6" t="s">
        <v>10</v>
      </c>
      <c r="G24" s="6" t="s">
        <v>8</v>
      </c>
      <c r="H24" s="6" t="s">
        <v>9</v>
      </c>
      <c r="I24" s="6" t="s">
        <v>10</v>
      </c>
      <c r="J24" s="21"/>
      <c r="K24" s="55"/>
      <c r="L24" s="7" t="s">
        <v>11</v>
      </c>
      <c r="M24" s="6" t="s">
        <v>12</v>
      </c>
      <c r="N24" s="6" t="s">
        <v>13</v>
      </c>
      <c r="O24" s="7" t="s">
        <v>14</v>
      </c>
      <c r="P24" s="6" t="s">
        <v>15</v>
      </c>
      <c r="Q24" s="7" t="s">
        <v>16</v>
      </c>
      <c r="R24" s="6" t="s">
        <v>17</v>
      </c>
      <c r="S24" s="6" t="s">
        <v>18</v>
      </c>
      <c r="T24" s="6" t="s">
        <v>11</v>
      </c>
      <c r="U24" s="6" t="s">
        <v>12</v>
      </c>
      <c r="V24" s="6" t="s">
        <v>13</v>
      </c>
      <c r="W24" s="6" t="s">
        <v>14</v>
      </c>
      <c r="X24" s="6" t="s">
        <v>15</v>
      </c>
      <c r="Y24" s="6" t="s">
        <v>16</v>
      </c>
      <c r="Z24" s="6" t="s">
        <v>17</v>
      </c>
      <c r="AA24" s="6" t="s">
        <v>18</v>
      </c>
      <c r="AB24" s="6" t="s">
        <v>11</v>
      </c>
      <c r="AC24" s="6" t="s">
        <v>12</v>
      </c>
      <c r="AD24" s="6" t="s">
        <v>13</v>
      </c>
      <c r="AE24" s="6" t="s">
        <v>14</v>
      </c>
      <c r="AF24" s="6" t="s">
        <v>15</v>
      </c>
      <c r="AG24" s="6" t="s">
        <v>16</v>
      </c>
      <c r="AH24" s="6" t="s">
        <v>17</v>
      </c>
      <c r="AI24" s="6" t="s">
        <v>18</v>
      </c>
    </row>
    <row r="25" spans="1:35">
      <c r="A25" s="55" t="s">
        <v>19</v>
      </c>
      <c r="B25" s="55">
        <v>6</v>
      </c>
      <c r="C25" s="55">
        <v>28.57</v>
      </c>
      <c r="D25" s="11" t="s">
        <v>19</v>
      </c>
      <c r="E25" s="11">
        <v>3</v>
      </c>
      <c r="F25" s="11">
        <v>27.27</v>
      </c>
      <c r="G25" s="12" t="s">
        <v>19</v>
      </c>
      <c r="H25" s="12">
        <v>3</v>
      </c>
      <c r="I25" s="12">
        <v>30</v>
      </c>
      <c r="J25" s="56"/>
      <c r="K25" s="55" t="s">
        <v>20</v>
      </c>
      <c r="L25" s="8">
        <v>1.49</v>
      </c>
      <c r="M25" s="14">
        <v>1.52</v>
      </c>
      <c r="N25" s="55">
        <v>-0.7</v>
      </c>
      <c r="O25" s="8">
        <v>1.31</v>
      </c>
      <c r="P25" s="15">
        <v>1.76</v>
      </c>
      <c r="Q25" s="8">
        <v>0.18</v>
      </c>
      <c r="R25" s="55">
        <v>-0.24</v>
      </c>
      <c r="S25" s="55">
        <v>41.14</v>
      </c>
      <c r="T25" s="55">
        <v>1.38</v>
      </c>
      <c r="U25" s="55">
        <v>1.55</v>
      </c>
      <c r="V25" s="55">
        <v>-1.8</v>
      </c>
      <c r="W25" s="55">
        <v>1.1599999999999999</v>
      </c>
      <c r="X25" s="55">
        <v>1.73</v>
      </c>
      <c r="Y25" s="55">
        <v>0.22</v>
      </c>
      <c r="Z25" s="55">
        <v>-0.18</v>
      </c>
      <c r="AA25" s="19">
        <v>39.090000000000003</v>
      </c>
      <c r="AB25" s="55">
        <v>1.61</v>
      </c>
      <c r="AC25" s="55">
        <v>1.5</v>
      </c>
      <c r="AD25" s="55">
        <v>1.1000000000000001</v>
      </c>
      <c r="AE25" s="55">
        <v>1.47</v>
      </c>
      <c r="AF25" s="55">
        <v>1.8</v>
      </c>
      <c r="AG25" s="55">
        <v>0.14000000000000001</v>
      </c>
      <c r="AH25" s="55">
        <v>-0.3</v>
      </c>
      <c r="AI25" s="55">
        <v>43.4</v>
      </c>
    </row>
    <row r="26" spans="1:35">
      <c r="A26" s="55" t="s">
        <v>21</v>
      </c>
      <c r="B26" s="55">
        <v>4</v>
      </c>
      <c r="C26" s="55">
        <v>19.05</v>
      </c>
      <c r="D26" s="11" t="s">
        <v>21</v>
      </c>
      <c r="E26" s="11">
        <v>2</v>
      </c>
      <c r="F26" s="11">
        <v>18.18</v>
      </c>
      <c r="G26" s="12" t="s">
        <v>21</v>
      </c>
      <c r="H26" s="12">
        <v>2</v>
      </c>
      <c r="I26" s="12">
        <v>20</v>
      </c>
      <c r="J26" s="56"/>
      <c r="K26" s="55" t="s">
        <v>22</v>
      </c>
      <c r="L26" s="55">
        <v>1.38</v>
      </c>
      <c r="M26" s="55">
        <v>1.55</v>
      </c>
      <c r="N26" s="55">
        <v>-1.8</v>
      </c>
      <c r="O26" s="55">
        <v>1.1599999999999999</v>
      </c>
      <c r="P26" s="55">
        <v>1.73</v>
      </c>
      <c r="Q26" s="55">
        <v>0.22</v>
      </c>
      <c r="R26" s="55">
        <v>-0.18</v>
      </c>
      <c r="S26" s="19">
        <v>39.090000000000003</v>
      </c>
      <c r="T26" s="55"/>
      <c r="U26" s="55"/>
      <c r="V26" s="55"/>
      <c r="W26" s="55"/>
      <c r="X26" s="55"/>
      <c r="Y26" s="55"/>
      <c r="Z26" s="55"/>
      <c r="AA26" s="55"/>
      <c r="AB26" s="55"/>
      <c r="AC26" s="55"/>
      <c r="AD26" s="55"/>
      <c r="AE26" s="55"/>
      <c r="AF26" s="55"/>
      <c r="AG26" s="55"/>
      <c r="AH26" s="55"/>
      <c r="AI26" s="55"/>
    </row>
    <row r="27" spans="1:35">
      <c r="A27" s="55" t="s">
        <v>23</v>
      </c>
      <c r="B27" s="55">
        <v>11</v>
      </c>
      <c r="C27" s="9">
        <v>52.38</v>
      </c>
      <c r="D27" s="11" t="s">
        <v>23</v>
      </c>
      <c r="E27" s="11">
        <v>6</v>
      </c>
      <c r="F27" s="11">
        <v>54.55</v>
      </c>
      <c r="G27" s="12" t="s">
        <v>23</v>
      </c>
      <c r="H27" s="12">
        <v>5</v>
      </c>
      <c r="I27" s="12">
        <v>50</v>
      </c>
      <c r="J27" s="56"/>
      <c r="K27" s="55" t="s">
        <v>24</v>
      </c>
      <c r="L27" s="25">
        <v>1.61</v>
      </c>
      <c r="M27" s="25">
        <v>1.5</v>
      </c>
      <c r="N27" s="25">
        <v>1.1000000000000001</v>
      </c>
      <c r="O27" s="25">
        <v>1.47</v>
      </c>
      <c r="P27" s="25">
        <v>1.8</v>
      </c>
      <c r="Q27" s="25">
        <v>0.14000000000000001</v>
      </c>
      <c r="R27" s="25">
        <v>-0.3</v>
      </c>
      <c r="S27" s="25">
        <v>43.4</v>
      </c>
      <c r="T27" s="55"/>
      <c r="U27" s="55"/>
      <c r="V27" s="55"/>
      <c r="W27" s="55"/>
      <c r="X27" s="55"/>
      <c r="Y27" s="55"/>
      <c r="Z27" s="55"/>
      <c r="AA27" s="55"/>
      <c r="AB27" s="55"/>
      <c r="AC27" s="55"/>
      <c r="AD27" s="55"/>
      <c r="AE27" s="55"/>
      <c r="AF27" s="55"/>
      <c r="AG27" s="55"/>
      <c r="AH27" s="55"/>
      <c r="AI27" s="55"/>
    </row>
    <row r="28" spans="1:35">
      <c r="A28" s="55"/>
      <c r="B28" s="55"/>
      <c r="C28" s="56"/>
      <c r="D28" s="56"/>
      <c r="E28" s="56"/>
      <c r="F28" s="56"/>
      <c r="G28" s="56"/>
      <c r="H28" s="56"/>
      <c r="I28" s="56"/>
      <c r="J28" s="56"/>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row>
    <row r="29" spans="1:35">
      <c r="A29" s="55" t="s">
        <v>31</v>
      </c>
      <c r="B29" s="60"/>
      <c r="C29" s="60"/>
      <c r="D29" s="55"/>
      <c r="E29" s="60"/>
      <c r="F29" s="60"/>
      <c r="G29" s="55"/>
      <c r="H29" s="60"/>
      <c r="I29" s="60"/>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row>
    <row r="30" spans="1:35">
      <c r="A30" s="9"/>
      <c r="B30" s="55" t="s">
        <v>32</v>
      </c>
      <c r="C30" s="55"/>
      <c r="D30" s="55"/>
      <c r="E30" s="60"/>
      <c r="F30" s="60"/>
      <c r="G30" s="55"/>
      <c r="H30" s="60"/>
      <c r="I30" s="60"/>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row>
    <row r="31" spans="1:35">
      <c r="A31" s="11"/>
      <c r="B31" s="55" t="s">
        <v>33</v>
      </c>
      <c r="C31" s="55"/>
      <c r="D31" s="55"/>
      <c r="E31" s="60"/>
      <c r="F31" s="60"/>
      <c r="G31" s="55"/>
      <c r="H31" s="60"/>
      <c r="I31" s="60"/>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row>
    <row r="32" spans="1:35">
      <c r="A32" s="12"/>
      <c r="B32" s="55" t="s">
        <v>34</v>
      </c>
      <c r="C32" s="55"/>
      <c r="D32" s="55"/>
      <c r="E32" s="60"/>
      <c r="F32" s="60"/>
      <c r="G32" s="55"/>
      <c r="H32" s="60"/>
      <c r="I32" s="60"/>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row>
    <row r="33" spans="1:35">
      <c r="A33" s="55"/>
      <c r="C33" s="55"/>
      <c r="D33" s="55"/>
      <c r="E33" s="60"/>
      <c r="F33" s="60"/>
      <c r="G33" s="55"/>
      <c r="H33" s="60"/>
      <c r="I33" s="60"/>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row>
    <row r="34" spans="1:35">
      <c r="A34" s="8"/>
      <c r="B34" s="55" t="s">
        <v>35</v>
      </c>
      <c r="D34" s="55"/>
      <c r="E34" s="60"/>
      <c r="F34" s="60"/>
      <c r="G34" s="55"/>
      <c r="H34" s="60"/>
      <c r="I34" s="60"/>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row>
    <row r="36" spans="1:35">
      <c r="A36" t="s">
        <v>36</v>
      </c>
    </row>
    <row r="37" spans="1:35">
      <c r="A37" s="13"/>
      <c r="B37" t="s">
        <v>37</v>
      </c>
    </row>
    <row r="38" spans="1:35">
      <c r="A38" s="16"/>
      <c r="B38" t="s">
        <v>38</v>
      </c>
    </row>
    <row r="39" spans="1:35">
      <c r="A39" s="17"/>
      <c r="B39" s="18" t="s">
        <v>39</v>
      </c>
    </row>
    <row r="40" spans="1:35">
      <c r="A40" s="26"/>
      <c r="B40" s="18" t="s">
        <v>40</v>
      </c>
    </row>
    <row r="41" spans="1:35">
      <c r="A41" s="26"/>
      <c r="B41" s="18"/>
    </row>
    <row r="42" spans="1:35">
      <c r="A42" s="26"/>
      <c r="B42" s="18"/>
    </row>
    <row r="43" spans="1:35">
      <c r="A43" s="26"/>
      <c r="B43" s="18"/>
    </row>
    <row r="45" spans="1:35">
      <c r="A45" s="20"/>
      <c r="B45" s="20"/>
      <c r="C45" s="20"/>
      <c r="D45" s="20"/>
      <c r="E45" s="20"/>
      <c r="F45" s="20"/>
      <c r="G45" s="20"/>
      <c r="H45" s="20"/>
      <c r="I45" s="20"/>
      <c r="J45" s="20"/>
    </row>
    <row r="46" spans="1:35">
      <c r="A46" s="20"/>
      <c r="B46" s="20"/>
      <c r="C46" s="20"/>
      <c r="D46" s="20"/>
      <c r="E46" s="20"/>
      <c r="F46" s="20"/>
      <c r="G46" s="20"/>
      <c r="H46" s="20"/>
      <c r="I46" s="20"/>
      <c r="J46" s="20"/>
    </row>
    <row r="47" spans="1:35">
      <c r="A47" s="21"/>
      <c r="B47" s="21"/>
      <c r="C47" s="21"/>
      <c r="D47" s="21"/>
      <c r="E47" s="21"/>
      <c r="F47" s="21"/>
      <c r="G47" s="21"/>
      <c r="H47" s="21"/>
      <c r="I47" s="21"/>
      <c r="J47" s="21"/>
    </row>
    <row r="48" spans="1:35">
      <c r="A48" s="56"/>
      <c r="B48" s="56"/>
      <c r="C48" s="56"/>
      <c r="D48" s="56"/>
      <c r="E48" s="56"/>
      <c r="F48" s="56"/>
      <c r="G48" s="56"/>
      <c r="H48" s="56"/>
      <c r="I48" s="56"/>
      <c r="J48" s="56"/>
    </row>
    <row r="49" spans="1:10">
      <c r="A49" s="56"/>
      <c r="B49" s="56"/>
      <c r="C49" s="56"/>
      <c r="D49" s="56"/>
      <c r="E49" s="56"/>
      <c r="F49" s="56"/>
      <c r="G49" s="56"/>
      <c r="H49" s="56"/>
      <c r="I49" s="56"/>
      <c r="J49" s="56"/>
    </row>
    <row r="50" spans="1:10">
      <c r="A50" s="56"/>
      <c r="B50" s="56"/>
      <c r="C50" s="56"/>
      <c r="D50" s="56"/>
      <c r="E50" s="56"/>
      <c r="F50" s="56"/>
      <c r="G50" s="56"/>
      <c r="H50" s="56"/>
      <c r="I50" s="56"/>
      <c r="J50" s="56"/>
    </row>
    <row r="51" spans="1:10">
      <c r="A51" s="56"/>
      <c r="B51" s="59"/>
      <c r="C51" s="59"/>
      <c r="D51" s="56"/>
      <c r="E51" s="59"/>
      <c r="F51" s="59"/>
      <c r="G51" s="56"/>
      <c r="H51" s="59"/>
      <c r="I51" s="59"/>
      <c r="J51" s="56"/>
    </row>
    <row r="52" spans="1:10">
      <c r="A52" s="56"/>
      <c r="B52" s="59"/>
      <c r="C52" s="59"/>
      <c r="D52" s="56"/>
      <c r="E52" s="59"/>
      <c r="F52" s="59"/>
      <c r="G52" s="56"/>
      <c r="H52" s="59"/>
      <c r="I52" s="59"/>
      <c r="J52" s="56"/>
    </row>
    <row r="53" spans="1:10">
      <c r="A53" s="56"/>
      <c r="B53" s="59"/>
      <c r="C53" s="59"/>
      <c r="D53" s="56"/>
      <c r="E53" s="59"/>
      <c r="F53" s="59"/>
      <c r="G53" s="56"/>
      <c r="H53" s="59"/>
      <c r="I53" s="59"/>
      <c r="J53" s="56"/>
    </row>
    <row r="54" spans="1:10">
      <c r="A54" s="21"/>
      <c r="B54" s="21"/>
      <c r="C54" s="21"/>
      <c r="D54" s="21"/>
      <c r="E54" s="21"/>
      <c r="F54" s="21"/>
      <c r="G54" s="21"/>
      <c r="H54" s="21"/>
      <c r="I54" s="21"/>
      <c r="J54" s="21"/>
    </row>
    <row r="55" spans="1:10">
      <c r="A55" s="56"/>
      <c r="B55" s="56"/>
      <c r="C55" s="56"/>
      <c r="D55" s="56"/>
      <c r="E55" s="56"/>
      <c r="F55" s="56"/>
      <c r="G55" s="56"/>
      <c r="H55" s="56"/>
      <c r="I55" s="56"/>
      <c r="J55" s="56"/>
    </row>
    <row r="56" spans="1:10">
      <c r="A56" s="56"/>
      <c r="B56" s="56"/>
      <c r="C56" s="56"/>
      <c r="D56" s="56"/>
      <c r="E56" s="56"/>
      <c r="F56" s="56"/>
      <c r="G56" s="56"/>
      <c r="H56" s="56"/>
      <c r="I56" s="56"/>
      <c r="J56" s="56"/>
    </row>
    <row r="57" spans="1:10">
      <c r="A57" s="56"/>
      <c r="B57" s="56"/>
      <c r="C57" s="56"/>
      <c r="D57" s="56"/>
      <c r="E57" s="56"/>
      <c r="F57" s="56"/>
      <c r="G57" s="56"/>
      <c r="H57" s="56"/>
      <c r="I57" s="56"/>
      <c r="J57" s="56"/>
    </row>
    <row r="58" spans="1:10">
      <c r="A58" s="56"/>
      <c r="B58" s="59"/>
      <c r="C58" s="59"/>
      <c r="D58" s="56"/>
      <c r="E58" s="59"/>
      <c r="F58" s="59"/>
      <c r="G58" s="56"/>
      <c r="H58" s="59"/>
      <c r="I58" s="59"/>
      <c r="J58" s="56"/>
    </row>
    <row r="59" spans="1:10">
      <c r="A59" s="56"/>
      <c r="B59" s="59"/>
      <c r="C59" s="59"/>
      <c r="D59" s="56"/>
      <c r="E59" s="59"/>
      <c r="F59" s="59"/>
      <c r="G59" s="56"/>
      <c r="H59" s="59"/>
      <c r="I59" s="59"/>
      <c r="J59" s="56"/>
    </row>
    <row r="60" spans="1:10">
      <c r="A60" s="56"/>
      <c r="B60" s="59"/>
      <c r="C60" s="59"/>
      <c r="D60" s="56"/>
      <c r="E60" s="59"/>
      <c r="F60" s="59"/>
      <c r="G60" s="56"/>
      <c r="H60" s="59"/>
      <c r="I60" s="59"/>
      <c r="J60" s="56"/>
    </row>
    <row r="61" spans="1:10">
      <c r="A61" s="21"/>
      <c r="B61" s="21"/>
      <c r="C61" s="21"/>
      <c r="D61" s="21"/>
      <c r="E61" s="21"/>
      <c r="F61" s="21"/>
      <c r="G61" s="21"/>
      <c r="H61" s="21"/>
      <c r="I61" s="21"/>
      <c r="J61" s="21"/>
    </row>
    <row r="62" spans="1:10">
      <c r="A62" s="56"/>
      <c r="B62" s="56"/>
      <c r="C62" s="56"/>
      <c r="D62" s="56"/>
      <c r="E62" s="56"/>
      <c r="F62" s="56"/>
      <c r="G62" s="56"/>
      <c r="H62" s="56"/>
      <c r="I62" s="56"/>
      <c r="J62" s="56"/>
    </row>
    <row r="63" spans="1:10">
      <c r="A63" s="56"/>
      <c r="B63" s="56"/>
      <c r="C63" s="56"/>
      <c r="D63" s="56"/>
      <c r="E63" s="56"/>
      <c r="F63" s="56"/>
      <c r="G63" s="56"/>
      <c r="H63" s="56"/>
      <c r="I63" s="56"/>
      <c r="J63" s="56"/>
    </row>
    <row r="64" spans="1:10">
      <c r="A64" s="56"/>
      <c r="B64" s="56"/>
      <c r="C64" s="56"/>
      <c r="D64" s="56"/>
      <c r="E64" s="56"/>
      <c r="F64" s="56"/>
      <c r="G64" s="56"/>
      <c r="H64" s="56"/>
      <c r="I64" s="56"/>
      <c r="J64" s="56"/>
    </row>
    <row r="65" spans="1:10">
      <c r="A65" s="56"/>
      <c r="B65" s="59"/>
      <c r="C65" s="59"/>
      <c r="D65" s="56"/>
      <c r="E65" s="59"/>
      <c r="F65" s="59"/>
      <c r="G65" s="56"/>
      <c r="H65" s="59"/>
      <c r="I65" s="59"/>
      <c r="J65" s="56"/>
    </row>
    <row r="66" spans="1:10">
      <c r="A66" s="56"/>
      <c r="B66" s="59"/>
      <c r="C66" s="59"/>
      <c r="D66" s="56"/>
      <c r="E66" s="59"/>
      <c r="F66" s="59"/>
      <c r="G66" s="56"/>
      <c r="H66" s="59"/>
      <c r="I66" s="59"/>
      <c r="J66" s="56"/>
    </row>
    <row r="67" spans="1:10">
      <c r="A67" s="56"/>
      <c r="B67" s="59"/>
      <c r="C67" s="59"/>
      <c r="D67" s="56"/>
      <c r="E67" s="59"/>
      <c r="F67" s="59"/>
      <c r="G67" s="56"/>
      <c r="H67" s="59"/>
      <c r="I67" s="59"/>
      <c r="J67" s="56"/>
    </row>
    <row r="68" spans="1:10">
      <c r="A68" s="21"/>
      <c r="B68" s="21"/>
      <c r="C68" s="21"/>
      <c r="D68" s="21"/>
      <c r="E68" s="21"/>
      <c r="F68" s="21"/>
      <c r="G68" s="21"/>
      <c r="H68" s="21"/>
      <c r="I68" s="21"/>
      <c r="J68" s="21"/>
    </row>
    <row r="69" spans="1:10">
      <c r="A69" s="56"/>
      <c r="B69" s="56"/>
      <c r="C69" s="56"/>
      <c r="D69" s="56"/>
      <c r="E69" s="56"/>
      <c r="F69" s="56"/>
      <c r="G69" s="56"/>
      <c r="H69" s="56"/>
      <c r="I69" s="56"/>
      <c r="J69" s="56"/>
    </row>
    <row r="70" spans="1:10">
      <c r="A70" s="56"/>
      <c r="B70" s="56"/>
      <c r="C70" s="56"/>
      <c r="D70" s="56"/>
      <c r="E70" s="56"/>
      <c r="F70" s="56"/>
      <c r="G70" s="56"/>
      <c r="H70" s="56"/>
      <c r="I70" s="56"/>
      <c r="J70" s="56"/>
    </row>
    <row r="71" spans="1:10">
      <c r="A71" s="56"/>
      <c r="B71" s="56"/>
      <c r="C71" s="56"/>
      <c r="D71" s="56"/>
      <c r="E71" s="56"/>
      <c r="F71" s="56"/>
      <c r="G71" s="56"/>
      <c r="H71" s="56"/>
      <c r="I71" s="56"/>
      <c r="J71" s="56"/>
    </row>
    <row r="77" spans="1:10">
      <c r="A77" s="24"/>
    </row>
  </sheetData>
  <mergeCells count="73">
    <mergeCell ref="B1:C1"/>
    <mergeCell ref="E1:F1"/>
    <mergeCell ref="H1:I1"/>
    <mergeCell ref="B2:C2"/>
    <mergeCell ref="E2:F2"/>
    <mergeCell ref="H2:I2"/>
    <mergeCell ref="B7:C7"/>
    <mergeCell ref="E7:F7"/>
    <mergeCell ref="H7:I7"/>
    <mergeCell ref="B8:C8"/>
    <mergeCell ref="E8:F8"/>
    <mergeCell ref="H8:I8"/>
    <mergeCell ref="B9:C9"/>
    <mergeCell ref="E9:F9"/>
    <mergeCell ref="H9:I9"/>
    <mergeCell ref="B14:C14"/>
    <mergeCell ref="E14:F14"/>
    <mergeCell ref="H14:I14"/>
    <mergeCell ref="B15:C15"/>
    <mergeCell ref="E15:F15"/>
    <mergeCell ref="H15:I15"/>
    <mergeCell ref="B16:C16"/>
    <mergeCell ref="E16:F16"/>
    <mergeCell ref="H16:I16"/>
    <mergeCell ref="B21:C21"/>
    <mergeCell ref="E21:F21"/>
    <mergeCell ref="H21:I21"/>
    <mergeCell ref="B22:C22"/>
    <mergeCell ref="E22:F22"/>
    <mergeCell ref="H22:I22"/>
    <mergeCell ref="B23:C23"/>
    <mergeCell ref="E23:F23"/>
    <mergeCell ref="H23:I23"/>
    <mergeCell ref="B29:C29"/>
    <mergeCell ref="E29:F29"/>
    <mergeCell ref="H29:I29"/>
    <mergeCell ref="E32:F32"/>
    <mergeCell ref="H32:I32"/>
    <mergeCell ref="E33:F33"/>
    <mergeCell ref="H33:I33"/>
    <mergeCell ref="E30:F30"/>
    <mergeCell ref="H30:I30"/>
    <mergeCell ref="E31:F31"/>
    <mergeCell ref="H31:I31"/>
    <mergeCell ref="E34:F34"/>
    <mergeCell ref="H34:I34"/>
    <mergeCell ref="B51:C51"/>
    <mergeCell ref="E51:F51"/>
    <mergeCell ref="H51:I51"/>
    <mergeCell ref="B52:C52"/>
    <mergeCell ref="E52:F52"/>
    <mergeCell ref="H52:I52"/>
    <mergeCell ref="B53:C53"/>
    <mergeCell ref="E53:F53"/>
    <mergeCell ref="H53:I53"/>
    <mergeCell ref="B58:C58"/>
    <mergeCell ref="E58:F58"/>
    <mergeCell ref="H58:I58"/>
    <mergeCell ref="B59:C59"/>
    <mergeCell ref="E59:F59"/>
    <mergeCell ref="H59:I59"/>
    <mergeCell ref="B60:C60"/>
    <mergeCell ref="E60:F60"/>
    <mergeCell ref="H60:I60"/>
    <mergeCell ref="B65:C65"/>
    <mergeCell ref="E65:F65"/>
    <mergeCell ref="H65:I65"/>
    <mergeCell ref="B66:C66"/>
    <mergeCell ref="E66:F66"/>
    <mergeCell ref="H66:I66"/>
    <mergeCell ref="B67:C67"/>
    <mergeCell ref="E67:F67"/>
    <mergeCell ref="H67:I6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AD79B-8819-4527-AA7D-8552B6AE2CD1}">
  <dimension ref="A1:U106"/>
  <sheetViews>
    <sheetView tabSelected="1" topLeftCell="A71" workbookViewId="0">
      <selection activeCell="E107" sqref="E107"/>
    </sheetView>
  </sheetViews>
  <sheetFormatPr defaultRowHeight="15"/>
  <cols>
    <col min="1" max="1" width="10.5703125" customWidth="1"/>
    <col min="2" max="2" width="17.5703125" customWidth="1"/>
    <col min="9" max="9" width="18.85546875" customWidth="1"/>
    <col min="11" max="11" width="17.42578125" customWidth="1"/>
  </cols>
  <sheetData>
    <row r="1" spans="1:21">
      <c r="A1" t="s">
        <v>394</v>
      </c>
      <c r="H1">
        <v>2024</v>
      </c>
      <c r="I1" s="27" t="s">
        <v>395</v>
      </c>
      <c r="N1" t="s">
        <v>396</v>
      </c>
    </row>
    <row r="2" spans="1:21">
      <c r="A2" t="s">
        <v>8</v>
      </c>
      <c r="B2" t="s">
        <v>254</v>
      </c>
      <c r="C2" t="s">
        <v>255</v>
      </c>
      <c r="E2" t="s">
        <v>52</v>
      </c>
      <c r="F2" t="s">
        <v>257</v>
      </c>
      <c r="G2" t="s">
        <v>151</v>
      </c>
      <c r="I2" t="s">
        <v>397</v>
      </c>
      <c r="K2" t="s">
        <v>398</v>
      </c>
      <c r="L2" t="s">
        <v>399</v>
      </c>
      <c r="O2" t="s">
        <v>400</v>
      </c>
      <c r="R2" t="s">
        <v>401</v>
      </c>
      <c r="S2" t="s">
        <v>402</v>
      </c>
      <c r="U2" t="s">
        <v>403</v>
      </c>
    </row>
    <row r="3" spans="1:21">
      <c r="A3" t="s">
        <v>21</v>
      </c>
      <c r="B3">
        <v>1</v>
      </c>
      <c r="C3">
        <v>1</v>
      </c>
      <c r="D3" t="s">
        <v>268</v>
      </c>
      <c r="E3">
        <v>1.3</v>
      </c>
      <c r="F3">
        <v>1.2</v>
      </c>
      <c r="G3">
        <v>53</v>
      </c>
      <c r="I3">
        <f>E3-B3</f>
        <v>0.30000000000000004</v>
      </c>
      <c r="K3">
        <f>AVERAGE(I3:I9)</f>
        <v>0.17142857142857146</v>
      </c>
      <c r="L3">
        <f>(I3-K3)^2</f>
        <v>1.6530612244897963E-2</v>
      </c>
      <c r="O3">
        <f>SUM(L3:L9)</f>
        <v>2.1742857142857144</v>
      </c>
      <c r="R3">
        <f>O3/(ROWS(L3:L9) -1)</f>
        <v>0.36238095238095241</v>
      </c>
      <c r="S3">
        <f>SQRT(R3)</f>
        <v>0.60198085715490357</v>
      </c>
      <c r="U3">
        <f>K3/(S3/SQRT(7))</f>
        <v>0.75344151266650994</v>
      </c>
    </row>
    <row r="4" spans="1:21">
      <c r="A4" t="s">
        <v>21</v>
      </c>
      <c r="B4">
        <v>1</v>
      </c>
      <c r="C4">
        <v>1</v>
      </c>
      <c r="D4" t="s">
        <v>279</v>
      </c>
      <c r="E4">
        <v>1</v>
      </c>
      <c r="F4">
        <v>0.7</v>
      </c>
      <c r="G4">
        <v>52</v>
      </c>
      <c r="I4">
        <f t="shared" ref="I4:I9" si="0">E4-B4</f>
        <v>0</v>
      </c>
      <c r="L4">
        <f>(I4-K3)^2</f>
        <v>2.9387755102040825E-2</v>
      </c>
      <c r="U4" t="s">
        <v>462</v>
      </c>
    </row>
    <row r="5" spans="1:21">
      <c r="A5" t="s">
        <v>23</v>
      </c>
      <c r="B5">
        <v>0</v>
      </c>
      <c r="C5">
        <v>1</v>
      </c>
      <c r="D5" t="s">
        <v>293</v>
      </c>
      <c r="E5">
        <v>0.8</v>
      </c>
      <c r="F5">
        <v>1.3</v>
      </c>
      <c r="G5">
        <v>41</v>
      </c>
      <c r="I5">
        <f t="shared" si="0"/>
        <v>0.8</v>
      </c>
      <c r="L5">
        <f>(I5-K3)^2</f>
        <v>0.39510204081632649</v>
      </c>
    </row>
    <row r="6" spans="1:21">
      <c r="A6" t="s">
        <v>19</v>
      </c>
      <c r="B6">
        <v>1</v>
      </c>
      <c r="C6">
        <v>0</v>
      </c>
      <c r="D6" t="s">
        <v>304</v>
      </c>
      <c r="E6">
        <v>1.7</v>
      </c>
      <c r="F6">
        <v>1</v>
      </c>
      <c r="G6">
        <v>51</v>
      </c>
      <c r="I6">
        <f t="shared" si="0"/>
        <v>0.7</v>
      </c>
      <c r="L6">
        <f>(I6-K3)^2</f>
        <v>0.27938775510204072</v>
      </c>
    </row>
    <row r="7" spans="1:21">
      <c r="A7" t="s">
        <v>19</v>
      </c>
      <c r="B7">
        <v>3</v>
      </c>
      <c r="C7">
        <v>0</v>
      </c>
      <c r="D7" t="s">
        <v>314</v>
      </c>
      <c r="E7">
        <v>2.2000000000000002</v>
      </c>
      <c r="F7">
        <v>0.1</v>
      </c>
      <c r="G7">
        <v>54</v>
      </c>
      <c r="I7">
        <f t="shared" si="0"/>
        <v>-0.79999999999999982</v>
      </c>
      <c r="L7">
        <f>(I7-K3)^2</f>
        <v>0.94367346938775487</v>
      </c>
    </row>
    <row r="8" spans="1:21">
      <c r="A8" t="s">
        <v>23</v>
      </c>
      <c r="B8">
        <v>1</v>
      </c>
      <c r="C8">
        <v>3</v>
      </c>
      <c r="D8" t="s">
        <v>319</v>
      </c>
      <c r="E8">
        <v>0.6</v>
      </c>
      <c r="F8">
        <v>1.6</v>
      </c>
      <c r="G8">
        <v>44</v>
      </c>
      <c r="I8">
        <f t="shared" si="0"/>
        <v>-0.4</v>
      </c>
      <c r="L8">
        <f>(I8-K3)^2</f>
        <v>0.32653061224489804</v>
      </c>
    </row>
    <row r="9" spans="1:21">
      <c r="A9" t="s">
        <v>19</v>
      </c>
      <c r="B9">
        <v>1</v>
      </c>
      <c r="C9">
        <v>0</v>
      </c>
      <c r="D9" t="s">
        <v>327</v>
      </c>
      <c r="E9">
        <v>1.6</v>
      </c>
      <c r="F9">
        <v>0.6</v>
      </c>
      <c r="G9">
        <v>45</v>
      </c>
      <c r="I9">
        <f t="shared" si="0"/>
        <v>0.60000000000000009</v>
      </c>
      <c r="L9">
        <f>(I9-K3)^2</f>
        <v>0.18367346938775514</v>
      </c>
    </row>
    <row r="11" spans="1:21">
      <c r="A11" t="s">
        <v>420</v>
      </c>
    </row>
    <row r="12" spans="1:21">
      <c r="A12" t="s">
        <v>8</v>
      </c>
      <c r="B12" t="s">
        <v>254</v>
      </c>
      <c r="C12" t="s">
        <v>255</v>
      </c>
      <c r="E12" t="s">
        <v>52</v>
      </c>
      <c r="F12" t="s">
        <v>257</v>
      </c>
      <c r="G12" t="s">
        <v>151</v>
      </c>
      <c r="I12" t="s">
        <v>24</v>
      </c>
      <c r="S12" t="s">
        <v>402</v>
      </c>
      <c r="U12" t="s">
        <v>403</v>
      </c>
    </row>
    <row r="13" spans="1:21">
      <c r="A13" t="s">
        <v>19</v>
      </c>
      <c r="B13">
        <v>1</v>
      </c>
      <c r="C13">
        <v>0</v>
      </c>
      <c r="D13" t="s">
        <v>273</v>
      </c>
      <c r="E13">
        <v>2.2000000000000002</v>
      </c>
      <c r="F13">
        <v>0.1</v>
      </c>
      <c r="G13">
        <v>36</v>
      </c>
      <c r="I13">
        <f>E13-B13</f>
        <v>1.2000000000000002</v>
      </c>
      <c r="K13">
        <f>AVERAGE(I13:I20)</f>
        <v>-0.28749999999999998</v>
      </c>
      <c r="L13">
        <f>(I13-K13)^2</f>
        <v>2.2126562500000007</v>
      </c>
      <c r="O13">
        <f>SUM(L13:L20)</f>
        <v>9.1287500000000019</v>
      </c>
      <c r="R13">
        <f>O13/(ROWS(L13:L20) - 1)</f>
        <v>1.3041071428571431</v>
      </c>
      <c r="S13">
        <f>SQRT(R13)</f>
        <v>1.1419751060584216</v>
      </c>
      <c r="U13">
        <f>K13/(S13/SQRT(8))</f>
        <v>-0.71207576596939326</v>
      </c>
    </row>
    <row r="14" spans="1:21">
      <c r="A14" t="s">
        <v>19</v>
      </c>
      <c r="B14">
        <v>1</v>
      </c>
      <c r="C14">
        <v>0</v>
      </c>
      <c r="D14" t="s">
        <v>284</v>
      </c>
      <c r="E14">
        <v>0.4</v>
      </c>
      <c r="F14">
        <v>0.9</v>
      </c>
      <c r="G14">
        <v>32</v>
      </c>
      <c r="I14">
        <f t="shared" ref="I14:I20" si="1">E14-B14</f>
        <v>-0.6</v>
      </c>
      <c r="L14">
        <f>(I14-K13)^2</f>
        <v>9.765625E-2</v>
      </c>
      <c r="U14" t="s">
        <v>462</v>
      </c>
    </row>
    <row r="15" spans="1:21">
      <c r="A15" t="s">
        <v>21</v>
      </c>
      <c r="B15">
        <v>2</v>
      </c>
      <c r="C15">
        <v>2</v>
      </c>
      <c r="D15" t="s">
        <v>289</v>
      </c>
      <c r="E15">
        <v>1.4</v>
      </c>
      <c r="F15">
        <v>1</v>
      </c>
      <c r="G15">
        <v>30</v>
      </c>
      <c r="I15">
        <f t="shared" si="1"/>
        <v>-0.60000000000000009</v>
      </c>
      <c r="L15">
        <f>(I15-K13)^2</f>
        <v>9.7656250000000069E-2</v>
      </c>
    </row>
    <row r="16" spans="1:21">
      <c r="A16" t="s">
        <v>21</v>
      </c>
      <c r="B16">
        <v>1</v>
      </c>
      <c r="C16">
        <v>1</v>
      </c>
      <c r="D16" t="s">
        <v>298</v>
      </c>
      <c r="E16">
        <v>0.9</v>
      </c>
      <c r="F16">
        <v>2.2999999999999998</v>
      </c>
      <c r="G16">
        <v>35</v>
      </c>
      <c r="I16">
        <f t="shared" si="1"/>
        <v>-9.9999999999999978E-2</v>
      </c>
      <c r="L16">
        <f>(I16-K13)^2</f>
        <v>3.515625E-2</v>
      </c>
    </row>
    <row r="17" spans="1:21">
      <c r="A17" t="s">
        <v>19</v>
      </c>
      <c r="B17">
        <v>3</v>
      </c>
      <c r="C17">
        <v>1</v>
      </c>
      <c r="D17" t="s">
        <v>310</v>
      </c>
      <c r="E17">
        <v>1.7</v>
      </c>
      <c r="F17">
        <v>0.8</v>
      </c>
      <c r="G17">
        <v>35</v>
      </c>
      <c r="I17">
        <f t="shared" si="1"/>
        <v>-1.3</v>
      </c>
      <c r="L17">
        <f>(I17-K13)^2</f>
        <v>1.0251562500000004</v>
      </c>
    </row>
    <row r="18" spans="1:21">
      <c r="A18" t="s">
        <v>23</v>
      </c>
      <c r="B18">
        <v>0</v>
      </c>
      <c r="C18">
        <v>3</v>
      </c>
      <c r="D18" t="s">
        <v>324</v>
      </c>
      <c r="E18">
        <v>0.3</v>
      </c>
      <c r="F18">
        <v>1.2</v>
      </c>
      <c r="G18">
        <v>34</v>
      </c>
      <c r="I18">
        <f t="shared" si="1"/>
        <v>0.3</v>
      </c>
      <c r="L18">
        <f>(I18-K13)^2</f>
        <v>0.34515624999999989</v>
      </c>
    </row>
    <row r="19" spans="1:21">
      <c r="A19" t="s">
        <v>23</v>
      </c>
      <c r="B19">
        <v>0</v>
      </c>
      <c r="C19">
        <v>3</v>
      </c>
      <c r="D19" t="s">
        <v>333</v>
      </c>
      <c r="E19">
        <v>1</v>
      </c>
      <c r="F19">
        <v>2.4</v>
      </c>
      <c r="G19">
        <v>34</v>
      </c>
      <c r="I19">
        <f t="shared" si="1"/>
        <v>1</v>
      </c>
      <c r="L19">
        <f>(I19-K13)^2</f>
        <v>1.6576562500000003</v>
      </c>
    </row>
    <row r="20" spans="1:21">
      <c r="A20" t="s">
        <v>19</v>
      </c>
      <c r="B20">
        <v>3</v>
      </c>
      <c r="C20">
        <v>2</v>
      </c>
      <c r="D20" t="s">
        <v>337</v>
      </c>
      <c r="E20">
        <v>0.8</v>
      </c>
      <c r="F20">
        <v>1.5</v>
      </c>
      <c r="G20">
        <v>29</v>
      </c>
      <c r="I20">
        <f t="shared" si="1"/>
        <v>-2.2000000000000002</v>
      </c>
      <c r="L20">
        <f>(I20-K13)^2</f>
        <v>3.6576562500000005</v>
      </c>
    </row>
    <row r="22" spans="1:21">
      <c r="I22" s="27" t="s">
        <v>276</v>
      </c>
    </row>
    <row r="23" spans="1:21">
      <c r="I23" t="s">
        <v>463</v>
      </c>
    </row>
    <row r="24" spans="1:21">
      <c r="I24" t="s">
        <v>22</v>
      </c>
    </row>
    <row r="25" spans="1:21">
      <c r="E25">
        <f>SUM(E13:E20)</f>
        <v>8.7000000000000011</v>
      </c>
      <c r="F25">
        <f>SUM(B13:B20)</f>
        <v>11</v>
      </c>
      <c r="I25" t="s">
        <v>397</v>
      </c>
      <c r="K25" t="s">
        <v>398</v>
      </c>
      <c r="L25" t="s">
        <v>399</v>
      </c>
    </row>
    <row r="26" spans="1:21">
      <c r="I26">
        <f>F3-C3</f>
        <v>0.19999999999999996</v>
      </c>
      <c r="K26">
        <f>AVERAGE(I26:I32)</f>
        <v>7.1428571428571438E-2</v>
      </c>
      <c r="L26">
        <f>(I26-K26)^2</f>
        <v>1.6530612244897942E-2</v>
      </c>
      <c r="O26">
        <f>SUM(L26:L32)</f>
        <v>3.5142857142857138</v>
      </c>
      <c r="R26">
        <f>O26/(ROWS(I26:I32) -1)</f>
        <v>0.58571428571428563</v>
      </c>
      <c r="S26">
        <f>SQRT(R26)</f>
        <v>0.76531972777022128</v>
      </c>
      <c r="U26">
        <f>K26/ (S26/SQRT(7))</f>
        <v>0.24693239916239748</v>
      </c>
    </row>
    <row r="27" spans="1:21">
      <c r="I27">
        <f t="shared" ref="I27:I39" si="2">F4-C4</f>
        <v>-0.30000000000000004</v>
      </c>
      <c r="L27">
        <f>(I27-K26)^2</f>
        <v>0.13795918367346943</v>
      </c>
      <c r="U27" t="s">
        <v>462</v>
      </c>
    </row>
    <row r="28" spans="1:21">
      <c r="I28">
        <f t="shared" si="2"/>
        <v>0.30000000000000004</v>
      </c>
      <c r="L28">
        <f>(I28-K26)^2</f>
        <v>5.2244897959183682E-2</v>
      </c>
    </row>
    <row r="29" spans="1:21">
      <c r="I29">
        <f t="shared" si="2"/>
        <v>1</v>
      </c>
      <c r="L29">
        <f>(I29-K26)^2</f>
        <v>0.86224489795918369</v>
      </c>
    </row>
    <row r="30" spans="1:21">
      <c r="I30">
        <f t="shared" si="2"/>
        <v>0.1</v>
      </c>
      <c r="L30">
        <f>(I30-K26)^2</f>
        <v>8.163265306122446E-4</v>
      </c>
    </row>
    <row r="31" spans="1:21">
      <c r="I31">
        <f t="shared" si="2"/>
        <v>-1.4</v>
      </c>
      <c r="L31">
        <f>(I31-K26)^2</f>
        <v>2.165102040816326</v>
      </c>
    </row>
    <row r="32" spans="1:21">
      <c r="I32">
        <f t="shared" si="2"/>
        <v>0.6</v>
      </c>
      <c r="L32">
        <f>(I32-K26)^2</f>
        <v>0.27938775510204084</v>
      </c>
    </row>
    <row r="34" spans="1:21">
      <c r="I34" t="s">
        <v>24</v>
      </c>
    </row>
    <row r="35" spans="1:21">
      <c r="I35" t="s">
        <v>397</v>
      </c>
    </row>
    <row r="36" spans="1:21">
      <c r="I36">
        <f>F13-C13</f>
        <v>0.1</v>
      </c>
      <c r="K36">
        <f>AVERAGE(I36:I43)</f>
        <v>-0.22500000000000003</v>
      </c>
      <c r="L36">
        <f>(I36-K36)^2</f>
        <v>0.10562500000000004</v>
      </c>
      <c r="O36">
        <f>SUM(L36:L43)</f>
        <v>6.9949999999999992</v>
      </c>
      <c r="R36">
        <f>O36/(ROWS(L36:L43) - 1)</f>
        <v>0.99928571428571422</v>
      </c>
      <c r="S36">
        <f>SQRT(R36)</f>
        <v>0.99964279334455974</v>
      </c>
      <c r="U36">
        <f>K36/(S36/SQRT(8))</f>
        <v>-0.63662350922239686</v>
      </c>
    </row>
    <row r="37" spans="1:21">
      <c r="I37">
        <f t="shared" ref="I37:I46" si="3">F14-C14</f>
        <v>0.9</v>
      </c>
      <c r="L37">
        <f>(I37-K36)^2</f>
        <v>1.265625</v>
      </c>
      <c r="U37" t="s">
        <v>462</v>
      </c>
    </row>
    <row r="38" spans="1:21">
      <c r="I38">
        <f t="shared" si="3"/>
        <v>-1</v>
      </c>
      <c r="L38">
        <f>(I38-K36)^2</f>
        <v>0.60062499999999985</v>
      </c>
    </row>
    <row r="39" spans="1:21">
      <c r="I39">
        <f t="shared" si="3"/>
        <v>1.2999999999999998</v>
      </c>
      <c r="L39">
        <f>(I39-K36)^2</f>
        <v>2.3256249999999996</v>
      </c>
    </row>
    <row r="40" spans="1:21">
      <c r="I40">
        <f t="shared" si="3"/>
        <v>-0.19999999999999996</v>
      </c>
      <c r="L40">
        <f>(I40-K36)^2</f>
        <v>6.2500000000000392E-4</v>
      </c>
    </row>
    <row r="41" spans="1:21">
      <c r="I41">
        <f t="shared" si="3"/>
        <v>-1.8</v>
      </c>
      <c r="L41">
        <f>(I41-K36)^2</f>
        <v>2.4806249999999999</v>
      </c>
    </row>
    <row r="42" spans="1:21">
      <c r="I42">
        <f t="shared" si="3"/>
        <v>-0.60000000000000009</v>
      </c>
      <c r="L42">
        <f>(I42-K36)^2</f>
        <v>0.14062500000000006</v>
      </c>
    </row>
    <row r="43" spans="1:21">
      <c r="I43">
        <f t="shared" si="3"/>
        <v>-0.5</v>
      </c>
      <c r="L43">
        <f>(I43-K36)^2</f>
        <v>7.5624999999999984E-2</v>
      </c>
    </row>
    <row r="46" spans="1:21">
      <c r="A46" s="28" t="s">
        <v>464</v>
      </c>
      <c r="B46" s="28"/>
      <c r="C46" s="2"/>
      <c r="D46" s="2"/>
      <c r="E46" s="2"/>
      <c r="F46" s="2"/>
      <c r="G46" s="2"/>
      <c r="H46" s="2"/>
      <c r="I46" s="2"/>
      <c r="J46" s="2"/>
      <c r="K46" s="2"/>
      <c r="L46" s="2"/>
    </row>
    <row r="47" spans="1:21">
      <c r="A47" s="28"/>
      <c r="B47" s="28"/>
      <c r="C47" s="2"/>
      <c r="D47" s="2" t="s">
        <v>465</v>
      </c>
      <c r="E47" s="2"/>
      <c r="F47" s="2" t="s">
        <v>466</v>
      </c>
      <c r="G47" s="2"/>
      <c r="H47" s="2" t="s">
        <v>467</v>
      </c>
      <c r="I47" s="2"/>
      <c r="J47" s="2" t="s">
        <v>468</v>
      </c>
      <c r="K47" s="2"/>
      <c r="L47" s="2" t="s">
        <v>469</v>
      </c>
      <c r="N47" t="s">
        <v>470</v>
      </c>
    </row>
    <row r="48" spans="1:21">
      <c r="A48" s="2" t="s">
        <v>254</v>
      </c>
      <c r="B48" s="2" t="s">
        <v>52</v>
      </c>
      <c r="C48" s="2"/>
      <c r="D48" s="2" t="s">
        <v>471</v>
      </c>
      <c r="E48" s="2"/>
      <c r="F48" s="2" t="s">
        <v>472</v>
      </c>
      <c r="G48" s="2"/>
      <c r="H48" s="2" t="s">
        <v>473</v>
      </c>
      <c r="I48" s="2"/>
      <c r="J48" s="2" t="s">
        <v>474</v>
      </c>
      <c r="K48" s="2"/>
      <c r="L48" s="2" t="s">
        <v>475</v>
      </c>
      <c r="N48" t="s">
        <v>476</v>
      </c>
    </row>
    <row r="49" spans="1:14">
      <c r="A49" s="2">
        <v>1</v>
      </c>
      <c r="B49" s="2">
        <v>1.3</v>
      </c>
      <c r="C49" s="2"/>
      <c r="D49" s="2">
        <f>A49-A57</f>
        <v>-0.14285714285714279</v>
      </c>
      <c r="E49" s="2"/>
      <c r="F49" s="2">
        <f>B49-B57</f>
        <v>-1.4285714285714235E-2</v>
      </c>
      <c r="G49" s="2"/>
      <c r="H49" s="2">
        <f>D49*F49</f>
        <v>2.0408163265306042E-3</v>
      </c>
      <c r="I49" s="2"/>
      <c r="J49" s="2">
        <f>(D49)^2</f>
        <v>2.0408163265306103E-2</v>
      </c>
      <c r="K49" s="2"/>
      <c r="L49" s="2">
        <f>(F49)^2</f>
        <v>2.0408163265305977E-4</v>
      </c>
      <c r="N49" s="2">
        <f>(H57)/SQRT(J57*L57)</f>
        <v>0.75468339860236255</v>
      </c>
    </row>
    <row r="50" spans="1:14">
      <c r="A50" s="2">
        <v>1</v>
      </c>
      <c r="B50" s="2">
        <v>1</v>
      </c>
      <c r="C50" s="2"/>
      <c r="D50" s="2">
        <f>A50-A57</f>
        <v>-0.14285714285714279</v>
      </c>
      <c r="E50" s="2"/>
      <c r="F50" s="2">
        <f>B50-B57</f>
        <v>-0.31428571428571428</v>
      </c>
      <c r="G50" s="2"/>
      <c r="H50" s="2">
        <f t="shared" ref="H50:H55" si="4">D50*F50</f>
        <v>4.4897959183673446E-2</v>
      </c>
      <c r="I50" s="2"/>
      <c r="J50" s="2">
        <f t="shared" ref="J50:J55" si="5">(D50)^2</f>
        <v>2.0408163265306103E-2</v>
      </c>
      <c r="K50" s="2"/>
      <c r="L50" s="2">
        <f t="shared" ref="L50:L55" si="6">(F50)^2</f>
        <v>9.8775510204081624E-2</v>
      </c>
      <c r="N50" s="2"/>
    </row>
    <row r="51" spans="1:14">
      <c r="A51" s="2">
        <v>0</v>
      </c>
      <c r="B51" s="2">
        <v>0.8</v>
      </c>
      <c r="C51" s="2"/>
      <c r="D51" s="2">
        <f>A51-A57</f>
        <v>-1.1428571428571428</v>
      </c>
      <c r="E51" s="2"/>
      <c r="F51" s="2">
        <f>B51-B57</f>
        <v>-0.51428571428571423</v>
      </c>
      <c r="G51" s="2"/>
      <c r="H51" s="2">
        <f t="shared" si="4"/>
        <v>0.58775510204081627</v>
      </c>
      <c r="I51" s="2"/>
      <c r="J51" s="2">
        <f t="shared" si="5"/>
        <v>1.3061224489795917</v>
      </c>
      <c r="K51" s="2"/>
      <c r="L51" s="2">
        <f t="shared" si="6"/>
        <v>0.2644897959183673</v>
      </c>
      <c r="N51" s="2"/>
    </row>
    <row r="52" spans="1:14">
      <c r="A52" s="2">
        <v>1</v>
      </c>
      <c r="B52" s="2">
        <v>1.7</v>
      </c>
      <c r="C52" s="2"/>
      <c r="D52" s="2">
        <f>A52-A57</f>
        <v>-0.14285714285714279</v>
      </c>
      <c r="E52" s="2"/>
      <c r="F52" s="2">
        <f>B52-B57</f>
        <v>0.38571428571428568</v>
      </c>
      <c r="G52" s="2"/>
      <c r="H52" s="2">
        <f t="shared" si="4"/>
        <v>-5.5102040816326497E-2</v>
      </c>
      <c r="I52" s="2"/>
      <c r="J52" s="2">
        <f t="shared" si="5"/>
        <v>2.0408163265306103E-2</v>
      </c>
      <c r="K52" s="2"/>
      <c r="L52" s="2">
        <f t="shared" si="6"/>
        <v>0.14877551020408161</v>
      </c>
      <c r="N52" s="2"/>
    </row>
    <row r="53" spans="1:14">
      <c r="A53" s="2">
        <v>3</v>
      </c>
      <c r="B53" s="2">
        <v>2.2000000000000002</v>
      </c>
      <c r="C53" s="2"/>
      <c r="D53" s="2">
        <f>A53-A57</f>
        <v>1.8571428571428572</v>
      </c>
      <c r="E53" s="2"/>
      <c r="F53" s="2">
        <f>B53-B57</f>
        <v>0.8857142857142859</v>
      </c>
      <c r="G53" s="2"/>
      <c r="H53" s="2">
        <f t="shared" si="4"/>
        <v>1.6448979591836739</v>
      </c>
      <c r="I53" s="2"/>
      <c r="J53" s="2">
        <f t="shared" si="5"/>
        <v>3.4489795918367347</v>
      </c>
      <c r="K53" s="2"/>
      <c r="L53" s="2">
        <f t="shared" si="6"/>
        <v>0.78448979591836765</v>
      </c>
      <c r="N53" s="2"/>
    </row>
    <row r="54" spans="1:14">
      <c r="A54" s="2">
        <v>1</v>
      </c>
      <c r="B54" s="2">
        <v>0.6</v>
      </c>
      <c r="C54" s="2"/>
      <c r="D54" s="2">
        <f>A54-A57</f>
        <v>-0.14285714285714279</v>
      </c>
      <c r="E54" s="2"/>
      <c r="F54" s="2">
        <f>B54-B57</f>
        <v>-0.7142857142857143</v>
      </c>
      <c r="G54" s="2"/>
      <c r="H54" s="2">
        <f t="shared" si="4"/>
        <v>0.10204081632653057</v>
      </c>
      <c r="I54" s="2"/>
      <c r="J54" s="2">
        <f t="shared" si="5"/>
        <v>2.0408163265306103E-2</v>
      </c>
      <c r="K54" s="2"/>
      <c r="L54" s="2">
        <f t="shared" si="6"/>
        <v>0.51020408163265307</v>
      </c>
      <c r="N54" s="2"/>
    </row>
    <row r="55" spans="1:14">
      <c r="A55" s="2">
        <v>1</v>
      </c>
      <c r="B55" s="2">
        <v>1.6</v>
      </c>
      <c r="C55" s="2"/>
      <c r="D55" s="2">
        <f>A55-A57</f>
        <v>-0.14285714285714279</v>
      </c>
      <c r="E55" s="2"/>
      <c r="F55" s="2">
        <f>B55-B57</f>
        <v>0.28571428571428581</v>
      </c>
      <c r="G55" s="2"/>
      <c r="H55" s="2">
        <f t="shared" si="4"/>
        <v>-4.0816326530612242E-2</v>
      </c>
      <c r="I55" s="2"/>
      <c r="J55" s="2">
        <f t="shared" si="5"/>
        <v>2.0408163265306103E-2</v>
      </c>
      <c r="K55" s="2"/>
      <c r="L55" s="2">
        <f t="shared" si="6"/>
        <v>8.1632653061224539E-2</v>
      </c>
      <c r="N55" s="2"/>
    </row>
    <row r="56" spans="1:14">
      <c r="A56" s="2" t="s">
        <v>477</v>
      </c>
      <c r="B56" s="2" t="s">
        <v>477</v>
      </c>
      <c r="C56" s="2"/>
      <c r="D56" s="2"/>
      <c r="E56" s="2"/>
      <c r="F56" s="2"/>
      <c r="G56" s="2"/>
      <c r="H56" s="2" t="s">
        <v>478</v>
      </c>
      <c r="I56" s="2"/>
      <c r="J56" s="2" t="s">
        <v>478</v>
      </c>
      <c r="K56" s="2"/>
      <c r="L56" s="2"/>
      <c r="N56" s="2"/>
    </row>
    <row r="57" spans="1:14">
      <c r="A57" s="2">
        <f>AVERAGE(A49:A55)</f>
        <v>1.1428571428571428</v>
      </c>
      <c r="B57" s="2">
        <f>AVERAGE(B49:B55)</f>
        <v>1.3142857142857143</v>
      </c>
      <c r="C57" s="2"/>
      <c r="D57" s="2"/>
      <c r="E57" s="2"/>
      <c r="F57" s="2"/>
      <c r="G57" s="2"/>
      <c r="H57" s="2">
        <f>SUM(H49:H55)</f>
        <v>2.285714285714286</v>
      </c>
      <c r="I57" s="2"/>
      <c r="J57" s="2">
        <f t="shared" ref="J57:L57" si="7">SUM(J49:J55)</f>
        <v>4.8571428571428568</v>
      </c>
      <c r="K57" s="2"/>
      <c r="L57" s="2">
        <f t="shared" si="7"/>
        <v>1.8885714285714288</v>
      </c>
      <c r="N57" s="2"/>
    </row>
    <row r="58" spans="1:14">
      <c r="N58" s="2"/>
    </row>
    <row r="59" spans="1:14">
      <c r="A59" s="53" t="s">
        <v>479</v>
      </c>
      <c r="N59" s="2"/>
    </row>
    <row r="60" spans="1:14">
      <c r="B60" s="28"/>
      <c r="C60" s="2"/>
      <c r="D60" s="2" t="s">
        <v>465</v>
      </c>
      <c r="E60" s="2"/>
      <c r="F60" s="2" t="s">
        <v>466</v>
      </c>
      <c r="G60" s="2"/>
      <c r="H60" s="2" t="s">
        <v>467</v>
      </c>
      <c r="I60" s="2"/>
      <c r="J60" s="2" t="s">
        <v>468</v>
      </c>
      <c r="K60" s="2"/>
      <c r="L60" s="2" t="s">
        <v>469</v>
      </c>
      <c r="N60" s="2" t="s">
        <v>470</v>
      </c>
    </row>
    <row r="61" spans="1:14">
      <c r="A61" t="s">
        <v>254</v>
      </c>
      <c r="B61" s="2" t="s">
        <v>52</v>
      </c>
      <c r="C61" s="2"/>
      <c r="D61" s="2" t="s">
        <v>471</v>
      </c>
      <c r="E61" s="2"/>
      <c r="F61" s="2" t="s">
        <v>472</v>
      </c>
      <c r="G61" s="2"/>
      <c r="H61" s="2" t="s">
        <v>473</v>
      </c>
      <c r="I61" s="2"/>
      <c r="J61" s="2" t="s">
        <v>474</v>
      </c>
      <c r="K61" s="2"/>
      <c r="L61" s="2" t="s">
        <v>475</v>
      </c>
      <c r="N61" s="2" t="s">
        <v>476</v>
      </c>
    </row>
    <row r="62" spans="1:14">
      <c r="A62">
        <v>1</v>
      </c>
      <c r="B62">
        <v>2.2000000000000002</v>
      </c>
      <c r="D62">
        <f>A62-A71</f>
        <v>-0.375</v>
      </c>
      <c r="F62">
        <f>B62-B71</f>
        <v>1.1125</v>
      </c>
      <c r="H62">
        <f>D62*F62</f>
        <v>-0.41718750000000004</v>
      </c>
      <c r="J62">
        <f>D62^2</f>
        <v>0.140625</v>
      </c>
      <c r="L62">
        <f>F62^2</f>
        <v>1.2376562500000001</v>
      </c>
      <c r="N62" s="2">
        <f>H71/SQRT(J71*L71)</f>
        <v>0.34167849447248672</v>
      </c>
    </row>
    <row r="63" spans="1:14">
      <c r="A63">
        <v>1</v>
      </c>
      <c r="B63">
        <v>0.4</v>
      </c>
      <c r="D63">
        <f>A63-A71</f>
        <v>-0.375</v>
      </c>
      <c r="F63">
        <f>B63-B71</f>
        <v>-0.68750000000000011</v>
      </c>
      <c r="H63">
        <f t="shared" ref="H63:H69" si="8">D63*F63</f>
        <v>0.25781250000000006</v>
      </c>
      <c r="J63">
        <f t="shared" ref="J63:J69" si="9">D63^2</f>
        <v>0.140625</v>
      </c>
      <c r="L63">
        <f t="shared" ref="L63:L69" si="10">F63^2</f>
        <v>0.47265625000000017</v>
      </c>
      <c r="N63" s="2"/>
    </row>
    <row r="64" spans="1:14">
      <c r="A64">
        <v>2</v>
      </c>
      <c r="B64">
        <v>1.4</v>
      </c>
      <c r="D64">
        <f>A64-A71</f>
        <v>0.625</v>
      </c>
      <c r="F64">
        <f>B64-B71</f>
        <v>0.31249999999999978</v>
      </c>
      <c r="H64">
        <f t="shared" si="8"/>
        <v>0.19531249999999986</v>
      </c>
      <c r="J64">
        <f t="shared" si="9"/>
        <v>0.390625</v>
      </c>
      <c r="L64">
        <f t="shared" si="10"/>
        <v>9.7656249999999861E-2</v>
      </c>
      <c r="N64" s="2"/>
    </row>
    <row r="65" spans="1:14">
      <c r="A65">
        <v>1</v>
      </c>
      <c r="B65">
        <v>0.9</v>
      </c>
      <c r="D65">
        <f>A65-A71</f>
        <v>-0.375</v>
      </c>
      <c r="F65">
        <f>B65-B71</f>
        <v>-0.18750000000000011</v>
      </c>
      <c r="H65">
        <f t="shared" si="8"/>
        <v>7.0312500000000042E-2</v>
      </c>
      <c r="J65">
        <f t="shared" si="9"/>
        <v>0.140625</v>
      </c>
      <c r="L65">
        <f t="shared" si="10"/>
        <v>3.5156250000000042E-2</v>
      </c>
      <c r="N65" s="2"/>
    </row>
    <row r="66" spans="1:14">
      <c r="A66">
        <v>3</v>
      </c>
      <c r="B66">
        <v>1.7</v>
      </c>
      <c r="D66">
        <f>A66-A71</f>
        <v>1.625</v>
      </c>
      <c r="F66">
        <f>B66-B71</f>
        <v>0.61249999999999982</v>
      </c>
      <c r="H66">
        <f t="shared" si="8"/>
        <v>0.99531249999999971</v>
      </c>
      <c r="J66">
        <f t="shared" si="9"/>
        <v>2.640625</v>
      </c>
      <c r="L66">
        <f t="shared" si="10"/>
        <v>0.3751562499999998</v>
      </c>
      <c r="N66" s="2"/>
    </row>
    <row r="67" spans="1:14">
      <c r="A67">
        <v>0</v>
      </c>
      <c r="B67">
        <v>0.3</v>
      </c>
      <c r="D67">
        <f>A67-A71</f>
        <v>-1.375</v>
      </c>
      <c r="F67">
        <f>B67-B71</f>
        <v>-0.78750000000000009</v>
      </c>
      <c r="H67">
        <f t="shared" si="8"/>
        <v>1.0828125000000002</v>
      </c>
      <c r="J67">
        <f t="shared" si="9"/>
        <v>1.890625</v>
      </c>
      <c r="L67">
        <f t="shared" si="10"/>
        <v>0.62015625000000019</v>
      </c>
      <c r="N67" s="2"/>
    </row>
    <row r="68" spans="1:14">
      <c r="A68">
        <v>0</v>
      </c>
      <c r="B68">
        <v>1</v>
      </c>
      <c r="D68">
        <f>A68-A71</f>
        <v>-1.375</v>
      </c>
      <c r="F68">
        <f>B68-B71</f>
        <v>-8.7500000000000133E-2</v>
      </c>
      <c r="H68">
        <f t="shared" si="8"/>
        <v>0.12031250000000018</v>
      </c>
      <c r="J68">
        <f t="shared" si="9"/>
        <v>1.890625</v>
      </c>
      <c r="L68">
        <f t="shared" si="10"/>
        <v>7.6562500000000233E-3</v>
      </c>
      <c r="N68" s="2"/>
    </row>
    <row r="69" spans="1:14">
      <c r="A69">
        <v>3</v>
      </c>
      <c r="B69">
        <v>0.8</v>
      </c>
      <c r="D69">
        <f>A69-A71</f>
        <v>1.625</v>
      </c>
      <c r="F69">
        <f>B69-B71</f>
        <v>-0.28750000000000009</v>
      </c>
      <c r="H69">
        <f t="shared" si="8"/>
        <v>-0.46718750000000014</v>
      </c>
      <c r="J69">
        <f t="shared" si="9"/>
        <v>2.640625</v>
      </c>
      <c r="L69">
        <f t="shared" si="10"/>
        <v>8.2656250000000056E-2</v>
      </c>
      <c r="N69" s="2"/>
    </row>
    <row r="70" spans="1:14">
      <c r="A70" t="s">
        <v>477</v>
      </c>
      <c r="B70" t="s">
        <v>477</v>
      </c>
      <c r="H70" t="s">
        <v>478</v>
      </c>
      <c r="J70" t="s">
        <v>478</v>
      </c>
      <c r="N70" s="2"/>
    </row>
    <row r="71" spans="1:14">
      <c r="A71">
        <f>AVERAGE(A62:A69)</f>
        <v>1.375</v>
      </c>
      <c r="B71">
        <f>AVERAGE(B62:B69)</f>
        <v>1.0875000000000001</v>
      </c>
      <c r="H71">
        <f>SUM(H62:H69)</f>
        <v>1.8374999999999999</v>
      </c>
      <c r="J71">
        <f>SUM(J62:J69)</f>
        <v>9.875</v>
      </c>
      <c r="L71">
        <f>SUM(L62:L69)</f>
        <v>2.9287500000000004</v>
      </c>
      <c r="N71" s="2"/>
    </row>
    <row r="72" spans="1:14">
      <c r="N72" s="2"/>
    </row>
    <row r="73" spans="1:14">
      <c r="N73" s="2"/>
    </row>
    <row r="74" spans="1:14">
      <c r="A74" s="53" t="s">
        <v>480</v>
      </c>
      <c r="N74" s="2"/>
    </row>
    <row r="75" spans="1:14">
      <c r="B75" s="28"/>
      <c r="C75" s="2"/>
      <c r="D75" s="2" t="s">
        <v>465</v>
      </c>
      <c r="E75" s="2"/>
      <c r="F75" s="2" t="s">
        <v>466</v>
      </c>
      <c r="G75" s="2"/>
      <c r="H75" s="2" t="s">
        <v>467</v>
      </c>
      <c r="I75" s="2"/>
      <c r="J75" s="2" t="s">
        <v>468</v>
      </c>
      <c r="K75" s="2"/>
      <c r="L75" s="2" t="s">
        <v>469</v>
      </c>
      <c r="N75" s="2" t="s">
        <v>470</v>
      </c>
    </row>
    <row r="76" spans="1:14">
      <c r="A76" t="s">
        <v>255</v>
      </c>
      <c r="B76" s="2" t="s">
        <v>257</v>
      </c>
      <c r="C76" s="2"/>
      <c r="D76" s="2" t="s">
        <v>481</v>
      </c>
      <c r="E76" s="2"/>
      <c r="F76" s="2" t="s">
        <v>482</v>
      </c>
      <c r="G76" s="2"/>
      <c r="H76" s="2" t="s">
        <v>483</v>
      </c>
      <c r="I76" s="2"/>
      <c r="J76" s="2" t="s">
        <v>484</v>
      </c>
      <c r="K76" s="2"/>
      <c r="L76" s="2" t="s">
        <v>485</v>
      </c>
      <c r="N76" s="2" t="s">
        <v>476</v>
      </c>
    </row>
    <row r="77" spans="1:14">
      <c r="A77">
        <v>1</v>
      </c>
      <c r="B77">
        <v>1.2</v>
      </c>
      <c r="D77">
        <f>A77-A85</f>
        <v>0.1428571428571429</v>
      </c>
      <c r="F77">
        <f>B77-B85</f>
        <v>0.27142857142857135</v>
      </c>
      <c r="H77">
        <f>D77*F77</f>
        <v>3.8775510204081633E-2</v>
      </c>
      <c r="J77">
        <f>D77^2</f>
        <v>2.0408163265306135E-2</v>
      </c>
      <c r="L77">
        <f>F77^2</f>
        <v>7.3673469387755056E-2</v>
      </c>
      <c r="N77" s="2">
        <f>H85/SQRT(J85*L85)</f>
        <v>0.75365983351515287</v>
      </c>
    </row>
    <row r="78" spans="1:14">
      <c r="A78">
        <v>1</v>
      </c>
      <c r="B78">
        <v>0.7</v>
      </c>
      <c r="D78">
        <f>A78-A85</f>
        <v>0.1428571428571429</v>
      </c>
      <c r="F78">
        <f>B78-B85</f>
        <v>-0.22857142857142865</v>
      </c>
      <c r="H78">
        <f t="shared" ref="H78:H83" si="11">D78*F78</f>
        <v>-3.265306122448982E-2</v>
      </c>
      <c r="J78">
        <f t="shared" ref="J78:J83" si="12">D78^2</f>
        <v>2.0408163265306135E-2</v>
      </c>
      <c r="L78">
        <f t="shared" ref="L78:L83" si="13">F78^2</f>
        <v>5.224489795918371E-2</v>
      </c>
      <c r="N78" s="2"/>
    </row>
    <row r="79" spans="1:14">
      <c r="A79">
        <v>1</v>
      </c>
      <c r="B79">
        <v>1.3</v>
      </c>
      <c r="D79">
        <f>A79-A85</f>
        <v>0.1428571428571429</v>
      </c>
      <c r="F79">
        <f>B79-B85</f>
        <v>0.37142857142857144</v>
      </c>
      <c r="H79">
        <f t="shared" si="11"/>
        <v>5.3061224489795937E-2</v>
      </c>
      <c r="J79">
        <f t="shared" si="12"/>
        <v>2.0408163265306135E-2</v>
      </c>
      <c r="L79">
        <f t="shared" si="13"/>
        <v>0.1379591836734694</v>
      </c>
      <c r="N79" s="2"/>
    </row>
    <row r="80" spans="1:14">
      <c r="A80">
        <v>0</v>
      </c>
      <c r="B80">
        <v>1</v>
      </c>
      <c r="D80">
        <f>A80-A85</f>
        <v>-0.8571428571428571</v>
      </c>
      <c r="F80">
        <f>B80-B85</f>
        <v>7.1428571428571397E-2</v>
      </c>
      <c r="H80">
        <f t="shared" si="11"/>
        <v>-6.1224489795918338E-2</v>
      </c>
      <c r="J80">
        <f t="shared" si="12"/>
        <v>0.73469387755102034</v>
      </c>
      <c r="L80">
        <f t="shared" si="13"/>
        <v>5.1020408163265259E-3</v>
      </c>
      <c r="N80" s="2"/>
    </row>
    <row r="81" spans="1:14">
      <c r="A81">
        <v>0</v>
      </c>
      <c r="B81">
        <v>0.1</v>
      </c>
      <c r="D81">
        <f>A81-A85</f>
        <v>-0.8571428571428571</v>
      </c>
      <c r="F81">
        <f>B81-B85</f>
        <v>-0.82857142857142863</v>
      </c>
      <c r="H81">
        <f t="shared" si="11"/>
        <v>0.71020408163265303</v>
      </c>
      <c r="J81">
        <f t="shared" si="12"/>
        <v>0.73469387755102034</v>
      </c>
      <c r="L81">
        <f t="shared" si="13"/>
        <v>0.68653061224489809</v>
      </c>
      <c r="N81" s="2"/>
    </row>
    <row r="82" spans="1:14">
      <c r="A82">
        <v>3</v>
      </c>
      <c r="B82">
        <v>1.6</v>
      </c>
      <c r="D82">
        <f>A82-A85</f>
        <v>2.1428571428571428</v>
      </c>
      <c r="F82">
        <f>B82-B85</f>
        <v>0.67142857142857149</v>
      </c>
      <c r="H82">
        <f t="shared" si="11"/>
        <v>1.4387755102040818</v>
      </c>
      <c r="J82">
        <f t="shared" si="12"/>
        <v>4.5918367346938771</v>
      </c>
      <c r="L82">
        <f t="shared" si="13"/>
        <v>0.45081632653061232</v>
      </c>
      <c r="N82" s="2"/>
    </row>
    <row r="83" spans="1:14">
      <c r="A83">
        <v>0</v>
      </c>
      <c r="B83">
        <v>0.6</v>
      </c>
      <c r="D83">
        <f>A83-A85</f>
        <v>-0.8571428571428571</v>
      </c>
      <c r="F83">
        <f>B83-B85</f>
        <v>-0.32857142857142863</v>
      </c>
      <c r="H83">
        <f t="shared" si="11"/>
        <v>0.28163265306122454</v>
      </c>
      <c r="J83">
        <f t="shared" si="12"/>
        <v>0.73469387755102034</v>
      </c>
      <c r="L83">
        <f t="shared" si="13"/>
        <v>0.10795918367346942</v>
      </c>
      <c r="N83" s="2"/>
    </row>
    <row r="84" spans="1:14">
      <c r="A84" t="s">
        <v>477</v>
      </c>
      <c r="B84" t="s">
        <v>477</v>
      </c>
      <c r="H84" t="s">
        <v>478</v>
      </c>
      <c r="J84" t="s">
        <v>478</v>
      </c>
      <c r="L84" t="s">
        <v>478</v>
      </c>
      <c r="N84" s="2"/>
    </row>
    <row r="85" spans="1:14">
      <c r="A85">
        <f>AVERAGE(A77:A83)</f>
        <v>0.8571428571428571</v>
      </c>
      <c r="B85">
        <f>AVERAGE(B77:B83)</f>
        <v>0.9285714285714286</v>
      </c>
      <c r="H85">
        <f>SUM(H77:H83)</f>
        <v>2.4285714285714288</v>
      </c>
      <c r="J85">
        <f>SUM(J77:J83)</f>
        <v>6.8571428571428568</v>
      </c>
      <c r="L85">
        <f>SUM(L77:L83)</f>
        <v>1.5142857142857147</v>
      </c>
      <c r="N85" s="2"/>
    </row>
    <row r="86" spans="1:14">
      <c r="N86" s="2"/>
    </row>
    <row r="87" spans="1:14">
      <c r="N87" s="2"/>
    </row>
    <row r="88" spans="1:14">
      <c r="A88" s="53" t="s">
        <v>486</v>
      </c>
      <c r="N88" s="2"/>
    </row>
    <row r="89" spans="1:14">
      <c r="B89" s="28"/>
      <c r="C89" s="2"/>
      <c r="D89" s="2" t="s">
        <v>465</v>
      </c>
      <c r="E89" s="2"/>
      <c r="F89" s="2" t="s">
        <v>466</v>
      </c>
      <c r="G89" s="2"/>
      <c r="H89" s="2" t="s">
        <v>467</v>
      </c>
      <c r="I89" s="2"/>
      <c r="J89" s="2" t="s">
        <v>468</v>
      </c>
      <c r="K89" s="2"/>
      <c r="L89" s="2" t="s">
        <v>469</v>
      </c>
      <c r="N89" s="2" t="s">
        <v>470</v>
      </c>
    </row>
    <row r="90" spans="1:14">
      <c r="A90" t="s">
        <v>255</v>
      </c>
      <c r="B90" s="2" t="s">
        <v>257</v>
      </c>
      <c r="C90" s="2"/>
      <c r="D90" s="2" t="s">
        <v>481</v>
      </c>
      <c r="E90" s="2"/>
      <c r="F90" s="2" t="s">
        <v>482</v>
      </c>
      <c r="G90" s="2"/>
      <c r="H90" s="2" t="s">
        <v>483</v>
      </c>
      <c r="I90" s="2"/>
      <c r="J90" s="2" t="s">
        <v>484</v>
      </c>
      <c r="K90" s="2"/>
      <c r="L90" s="2" t="s">
        <v>485</v>
      </c>
      <c r="N90" s="2" t="s">
        <v>476</v>
      </c>
    </row>
    <row r="91" spans="1:14">
      <c r="A91">
        <v>0</v>
      </c>
      <c r="B91">
        <v>0.1</v>
      </c>
      <c r="D91">
        <f>A91-A100</f>
        <v>-1.5</v>
      </c>
      <c r="F91">
        <f>B91-B100</f>
        <v>-1.1749999999999998</v>
      </c>
      <c r="H91">
        <f>D91*F91</f>
        <v>1.7624999999999997</v>
      </c>
      <c r="J91">
        <f>D91^2</f>
        <v>2.25</v>
      </c>
      <c r="L91">
        <f>F91^2</f>
        <v>1.3806249999999995</v>
      </c>
      <c r="N91" s="2">
        <f>H100/SQRT(J100*L100)</f>
        <v>0.55582300541559559</v>
      </c>
    </row>
    <row r="92" spans="1:14">
      <c r="A92">
        <v>0</v>
      </c>
      <c r="B92">
        <v>0.9</v>
      </c>
      <c r="D92">
        <f>A92-A100</f>
        <v>-1.5</v>
      </c>
      <c r="F92">
        <f>B92-B100</f>
        <v>-0.37499999999999989</v>
      </c>
      <c r="H92">
        <f t="shared" ref="H92:H98" si="14">D92*F92</f>
        <v>0.56249999999999978</v>
      </c>
      <c r="J92">
        <f t="shared" ref="J92:J98" si="15">D92^2</f>
        <v>2.25</v>
      </c>
      <c r="L92">
        <f t="shared" ref="L92:L98" si="16">F92^2</f>
        <v>0.14062499999999992</v>
      </c>
      <c r="N92" s="2"/>
    </row>
    <row r="93" spans="1:14">
      <c r="A93">
        <v>2</v>
      </c>
      <c r="B93">
        <v>1</v>
      </c>
      <c r="D93">
        <f>A93-A100</f>
        <v>0.5</v>
      </c>
      <c r="F93">
        <f>B93-B100</f>
        <v>-0.27499999999999991</v>
      </c>
      <c r="H93">
        <f t="shared" si="14"/>
        <v>-0.13749999999999996</v>
      </c>
      <c r="J93">
        <f t="shared" si="15"/>
        <v>0.25</v>
      </c>
      <c r="L93">
        <f t="shared" si="16"/>
        <v>7.5624999999999956E-2</v>
      </c>
      <c r="N93" s="2"/>
    </row>
    <row r="94" spans="1:14">
      <c r="A94">
        <v>1</v>
      </c>
      <c r="B94">
        <v>2.2999999999999998</v>
      </c>
      <c r="D94">
        <f>A94-A100</f>
        <v>-0.5</v>
      </c>
      <c r="F94">
        <f>B94-B100</f>
        <v>1.0249999999999999</v>
      </c>
      <c r="H94">
        <f t="shared" si="14"/>
        <v>-0.51249999999999996</v>
      </c>
      <c r="J94">
        <f t="shared" si="15"/>
        <v>0.25</v>
      </c>
      <c r="L94">
        <f t="shared" si="16"/>
        <v>1.0506249999999999</v>
      </c>
      <c r="N94" s="2"/>
    </row>
    <row r="95" spans="1:14">
      <c r="A95">
        <v>1</v>
      </c>
      <c r="B95">
        <v>0.8</v>
      </c>
      <c r="D95">
        <f>A95-A100</f>
        <v>-0.5</v>
      </c>
      <c r="F95">
        <f>B95-B100</f>
        <v>-0.47499999999999987</v>
      </c>
      <c r="H95">
        <f t="shared" si="14"/>
        <v>0.23749999999999993</v>
      </c>
      <c r="J95">
        <f t="shared" si="15"/>
        <v>0.25</v>
      </c>
      <c r="L95">
        <f t="shared" si="16"/>
        <v>0.22562499999999988</v>
      </c>
      <c r="N95" s="2"/>
    </row>
    <row r="96" spans="1:14">
      <c r="A96">
        <v>3</v>
      </c>
      <c r="B96">
        <v>1.2</v>
      </c>
      <c r="D96">
        <f>A96-A100</f>
        <v>1.5</v>
      </c>
      <c r="F96">
        <f>B96-B100</f>
        <v>-7.4999999999999956E-2</v>
      </c>
      <c r="H96">
        <f t="shared" si="14"/>
        <v>-0.11249999999999993</v>
      </c>
      <c r="J96">
        <f t="shared" si="15"/>
        <v>2.25</v>
      </c>
      <c r="L96">
        <f t="shared" si="16"/>
        <v>5.6249999999999937E-3</v>
      </c>
      <c r="N96" s="2"/>
    </row>
    <row r="97" spans="1:14">
      <c r="A97">
        <v>3</v>
      </c>
      <c r="B97">
        <v>2.4</v>
      </c>
      <c r="D97">
        <f>A97-A100</f>
        <v>1.5</v>
      </c>
      <c r="F97">
        <f>B97-B100</f>
        <v>1.125</v>
      </c>
      <c r="H97">
        <f t="shared" si="14"/>
        <v>1.6875</v>
      </c>
      <c r="J97">
        <f t="shared" si="15"/>
        <v>2.25</v>
      </c>
      <c r="L97">
        <f t="shared" si="16"/>
        <v>1.265625</v>
      </c>
      <c r="N97" s="2"/>
    </row>
    <row r="98" spans="1:14">
      <c r="A98">
        <v>2</v>
      </c>
      <c r="B98">
        <v>1.5</v>
      </c>
      <c r="D98">
        <f>A98-A100</f>
        <v>0.5</v>
      </c>
      <c r="F98">
        <f>B98-B100</f>
        <v>0.22500000000000009</v>
      </c>
      <c r="H98">
        <f t="shared" si="14"/>
        <v>0.11250000000000004</v>
      </c>
      <c r="J98">
        <f t="shared" si="15"/>
        <v>0.25</v>
      </c>
      <c r="L98">
        <f t="shared" si="16"/>
        <v>5.0625000000000038E-2</v>
      </c>
      <c r="N98" s="2"/>
    </row>
    <row r="99" spans="1:14">
      <c r="A99" t="s">
        <v>477</v>
      </c>
      <c r="B99" t="s">
        <v>477</v>
      </c>
      <c r="H99" t="s">
        <v>487</v>
      </c>
      <c r="J99" t="s">
        <v>487</v>
      </c>
      <c r="L99" t="s">
        <v>487</v>
      </c>
      <c r="N99" s="2"/>
    </row>
    <row r="100" spans="1:14">
      <c r="A100">
        <f>AVERAGE(A91:A98)</f>
        <v>1.5</v>
      </c>
      <c r="B100">
        <f>AVERAGE(B91:B98)</f>
        <v>1.2749999999999999</v>
      </c>
      <c r="H100">
        <f>SUM(H91:H98)</f>
        <v>3.5999999999999996</v>
      </c>
      <c r="J100">
        <f>SUM(J91:J98)</f>
        <v>10</v>
      </c>
      <c r="L100">
        <f>SUM(L91:L98)</f>
        <v>4.1950000000000003</v>
      </c>
      <c r="N100" s="2"/>
    </row>
    <row r="102" spans="1:14">
      <c r="A102" t="s">
        <v>488</v>
      </c>
      <c r="B102">
        <v>1.1399999999999999</v>
      </c>
      <c r="E102" t="s">
        <v>489</v>
      </c>
      <c r="F102">
        <v>1.1399999999999999</v>
      </c>
    </row>
    <row r="103" spans="1:14">
      <c r="A103" t="s">
        <v>490</v>
      </c>
      <c r="B103">
        <v>1.31</v>
      </c>
      <c r="E103" t="s">
        <v>491</v>
      </c>
      <c r="F103">
        <v>1.31</v>
      </c>
    </row>
    <row r="105" spans="1:14">
      <c r="A105" t="s">
        <v>492</v>
      </c>
      <c r="B105">
        <v>0.86</v>
      </c>
      <c r="E105" t="s">
        <v>493</v>
      </c>
      <c r="F105">
        <v>0.86</v>
      </c>
    </row>
    <row r="106" spans="1:14">
      <c r="A106" t="s">
        <v>494</v>
      </c>
      <c r="B106">
        <v>0.93</v>
      </c>
      <c r="E106" t="s">
        <v>495</v>
      </c>
      <c r="F106">
        <v>0.93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671C6-F222-48D1-878A-97F4D55E93D7}">
  <dimension ref="A1:AJ44"/>
  <sheetViews>
    <sheetView workbookViewId="0">
      <selection activeCell="J41" sqref="J41"/>
    </sheetView>
  </sheetViews>
  <sheetFormatPr defaultRowHeight="15"/>
  <cols>
    <col min="1" max="1" width="11.42578125" bestFit="1" customWidth="1"/>
  </cols>
  <sheetData>
    <row r="1" spans="1:36">
      <c r="A1" s="70" t="s">
        <v>496</v>
      </c>
      <c r="B1" s="70"/>
      <c r="C1" s="70"/>
      <c r="D1" s="70"/>
      <c r="E1" s="70"/>
      <c r="F1" s="70"/>
      <c r="G1" s="70"/>
      <c r="H1" s="70"/>
      <c r="I1" s="70"/>
      <c r="J1" s="71"/>
      <c r="K1" s="72" t="s">
        <v>497</v>
      </c>
      <c r="L1" s="69"/>
      <c r="M1" s="69"/>
      <c r="N1" s="69"/>
      <c r="O1" s="69"/>
      <c r="P1" s="69"/>
      <c r="Q1" s="69"/>
      <c r="R1" s="69"/>
      <c r="S1" s="69"/>
      <c r="T1" s="69"/>
      <c r="U1" s="69"/>
      <c r="V1" s="69"/>
      <c r="W1" s="69" t="s">
        <v>498</v>
      </c>
      <c r="X1" s="69"/>
      <c r="Y1" s="69"/>
      <c r="Z1" s="69" t="s">
        <v>152</v>
      </c>
      <c r="AA1" s="69"/>
      <c r="AB1" s="69" t="s">
        <v>499</v>
      </c>
      <c r="AC1" s="69"/>
      <c r="AD1" s="69"/>
      <c r="AE1" s="69"/>
      <c r="AF1" s="69" t="s">
        <v>133</v>
      </c>
      <c r="AG1" s="69"/>
      <c r="AH1" s="69" t="s">
        <v>132</v>
      </c>
      <c r="AI1" s="69"/>
      <c r="AJ1" s="27"/>
    </row>
    <row r="2" spans="1:36">
      <c r="A2" s="27" t="s">
        <v>249</v>
      </c>
      <c r="B2" s="27" t="s">
        <v>252</v>
      </c>
      <c r="C2" s="27" t="s">
        <v>251</v>
      </c>
      <c r="D2" s="27" t="s">
        <v>253</v>
      </c>
      <c r="E2" s="27" t="s">
        <v>8</v>
      </c>
      <c r="F2" s="27" t="s">
        <v>500</v>
      </c>
      <c r="G2" s="27" t="s">
        <v>256</v>
      </c>
      <c r="H2" s="27" t="s">
        <v>501</v>
      </c>
      <c r="I2" s="27" t="s">
        <v>151</v>
      </c>
      <c r="J2" s="27" t="s">
        <v>502</v>
      </c>
      <c r="K2" s="27" t="s">
        <v>47</v>
      </c>
      <c r="L2" s="27" t="s">
        <v>48</v>
      </c>
      <c r="M2" s="27" t="s">
        <v>51</v>
      </c>
      <c r="N2" s="27" t="s">
        <v>503</v>
      </c>
      <c r="O2" s="27" t="s">
        <v>223</v>
      </c>
      <c r="P2" s="27" t="s">
        <v>504</v>
      </c>
      <c r="Q2" s="27" t="s">
        <v>505</v>
      </c>
      <c r="R2" s="27" t="s">
        <v>506</v>
      </c>
      <c r="S2" s="27" t="s">
        <v>507</v>
      </c>
      <c r="T2" s="27" t="s">
        <v>183</v>
      </c>
      <c r="U2" s="27" t="s">
        <v>171</v>
      </c>
      <c r="V2" s="27" t="s">
        <v>178</v>
      </c>
      <c r="W2" s="27" t="s">
        <v>52</v>
      </c>
      <c r="X2" s="27" t="s">
        <v>53</v>
      </c>
      <c r="Y2" s="27" t="s">
        <v>54</v>
      </c>
      <c r="Z2" s="27" t="s">
        <v>152</v>
      </c>
      <c r="AA2" s="27" t="s">
        <v>154</v>
      </c>
      <c r="AB2" s="27" t="s">
        <v>508</v>
      </c>
      <c r="AC2" s="27" t="s">
        <v>140</v>
      </c>
      <c r="AD2" s="27" t="s">
        <v>241</v>
      </c>
      <c r="AE2" s="27" t="s">
        <v>57</v>
      </c>
      <c r="AF2" s="27" t="s">
        <v>133</v>
      </c>
      <c r="AG2" s="27" t="s">
        <v>56</v>
      </c>
      <c r="AH2" s="27" t="s">
        <v>140</v>
      </c>
      <c r="AI2" s="27" t="s">
        <v>141</v>
      </c>
      <c r="AJ2" s="27" t="s">
        <v>509</v>
      </c>
    </row>
    <row r="3" spans="1:36">
      <c r="A3" s="38">
        <v>45150</v>
      </c>
      <c r="B3" t="s">
        <v>267</v>
      </c>
      <c r="C3" s="37" t="s">
        <v>266</v>
      </c>
      <c r="D3" t="s">
        <v>24</v>
      </c>
      <c r="E3" s="39" t="s">
        <v>510</v>
      </c>
      <c r="F3" s="37" t="s">
        <v>511</v>
      </c>
      <c r="G3" s="37" t="s">
        <v>324</v>
      </c>
      <c r="H3" t="s">
        <v>512</v>
      </c>
      <c r="I3" t="s">
        <v>210</v>
      </c>
      <c r="J3">
        <v>1</v>
      </c>
      <c r="K3">
        <v>0</v>
      </c>
      <c r="L3">
        <v>0</v>
      </c>
      <c r="M3">
        <v>0</v>
      </c>
      <c r="N3">
        <v>0</v>
      </c>
      <c r="O3">
        <v>0</v>
      </c>
      <c r="P3">
        <v>0</v>
      </c>
      <c r="Q3">
        <v>0</v>
      </c>
      <c r="R3">
        <v>0</v>
      </c>
      <c r="S3">
        <v>2</v>
      </c>
      <c r="T3">
        <v>0</v>
      </c>
      <c r="U3">
        <v>0</v>
      </c>
      <c r="V3">
        <v>0</v>
      </c>
      <c r="W3">
        <v>0</v>
      </c>
      <c r="X3">
        <v>0</v>
      </c>
      <c r="Y3">
        <v>0</v>
      </c>
      <c r="Z3">
        <v>0</v>
      </c>
      <c r="AA3">
        <v>0</v>
      </c>
      <c r="AB3">
        <v>0</v>
      </c>
      <c r="AC3">
        <v>1</v>
      </c>
      <c r="AD3">
        <v>0</v>
      </c>
      <c r="AE3">
        <v>0</v>
      </c>
      <c r="AF3">
        <v>1</v>
      </c>
      <c r="AG3">
        <v>0</v>
      </c>
      <c r="AH3">
        <v>0</v>
      </c>
      <c r="AI3">
        <v>0</v>
      </c>
      <c r="AJ3" s="37" t="s">
        <v>509</v>
      </c>
    </row>
    <row r="4" spans="1:36">
      <c r="A4" s="38">
        <v>45156</v>
      </c>
      <c r="B4" t="s">
        <v>309</v>
      </c>
      <c r="C4" s="37" t="s">
        <v>272</v>
      </c>
      <c r="D4" t="s">
        <v>22</v>
      </c>
      <c r="E4" s="40" t="s">
        <v>513</v>
      </c>
      <c r="F4" s="37" t="s">
        <v>511</v>
      </c>
      <c r="G4" s="37" t="s">
        <v>407</v>
      </c>
      <c r="H4" t="s">
        <v>512</v>
      </c>
      <c r="I4" t="s">
        <v>210</v>
      </c>
      <c r="J4">
        <v>7</v>
      </c>
      <c r="K4">
        <v>1</v>
      </c>
      <c r="L4">
        <v>0</v>
      </c>
      <c r="M4">
        <v>0</v>
      </c>
      <c r="N4">
        <v>0</v>
      </c>
      <c r="O4">
        <v>1</v>
      </c>
      <c r="P4">
        <v>1</v>
      </c>
      <c r="Q4">
        <v>0</v>
      </c>
      <c r="R4">
        <v>0</v>
      </c>
      <c r="S4">
        <v>7</v>
      </c>
      <c r="T4">
        <v>0</v>
      </c>
      <c r="U4">
        <v>0</v>
      </c>
      <c r="V4">
        <v>0</v>
      </c>
      <c r="W4">
        <v>0.1</v>
      </c>
      <c r="X4">
        <v>0.1</v>
      </c>
      <c r="Y4">
        <v>0</v>
      </c>
      <c r="Z4">
        <v>0</v>
      </c>
      <c r="AA4">
        <v>0</v>
      </c>
      <c r="AB4">
        <v>3</v>
      </c>
      <c r="AC4">
        <v>5</v>
      </c>
      <c r="AD4">
        <v>60</v>
      </c>
      <c r="AE4">
        <v>0</v>
      </c>
      <c r="AF4">
        <v>5</v>
      </c>
      <c r="AG4">
        <v>0</v>
      </c>
      <c r="AH4">
        <v>0</v>
      </c>
      <c r="AI4">
        <v>0</v>
      </c>
      <c r="AJ4" s="37" t="s">
        <v>509</v>
      </c>
    </row>
    <row r="5" spans="1:36">
      <c r="A5" s="38">
        <v>45164</v>
      </c>
      <c r="B5" t="s">
        <v>267</v>
      </c>
      <c r="C5" s="37" t="s">
        <v>278</v>
      </c>
      <c r="D5" t="s">
        <v>24</v>
      </c>
      <c r="E5" s="39" t="s">
        <v>514</v>
      </c>
      <c r="F5" s="37" t="s">
        <v>511</v>
      </c>
      <c r="G5" s="37" t="s">
        <v>337</v>
      </c>
      <c r="H5" t="s">
        <v>512</v>
      </c>
      <c r="I5" t="s">
        <v>210</v>
      </c>
      <c r="J5">
        <v>10</v>
      </c>
      <c r="K5">
        <v>0</v>
      </c>
      <c r="L5">
        <v>0</v>
      </c>
      <c r="M5">
        <v>0</v>
      </c>
      <c r="N5">
        <v>0</v>
      </c>
      <c r="O5">
        <v>0</v>
      </c>
      <c r="P5">
        <v>0</v>
      </c>
      <c r="Q5">
        <v>0</v>
      </c>
      <c r="R5">
        <v>0</v>
      </c>
      <c r="S5">
        <v>9</v>
      </c>
      <c r="T5">
        <v>0</v>
      </c>
      <c r="U5">
        <v>1</v>
      </c>
      <c r="V5">
        <v>0</v>
      </c>
      <c r="W5">
        <v>0</v>
      </c>
      <c r="X5">
        <v>0</v>
      </c>
      <c r="Y5">
        <v>0.1</v>
      </c>
      <c r="Z5">
        <v>1</v>
      </c>
      <c r="AA5">
        <v>0</v>
      </c>
      <c r="AB5">
        <v>4</v>
      </c>
      <c r="AC5">
        <v>8</v>
      </c>
      <c r="AD5">
        <v>50</v>
      </c>
      <c r="AE5">
        <v>0</v>
      </c>
      <c r="AF5">
        <v>4</v>
      </c>
      <c r="AG5">
        <v>1</v>
      </c>
      <c r="AH5">
        <v>0</v>
      </c>
      <c r="AI5">
        <v>0</v>
      </c>
      <c r="AJ5" s="37" t="s">
        <v>509</v>
      </c>
    </row>
    <row r="6" spans="1:36">
      <c r="A6" s="38">
        <v>45171</v>
      </c>
      <c r="B6" t="s">
        <v>267</v>
      </c>
      <c r="C6" s="37" t="s">
        <v>283</v>
      </c>
      <c r="D6" t="s">
        <v>24</v>
      </c>
      <c r="E6" s="40" t="s">
        <v>515</v>
      </c>
      <c r="F6" s="37" t="s">
        <v>511</v>
      </c>
      <c r="G6" s="37" t="s">
        <v>298</v>
      </c>
      <c r="H6" t="s">
        <v>512</v>
      </c>
      <c r="I6" t="s">
        <v>210</v>
      </c>
      <c r="J6">
        <v>26</v>
      </c>
      <c r="K6">
        <v>0</v>
      </c>
      <c r="L6">
        <v>0</v>
      </c>
      <c r="M6">
        <v>0</v>
      </c>
      <c r="N6">
        <v>0</v>
      </c>
      <c r="O6">
        <v>0</v>
      </c>
      <c r="P6">
        <v>0</v>
      </c>
      <c r="Q6">
        <v>0</v>
      </c>
      <c r="R6">
        <v>0</v>
      </c>
      <c r="S6">
        <v>8</v>
      </c>
      <c r="T6">
        <v>0</v>
      </c>
      <c r="U6">
        <v>0</v>
      </c>
      <c r="V6">
        <v>0</v>
      </c>
      <c r="W6">
        <v>0</v>
      </c>
      <c r="X6">
        <v>0</v>
      </c>
      <c r="Y6">
        <v>0</v>
      </c>
      <c r="Z6">
        <v>0</v>
      </c>
      <c r="AA6">
        <v>0</v>
      </c>
      <c r="AB6">
        <v>3</v>
      </c>
      <c r="AC6">
        <v>5</v>
      </c>
      <c r="AD6">
        <v>60</v>
      </c>
      <c r="AE6">
        <v>1</v>
      </c>
      <c r="AF6">
        <v>3</v>
      </c>
      <c r="AG6">
        <v>0</v>
      </c>
      <c r="AH6">
        <v>0</v>
      </c>
      <c r="AI6">
        <v>0</v>
      </c>
      <c r="AJ6" s="37" t="s">
        <v>509</v>
      </c>
    </row>
    <row r="7" spans="1:36">
      <c r="A7" s="38">
        <v>45187</v>
      </c>
      <c r="B7" t="s">
        <v>303</v>
      </c>
      <c r="C7" s="37" t="s">
        <v>287</v>
      </c>
      <c r="D7" t="s">
        <v>22</v>
      </c>
      <c r="E7" s="41" t="s">
        <v>516</v>
      </c>
      <c r="F7" s="37" t="s">
        <v>511</v>
      </c>
      <c r="G7" s="37" t="s">
        <v>412</v>
      </c>
      <c r="H7" t="s">
        <v>512</v>
      </c>
      <c r="I7" t="s">
        <v>210</v>
      </c>
      <c r="J7">
        <v>3</v>
      </c>
      <c r="K7">
        <v>0</v>
      </c>
      <c r="L7">
        <v>0</v>
      </c>
      <c r="M7">
        <v>0</v>
      </c>
      <c r="N7">
        <v>0</v>
      </c>
      <c r="O7">
        <v>0</v>
      </c>
      <c r="P7">
        <v>0</v>
      </c>
      <c r="Q7">
        <v>0</v>
      </c>
      <c r="R7">
        <v>0</v>
      </c>
      <c r="S7">
        <v>3</v>
      </c>
      <c r="T7">
        <v>0</v>
      </c>
      <c r="U7">
        <v>0</v>
      </c>
      <c r="V7">
        <v>0</v>
      </c>
      <c r="W7">
        <v>0</v>
      </c>
      <c r="X7">
        <v>0</v>
      </c>
      <c r="Y7">
        <v>0</v>
      </c>
      <c r="Z7">
        <v>0</v>
      </c>
      <c r="AA7">
        <v>0</v>
      </c>
      <c r="AB7">
        <v>0</v>
      </c>
      <c r="AC7">
        <v>3</v>
      </c>
      <c r="AD7">
        <v>0</v>
      </c>
      <c r="AE7">
        <v>0</v>
      </c>
      <c r="AF7">
        <v>3</v>
      </c>
      <c r="AG7">
        <v>0</v>
      </c>
      <c r="AH7">
        <v>0</v>
      </c>
      <c r="AI7">
        <v>0</v>
      </c>
      <c r="AJ7" s="37" t="s">
        <v>509</v>
      </c>
    </row>
    <row r="8" spans="1:36">
      <c r="A8" s="38">
        <v>45192</v>
      </c>
      <c r="B8" t="s">
        <v>267</v>
      </c>
      <c r="C8" s="37" t="s">
        <v>292</v>
      </c>
      <c r="D8" t="s">
        <v>24</v>
      </c>
      <c r="E8" s="39" t="s">
        <v>517</v>
      </c>
      <c r="F8" s="37" t="s">
        <v>511</v>
      </c>
      <c r="G8" s="37" t="s">
        <v>333</v>
      </c>
      <c r="H8" t="s">
        <v>512</v>
      </c>
      <c r="I8" t="s">
        <v>210</v>
      </c>
      <c r="J8">
        <v>16</v>
      </c>
      <c r="K8">
        <v>0</v>
      </c>
      <c r="L8">
        <v>0</v>
      </c>
      <c r="M8">
        <v>0</v>
      </c>
      <c r="N8">
        <v>0</v>
      </c>
      <c r="O8">
        <v>0</v>
      </c>
      <c r="P8">
        <v>0</v>
      </c>
      <c r="Q8">
        <v>0</v>
      </c>
      <c r="R8">
        <v>0</v>
      </c>
      <c r="S8">
        <v>4</v>
      </c>
      <c r="T8">
        <v>0</v>
      </c>
      <c r="U8">
        <v>0</v>
      </c>
      <c r="V8">
        <v>0</v>
      </c>
      <c r="W8">
        <v>0</v>
      </c>
      <c r="X8">
        <v>0</v>
      </c>
      <c r="Y8">
        <v>0</v>
      </c>
      <c r="Z8">
        <v>1</v>
      </c>
      <c r="AA8">
        <v>0</v>
      </c>
      <c r="AB8">
        <v>3</v>
      </c>
      <c r="AC8">
        <v>3</v>
      </c>
      <c r="AD8">
        <v>100</v>
      </c>
      <c r="AE8">
        <v>0</v>
      </c>
      <c r="AF8">
        <v>2</v>
      </c>
      <c r="AG8">
        <v>0</v>
      </c>
      <c r="AH8">
        <v>0</v>
      </c>
      <c r="AI8">
        <v>0</v>
      </c>
      <c r="AJ8" s="37" t="s">
        <v>509</v>
      </c>
    </row>
    <row r="9" spans="1:36">
      <c r="A9" s="38">
        <v>45200</v>
      </c>
      <c r="B9" t="s">
        <v>288</v>
      </c>
      <c r="C9" s="37" t="s">
        <v>297</v>
      </c>
      <c r="D9" t="s">
        <v>22</v>
      </c>
      <c r="E9" s="41" t="s">
        <v>516</v>
      </c>
      <c r="F9" s="37" t="s">
        <v>511</v>
      </c>
      <c r="G9" s="37" t="s">
        <v>344</v>
      </c>
      <c r="H9" t="s">
        <v>512</v>
      </c>
      <c r="I9" t="s">
        <v>210</v>
      </c>
      <c r="J9">
        <v>10</v>
      </c>
      <c r="K9">
        <v>0</v>
      </c>
      <c r="L9">
        <v>0</v>
      </c>
      <c r="M9">
        <v>0</v>
      </c>
      <c r="N9">
        <v>0</v>
      </c>
      <c r="O9">
        <v>1</v>
      </c>
      <c r="P9">
        <v>0</v>
      </c>
      <c r="Q9">
        <v>0</v>
      </c>
      <c r="R9">
        <v>0</v>
      </c>
      <c r="S9">
        <v>5</v>
      </c>
      <c r="T9">
        <v>0</v>
      </c>
      <c r="U9">
        <v>0</v>
      </c>
      <c r="V9">
        <v>0</v>
      </c>
      <c r="W9">
        <v>0.2</v>
      </c>
      <c r="X9">
        <v>0.2</v>
      </c>
      <c r="Y9">
        <v>0</v>
      </c>
      <c r="Z9">
        <v>0</v>
      </c>
      <c r="AA9">
        <v>0</v>
      </c>
      <c r="AB9">
        <v>1</v>
      </c>
      <c r="AC9">
        <v>3</v>
      </c>
      <c r="AD9">
        <v>33.299999999999997</v>
      </c>
      <c r="AE9">
        <v>0</v>
      </c>
      <c r="AF9">
        <v>3</v>
      </c>
      <c r="AG9">
        <v>0</v>
      </c>
      <c r="AH9">
        <v>0</v>
      </c>
      <c r="AI9">
        <v>0</v>
      </c>
      <c r="AJ9" s="37" t="s">
        <v>509</v>
      </c>
    </row>
    <row r="10" spans="1:36">
      <c r="A10" s="38">
        <v>45206</v>
      </c>
      <c r="B10" t="s">
        <v>267</v>
      </c>
      <c r="C10" s="37" t="s">
        <v>302</v>
      </c>
      <c r="D10" t="s">
        <v>24</v>
      </c>
      <c r="E10" s="41" t="s">
        <v>518</v>
      </c>
      <c r="F10" s="37" t="s">
        <v>511</v>
      </c>
      <c r="G10" s="37" t="s">
        <v>304</v>
      </c>
      <c r="H10" t="s">
        <v>519</v>
      </c>
      <c r="I10" t="s">
        <v>210</v>
      </c>
      <c r="J10">
        <v>75</v>
      </c>
      <c r="K10">
        <v>0</v>
      </c>
      <c r="L10">
        <v>0</v>
      </c>
      <c r="M10">
        <v>0</v>
      </c>
      <c r="N10">
        <v>0</v>
      </c>
      <c r="O10">
        <v>0</v>
      </c>
      <c r="P10">
        <v>0</v>
      </c>
      <c r="Q10">
        <v>0</v>
      </c>
      <c r="R10">
        <v>0</v>
      </c>
      <c r="S10">
        <v>21</v>
      </c>
      <c r="T10">
        <v>1</v>
      </c>
      <c r="U10">
        <v>0</v>
      </c>
      <c r="V10">
        <v>0</v>
      </c>
      <c r="W10">
        <v>0</v>
      </c>
      <c r="X10">
        <v>0</v>
      </c>
      <c r="Y10">
        <v>0</v>
      </c>
      <c r="Z10">
        <v>1</v>
      </c>
      <c r="AA10">
        <v>0</v>
      </c>
      <c r="AB10">
        <v>11</v>
      </c>
      <c r="AC10">
        <v>15</v>
      </c>
      <c r="AD10">
        <v>73.3</v>
      </c>
      <c r="AE10">
        <v>0</v>
      </c>
      <c r="AF10">
        <v>11</v>
      </c>
      <c r="AG10">
        <v>1</v>
      </c>
      <c r="AH10">
        <v>1</v>
      </c>
      <c r="AI10">
        <v>0</v>
      </c>
      <c r="AJ10" s="37" t="s">
        <v>509</v>
      </c>
    </row>
    <row r="11" spans="1:36">
      <c r="A11" s="38">
        <v>45220</v>
      </c>
      <c r="B11" t="s">
        <v>267</v>
      </c>
      <c r="C11" s="37" t="s">
        <v>308</v>
      </c>
      <c r="D11" t="s">
        <v>22</v>
      </c>
      <c r="E11" s="41" t="s">
        <v>520</v>
      </c>
      <c r="F11" s="37" t="s">
        <v>511</v>
      </c>
      <c r="G11" s="37" t="s">
        <v>419</v>
      </c>
      <c r="H11" t="s">
        <v>519</v>
      </c>
      <c r="I11" t="s">
        <v>210</v>
      </c>
      <c r="J11">
        <v>90</v>
      </c>
      <c r="K11">
        <v>2</v>
      </c>
      <c r="L11">
        <v>0</v>
      </c>
      <c r="M11">
        <v>0</v>
      </c>
      <c r="N11">
        <v>0</v>
      </c>
      <c r="O11">
        <v>7</v>
      </c>
      <c r="P11">
        <v>4</v>
      </c>
      <c r="Q11">
        <v>0</v>
      </c>
      <c r="R11">
        <v>0</v>
      </c>
      <c r="S11">
        <v>40</v>
      </c>
      <c r="T11">
        <v>0</v>
      </c>
      <c r="U11">
        <v>0</v>
      </c>
      <c r="V11">
        <v>0</v>
      </c>
      <c r="W11">
        <v>1.7</v>
      </c>
      <c r="X11">
        <v>1.7</v>
      </c>
      <c r="Y11">
        <v>0</v>
      </c>
      <c r="Z11">
        <v>2</v>
      </c>
      <c r="AA11">
        <v>0</v>
      </c>
      <c r="AB11">
        <v>16</v>
      </c>
      <c r="AC11">
        <v>26</v>
      </c>
      <c r="AD11">
        <v>61.5</v>
      </c>
      <c r="AE11">
        <v>2</v>
      </c>
      <c r="AF11">
        <v>13</v>
      </c>
      <c r="AG11">
        <v>1</v>
      </c>
      <c r="AH11">
        <v>0</v>
      </c>
      <c r="AI11">
        <v>0</v>
      </c>
      <c r="AJ11" s="37" t="s">
        <v>509</v>
      </c>
    </row>
    <row r="12" spans="1:36">
      <c r="A12" s="38">
        <v>45242</v>
      </c>
      <c r="B12" t="s">
        <v>288</v>
      </c>
      <c r="C12" s="37" t="s">
        <v>323</v>
      </c>
      <c r="D12" t="s">
        <v>24</v>
      </c>
      <c r="E12" s="39" t="s">
        <v>514</v>
      </c>
      <c r="F12" s="37" t="s">
        <v>511</v>
      </c>
      <c r="G12" s="37" t="s">
        <v>314</v>
      </c>
      <c r="H12" t="s">
        <v>512</v>
      </c>
      <c r="I12" t="s">
        <v>210</v>
      </c>
      <c r="J12">
        <v>15</v>
      </c>
      <c r="K12">
        <v>0</v>
      </c>
      <c r="L12">
        <v>0</v>
      </c>
      <c r="M12">
        <v>0</v>
      </c>
      <c r="N12">
        <v>0</v>
      </c>
      <c r="O12">
        <v>0</v>
      </c>
      <c r="P12">
        <v>0</v>
      </c>
      <c r="Q12">
        <v>0</v>
      </c>
      <c r="R12">
        <v>0</v>
      </c>
      <c r="S12">
        <v>6</v>
      </c>
      <c r="T12">
        <v>0</v>
      </c>
      <c r="U12">
        <v>0</v>
      </c>
      <c r="V12">
        <v>1</v>
      </c>
      <c r="W12">
        <v>0</v>
      </c>
      <c r="X12">
        <v>0</v>
      </c>
      <c r="Y12">
        <v>0.1</v>
      </c>
      <c r="Z12">
        <v>1</v>
      </c>
      <c r="AA12">
        <v>0</v>
      </c>
      <c r="AB12">
        <v>2</v>
      </c>
      <c r="AC12">
        <v>4</v>
      </c>
      <c r="AD12">
        <v>50</v>
      </c>
      <c r="AE12">
        <v>0</v>
      </c>
      <c r="AF12">
        <v>2</v>
      </c>
      <c r="AG12">
        <v>0</v>
      </c>
      <c r="AH12">
        <v>0</v>
      </c>
      <c r="AI12">
        <v>0</v>
      </c>
      <c r="AJ12" s="37" t="s">
        <v>509</v>
      </c>
    </row>
    <row r="13" spans="1:36">
      <c r="A13" s="38">
        <v>45255</v>
      </c>
      <c r="B13" t="s">
        <v>267</v>
      </c>
      <c r="C13" s="37" t="s">
        <v>326</v>
      </c>
      <c r="D13" t="s">
        <v>22</v>
      </c>
      <c r="E13" s="39" t="s">
        <v>514</v>
      </c>
      <c r="F13" s="37" t="s">
        <v>511</v>
      </c>
      <c r="G13" s="37" t="s">
        <v>289</v>
      </c>
      <c r="H13" t="s">
        <v>519</v>
      </c>
      <c r="I13" t="s">
        <v>210</v>
      </c>
      <c r="J13">
        <v>62</v>
      </c>
      <c r="K13">
        <v>0</v>
      </c>
      <c r="L13">
        <v>0</v>
      </c>
      <c r="M13">
        <v>0</v>
      </c>
      <c r="N13">
        <v>0</v>
      </c>
      <c r="O13">
        <v>1</v>
      </c>
      <c r="P13">
        <v>1</v>
      </c>
      <c r="Q13">
        <v>0</v>
      </c>
      <c r="R13">
        <v>0</v>
      </c>
      <c r="S13">
        <v>20</v>
      </c>
      <c r="T13">
        <v>0</v>
      </c>
      <c r="U13">
        <v>0</v>
      </c>
      <c r="V13">
        <v>1</v>
      </c>
      <c r="W13">
        <v>0.1</v>
      </c>
      <c r="X13">
        <v>0.1</v>
      </c>
      <c r="Y13">
        <v>0.1</v>
      </c>
      <c r="Z13">
        <v>1</v>
      </c>
      <c r="AA13">
        <v>0</v>
      </c>
      <c r="AB13">
        <v>9</v>
      </c>
      <c r="AC13">
        <v>15</v>
      </c>
      <c r="AD13">
        <v>60</v>
      </c>
      <c r="AE13">
        <v>0</v>
      </c>
      <c r="AF13">
        <v>10</v>
      </c>
      <c r="AG13">
        <v>0</v>
      </c>
      <c r="AH13">
        <v>0</v>
      </c>
      <c r="AI13">
        <v>0</v>
      </c>
      <c r="AJ13" s="37" t="s">
        <v>509</v>
      </c>
    </row>
    <row r="14" spans="1:36">
      <c r="A14" s="38">
        <v>45262</v>
      </c>
      <c r="B14" t="s">
        <v>267</v>
      </c>
      <c r="C14" s="37" t="s">
        <v>331</v>
      </c>
      <c r="D14" t="s">
        <v>22</v>
      </c>
      <c r="E14" s="39" t="s">
        <v>521</v>
      </c>
      <c r="F14" s="37" t="s">
        <v>511</v>
      </c>
      <c r="G14" s="37" t="s">
        <v>351</v>
      </c>
      <c r="H14" t="s">
        <v>519</v>
      </c>
      <c r="I14" t="s">
        <v>210</v>
      </c>
      <c r="J14">
        <v>90</v>
      </c>
      <c r="K14">
        <v>0</v>
      </c>
      <c r="L14">
        <v>0</v>
      </c>
      <c r="M14">
        <v>0</v>
      </c>
      <c r="N14">
        <v>0</v>
      </c>
      <c r="O14">
        <v>0</v>
      </c>
      <c r="P14">
        <v>0</v>
      </c>
      <c r="Q14">
        <v>0</v>
      </c>
      <c r="R14">
        <v>0</v>
      </c>
      <c r="S14">
        <v>35</v>
      </c>
      <c r="T14">
        <v>0</v>
      </c>
      <c r="U14">
        <v>0</v>
      </c>
      <c r="V14">
        <v>1</v>
      </c>
      <c r="W14">
        <v>0</v>
      </c>
      <c r="X14">
        <v>0</v>
      </c>
      <c r="Y14">
        <v>0.1</v>
      </c>
      <c r="Z14">
        <v>1</v>
      </c>
      <c r="AA14">
        <v>0</v>
      </c>
      <c r="AB14">
        <v>16</v>
      </c>
      <c r="AC14">
        <v>21</v>
      </c>
      <c r="AD14">
        <v>76.2</v>
      </c>
      <c r="AE14">
        <v>1</v>
      </c>
      <c r="AF14">
        <v>19</v>
      </c>
      <c r="AG14">
        <v>1</v>
      </c>
      <c r="AH14">
        <v>0</v>
      </c>
      <c r="AI14">
        <v>0</v>
      </c>
      <c r="AJ14" s="37" t="s">
        <v>509</v>
      </c>
    </row>
    <row r="15" spans="1:36">
      <c r="A15" s="38">
        <v>45266</v>
      </c>
      <c r="B15" t="s">
        <v>332</v>
      </c>
      <c r="C15" s="37" t="s">
        <v>336</v>
      </c>
      <c r="D15" t="s">
        <v>24</v>
      </c>
      <c r="E15" s="39" t="s">
        <v>522</v>
      </c>
      <c r="F15" s="37" t="s">
        <v>511</v>
      </c>
      <c r="G15" s="37" t="s">
        <v>293</v>
      </c>
      <c r="H15" t="s">
        <v>512</v>
      </c>
      <c r="I15" t="s">
        <v>210</v>
      </c>
      <c r="J15">
        <v>33</v>
      </c>
      <c r="K15">
        <v>0</v>
      </c>
      <c r="L15">
        <v>0</v>
      </c>
      <c r="M15">
        <v>0</v>
      </c>
      <c r="N15">
        <v>0</v>
      </c>
      <c r="O15">
        <v>1</v>
      </c>
      <c r="P15">
        <v>0</v>
      </c>
      <c r="Q15">
        <v>0</v>
      </c>
      <c r="R15">
        <v>0</v>
      </c>
      <c r="S15">
        <v>6</v>
      </c>
      <c r="T15">
        <v>0</v>
      </c>
      <c r="U15">
        <v>0</v>
      </c>
      <c r="V15">
        <v>0</v>
      </c>
      <c r="W15">
        <v>0.1</v>
      </c>
      <c r="X15">
        <v>0.1</v>
      </c>
      <c r="Y15">
        <v>0</v>
      </c>
      <c r="Z15">
        <v>0</v>
      </c>
      <c r="AA15">
        <v>0</v>
      </c>
      <c r="AB15">
        <v>3</v>
      </c>
      <c r="AC15">
        <v>3</v>
      </c>
      <c r="AD15">
        <v>100</v>
      </c>
      <c r="AE15">
        <v>0</v>
      </c>
      <c r="AF15">
        <v>3</v>
      </c>
      <c r="AG15">
        <v>0</v>
      </c>
      <c r="AH15">
        <v>0</v>
      </c>
      <c r="AI15">
        <v>0</v>
      </c>
      <c r="AJ15" s="37" t="s">
        <v>509</v>
      </c>
    </row>
    <row r="16" spans="1:36">
      <c r="A16" s="38">
        <v>45269</v>
      </c>
      <c r="B16" t="s">
        <v>267</v>
      </c>
      <c r="C16" s="37" t="s">
        <v>340</v>
      </c>
      <c r="D16" t="s">
        <v>24</v>
      </c>
      <c r="E16" s="41" t="s">
        <v>516</v>
      </c>
      <c r="F16" s="37" t="s">
        <v>511</v>
      </c>
      <c r="G16" s="37" t="s">
        <v>279</v>
      </c>
      <c r="H16" t="s">
        <v>512</v>
      </c>
      <c r="I16" t="s">
        <v>210</v>
      </c>
      <c r="J16">
        <v>7</v>
      </c>
      <c r="K16">
        <v>0</v>
      </c>
      <c r="L16">
        <v>0</v>
      </c>
      <c r="M16">
        <v>0</v>
      </c>
      <c r="N16">
        <v>0</v>
      </c>
      <c r="O16">
        <v>0</v>
      </c>
      <c r="P16">
        <v>0</v>
      </c>
      <c r="Q16">
        <v>0</v>
      </c>
      <c r="R16">
        <v>0</v>
      </c>
      <c r="S16">
        <v>3</v>
      </c>
      <c r="T16">
        <v>0</v>
      </c>
      <c r="U16">
        <v>0</v>
      </c>
      <c r="V16">
        <v>0</v>
      </c>
      <c r="W16">
        <v>0</v>
      </c>
      <c r="X16">
        <v>0</v>
      </c>
      <c r="Y16">
        <v>0</v>
      </c>
      <c r="Z16">
        <v>0</v>
      </c>
      <c r="AA16">
        <v>0</v>
      </c>
      <c r="AB16">
        <v>0</v>
      </c>
      <c r="AC16">
        <v>3</v>
      </c>
      <c r="AD16">
        <v>0</v>
      </c>
      <c r="AE16">
        <v>0</v>
      </c>
      <c r="AF16">
        <v>1</v>
      </c>
      <c r="AG16">
        <v>0</v>
      </c>
      <c r="AH16">
        <v>0</v>
      </c>
      <c r="AI16">
        <v>0</v>
      </c>
      <c r="AJ16" s="37" t="s">
        <v>509</v>
      </c>
    </row>
    <row r="17" spans="1:36">
      <c r="A17" s="38">
        <v>45275</v>
      </c>
      <c r="B17" t="s">
        <v>309</v>
      </c>
      <c r="C17" s="37" t="s">
        <v>343</v>
      </c>
      <c r="D17" t="s">
        <v>22</v>
      </c>
      <c r="E17" s="39" t="s">
        <v>517</v>
      </c>
      <c r="F17" s="37" t="s">
        <v>511</v>
      </c>
      <c r="G17" s="37" t="s">
        <v>348</v>
      </c>
      <c r="H17" t="s">
        <v>512</v>
      </c>
      <c r="I17" t="s">
        <v>210</v>
      </c>
      <c r="J17">
        <v>24</v>
      </c>
      <c r="K17">
        <v>0</v>
      </c>
      <c r="L17">
        <v>0</v>
      </c>
      <c r="M17">
        <v>0</v>
      </c>
      <c r="N17">
        <v>0</v>
      </c>
      <c r="O17">
        <v>0</v>
      </c>
      <c r="P17">
        <v>0</v>
      </c>
      <c r="Q17">
        <v>0</v>
      </c>
      <c r="R17">
        <v>0</v>
      </c>
      <c r="S17">
        <v>2</v>
      </c>
      <c r="T17">
        <v>0</v>
      </c>
      <c r="U17">
        <v>0</v>
      </c>
      <c r="V17">
        <v>0</v>
      </c>
      <c r="W17">
        <v>0</v>
      </c>
      <c r="X17">
        <v>0</v>
      </c>
      <c r="Y17">
        <v>0.1</v>
      </c>
      <c r="Z17">
        <v>0</v>
      </c>
      <c r="AA17">
        <v>0</v>
      </c>
      <c r="AB17">
        <v>0</v>
      </c>
      <c r="AC17">
        <v>0</v>
      </c>
      <c r="AE17">
        <v>0</v>
      </c>
      <c r="AF17">
        <v>1</v>
      </c>
      <c r="AG17">
        <v>0</v>
      </c>
      <c r="AH17">
        <v>0</v>
      </c>
      <c r="AI17">
        <v>0</v>
      </c>
      <c r="AJ17" s="37" t="s">
        <v>509</v>
      </c>
    </row>
    <row r="18" spans="1:36">
      <c r="A18" s="38"/>
      <c r="C18" s="37"/>
      <c r="E18" s="39"/>
      <c r="F18" s="37"/>
      <c r="G18" s="37"/>
      <c r="J18" s="27">
        <f>SUM(J3:J17)</f>
        <v>469</v>
      </c>
      <c r="K18" s="42">
        <f t="shared" ref="K18:AI18" si="0">SUM(K3:K17)</f>
        <v>3</v>
      </c>
      <c r="L18" s="27">
        <f t="shared" si="0"/>
        <v>0</v>
      </c>
      <c r="M18" s="27">
        <f t="shared" si="0"/>
        <v>0</v>
      </c>
      <c r="N18" s="27">
        <f t="shared" si="0"/>
        <v>0</v>
      </c>
      <c r="O18" s="27">
        <f t="shared" si="0"/>
        <v>11</v>
      </c>
      <c r="P18" s="27">
        <f t="shared" si="0"/>
        <v>6</v>
      </c>
      <c r="Q18" s="27">
        <f t="shared" si="0"/>
        <v>0</v>
      </c>
      <c r="R18" s="27">
        <f t="shared" si="0"/>
        <v>0</v>
      </c>
      <c r="S18" s="27">
        <f t="shared" si="0"/>
        <v>171</v>
      </c>
      <c r="T18" s="27">
        <f t="shared" si="0"/>
        <v>1</v>
      </c>
      <c r="U18" s="27">
        <f t="shared" si="0"/>
        <v>1</v>
      </c>
      <c r="V18" s="27">
        <f t="shared" si="0"/>
        <v>3</v>
      </c>
      <c r="W18" s="42">
        <f t="shared" si="0"/>
        <v>2.2000000000000002</v>
      </c>
      <c r="X18" s="27">
        <f t="shared" si="0"/>
        <v>2.2000000000000002</v>
      </c>
      <c r="Y18" s="27">
        <f t="shared" si="0"/>
        <v>0.5</v>
      </c>
      <c r="Z18" s="27">
        <f t="shared" si="0"/>
        <v>8</v>
      </c>
      <c r="AA18" s="27">
        <f t="shared" si="0"/>
        <v>0</v>
      </c>
      <c r="AB18" s="27">
        <f t="shared" si="0"/>
        <v>71</v>
      </c>
      <c r="AC18" s="27">
        <f t="shared" si="0"/>
        <v>115</v>
      </c>
      <c r="AD18" s="27">
        <f t="shared" si="0"/>
        <v>724.30000000000007</v>
      </c>
      <c r="AE18" s="27">
        <f t="shared" si="0"/>
        <v>4</v>
      </c>
      <c r="AF18" s="27">
        <f t="shared" si="0"/>
        <v>81</v>
      </c>
      <c r="AG18" s="27">
        <f t="shared" si="0"/>
        <v>4</v>
      </c>
      <c r="AH18" s="27">
        <f t="shared" si="0"/>
        <v>1</v>
      </c>
      <c r="AI18" s="27">
        <f t="shared" si="0"/>
        <v>0</v>
      </c>
      <c r="AJ18" s="37"/>
    </row>
    <row r="19" spans="1:36">
      <c r="A19" s="38"/>
      <c r="C19" s="37"/>
      <c r="E19" s="39"/>
      <c r="F19" s="37"/>
      <c r="G19" s="37"/>
      <c r="AJ19" s="37"/>
    </row>
    <row r="20" spans="1:36">
      <c r="A20" s="38"/>
      <c r="C20" s="37"/>
      <c r="E20" s="39"/>
      <c r="F20" s="37"/>
      <c r="G20" s="37"/>
      <c r="J20">
        <f>J18/90</f>
        <v>5.2111111111111112</v>
      </c>
      <c r="AJ20" s="37"/>
    </row>
    <row r="21" spans="1:36">
      <c r="A21" s="38"/>
      <c r="C21" s="37"/>
      <c r="E21" s="39"/>
      <c r="F21" s="37"/>
      <c r="G21" s="37"/>
      <c r="AJ21" s="37"/>
    </row>
    <row r="22" spans="1:36">
      <c r="A22" s="38"/>
      <c r="C22" s="37"/>
      <c r="E22" s="39"/>
      <c r="F22" s="37"/>
      <c r="G22" s="37"/>
      <c r="AJ22" s="37"/>
    </row>
    <row r="23" spans="1:36">
      <c r="A23" s="38">
        <v>45283</v>
      </c>
      <c r="B23" t="s">
        <v>267</v>
      </c>
      <c r="C23" s="37" t="s">
        <v>346</v>
      </c>
      <c r="D23" t="s">
        <v>22</v>
      </c>
      <c r="E23" s="39" t="s">
        <v>514</v>
      </c>
      <c r="F23" s="37" t="s">
        <v>511</v>
      </c>
      <c r="G23" s="37" t="s">
        <v>268</v>
      </c>
      <c r="H23" t="s">
        <v>519</v>
      </c>
      <c r="I23" t="s">
        <v>210</v>
      </c>
      <c r="J23">
        <v>90</v>
      </c>
      <c r="K23">
        <v>1</v>
      </c>
      <c r="L23">
        <v>1</v>
      </c>
      <c r="M23">
        <v>0</v>
      </c>
      <c r="N23">
        <v>0</v>
      </c>
      <c r="O23">
        <v>4</v>
      </c>
      <c r="P23">
        <v>2</v>
      </c>
      <c r="Q23">
        <v>0</v>
      </c>
      <c r="R23">
        <v>0</v>
      </c>
      <c r="S23">
        <v>46</v>
      </c>
      <c r="T23">
        <v>1</v>
      </c>
      <c r="U23">
        <v>0</v>
      </c>
      <c r="V23">
        <v>0</v>
      </c>
      <c r="W23">
        <v>0.3</v>
      </c>
      <c r="X23">
        <v>0.3</v>
      </c>
      <c r="Y23">
        <v>0.4</v>
      </c>
      <c r="Z23">
        <v>5</v>
      </c>
      <c r="AA23">
        <v>2</v>
      </c>
      <c r="AB23">
        <v>13</v>
      </c>
      <c r="AC23">
        <v>31</v>
      </c>
      <c r="AD23">
        <v>41.9</v>
      </c>
      <c r="AE23">
        <v>6</v>
      </c>
      <c r="AF23">
        <v>21</v>
      </c>
      <c r="AG23">
        <v>2</v>
      </c>
      <c r="AH23">
        <v>2</v>
      </c>
      <c r="AI23">
        <v>2</v>
      </c>
      <c r="AJ23" s="37" t="s">
        <v>509</v>
      </c>
    </row>
    <row r="24" spans="1:36">
      <c r="A24" s="38">
        <v>45286</v>
      </c>
      <c r="B24" t="s">
        <v>356</v>
      </c>
      <c r="C24" s="37" t="s">
        <v>350</v>
      </c>
      <c r="D24" t="s">
        <v>24</v>
      </c>
      <c r="E24" s="40" t="s">
        <v>523</v>
      </c>
      <c r="F24" s="37" t="s">
        <v>511</v>
      </c>
      <c r="G24" s="37" t="s">
        <v>319</v>
      </c>
      <c r="H24" t="s">
        <v>519</v>
      </c>
      <c r="I24" t="s">
        <v>210</v>
      </c>
      <c r="J24">
        <v>90</v>
      </c>
      <c r="K24">
        <v>3</v>
      </c>
      <c r="L24">
        <v>0</v>
      </c>
      <c r="M24">
        <v>0</v>
      </c>
      <c r="N24">
        <v>0</v>
      </c>
      <c r="O24">
        <v>3</v>
      </c>
      <c r="P24">
        <v>3</v>
      </c>
      <c r="Q24">
        <v>0</v>
      </c>
      <c r="R24">
        <v>0</v>
      </c>
      <c r="S24">
        <v>33</v>
      </c>
      <c r="T24">
        <v>0</v>
      </c>
      <c r="U24">
        <v>0</v>
      </c>
      <c r="V24">
        <v>2</v>
      </c>
      <c r="W24">
        <v>2.2000000000000002</v>
      </c>
      <c r="X24">
        <v>2.2000000000000002</v>
      </c>
      <c r="Y24">
        <v>0</v>
      </c>
      <c r="Z24">
        <v>3</v>
      </c>
      <c r="AA24">
        <v>2</v>
      </c>
      <c r="AB24">
        <v>13</v>
      </c>
      <c r="AC24">
        <v>20</v>
      </c>
      <c r="AD24">
        <v>65</v>
      </c>
      <c r="AE24">
        <v>3</v>
      </c>
      <c r="AF24">
        <v>13</v>
      </c>
      <c r="AG24">
        <v>3</v>
      </c>
      <c r="AH24">
        <v>2</v>
      </c>
      <c r="AI24">
        <v>2</v>
      </c>
      <c r="AJ24" s="37" t="s">
        <v>509</v>
      </c>
    </row>
    <row r="25" spans="1:36">
      <c r="A25" s="38">
        <v>45290</v>
      </c>
      <c r="B25" t="s">
        <v>267</v>
      </c>
      <c r="C25" s="37" t="s">
        <v>353</v>
      </c>
      <c r="D25" t="s">
        <v>22</v>
      </c>
      <c r="E25" s="40" t="s">
        <v>513</v>
      </c>
      <c r="F25" s="37" t="s">
        <v>511</v>
      </c>
      <c r="G25" s="37" t="s">
        <v>337</v>
      </c>
      <c r="H25" t="s">
        <v>519</v>
      </c>
      <c r="I25" t="s">
        <v>210</v>
      </c>
      <c r="J25">
        <v>90</v>
      </c>
      <c r="K25">
        <v>0</v>
      </c>
      <c r="L25">
        <v>0</v>
      </c>
      <c r="M25">
        <v>0</v>
      </c>
      <c r="N25">
        <v>0</v>
      </c>
      <c r="O25">
        <v>1</v>
      </c>
      <c r="P25">
        <v>0</v>
      </c>
      <c r="Q25">
        <v>0</v>
      </c>
      <c r="R25">
        <v>0</v>
      </c>
      <c r="S25">
        <v>25</v>
      </c>
      <c r="T25">
        <v>0</v>
      </c>
      <c r="U25">
        <v>0</v>
      </c>
      <c r="V25">
        <v>2</v>
      </c>
      <c r="W25">
        <v>0</v>
      </c>
      <c r="X25">
        <v>0</v>
      </c>
      <c r="Y25">
        <v>0</v>
      </c>
      <c r="Z25">
        <v>0</v>
      </c>
      <c r="AA25">
        <v>0</v>
      </c>
      <c r="AB25">
        <v>11</v>
      </c>
      <c r="AC25">
        <v>18</v>
      </c>
      <c r="AD25">
        <v>61.1</v>
      </c>
      <c r="AE25">
        <v>0</v>
      </c>
      <c r="AF25">
        <v>8</v>
      </c>
      <c r="AG25">
        <v>0</v>
      </c>
      <c r="AH25">
        <v>0</v>
      </c>
      <c r="AI25">
        <v>0</v>
      </c>
      <c r="AJ25" s="37" t="s">
        <v>509</v>
      </c>
    </row>
    <row r="26" spans="1:36">
      <c r="A26" s="38">
        <v>45311</v>
      </c>
      <c r="B26" t="s">
        <v>267</v>
      </c>
      <c r="C26" s="37" t="s">
        <v>355</v>
      </c>
      <c r="D26" t="s">
        <v>24</v>
      </c>
      <c r="E26" s="39" t="s">
        <v>514</v>
      </c>
      <c r="F26" s="37" t="s">
        <v>511</v>
      </c>
      <c r="G26" s="37" t="s">
        <v>344</v>
      </c>
      <c r="H26" t="s">
        <v>519</v>
      </c>
      <c r="I26" t="s">
        <v>210</v>
      </c>
      <c r="J26">
        <v>90</v>
      </c>
      <c r="K26">
        <v>1</v>
      </c>
      <c r="L26">
        <v>0</v>
      </c>
      <c r="M26">
        <v>0</v>
      </c>
      <c r="N26">
        <v>0</v>
      </c>
      <c r="O26">
        <v>2</v>
      </c>
      <c r="P26">
        <v>1</v>
      </c>
      <c r="Q26">
        <v>0</v>
      </c>
      <c r="R26">
        <v>0</v>
      </c>
      <c r="S26">
        <v>39</v>
      </c>
      <c r="T26">
        <v>0</v>
      </c>
      <c r="U26">
        <v>0</v>
      </c>
      <c r="V26">
        <v>0</v>
      </c>
      <c r="W26">
        <v>0.4</v>
      </c>
      <c r="X26">
        <v>0.4</v>
      </c>
      <c r="Y26">
        <v>0.3</v>
      </c>
      <c r="Z26">
        <v>5</v>
      </c>
      <c r="AA26">
        <v>0</v>
      </c>
      <c r="AB26">
        <v>25</v>
      </c>
      <c r="AC26">
        <v>30</v>
      </c>
      <c r="AD26">
        <v>83.3</v>
      </c>
      <c r="AE26">
        <v>1</v>
      </c>
      <c r="AF26">
        <v>18</v>
      </c>
      <c r="AG26">
        <v>0</v>
      </c>
      <c r="AH26">
        <v>3</v>
      </c>
      <c r="AI26">
        <v>1</v>
      </c>
      <c r="AJ26" s="37" t="s">
        <v>509</v>
      </c>
    </row>
    <row r="27" spans="1:36">
      <c r="A27" s="38">
        <v>45321</v>
      </c>
      <c r="B27" t="s">
        <v>356</v>
      </c>
      <c r="C27" s="37" t="s">
        <v>358</v>
      </c>
      <c r="D27" t="s">
        <v>22</v>
      </c>
      <c r="E27" s="39" t="s">
        <v>510</v>
      </c>
      <c r="F27" s="37" t="s">
        <v>511</v>
      </c>
      <c r="G27" s="37" t="s">
        <v>324</v>
      </c>
      <c r="H27" t="s">
        <v>519</v>
      </c>
      <c r="I27" t="s">
        <v>210</v>
      </c>
      <c r="J27">
        <v>45</v>
      </c>
      <c r="K27">
        <v>0</v>
      </c>
      <c r="L27">
        <v>0</v>
      </c>
      <c r="M27">
        <v>0</v>
      </c>
      <c r="N27">
        <v>0</v>
      </c>
      <c r="O27">
        <v>1</v>
      </c>
      <c r="P27">
        <v>0</v>
      </c>
      <c r="Q27">
        <v>0</v>
      </c>
      <c r="R27">
        <v>0</v>
      </c>
      <c r="S27">
        <v>13</v>
      </c>
      <c r="T27">
        <v>0</v>
      </c>
      <c r="U27">
        <v>0</v>
      </c>
      <c r="V27">
        <v>0</v>
      </c>
      <c r="W27">
        <v>0</v>
      </c>
      <c r="X27">
        <v>0</v>
      </c>
      <c r="Y27">
        <v>0</v>
      </c>
      <c r="Z27">
        <v>1</v>
      </c>
      <c r="AA27">
        <v>0</v>
      </c>
      <c r="AB27">
        <v>7</v>
      </c>
      <c r="AC27">
        <v>11</v>
      </c>
      <c r="AD27">
        <v>63.6</v>
      </c>
      <c r="AE27">
        <v>0</v>
      </c>
      <c r="AF27">
        <v>8</v>
      </c>
      <c r="AG27">
        <v>1</v>
      </c>
      <c r="AH27">
        <v>0</v>
      </c>
      <c r="AI27">
        <v>0</v>
      </c>
      <c r="AJ27" s="37" t="s">
        <v>509</v>
      </c>
    </row>
    <row r="28" spans="1:36">
      <c r="A28" s="38">
        <v>45361</v>
      </c>
      <c r="B28" t="s">
        <v>288</v>
      </c>
      <c r="C28" s="37" t="s">
        <v>371</v>
      </c>
      <c r="D28" t="s">
        <v>24</v>
      </c>
      <c r="E28" s="39" t="s">
        <v>521</v>
      </c>
      <c r="F28" s="37" t="s">
        <v>511</v>
      </c>
      <c r="G28" s="37" t="s">
        <v>289</v>
      </c>
      <c r="H28" t="s">
        <v>519</v>
      </c>
      <c r="I28" t="s">
        <v>210</v>
      </c>
      <c r="J28">
        <v>90</v>
      </c>
      <c r="K28">
        <v>0</v>
      </c>
      <c r="L28">
        <v>0</v>
      </c>
      <c r="M28">
        <v>0</v>
      </c>
      <c r="N28">
        <v>0</v>
      </c>
      <c r="O28">
        <v>1</v>
      </c>
      <c r="P28">
        <v>1</v>
      </c>
      <c r="Q28">
        <v>0</v>
      </c>
      <c r="R28">
        <v>0</v>
      </c>
      <c r="S28">
        <v>23</v>
      </c>
      <c r="T28">
        <v>0</v>
      </c>
      <c r="U28">
        <v>0</v>
      </c>
      <c r="V28">
        <v>0</v>
      </c>
      <c r="W28">
        <v>0.2</v>
      </c>
      <c r="X28">
        <v>0.2</v>
      </c>
      <c r="Y28">
        <v>0</v>
      </c>
      <c r="Z28">
        <v>2</v>
      </c>
      <c r="AA28">
        <v>0</v>
      </c>
      <c r="AB28">
        <v>10</v>
      </c>
      <c r="AC28">
        <v>17</v>
      </c>
      <c r="AD28">
        <v>58.8</v>
      </c>
      <c r="AE28">
        <v>2</v>
      </c>
      <c r="AF28">
        <v>13</v>
      </c>
      <c r="AG28">
        <v>0</v>
      </c>
      <c r="AH28">
        <v>1</v>
      </c>
      <c r="AI28">
        <v>0</v>
      </c>
      <c r="AJ28" s="37" t="s">
        <v>509</v>
      </c>
    </row>
    <row r="29" spans="1:36">
      <c r="A29" s="38">
        <v>45367</v>
      </c>
      <c r="B29" t="s">
        <v>267</v>
      </c>
      <c r="C29" s="37" t="s">
        <v>373</v>
      </c>
      <c r="D29" t="s">
        <v>24</v>
      </c>
      <c r="E29" s="41" t="s">
        <v>516</v>
      </c>
      <c r="F29" s="37" t="s">
        <v>511</v>
      </c>
      <c r="G29" s="37" t="s">
        <v>419</v>
      </c>
      <c r="H29" t="s">
        <v>519</v>
      </c>
      <c r="I29" t="s">
        <v>210</v>
      </c>
      <c r="J29">
        <v>74</v>
      </c>
      <c r="K29">
        <v>1</v>
      </c>
      <c r="L29">
        <v>0</v>
      </c>
      <c r="M29">
        <v>0</v>
      </c>
      <c r="N29">
        <v>0</v>
      </c>
      <c r="O29">
        <v>1</v>
      </c>
      <c r="P29">
        <v>1</v>
      </c>
      <c r="Q29">
        <v>0</v>
      </c>
      <c r="R29">
        <v>0</v>
      </c>
      <c r="S29">
        <v>21</v>
      </c>
      <c r="T29">
        <v>0</v>
      </c>
      <c r="U29">
        <v>0</v>
      </c>
      <c r="V29">
        <v>0</v>
      </c>
      <c r="W29">
        <v>0.5</v>
      </c>
      <c r="X29">
        <v>0.5</v>
      </c>
      <c r="Y29">
        <v>0.4</v>
      </c>
      <c r="Z29">
        <v>1</v>
      </c>
      <c r="AA29">
        <v>0</v>
      </c>
      <c r="AB29">
        <v>9</v>
      </c>
      <c r="AC29">
        <v>13</v>
      </c>
      <c r="AD29">
        <v>69.2</v>
      </c>
      <c r="AE29">
        <v>0</v>
      </c>
      <c r="AF29">
        <v>16</v>
      </c>
      <c r="AG29">
        <v>0</v>
      </c>
      <c r="AH29">
        <v>0</v>
      </c>
      <c r="AI29">
        <v>0</v>
      </c>
      <c r="AJ29" s="37" t="s">
        <v>509</v>
      </c>
    </row>
    <row r="30" spans="1:36">
      <c r="A30" s="38">
        <v>45381</v>
      </c>
      <c r="B30" t="s">
        <v>267</v>
      </c>
      <c r="C30" s="37" t="s">
        <v>375</v>
      </c>
      <c r="D30" t="s">
        <v>22</v>
      </c>
      <c r="E30" s="41" t="s">
        <v>516</v>
      </c>
      <c r="F30" s="37" t="s">
        <v>511</v>
      </c>
      <c r="G30" s="37" t="s">
        <v>304</v>
      </c>
      <c r="H30" t="s">
        <v>519</v>
      </c>
      <c r="I30" t="s">
        <v>210</v>
      </c>
      <c r="J30">
        <v>90</v>
      </c>
      <c r="K30">
        <v>1</v>
      </c>
      <c r="L30">
        <v>0</v>
      </c>
      <c r="M30">
        <v>0</v>
      </c>
      <c r="N30">
        <v>0</v>
      </c>
      <c r="O30">
        <v>3</v>
      </c>
      <c r="P30">
        <v>2</v>
      </c>
      <c r="Q30">
        <v>0</v>
      </c>
      <c r="R30">
        <v>0</v>
      </c>
      <c r="S30">
        <v>26</v>
      </c>
      <c r="T30">
        <v>1</v>
      </c>
      <c r="U30">
        <v>0</v>
      </c>
      <c r="V30">
        <v>1</v>
      </c>
      <c r="W30">
        <v>0.6</v>
      </c>
      <c r="X30">
        <v>0.6</v>
      </c>
      <c r="Y30">
        <v>0</v>
      </c>
      <c r="Z30">
        <v>0</v>
      </c>
      <c r="AA30">
        <v>0</v>
      </c>
      <c r="AB30">
        <v>10</v>
      </c>
      <c r="AC30">
        <v>14</v>
      </c>
      <c r="AD30">
        <v>71.400000000000006</v>
      </c>
      <c r="AE30">
        <v>1</v>
      </c>
      <c r="AF30">
        <v>14</v>
      </c>
      <c r="AG30">
        <v>0</v>
      </c>
      <c r="AH30">
        <v>1</v>
      </c>
      <c r="AI30">
        <v>0</v>
      </c>
      <c r="AJ30" s="37" t="s">
        <v>509</v>
      </c>
    </row>
    <row r="31" spans="1:36">
      <c r="A31" s="38">
        <v>45384</v>
      </c>
      <c r="B31" t="s">
        <v>356</v>
      </c>
      <c r="C31" s="37" t="s">
        <v>377</v>
      </c>
      <c r="D31" t="s">
        <v>22</v>
      </c>
      <c r="E31" s="40" t="s">
        <v>523</v>
      </c>
      <c r="F31" s="37" t="s">
        <v>511</v>
      </c>
      <c r="G31" s="37" t="s">
        <v>293</v>
      </c>
      <c r="H31" t="s">
        <v>519</v>
      </c>
      <c r="I31" t="s">
        <v>210</v>
      </c>
      <c r="J31">
        <v>90</v>
      </c>
      <c r="K31">
        <v>1</v>
      </c>
      <c r="L31">
        <v>0</v>
      </c>
      <c r="M31">
        <v>0</v>
      </c>
      <c r="N31">
        <v>0</v>
      </c>
      <c r="O31">
        <v>1</v>
      </c>
      <c r="P31">
        <v>1</v>
      </c>
      <c r="Q31">
        <v>0</v>
      </c>
      <c r="R31">
        <v>0</v>
      </c>
      <c r="S31">
        <v>43</v>
      </c>
      <c r="T31">
        <v>1</v>
      </c>
      <c r="U31">
        <v>0</v>
      </c>
      <c r="V31">
        <v>2</v>
      </c>
      <c r="W31">
        <v>0</v>
      </c>
      <c r="X31">
        <v>0</v>
      </c>
      <c r="Y31">
        <v>0.3</v>
      </c>
      <c r="Z31">
        <v>4</v>
      </c>
      <c r="AA31">
        <v>0</v>
      </c>
      <c r="AB31">
        <v>19</v>
      </c>
      <c r="AC31">
        <v>29</v>
      </c>
      <c r="AD31">
        <v>65.5</v>
      </c>
      <c r="AE31">
        <v>3</v>
      </c>
      <c r="AF31">
        <v>17</v>
      </c>
      <c r="AG31">
        <v>0</v>
      </c>
      <c r="AH31">
        <v>3</v>
      </c>
      <c r="AI31">
        <v>0</v>
      </c>
      <c r="AJ31" s="37" t="s">
        <v>509</v>
      </c>
    </row>
    <row r="32" spans="1:36">
      <c r="A32" s="38">
        <v>45389</v>
      </c>
      <c r="B32" t="s">
        <v>288</v>
      </c>
      <c r="C32" s="37" t="s">
        <v>379</v>
      </c>
      <c r="D32" t="s">
        <v>24</v>
      </c>
      <c r="E32" s="39" t="s">
        <v>524</v>
      </c>
      <c r="F32" s="37" t="s">
        <v>511</v>
      </c>
      <c r="G32" s="37" t="s">
        <v>348</v>
      </c>
      <c r="H32" t="s">
        <v>519</v>
      </c>
      <c r="I32" t="s">
        <v>210</v>
      </c>
      <c r="J32">
        <v>67</v>
      </c>
      <c r="K32">
        <v>1</v>
      </c>
      <c r="L32">
        <v>0</v>
      </c>
      <c r="M32">
        <v>0</v>
      </c>
      <c r="N32">
        <v>0</v>
      </c>
      <c r="O32">
        <v>3</v>
      </c>
      <c r="P32">
        <v>2</v>
      </c>
      <c r="Q32">
        <v>0</v>
      </c>
      <c r="R32">
        <v>0</v>
      </c>
      <c r="S32">
        <v>21</v>
      </c>
      <c r="T32">
        <v>0</v>
      </c>
      <c r="U32">
        <v>0</v>
      </c>
      <c r="V32">
        <v>0</v>
      </c>
      <c r="W32">
        <v>1.1000000000000001</v>
      </c>
      <c r="X32">
        <v>1.1000000000000001</v>
      </c>
      <c r="Y32">
        <v>0</v>
      </c>
      <c r="Z32">
        <v>2</v>
      </c>
      <c r="AA32">
        <v>0</v>
      </c>
      <c r="AB32">
        <v>10</v>
      </c>
      <c r="AC32">
        <v>13</v>
      </c>
      <c r="AD32">
        <v>76.900000000000006</v>
      </c>
      <c r="AE32">
        <v>0</v>
      </c>
      <c r="AF32">
        <v>6</v>
      </c>
      <c r="AG32">
        <v>0</v>
      </c>
      <c r="AH32">
        <v>0</v>
      </c>
      <c r="AI32">
        <v>0</v>
      </c>
      <c r="AJ32" s="37" t="s">
        <v>509</v>
      </c>
    </row>
    <row r="33" spans="1:36">
      <c r="A33" s="38">
        <v>45395</v>
      </c>
      <c r="B33" t="s">
        <v>267</v>
      </c>
      <c r="C33" s="37" t="s">
        <v>381</v>
      </c>
      <c r="D33" t="s">
        <v>22</v>
      </c>
      <c r="E33" s="41" t="s">
        <v>520</v>
      </c>
      <c r="F33" s="37" t="s">
        <v>511</v>
      </c>
      <c r="G33" s="37" t="s">
        <v>279</v>
      </c>
      <c r="H33" t="s">
        <v>519</v>
      </c>
      <c r="I33" t="s">
        <v>210</v>
      </c>
      <c r="J33">
        <v>90</v>
      </c>
      <c r="K33">
        <v>0</v>
      </c>
      <c r="L33">
        <v>0</v>
      </c>
      <c r="M33">
        <v>0</v>
      </c>
      <c r="N33">
        <v>0</v>
      </c>
      <c r="O33">
        <v>0</v>
      </c>
      <c r="P33">
        <v>0</v>
      </c>
      <c r="Q33">
        <v>0</v>
      </c>
      <c r="R33">
        <v>0</v>
      </c>
      <c r="S33">
        <v>20</v>
      </c>
      <c r="T33">
        <v>1</v>
      </c>
      <c r="U33">
        <v>0</v>
      </c>
      <c r="V33">
        <v>0</v>
      </c>
      <c r="W33">
        <v>0</v>
      </c>
      <c r="X33">
        <v>0</v>
      </c>
      <c r="Y33">
        <v>0</v>
      </c>
      <c r="Z33">
        <v>0</v>
      </c>
      <c r="AA33">
        <v>0</v>
      </c>
      <c r="AB33">
        <v>13</v>
      </c>
      <c r="AC33">
        <v>17</v>
      </c>
      <c r="AD33">
        <v>76.5</v>
      </c>
      <c r="AE33">
        <v>0</v>
      </c>
      <c r="AF33">
        <v>4</v>
      </c>
      <c r="AG33">
        <v>0</v>
      </c>
      <c r="AH33">
        <v>2</v>
      </c>
      <c r="AI33">
        <v>1</v>
      </c>
      <c r="AJ33" s="37" t="s">
        <v>509</v>
      </c>
    </row>
    <row r="34" spans="1:36">
      <c r="A34" s="38">
        <v>45403</v>
      </c>
      <c r="B34" t="s">
        <v>288</v>
      </c>
      <c r="C34" s="37" t="s">
        <v>383</v>
      </c>
      <c r="D34" t="s">
        <v>24</v>
      </c>
      <c r="E34" s="39" t="s">
        <v>517</v>
      </c>
      <c r="F34" s="37" t="s">
        <v>511</v>
      </c>
      <c r="G34" s="37" t="s">
        <v>351</v>
      </c>
      <c r="H34" t="s">
        <v>519</v>
      </c>
      <c r="I34" t="s">
        <v>210</v>
      </c>
      <c r="J34">
        <v>90</v>
      </c>
      <c r="K34">
        <v>0</v>
      </c>
      <c r="L34">
        <v>0</v>
      </c>
      <c r="M34">
        <v>0</v>
      </c>
      <c r="N34">
        <v>0</v>
      </c>
      <c r="O34">
        <v>3</v>
      </c>
      <c r="P34">
        <v>1</v>
      </c>
      <c r="Q34">
        <v>0</v>
      </c>
      <c r="R34">
        <v>0</v>
      </c>
      <c r="S34">
        <v>26</v>
      </c>
      <c r="T34">
        <v>0</v>
      </c>
      <c r="U34">
        <v>0</v>
      </c>
      <c r="V34">
        <v>0</v>
      </c>
      <c r="W34">
        <v>0.5</v>
      </c>
      <c r="X34">
        <v>0.5</v>
      </c>
      <c r="Y34">
        <v>0</v>
      </c>
      <c r="Z34">
        <v>3</v>
      </c>
      <c r="AA34">
        <v>0</v>
      </c>
      <c r="AB34">
        <v>17</v>
      </c>
      <c r="AC34">
        <v>20</v>
      </c>
      <c r="AD34">
        <v>85</v>
      </c>
      <c r="AE34">
        <v>5</v>
      </c>
      <c r="AF34">
        <v>14</v>
      </c>
      <c r="AG34">
        <v>1</v>
      </c>
      <c r="AH34">
        <v>0</v>
      </c>
      <c r="AI34">
        <v>0</v>
      </c>
      <c r="AJ34" s="37" t="s">
        <v>509</v>
      </c>
    </row>
    <row r="35" spans="1:36">
      <c r="A35" s="38">
        <v>45410</v>
      </c>
      <c r="B35" t="s">
        <v>288</v>
      </c>
      <c r="C35" s="37" t="s">
        <v>385</v>
      </c>
      <c r="D35" t="s">
        <v>22</v>
      </c>
      <c r="E35" s="39" t="s">
        <v>517</v>
      </c>
      <c r="F35" s="37" t="s">
        <v>511</v>
      </c>
      <c r="G35" s="37" t="s">
        <v>333</v>
      </c>
      <c r="H35" t="s">
        <v>519</v>
      </c>
      <c r="I35" t="s">
        <v>210</v>
      </c>
      <c r="J35">
        <v>90</v>
      </c>
      <c r="K35">
        <v>0</v>
      </c>
      <c r="L35">
        <v>0</v>
      </c>
      <c r="M35">
        <v>0</v>
      </c>
      <c r="N35">
        <v>0</v>
      </c>
      <c r="O35">
        <v>3</v>
      </c>
      <c r="P35">
        <v>0</v>
      </c>
      <c r="Q35">
        <v>0</v>
      </c>
      <c r="R35">
        <v>0</v>
      </c>
      <c r="S35">
        <v>28</v>
      </c>
      <c r="T35">
        <v>0</v>
      </c>
      <c r="U35">
        <v>0</v>
      </c>
      <c r="V35">
        <v>0</v>
      </c>
      <c r="W35">
        <v>0.9</v>
      </c>
      <c r="X35">
        <v>0.9</v>
      </c>
      <c r="Y35">
        <v>0.1</v>
      </c>
      <c r="Z35">
        <v>5</v>
      </c>
      <c r="AA35">
        <v>0</v>
      </c>
      <c r="AB35">
        <v>14</v>
      </c>
      <c r="AC35">
        <v>20</v>
      </c>
      <c r="AD35">
        <v>70</v>
      </c>
      <c r="AE35">
        <v>2</v>
      </c>
      <c r="AF35">
        <v>17</v>
      </c>
      <c r="AG35">
        <v>3</v>
      </c>
      <c r="AH35">
        <v>2</v>
      </c>
      <c r="AI35">
        <v>0</v>
      </c>
      <c r="AJ35" s="37" t="s">
        <v>509</v>
      </c>
    </row>
    <row r="36" spans="1:36">
      <c r="A36" s="38">
        <v>45416</v>
      </c>
      <c r="B36" t="s">
        <v>267</v>
      </c>
      <c r="C36" s="37" t="s">
        <v>387</v>
      </c>
      <c r="D36" t="s">
        <v>24</v>
      </c>
      <c r="E36" s="40" t="s">
        <v>523</v>
      </c>
      <c r="F36" s="37" t="s">
        <v>511</v>
      </c>
      <c r="G36" s="37" t="s">
        <v>407</v>
      </c>
      <c r="H36" t="s">
        <v>519</v>
      </c>
      <c r="I36" t="s">
        <v>210</v>
      </c>
      <c r="J36">
        <v>89</v>
      </c>
      <c r="K36">
        <v>0</v>
      </c>
      <c r="L36">
        <v>0</v>
      </c>
      <c r="M36">
        <v>0</v>
      </c>
      <c r="N36">
        <v>0</v>
      </c>
      <c r="O36">
        <v>3</v>
      </c>
      <c r="P36">
        <v>1</v>
      </c>
      <c r="Q36">
        <v>0</v>
      </c>
      <c r="R36">
        <v>0</v>
      </c>
      <c r="S36">
        <v>41</v>
      </c>
      <c r="T36">
        <v>2</v>
      </c>
      <c r="U36">
        <v>0</v>
      </c>
      <c r="V36">
        <v>0</v>
      </c>
      <c r="W36">
        <v>0.6</v>
      </c>
      <c r="X36">
        <v>0.6</v>
      </c>
      <c r="Y36">
        <v>0</v>
      </c>
      <c r="Z36">
        <v>4</v>
      </c>
      <c r="AA36">
        <v>0</v>
      </c>
      <c r="AB36">
        <v>18</v>
      </c>
      <c r="AC36">
        <v>28</v>
      </c>
      <c r="AD36">
        <v>64.3</v>
      </c>
      <c r="AE36">
        <v>2</v>
      </c>
      <c r="AF36">
        <v>20</v>
      </c>
      <c r="AG36">
        <v>1</v>
      </c>
      <c r="AH36">
        <v>0</v>
      </c>
      <c r="AI36">
        <v>0</v>
      </c>
      <c r="AJ36" s="37" t="s">
        <v>509</v>
      </c>
    </row>
    <row r="37" spans="1:36">
      <c r="A37" s="38">
        <v>45423</v>
      </c>
      <c r="B37" t="s">
        <v>267</v>
      </c>
      <c r="C37" s="37" t="s">
        <v>389</v>
      </c>
      <c r="D37" t="s">
        <v>22</v>
      </c>
      <c r="E37" s="39" t="s">
        <v>514</v>
      </c>
      <c r="F37" s="37" t="s">
        <v>511</v>
      </c>
      <c r="G37" s="37" t="s">
        <v>298</v>
      </c>
      <c r="H37" t="s">
        <v>519</v>
      </c>
      <c r="I37" t="s">
        <v>210</v>
      </c>
      <c r="J37">
        <v>90</v>
      </c>
      <c r="K37">
        <v>0</v>
      </c>
      <c r="L37">
        <v>0</v>
      </c>
      <c r="M37">
        <v>0</v>
      </c>
      <c r="N37">
        <v>0</v>
      </c>
      <c r="O37">
        <v>4</v>
      </c>
      <c r="P37">
        <v>2</v>
      </c>
      <c r="Q37">
        <v>0</v>
      </c>
      <c r="R37">
        <v>0</v>
      </c>
      <c r="S37">
        <v>25</v>
      </c>
      <c r="T37">
        <v>0</v>
      </c>
      <c r="U37">
        <v>0</v>
      </c>
      <c r="V37">
        <v>1</v>
      </c>
      <c r="W37">
        <v>0.9</v>
      </c>
      <c r="X37">
        <v>0.9</v>
      </c>
      <c r="Y37">
        <v>0</v>
      </c>
      <c r="Z37">
        <v>0</v>
      </c>
      <c r="AA37">
        <v>0</v>
      </c>
      <c r="AB37">
        <v>9</v>
      </c>
      <c r="AC37">
        <v>15</v>
      </c>
      <c r="AD37">
        <v>60</v>
      </c>
      <c r="AE37">
        <v>0</v>
      </c>
      <c r="AF37">
        <v>14</v>
      </c>
      <c r="AG37">
        <v>0</v>
      </c>
      <c r="AH37">
        <v>0</v>
      </c>
      <c r="AI37">
        <v>0</v>
      </c>
      <c r="AJ37" s="37" t="s">
        <v>509</v>
      </c>
    </row>
    <row r="38" spans="1:36">
      <c r="A38" s="38">
        <v>45431</v>
      </c>
      <c r="B38" t="s">
        <v>288</v>
      </c>
      <c r="C38" s="37" t="s">
        <v>392</v>
      </c>
      <c r="D38" t="s">
        <v>24</v>
      </c>
      <c r="E38" s="40" t="s">
        <v>513</v>
      </c>
      <c r="F38" s="37" t="s">
        <v>511</v>
      </c>
      <c r="G38" s="37" t="s">
        <v>412</v>
      </c>
      <c r="H38" t="s">
        <v>519</v>
      </c>
      <c r="I38" t="s">
        <v>210</v>
      </c>
      <c r="J38">
        <v>78</v>
      </c>
      <c r="K38">
        <v>2</v>
      </c>
      <c r="L38">
        <v>0</v>
      </c>
      <c r="M38">
        <v>0</v>
      </c>
      <c r="N38">
        <v>0</v>
      </c>
      <c r="O38">
        <v>4</v>
      </c>
      <c r="P38">
        <v>3</v>
      </c>
      <c r="Q38">
        <v>0</v>
      </c>
      <c r="R38">
        <v>0</v>
      </c>
      <c r="S38">
        <v>27</v>
      </c>
      <c r="T38">
        <v>0</v>
      </c>
      <c r="U38">
        <v>0</v>
      </c>
      <c r="V38">
        <v>0</v>
      </c>
      <c r="W38">
        <v>1.3</v>
      </c>
      <c r="X38">
        <v>1.3</v>
      </c>
      <c r="Y38">
        <v>0</v>
      </c>
      <c r="Z38">
        <v>1</v>
      </c>
      <c r="AA38">
        <v>0</v>
      </c>
      <c r="AB38">
        <v>9</v>
      </c>
      <c r="AC38">
        <v>22</v>
      </c>
      <c r="AD38">
        <v>40.9</v>
      </c>
      <c r="AE38">
        <v>1</v>
      </c>
      <c r="AF38">
        <v>11</v>
      </c>
      <c r="AG38">
        <v>1</v>
      </c>
      <c r="AH38">
        <v>0</v>
      </c>
      <c r="AI38">
        <v>0</v>
      </c>
      <c r="AJ38" s="37" t="s">
        <v>509</v>
      </c>
    </row>
    <row r="39" spans="1:36">
      <c r="J39" s="27">
        <f>SUM(J23:J38)</f>
        <v>1343</v>
      </c>
      <c r="K39" s="42">
        <f t="shared" ref="K39:AI39" si="1">SUM(K23:K38)</f>
        <v>11</v>
      </c>
      <c r="L39" s="27">
        <f t="shared" si="1"/>
        <v>1</v>
      </c>
      <c r="M39" s="27">
        <f t="shared" si="1"/>
        <v>0</v>
      </c>
      <c r="N39" s="27">
        <f t="shared" si="1"/>
        <v>0</v>
      </c>
      <c r="O39" s="27">
        <f t="shared" si="1"/>
        <v>37</v>
      </c>
      <c r="P39" s="27">
        <f t="shared" si="1"/>
        <v>20</v>
      </c>
      <c r="Q39" s="27">
        <f t="shared" si="1"/>
        <v>0</v>
      </c>
      <c r="R39" s="27">
        <f t="shared" si="1"/>
        <v>0</v>
      </c>
      <c r="S39" s="27">
        <f t="shared" si="1"/>
        <v>457</v>
      </c>
      <c r="T39" s="27">
        <f t="shared" si="1"/>
        <v>6</v>
      </c>
      <c r="U39" s="27">
        <f t="shared" si="1"/>
        <v>0</v>
      </c>
      <c r="V39" s="27">
        <f t="shared" si="1"/>
        <v>8</v>
      </c>
      <c r="W39" s="42">
        <f t="shared" si="1"/>
        <v>9.5000000000000018</v>
      </c>
      <c r="X39" s="27">
        <f t="shared" si="1"/>
        <v>9.5000000000000018</v>
      </c>
      <c r="Y39" s="27">
        <f t="shared" si="1"/>
        <v>1.5000000000000002</v>
      </c>
      <c r="Z39" s="27">
        <f t="shared" si="1"/>
        <v>36</v>
      </c>
      <c r="AA39" s="27">
        <f t="shared" si="1"/>
        <v>4</v>
      </c>
      <c r="AB39" s="27">
        <f t="shared" si="1"/>
        <v>207</v>
      </c>
      <c r="AC39" s="27">
        <f t="shared" si="1"/>
        <v>318</v>
      </c>
      <c r="AD39" s="27">
        <f t="shared" si="1"/>
        <v>1053.4000000000001</v>
      </c>
      <c r="AE39" s="27">
        <f t="shared" si="1"/>
        <v>26</v>
      </c>
      <c r="AF39" s="27">
        <f t="shared" si="1"/>
        <v>214</v>
      </c>
      <c r="AG39" s="27">
        <f t="shared" si="1"/>
        <v>12</v>
      </c>
      <c r="AH39" s="27">
        <f t="shared" si="1"/>
        <v>16</v>
      </c>
      <c r="AI39" s="27">
        <f t="shared" si="1"/>
        <v>6</v>
      </c>
    </row>
    <row r="41" spans="1:36">
      <c r="J41">
        <f>J39/90</f>
        <v>14.922222222222222</v>
      </c>
    </row>
    <row r="43" spans="1:36">
      <c r="J43">
        <f>K18/J20</f>
        <v>0.57569296375266521</v>
      </c>
      <c r="K43">
        <f>W18/J20</f>
        <v>0.42217484008528788</v>
      </c>
    </row>
    <row r="44" spans="1:36">
      <c r="J44">
        <f>K39/J41</f>
        <v>0.73715562174236782</v>
      </c>
      <c r="K44">
        <f>W39/J41</f>
        <v>0.63663440059568144</v>
      </c>
    </row>
  </sheetData>
  <mergeCells count="7">
    <mergeCell ref="AF1:AG1"/>
    <mergeCell ref="AH1:AI1"/>
    <mergeCell ref="A1:J1"/>
    <mergeCell ref="K1:V1"/>
    <mergeCell ref="W1:Y1"/>
    <mergeCell ref="Z1:AA1"/>
    <mergeCell ref="AB1:AE1"/>
  </mergeCells>
  <hyperlinks>
    <hyperlink ref="A3" r:id="rId1" display="8/12/2023" xr:uid="{559F2B2B-BE14-4FB8-8377-2CAEF80D0E1A}"/>
    <hyperlink ref="C3" r:id="rId2" xr:uid="{38C2F7EB-49E2-4F94-9565-3DF004AD4014}"/>
    <hyperlink ref="F3" r:id="rId3" xr:uid="{0B1BB2D5-76E8-495C-A778-61BBCE9D4814}"/>
    <hyperlink ref="G3" r:id="rId4" xr:uid="{532F25A5-B8F1-48E7-9F6C-B35FCB0B645C}"/>
    <hyperlink ref="AJ3" r:id="rId5" xr:uid="{D67B2BC1-057F-41BE-8791-B3C3EE8A9F70}"/>
    <hyperlink ref="A4" r:id="rId6" display="8/18/2023" xr:uid="{408BA937-A853-48C5-AC56-1F6DB5E4C6BB}"/>
    <hyperlink ref="C4" r:id="rId7" xr:uid="{B39A1C4F-33FE-4FF7-98AA-EDE5B203BB36}"/>
    <hyperlink ref="F4" r:id="rId8" xr:uid="{A1778C38-7528-4C77-8335-C00A7051C153}"/>
    <hyperlink ref="G4" r:id="rId9" xr:uid="{EC42B265-7AE9-4302-868B-8F6460A2806E}"/>
    <hyperlink ref="AJ4" r:id="rId10" xr:uid="{C9E4EDA3-F818-499D-BE62-00B6254692A9}"/>
    <hyperlink ref="A5" r:id="rId11" display="8/26/2023" xr:uid="{098BAF5C-D296-43E1-8309-60BE18664992}"/>
    <hyperlink ref="C5" r:id="rId12" xr:uid="{8271BF09-9F0F-4184-9459-E8008F78531A}"/>
    <hyperlink ref="F5" r:id="rId13" xr:uid="{D439CE21-A56B-4368-9B29-0E29E8A2D43F}"/>
    <hyperlink ref="G5" r:id="rId14" xr:uid="{3E31D75C-BABE-4E9A-939D-A7B4A8F5EEB8}"/>
    <hyperlink ref="AJ5" r:id="rId15" xr:uid="{8FC22514-BDD1-40E9-8A9A-2CF397B84241}"/>
    <hyperlink ref="A6" r:id="rId16" display="9/2/2023" xr:uid="{912500E2-2BCC-41DD-A4FF-BA783E1EEEFF}"/>
    <hyperlink ref="C6" r:id="rId17" xr:uid="{F53D238C-FC16-4FBB-8779-826976A73938}"/>
    <hyperlink ref="F6" r:id="rId18" xr:uid="{2F7BA9BF-3F90-4EBC-8671-59E5A27F0ECE}"/>
    <hyperlink ref="G6" r:id="rId19" xr:uid="{14A8BC0D-F272-40CC-A76E-71FF9AD3C0D1}"/>
    <hyperlink ref="AJ6" r:id="rId20" xr:uid="{C3008FBB-1809-4DE7-A80D-7C6802B7CD4A}"/>
    <hyperlink ref="A7" r:id="rId21" display="9/18/2023" xr:uid="{256F30E7-8140-41A6-A961-6B272ADEBA4F}"/>
    <hyperlink ref="C7" r:id="rId22" xr:uid="{E0CE2BC6-8355-4838-8A72-3C51D50B7C71}"/>
    <hyperlink ref="F7" r:id="rId23" xr:uid="{BBA5658F-734E-40EF-A9D2-EC6B5EB11EAA}"/>
    <hyperlink ref="G7" r:id="rId24" xr:uid="{8C11C030-FEBF-43B0-B664-69FF58641142}"/>
    <hyperlink ref="AJ7" r:id="rId25" xr:uid="{88BF54C6-2962-4951-85A8-25945ED8B376}"/>
    <hyperlink ref="A8" r:id="rId26" display="9/23/2023" xr:uid="{FA595642-94F6-48CF-AC94-9B1E32D0AC14}"/>
    <hyperlink ref="C8" r:id="rId27" xr:uid="{6A97A1C6-6CA4-4E61-AA28-4B522151507C}"/>
    <hyperlink ref="F8" r:id="rId28" xr:uid="{A7CE4AD1-65AF-4021-B1A3-C6B1DDDAD356}"/>
    <hyperlink ref="G8" r:id="rId29" xr:uid="{9BA90CAF-2640-4B76-A2F5-C80FAC171C5D}"/>
    <hyperlink ref="AJ8" r:id="rId30" xr:uid="{D35784CF-0392-4063-BD89-DB015DB8D74F}"/>
    <hyperlink ref="A9" r:id="rId31" display="10/1/2023" xr:uid="{B38AE20B-EF18-4A2C-B5B8-2CC0D1D8FC7A}"/>
    <hyperlink ref="C9" r:id="rId32" xr:uid="{6EBA0881-1D14-4898-94D5-F6254BA8AA79}"/>
    <hyperlink ref="F9" r:id="rId33" xr:uid="{6B281243-D420-451B-AD9C-AF16993C1CF2}"/>
    <hyperlink ref="G9" r:id="rId34" xr:uid="{C59FF64F-B4D3-4B66-8478-50BA5E503319}"/>
    <hyperlink ref="AJ9" r:id="rId35" xr:uid="{8EAD0F55-92B1-4A07-A822-508CF58B7B53}"/>
    <hyperlink ref="A10" r:id="rId36" display="10/7/2023" xr:uid="{96EFD3F8-2E60-435D-BAF6-98A3498E66F6}"/>
    <hyperlink ref="C10" r:id="rId37" xr:uid="{DB93EA20-353B-48D8-83B8-943CE6371184}"/>
    <hyperlink ref="F10" r:id="rId38" xr:uid="{593C376C-3177-4122-93D3-36431E640868}"/>
    <hyperlink ref="G10" r:id="rId39" xr:uid="{7E0430A5-E0CF-481B-AEB7-97D8A0D5554C}"/>
    <hyperlink ref="AJ10" r:id="rId40" xr:uid="{D5D46394-ABF5-403D-8DE9-DA2209E80782}"/>
    <hyperlink ref="A11" r:id="rId41" display="10/21/2023" xr:uid="{C5F774D4-FDCC-469F-B851-85DE5B524543}"/>
    <hyperlink ref="C11" r:id="rId42" xr:uid="{8312F768-276B-4E62-B592-69F84F3D26D3}"/>
    <hyperlink ref="F11" r:id="rId43" xr:uid="{E5DBE2A8-BCBC-4A2F-851D-A74DD905A5E4}"/>
    <hyperlink ref="G11" r:id="rId44" xr:uid="{6CA51DDB-62E5-4C81-A7E5-F725B5F98F86}"/>
    <hyperlink ref="AJ11" r:id="rId45" xr:uid="{6275E403-CF48-4649-A6A8-06562626976D}"/>
    <hyperlink ref="A12" r:id="rId46" display="11/12/2023" xr:uid="{AB9A278D-68B2-4E90-8AF5-99FADE6F19D8}"/>
    <hyperlink ref="C12" r:id="rId47" xr:uid="{D6244757-2BA2-4E5E-A18A-41549E6AF367}"/>
    <hyperlink ref="F12" r:id="rId48" xr:uid="{BE4F35E0-B86F-48E4-B346-351648AEB4F0}"/>
    <hyperlink ref="G12" r:id="rId49" xr:uid="{FCC1C85B-83B8-4238-93F7-957FF9CB178E}"/>
    <hyperlink ref="AJ12" r:id="rId50" xr:uid="{728367E7-DF99-4C70-842A-782702E2D4C7}"/>
    <hyperlink ref="A13" r:id="rId51" display="11/25/2023" xr:uid="{154C3150-2D7F-40A6-A938-2AB0FBBE3B20}"/>
    <hyperlink ref="C13" r:id="rId52" xr:uid="{85B4E243-47FB-46EF-9769-BC4D0EB86210}"/>
    <hyperlink ref="F13" r:id="rId53" xr:uid="{2D5A2BBF-0F7C-402C-AF5B-520166E63CDA}"/>
    <hyperlink ref="G13" r:id="rId54" xr:uid="{1D906FD7-3BC0-4333-9FE1-C6A6A885E446}"/>
    <hyperlink ref="AJ13" r:id="rId55" xr:uid="{03B898AA-69BB-4219-9612-B60958B2F8F7}"/>
    <hyperlink ref="A14" r:id="rId56" display="12/2/2023" xr:uid="{C16ED051-FF0A-4F60-A98D-D7AEBFE74FDB}"/>
    <hyperlink ref="C14" r:id="rId57" xr:uid="{B60297D9-9624-44BE-9370-59C6B509FFD6}"/>
    <hyperlink ref="F14" r:id="rId58" xr:uid="{11967AD8-53B1-4628-AE97-C3C8B8EBDFF1}"/>
    <hyperlink ref="G14" r:id="rId59" xr:uid="{C0782604-32FB-443E-B468-69A0D1539ECE}"/>
    <hyperlink ref="AJ14" r:id="rId60" xr:uid="{3CD0D22F-62DF-4689-B08D-E88DD964C11A}"/>
    <hyperlink ref="A15" r:id="rId61" display="12/6/2023" xr:uid="{47502D00-455A-4672-B11D-A54C3379FDCF}"/>
    <hyperlink ref="C15" r:id="rId62" xr:uid="{7EB24D60-50AE-45BF-8B86-287B8B995DC9}"/>
    <hyperlink ref="F15" r:id="rId63" xr:uid="{EA88B0CD-1122-4A10-A191-F07CD7349FAA}"/>
    <hyperlink ref="G15" r:id="rId64" xr:uid="{DC8D88D5-CE55-4AE2-9D14-99BF520A77D3}"/>
    <hyperlink ref="AJ15" r:id="rId65" xr:uid="{F12EDD25-ADA4-4F02-88E8-C401FC0DDECD}"/>
    <hyperlink ref="A16" r:id="rId66" display="12/9/2023" xr:uid="{B668BAFA-AA82-4066-AC4A-2B0CB1FE8D69}"/>
    <hyperlink ref="C16" r:id="rId67" xr:uid="{3BC3B3DC-E9CA-44A7-9143-56E6F15F66C7}"/>
    <hyperlink ref="F16" r:id="rId68" xr:uid="{4FE19185-655E-4EB5-973F-BB1F75D9D8A8}"/>
    <hyperlink ref="G16" r:id="rId69" xr:uid="{7CA10A5E-3389-40D7-A7EF-5FA0B0F87DE8}"/>
    <hyperlink ref="AJ16" r:id="rId70" xr:uid="{1B10C2BD-F8F8-47EE-A8CD-8058F11897B4}"/>
    <hyperlink ref="A17" r:id="rId71" display="12/15/2023" xr:uid="{50B00EA7-CC04-4F92-9DC4-49D7BFE589DA}"/>
    <hyperlink ref="C17" r:id="rId72" xr:uid="{8D0BC52B-533E-4344-9DEA-90EE628D3874}"/>
    <hyperlink ref="F17" r:id="rId73" xr:uid="{A9B21A8C-80DE-49DC-B875-C585E3304C34}"/>
    <hyperlink ref="G17" r:id="rId74" xr:uid="{D8D1CBB3-37C2-43EE-8926-D9B4BAC0F21E}"/>
    <hyperlink ref="AJ17" r:id="rId75" xr:uid="{FF0F4D31-9C67-4FB8-BA35-9F9977BD70CE}"/>
    <hyperlink ref="A23" r:id="rId76" display="12/23/2023" xr:uid="{C0DC844F-F281-44CE-950E-E4CAA4A02A16}"/>
    <hyperlink ref="C23" r:id="rId77" xr:uid="{E6304E6D-EBF5-4DB9-AEB0-0A317A65969A}"/>
    <hyperlink ref="F23" r:id="rId78" xr:uid="{2905311F-3AF3-4C4B-A0FE-0548BDA72A19}"/>
    <hyperlink ref="G23" r:id="rId79" xr:uid="{9D1CBE90-DD3C-4DDE-B3E9-5B6B3FDA8F78}"/>
    <hyperlink ref="AJ23" r:id="rId80" xr:uid="{3A36603B-2906-4052-AE89-465D4014EA84}"/>
    <hyperlink ref="A24" r:id="rId81" display="12/26/2023" xr:uid="{01043678-E99C-42B6-9B13-1589243E741F}"/>
    <hyperlink ref="C24" r:id="rId82" xr:uid="{8B02AE79-3DD3-4B1E-985E-9C6892E9CA9E}"/>
    <hyperlink ref="F24" r:id="rId83" xr:uid="{A4F7D168-79C8-44E9-A68F-26AA23E082BE}"/>
    <hyperlink ref="G24" r:id="rId84" xr:uid="{C4A06D9C-1FBA-4FC1-8968-BC8371BCB481}"/>
    <hyperlink ref="AJ24" r:id="rId85" xr:uid="{1A876E7C-8D01-4113-8FC2-76A0AA556A9C}"/>
    <hyperlink ref="A25" r:id="rId86" display="12/30/2023" xr:uid="{A11D2128-2CB4-4EA2-9D9E-7AD3535EF645}"/>
    <hyperlink ref="C25" r:id="rId87" xr:uid="{E533C678-CC56-4BCC-BEFB-B8C7805763E4}"/>
    <hyperlink ref="F25" r:id="rId88" xr:uid="{25F72FE2-4545-4330-9E21-9093A4010E15}"/>
    <hyperlink ref="G25" r:id="rId89" xr:uid="{94002F04-9AAD-4863-A8B0-753DA0E8C5EC}"/>
    <hyperlink ref="AJ25" r:id="rId90" xr:uid="{5C1A7A5E-E374-45F9-863F-003507E75BC3}"/>
    <hyperlink ref="A26" r:id="rId91" display="1/20/2024" xr:uid="{E3E69F28-E411-4080-9DD4-BE5A42789EF3}"/>
    <hyperlink ref="C26" r:id="rId92" xr:uid="{77FE53F5-FFA6-4798-9077-4554A58FB05F}"/>
    <hyperlink ref="F26" r:id="rId93" xr:uid="{20ECD26B-020E-4E71-A03B-FBE580F7309D}"/>
    <hyperlink ref="G26" r:id="rId94" xr:uid="{0165D09C-B94F-473B-945C-4B0CFD37FE39}"/>
    <hyperlink ref="AJ26" r:id="rId95" xr:uid="{91591045-604A-43E4-8541-10BB9FFE3E6C}"/>
    <hyperlink ref="A27" r:id="rId96" display="1/30/2024" xr:uid="{9EE0A61B-AF02-4A7F-AD15-0FC248EB62BE}"/>
    <hyperlink ref="C27" r:id="rId97" xr:uid="{A0C0C008-5645-44A2-A58D-905875C0E2EB}"/>
    <hyperlink ref="F27" r:id="rId98" xr:uid="{5F0F246B-DDA9-4680-91EF-628E6613E6A9}"/>
    <hyperlink ref="G27" r:id="rId99" xr:uid="{1519A755-37D6-45CE-952F-95917C800A62}"/>
    <hyperlink ref="AJ27" r:id="rId100" xr:uid="{5D773234-2B01-4BB8-977F-2EF090CFE7EE}"/>
    <hyperlink ref="A28" r:id="rId101" display="3/10/2024" xr:uid="{BF342D65-445B-4A6C-A0F6-51E525647D9A}"/>
    <hyperlink ref="C28" r:id="rId102" xr:uid="{9EDE7998-AF49-4DB1-ACB2-305F393C8168}"/>
    <hyperlink ref="F28" r:id="rId103" xr:uid="{3CF4A5C8-8276-49BB-A807-6CA21ACCC1F4}"/>
    <hyperlink ref="G28" r:id="rId104" xr:uid="{8A1CC6E1-BA9A-48F6-8320-ACD23B023B92}"/>
    <hyperlink ref="AJ28" r:id="rId105" xr:uid="{5212E4CE-19EE-4806-8BFC-35E6041E3CA9}"/>
    <hyperlink ref="A29" r:id="rId106" display="3/16/2024" xr:uid="{3386A4F1-E90D-465E-A0CB-E18F186F62EC}"/>
    <hyperlink ref="C29" r:id="rId107" xr:uid="{4FBFC76E-50D1-46C0-BA5E-127FA48C866B}"/>
    <hyperlink ref="F29" r:id="rId108" xr:uid="{843ED994-88B0-4E3D-A977-C6F9C87F0AF9}"/>
    <hyperlink ref="G29" r:id="rId109" xr:uid="{2B2A2E68-2D0D-4D03-9E60-EC21CEDEC65E}"/>
    <hyperlink ref="AJ29" r:id="rId110" xr:uid="{514CC9AB-AC2C-42F5-8079-E826F94B4FD4}"/>
    <hyperlink ref="A30" r:id="rId111" display="3/30/2024" xr:uid="{0FE39AEC-CEA4-4AB8-9263-7D6F474F27C8}"/>
    <hyperlink ref="C30" r:id="rId112" xr:uid="{8856CC9F-DDA4-4DD1-B1C6-2254637B1122}"/>
    <hyperlink ref="F30" r:id="rId113" xr:uid="{13F764E4-9419-4531-8E4E-4126C6591B8E}"/>
    <hyperlink ref="G30" r:id="rId114" xr:uid="{4B9D945F-A444-4A77-A0BE-1C5A28AB5176}"/>
    <hyperlink ref="AJ30" r:id="rId115" xr:uid="{BAE51568-DC3F-417D-A793-5F438B44B562}"/>
    <hyperlink ref="A31" r:id="rId116" display="4/2/2024" xr:uid="{838A516D-4789-478E-B11C-C5A2D7D700A3}"/>
    <hyperlink ref="C31" r:id="rId117" xr:uid="{0C7A6B95-92ED-4B46-B1DB-8A9A82355BDB}"/>
    <hyperlink ref="F31" r:id="rId118" xr:uid="{311CD06A-4360-4810-A9BB-FD7D9920F95A}"/>
    <hyperlink ref="G31" r:id="rId119" xr:uid="{2DE920CD-A27B-4158-BCFD-9EF4DA348B07}"/>
    <hyperlink ref="AJ31" r:id="rId120" xr:uid="{9B7639DC-DB08-45F1-8F54-1AB8FD9AD538}"/>
    <hyperlink ref="A32" r:id="rId121" display="4/7/2024" xr:uid="{97E47C28-5C21-4895-A35A-BD92E9BF2F1F}"/>
    <hyperlink ref="C32" r:id="rId122" xr:uid="{8C251772-E877-47E1-AE5A-00C47E4F3536}"/>
    <hyperlink ref="F32" r:id="rId123" xr:uid="{45628C92-972B-4F7E-B40F-08DAB774D69A}"/>
    <hyperlink ref="G32" r:id="rId124" xr:uid="{52519BF0-627E-4853-8F15-152B0EC72903}"/>
    <hyperlink ref="AJ32" r:id="rId125" xr:uid="{65F34CFF-F162-45FC-A99E-47FF9131C49A}"/>
    <hyperlink ref="A33" r:id="rId126" display="4/13/2024" xr:uid="{9C3553E9-8B07-48D1-8CE3-27BCC85AABA0}"/>
    <hyperlink ref="C33" r:id="rId127" xr:uid="{D7FE0467-394D-4977-AD23-87729FE9DEB1}"/>
    <hyperlink ref="F33" r:id="rId128" xr:uid="{E8BBB369-659C-4A98-8728-A45AC44A9480}"/>
    <hyperlink ref="G33" r:id="rId129" xr:uid="{8A962E1C-BF90-46B7-860E-1CBA7560819B}"/>
    <hyperlink ref="AJ33" r:id="rId130" xr:uid="{A7109175-29CC-4DD2-836D-A5868BE179D3}"/>
    <hyperlink ref="A34" r:id="rId131" display="4/21/2024" xr:uid="{7CD8C1B9-4953-4BD2-87EB-9531666CDE12}"/>
    <hyperlink ref="C34" r:id="rId132" xr:uid="{7DC134EC-C6F6-4A88-9D36-B22ECF7ACBA8}"/>
    <hyperlink ref="F34" r:id="rId133" xr:uid="{A8938249-E8C3-4725-BD7D-757F18EB9547}"/>
    <hyperlink ref="G34" r:id="rId134" xr:uid="{50EDFB73-5A10-4457-8633-65D6C61753A6}"/>
    <hyperlink ref="AJ34" r:id="rId135" xr:uid="{F8B612C2-9A64-440B-9FFD-817B8DDDEE05}"/>
    <hyperlink ref="A35" r:id="rId136" display="4/28/2024" xr:uid="{00FA1BF7-6B3C-4882-81D7-70D947BED7CC}"/>
    <hyperlink ref="C35" r:id="rId137" xr:uid="{9805F7C1-4BC7-476C-9221-E419720F1EF9}"/>
    <hyperlink ref="F35" r:id="rId138" xr:uid="{25D67718-8170-4572-A8B4-7C48FE809E3A}"/>
    <hyperlink ref="G35" r:id="rId139" xr:uid="{EECBB2F3-1A97-44F6-AD2C-0EABCEAFE758}"/>
    <hyperlink ref="AJ35" r:id="rId140" xr:uid="{93109AA6-09F7-4D01-99E0-23E78386557B}"/>
    <hyperlink ref="A36" r:id="rId141" display="5/4/2024" xr:uid="{518F5CCA-2DDF-436C-B9C0-DABD51636F16}"/>
    <hyperlink ref="C36" r:id="rId142" xr:uid="{D8DC96B4-6444-4C95-B68F-D80CC9AAAE08}"/>
    <hyperlink ref="F36" r:id="rId143" xr:uid="{AA0CF828-A54F-4F2A-9B5A-E67CDBE5DD4E}"/>
    <hyperlink ref="G36" r:id="rId144" xr:uid="{E3EE8A42-DEDD-4FA0-A7A3-FF5DF3260762}"/>
    <hyperlink ref="AJ36" r:id="rId145" xr:uid="{82A00167-9351-4322-9D7A-FBD4E5587E37}"/>
    <hyperlink ref="A37" r:id="rId146" display="5/11/2024" xr:uid="{7215E377-A7CC-45DA-A204-7EF3ED14AF9C}"/>
    <hyperlink ref="C37" r:id="rId147" xr:uid="{A9D7BE1B-CA5B-4DFB-8477-C9D37F7263D8}"/>
    <hyperlink ref="F37" r:id="rId148" xr:uid="{4158986D-A768-4855-94C9-82F4365507DF}"/>
    <hyperlink ref="G37" r:id="rId149" xr:uid="{C3AD4DFB-ADA0-4CA5-B17F-CB47D2EB530B}"/>
    <hyperlink ref="AJ37" r:id="rId150" xr:uid="{BE9067E9-6755-4E7D-B48C-1A080A4922B7}"/>
    <hyperlink ref="A38" r:id="rId151" display="5/19/2024" xr:uid="{9F359DC6-9AB5-48E7-8FAE-59B147CEA08C}"/>
    <hyperlink ref="C38" r:id="rId152" xr:uid="{6A36F319-A865-4C4E-97A4-D50973C745E4}"/>
    <hyperlink ref="F38" r:id="rId153" xr:uid="{4276F0CD-3D51-4DD6-AE53-DC3B64F0270B}"/>
    <hyperlink ref="G38" r:id="rId154" xr:uid="{60D495CF-4678-41C5-9758-6B06D696B774}"/>
    <hyperlink ref="AJ38" r:id="rId155" xr:uid="{4CC7AFBF-BC7F-44C2-9E40-56257D0C308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71"/>
  <sheetViews>
    <sheetView topLeftCell="A30" workbookViewId="0">
      <selection activeCell="A39" sqref="A39"/>
    </sheetView>
  </sheetViews>
  <sheetFormatPr defaultRowHeight="15"/>
  <cols>
    <col min="1" max="1" width="21.140625" bestFit="1" customWidth="1"/>
    <col min="3" max="7" width="9.140625" style="5"/>
    <col min="8" max="10" width="9.140625" style="4"/>
    <col min="11" max="11" width="12.85546875" style="4" bestFit="1" customWidth="1"/>
    <col min="12" max="14" width="9.28515625" style="5" bestFit="1" customWidth="1"/>
    <col min="15" max="22" width="9.28515625" bestFit="1" customWidth="1"/>
    <col min="23" max="23" width="15" bestFit="1" customWidth="1"/>
    <col min="24" max="26" width="9.7109375" bestFit="1" customWidth="1"/>
  </cols>
  <sheetData>
    <row r="1" spans="1:26">
      <c r="A1" s="2" t="s">
        <v>41</v>
      </c>
      <c r="B1" s="2"/>
      <c r="O1" s="2"/>
      <c r="P1" s="2"/>
      <c r="Q1" s="2"/>
      <c r="R1" s="2"/>
      <c r="S1" s="2"/>
      <c r="T1" s="2"/>
      <c r="U1" s="2"/>
      <c r="V1" s="2"/>
      <c r="W1" s="2"/>
      <c r="X1" s="2"/>
      <c r="Y1" s="2"/>
      <c r="Z1" s="2"/>
    </row>
    <row r="2" spans="1:26">
      <c r="A2" s="2" t="s">
        <v>42</v>
      </c>
      <c r="B2" s="2"/>
      <c r="O2" s="2"/>
      <c r="P2" s="2"/>
      <c r="Q2" s="2"/>
      <c r="R2" s="2"/>
      <c r="S2" s="2"/>
      <c r="T2" s="2"/>
      <c r="U2" s="2"/>
      <c r="V2" s="2"/>
      <c r="W2" s="2"/>
      <c r="X2" s="2"/>
      <c r="Y2" s="2"/>
      <c r="Z2" s="2"/>
    </row>
    <row r="3" spans="1:26">
      <c r="A3" s="2" t="s">
        <v>43</v>
      </c>
      <c r="B3" s="2"/>
      <c r="O3" s="2" t="s">
        <v>44</v>
      </c>
      <c r="P3" s="2"/>
      <c r="Q3" s="2"/>
      <c r="R3" s="2"/>
      <c r="S3" s="2"/>
      <c r="T3" s="2"/>
      <c r="U3" s="2"/>
      <c r="V3" s="2"/>
      <c r="W3" s="2"/>
      <c r="X3" s="2"/>
      <c r="Y3" s="2"/>
      <c r="Z3" s="2"/>
    </row>
    <row r="4" spans="1:26">
      <c r="A4" s="3" t="s">
        <v>45</v>
      </c>
      <c r="B4" s="3" t="s">
        <v>46</v>
      </c>
      <c r="C4" s="23" t="s">
        <v>47</v>
      </c>
      <c r="D4" s="23" t="s">
        <v>48</v>
      </c>
      <c r="E4" s="23" t="s">
        <v>49</v>
      </c>
      <c r="F4" s="23" t="s">
        <v>50</v>
      </c>
      <c r="G4" s="23" t="s">
        <v>51</v>
      </c>
      <c r="H4" s="22" t="s">
        <v>52</v>
      </c>
      <c r="I4" s="22" t="s">
        <v>53</v>
      </c>
      <c r="J4" s="22" t="s">
        <v>54</v>
      </c>
      <c r="K4" s="22" t="s">
        <v>55</v>
      </c>
      <c r="L4" s="23" t="s">
        <v>56</v>
      </c>
      <c r="M4" s="23" t="s">
        <v>57</v>
      </c>
      <c r="N4" s="23" t="s">
        <v>58</v>
      </c>
      <c r="O4" s="3" t="s">
        <v>59</v>
      </c>
      <c r="P4" s="3" t="s">
        <v>60</v>
      </c>
      <c r="Q4" s="3" t="s">
        <v>61</v>
      </c>
      <c r="R4" s="3" t="s">
        <v>62</v>
      </c>
      <c r="S4" s="3" t="s">
        <v>63</v>
      </c>
      <c r="T4" s="3" t="s">
        <v>64</v>
      </c>
      <c r="U4" s="3" t="s">
        <v>65</v>
      </c>
      <c r="V4" s="3" t="s">
        <v>66</v>
      </c>
      <c r="W4" s="3" t="s">
        <v>67</v>
      </c>
      <c r="X4" s="3" t="s">
        <v>68</v>
      </c>
      <c r="Y4" s="3" t="s">
        <v>69</v>
      </c>
      <c r="Z4" s="3" t="s">
        <v>70</v>
      </c>
    </row>
    <row r="5" spans="1:26">
      <c r="A5" s="2" t="s">
        <v>71</v>
      </c>
      <c r="B5" s="4">
        <v>12.7</v>
      </c>
      <c r="C5" s="5">
        <v>10</v>
      </c>
      <c r="D5" s="5">
        <v>0</v>
      </c>
      <c r="E5" s="5">
        <v>10</v>
      </c>
      <c r="F5" s="5">
        <v>8</v>
      </c>
      <c r="G5" s="5">
        <v>2</v>
      </c>
      <c r="H5" s="4">
        <v>6.1</v>
      </c>
      <c r="I5" s="4">
        <v>4.5</v>
      </c>
      <c r="J5" s="4">
        <v>1</v>
      </c>
      <c r="K5" s="4">
        <v>5.5</v>
      </c>
      <c r="L5" s="5">
        <v>9</v>
      </c>
      <c r="M5" s="5">
        <v>11</v>
      </c>
      <c r="N5" s="5">
        <v>31</v>
      </c>
      <c r="O5" s="2">
        <v>0.78740157480314965</v>
      </c>
      <c r="P5" s="2">
        <v>0</v>
      </c>
      <c r="Q5" s="2">
        <v>0.78740157480314965</v>
      </c>
      <c r="R5" s="2">
        <v>0.62992125984251968</v>
      </c>
      <c r="S5" s="2">
        <v>0.15748031496062989</v>
      </c>
      <c r="T5" s="2">
        <v>0.48031496062992118</v>
      </c>
      <c r="U5" s="2">
        <v>0.35433070866141742</v>
      </c>
      <c r="V5" s="2">
        <v>7.874015748031496E-2</v>
      </c>
      <c r="W5" s="2">
        <v>0.43307086614173229</v>
      </c>
      <c r="X5" s="2">
        <v>0.70866141732283472</v>
      </c>
      <c r="Y5" s="2">
        <v>0.86614173228346458</v>
      </c>
      <c r="Z5" s="2">
        <v>2.4409448818897639</v>
      </c>
    </row>
    <row r="6" spans="1:26">
      <c r="A6" s="2" t="s">
        <v>72</v>
      </c>
      <c r="B6" s="4">
        <v>9.4</v>
      </c>
      <c r="C6" s="5">
        <v>2</v>
      </c>
      <c r="D6" s="5">
        <v>1</v>
      </c>
      <c r="E6" s="5">
        <v>3</v>
      </c>
      <c r="F6" s="5">
        <v>2</v>
      </c>
      <c r="G6" s="5">
        <v>0</v>
      </c>
      <c r="H6" s="4">
        <v>1.4</v>
      </c>
      <c r="I6" s="4">
        <v>1.4</v>
      </c>
      <c r="J6" s="4">
        <v>1.6</v>
      </c>
      <c r="K6" s="4">
        <v>3</v>
      </c>
      <c r="L6" s="5">
        <v>26</v>
      </c>
      <c r="M6" s="5">
        <v>44</v>
      </c>
      <c r="N6" s="5">
        <v>36</v>
      </c>
      <c r="O6" s="2">
        <v>0.21276595744680851</v>
      </c>
      <c r="P6" s="2">
        <v>0.1063829787234043</v>
      </c>
      <c r="Q6" s="2">
        <v>0.31914893617021273</v>
      </c>
      <c r="R6" s="2">
        <v>0.21276595744680851</v>
      </c>
      <c r="S6" s="2">
        <v>0</v>
      </c>
      <c r="T6" s="2">
        <v>0.14893617021276601</v>
      </c>
      <c r="U6" s="2">
        <v>0.14893617021276601</v>
      </c>
      <c r="V6" s="2">
        <v>0.1702127659574468</v>
      </c>
      <c r="W6" s="2">
        <v>0.31914893617021273</v>
      </c>
      <c r="X6" s="2">
        <v>2.76595744680851</v>
      </c>
      <c r="Y6" s="2">
        <v>4.6808510638297873</v>
      </c>
      <c r="Z6" s="2">
        <v>3.8297872340425529</v>
      </c>
    </row>
    <row r="7" spans="1:26">
      <c r="A7" s="2" t="s">
        <v>73</v>
      </c>
      <c r="B7" s="4">
        <v>11.7</v>
      </c>
      <c r="C7" s="5">
        <v>2</v>
      </c>
      <c r="D7" s="5">
        <v>1</v>
      </c>
      <c r="E7" s="5">
        <v>3</v>
      </c>
      <c r="F7" s="5">
        <v>2</v>
      </c>
      <c r="G7" s="5">
        <v>0</v>
      </c>
      <c r="H7" s="4">
        <v>1.2</v>
      </c>
      <c r="I7" s="4">
        <v>1.2</v>
      </c>
      <c r="J7" s="4">
        <v>1.2</v>
      </c>
      <c r="K7" s="4">
        <v>2.5</v>
      </c>
      <c r="L7" s="5">
        <v>59</v>
      </c>
      <c r="M7" s="5">
        <v>31</v>
      </c>
      <c r="N7" s="5">
        <v>92</v>
      </c>
      <c r="O7" s="2">
        <v>0.17094017094017089</v>
      </c>
      <c r="P7" s="2">
        <v>8.5470085470085472E-2</v>
      </c>
      <c r="Q7" s="2">
        <v>0.25641025641025639</v>
      </c>
      <c r="R7" s="2">
        <v>0.17094017094017089</v>
      </c>
      <c r="S7" s="2">
        <v>0</v>
      </c>
      <c r="T7" s="2">
        <v>0.1025641025641026</v>
      </c>
      <c r="U7" s="2">
        <v>0.1025641025641026</v>
      </c>
      <c r="V7" s="2">
        <v>0.1025641025641026</v>
      </c>
      <c r="W7" s="2">
        <v>0.21367521367521369</v>
      </c>
      <c r="X7" s="2">
        <v>5.0427350427350426</v>
      </c>
      <c r="Y7" s="2">
        <v>2.6495726495726499</v>
      </c>
      <c r="Z7" s="2">
        <v>7.8632478632478637</v>
      </c>
    </row>
    <row r="8" spans="1:26">
      <c r="A8" s="2" t="s">
        <v>74</v>
      </c>
      <c r="B8" s="4">
        <v>14</v>
      </c>
      <c r="C8" s="5">
        <v>1</v>
      </c>
      <c r="D8" s="5">
        <v>1</v>
      </c>
      <c r="E8" s="5">
        <v>2</v>
      </c>
      <c r="F8" s="5">
        <v>1</v>
      </c>
      <c r="G8" s="5">
        <v>0</v>
      </c>
      <c r="H8" s="4">
        <v>2</v>
      </c>
      <c r="I8" s="4">
        <v>2</v>
      </c>
      <c r="J8" s="4">
        <v>0.2</v>
      </c>
      <c r="K8" s="4">
        <v>2.2999999999999998</v>
      </c>
      <c r="L8" s="5">
        <v>2</v>
      </c>
      <c r="M8" s="5">
        <v>21</v>
      </c>
      <c r="N8" s="5">
        <v>1</v>
      </c>
      <c r="O8" s="2">
        <v>7.1428571428571425E-2</v>
      </c>
      <c r="P8" s="2">
        <v>7.1428571428571425E-2</v>
      </c>
      <c r="Q8" s="2">
        <v>0.14285714285714279</v>
      </c>
      <c r="R8" s="2">
        <v>7.1428571428571425E-2</v>
      </c>
      <c r="S8" s="2">
        <v>0</v>
      </c>
      <c r="T8" s="2">
        <v>0.14285714285714279</v>
      </c>
      <c r="U8" s="2">
        <v>0.14285714285714279</v>
      </c>
      <c r="V8" s="2">
        <v>1.428571428571429E-2</v>
      </c>
      <c r="W8" s="2">
        <v>0.16428571428571431</v>
      </c>
      <c r="X8" s="2">
        <v>0.14285714285714279</v>
      </c>
      <c r="Y8" s="2">
        <v>1.5</v>
      </c>
      <c r="Z8" s="2">
        <v>7.1428571428571425E-2</v>
      </c>
    </row>
    <row r="9" spans="1:26">
      <c r="A9" s="2" t="s">
        <v>75</v>
      </c>
      <c r="B9" s="4">
        <v>12.5</v>
      </c>
      <c r="C9" s="5">
        <v>1</v>
      </c>
      <c r="D9" s="5">
        <v>0</v>
      </c>
      <c r="E9" s="5">
        <v>1</v>
      </c>
      <c r="F9" s="5">
        <v>1</v>
      </c>
      <c r="G9" s="5">
        <v>0</v>
      </c>
      <c r="H9" s="4">
        <v>1.6</v>
      </c>
      <c r="I9" s="4">
        <v>1.6</v>
      </c>
      <c r="J9" s="4">
        <v>0.7</v>
      </c>
      <c r="K9" s="4">
        <v>2.2999999999999998</v>
      </c>
      <c r="L9" s="5">
        <v>12</v>
      </c>
      <c r="M9" s="5">
        <v>30</v>
      </c>
      <c r="N9" s="5">
        <v>10</v>
      </c>
      <c r="O9" s="2">
        <v>0.08</v>
      </c>
      <c r="P9" s="2">
        <v>0</v>
      </c>
      <c r="Q9" s="2">
        <v>0.08</v>
      </c>
      <c r="R9" s="2">
        <v>0.08</v>
      </c>
      <c r="S9" s="2">
        <v>0</v>
      </c>
      <c r="T9" s="2">
        <v>0.128</v>
      </c>
      <c r="U9" s="2">
        <v>0.128</v>
      </c>
      <c r="V9" s="2">
        <v>5.5999999999999987E-2</v>
      </c>
      <c r="W9" s="2">
        <v>0.184</v>
      </c>
      <c r="X9" s="2">
        <v>0.96</v>
      </c>
      <c r="Y9" s="2">
        <v>2.4</v>
      </c>
      <c r="Z9" s="2">
        <v>0.8</v>
      </c>
    </row>
    <row r="10" spans="1:26">
      <c r="A10" s="2" t="s">
        <v>76</v>
      </c>
      <c r="B10" s="4">
        <v>15</v>
      </c>
      <c r="C10" s="5">
        <v>1</v>
      </c>
      <c r="D10" s="5">
        <v>0</v>
      </c>
      <c r="E10" s="5">
        <v>1</v>
      </c>
      <c r="F10" s="5">
        <v>1</v>
      </c>
      <c r="G10" s="5">
        <v>0</v>
      </c>
      <c r="H10" s="4">
        <v>0.9</v>
      </c>
      <c r="I10" s="4">
        <v>0.9</v>
      </c>
      <c r="J10" s="4">
        <v>0.9</v>
      </c>
      <c r="K10" s="4">
        <v>1.7</v>
      </c>
      <c r="L10" s="5">
        <v>11</v>
      </c>
      <c r="M10" s="5">
        <v>43</v>
      </c>
      <c r="N10" s="5">
        <v>3</v>
      </c>
      <c r="O10" s="2">
        <v>6.6666666666666666E-2</v>
      </c>
      <c r="P10" s="2">
        <v>0</v>
      </c>
      <c r="Q10" s="2">
        <v>6.6666666666666666E-2</v>
      </c>
      <c r="R10" s="2">
        <v>6.6666666666666666E-2</v>
      </c>
      <c r="S10" s="2">
        <v>0</v>
      </c>
      <c r="T10" s="2">
        <v>0.06</v>
      </c>
      <c r="U10" s="2">
        <v>0.06</v>
      </c>
      <c r="V10" s="2">
        <v>0.06</v>
      </c>
      <c r="W10" s="2">
        <v>0.1133333333333333</v>
      </c>
      <c r="X10" s="2">
        <v>0.73333333333333328</v>
      </c>
      <c r="Y10" s="2">
        <v>2.8666666666666671</v>
      </c>
      <c r="Z10" s="2">
        <v>0.2</v>
      </c>
    </row>
    <row r="11" spans="1:26">
      <c r="A11" s="2" t="s">
        <v>77</v>
      </c>
      <c r="B11" s="4">
        <v>1.7</v>
      </c>
      <c r="C11" s="5">
        <v>1</v>
      </c>
      <c r="D11" s="5">
        <v>0</v>
      </c>
      <c r="E11" s="5">
        <v>1</v>
      </c>
      <c r="F11" s="5">
        <v>1</v>
      </c>
      <c r="G11" s="5">
        <v>0</v>
      </c>
      <c r="H11" s="4">
        <v>0.7</v>
      </c>
      <c r="I11" s="4">
        <v>0.7</v>
      </c>
      <c r="J11" s="4">
        <v>0.4</v>
      </c>
      <c r="K11" s="4">
        <v>1.1000000000000001</v>
      </c>
      <c r="L11" s="5">
        <v>7</v>
      </c>
      <c r="M11" s="5">
        <v>4</v>
      </c>
      <c r="N11" s="5">
        <v>12</v>
      </c>
      <c r="O11" s="2">
        <v>0.58823529411764708</v>
      </c>
      <c r="P11" s="2">
        <v>0</v>
      </c>
      <c r="Q11" s="2">
        <v>0.58823529411764708</v>
      </c>
      <c r="R11" s="2">
        <v>0.58823529411764708</v>
      </c>
      <c r="S11" s="2">
        <v>0</v>
      </c>
      <c r="T11" s="2">
        <v>0.41176470588235292</v>
      </c>
      <c r="U11" s="2">
        <v>0.41176470588235292</v>
      </c>
      <c r="V11" s="2">
        <v>0.23529411764705879</v>
      </c>
      <c r="W11" s="2">
        <v>0.6470588235294118</v>
      </c>
      <c r="X11" s="2">
        <v>4.1176470588235299</v>
      </c>
      <c r="Y11" s="2">
        <v>2.3529411764705879</v>
      </c>
      <c r="Z11" s="2">
        <v>7.0588235294117636</v>
      </c>
    </row>
    <row r="12" spans="1:26">
      <c r="A12" s="2" t="s">
        <v>78</v>
      </c>
      <c r="B12" s="4">
        <v>14.3</v>
      </c>
      <c r="C12" s="5">
        <v>1</v>
      </c>
      <c r="D12" s="5">
        <v>0</v>
      </c>
      <c r="E12" s="5">
        <v>1</v>
      </c>
      <c r="F12" s="5">
        <v>1</v>
      </c>
      <c r="G12" s="5">
        <v>0</v>
      </c>
      <c r="H12" s="4">
        <v>0.1</v>
      </c>
      <c r="I12" s="4">
        <v>0.1</v>
      </c>
      <c r="J12" s="4">
        <v>0.4</v>
      </c>
      <c r="K12" s="4">
        <v>0.5</v>
      </c>
      <c r="L12" s="5">
        <v>31</v>
      </c>
      <c r="M12" s="5">
        <v>56</v>
      </c>
      <c r="N12" s="5">
        <v>27</v>
      </c>
      <c r="O12" s="2">
        <v>6.9930069930069921E-2</v>
      </c>
      <c r="P12" s="2">
        <v>0</v>
      </c>
      <c r="Q12" s="2">
        <v>6.9930069930069921E-2</v>
      </c>
      <c r="R12" s="2">
        <v>6.9930069930069921E-2</v>
      </c>
      <c r="S12" s="2">
        <v>0</v>
      </c>
      <c r="T12" s="2">
        <v>6.993006993006993E-3</v>
      </c>
      <c r="U12" s="2">
        <v>6.993006993006993E-3</v>
      </c>
      <c r="V12" s="2">
        <v>2.7972027972027969E-2</v>
      </c>
      <c r="W12" s="2">
        <v>3.4965034965034961E-2</v>
      </c>
      <c r="X12" s="2">
        <v>2.1678321678321679</v>
      </c>
      <c r="Y12" s="2">
        <v>3.9160839160839158</v>
      </c>
      <c r="Z12" s="2">
        <v>1.8881118881118879</v>
      </c>
    </row>
    <row r="13" spans="1:26">
      <c r="A13" s="2" t="s">
        <v>79</v>
      </c>
      <c r="B13" s="4">
        <v>9</v>
      </c>
      <c r="C13" s="5">
        <v>0</v>
      </c>
      <c r="D13" s="5">
        <v>2</v>
      </c>
      <c r="E13" s="5">
        <v>2</v>
      </c>
      <c r="F13" s="5">
        <v>0</v>
      </c>
      <c r="G13" s="5">
        <v>0</v>
      </c>
      <c r="H13" s="4">
        <v>0.9</v>
      </c>
      <c r="I13" s="4">
        <v>0.9</v>
      </c>
      <c r="J13" s="4">
        <v>1.2</v>
      </c>
      <c r="K13" s="4">
        <v>2.1</v>
      </c>
      <c r="L13" s="5">
        <v>27</v>
      </c>
      <c r="M13" s="5">
        <v>15</v>
      </c>
      <c r="N13" s="5">
        <v>57</v>
      </c>
      <c r="O13" s="2">
        <v>0</v>
      </c>
      <c r="P13" s="2">
        <v>0.22222222222222221</v>
      </c>
      <c r="Q13" s="2">
        <v>0.22222222222222221</v>
      </c>
      <c r="R13" s="2">
        <v>0</v>
      </c>
      <c r="S13" s="2">
        <v>0</v>
      </c>
      <c r="T13" s="2">
        <v>0.1</v>
      </c>
      <c r="U13" s="2">
        <v>0.1</v>
      </c>
      <c r="V13" s="2">
        <v>0.1333333333333333</v>
      </c>
      <c r="W13" s="2">
        <v>0.23333333333333331</v>
      </c>
      <c r="X13" s="2">
        <v>3</v>
      </c>
      <c r="Y13" s="2">
        <v>1.666666666666667</v>
      </c>
      <c r="Z13" s="2">
        <v>6.333333333333333</v>
      </c>
    </row>
    <row r="14" spans="1:26">
      <c r="A14" s="2" t="s">
        <v>80</v>
      </c>
      <c r="B14" s="4">
        <v>9.1</v>
      </c>
      <c r="C14" s="5">
        <v>0</v>
      </c>
      <c r="D14" s="5">
        <v>4</v>
      </c>
      <c r="E14" s="5">
        <v>4</v>
      </c>
      <c r="F14" s="5">
        <v>0</v>
      </c>
      <c r="G14" s="5">
        <v>0</v>
      </c>
      <c r="H14" s="4">
        <v>0.8</v>
      </c>
      <c r="I14" s="4">
        <v>0.8</v>
      </c>
      <c r="J14" s="4">
        <v>2</v>
      </c>
      <c r="K14" s="4">
        <v>2.8</v>
      </c>
      <c r="L14" s="5">
        <v>19</v>
      </c>
      <c r="M14" s="5">
        <v>42</v>
      </c>
      <c r="N14" s="5">
        <v>38</v>
      </c>
      <c r="O14" s="2">
        <v>0</v>
      </c>
      <c r="P14" s="2">
        <v>0.43956043956043961</v>
      </c>
      <c r="Q14" s="2">
        <v>0.43956043956043961</v>
      </c>
      <c r="R14" s="2">
        <v>0</v>
      </c>
      <c r="S14" s="2">
        <v>0</v>
      </c>
      <c r="T14" s="2">
        <v>8.7912087912087919E-2</v>
      </c>
      <c r="U14" s="2">
        <v>8.7912087912087919E-2</v>
      </c>
      <c r="V14" s="2">
        <v>0.2197802197802198</v>
      </c>
      <c r="W14" s="2">
        <v>0.30769230769230771</v>
      </c>
      <c r="X14" s="2">
        <v>2.087912087912088</v>
      </c>
      <c r="Y14" s="2">
        <v>4.6153846153846159</v>
      </c>
      <c r="Z14" s="2">
        <v>4.1758241758241761</v>
      </c>
    </row>
    <row r="15" spans="1:26">
      <c r="A15" s="2" t="s">
        <v>81</v>
      </c>
      <c r="B15" s="4">
        <v>7.8</v>
      </c>
      <c r="C15" s="5">
        <v>0</v>
      </c>
      <c r="D15" s="5">
        <v>0</v>
      </c>
      <c r="E15" s="5">
        <v>0</v>
      </c>
      <c r="F15" s="5">
        <v>0</v>
      </c>
      <c r="G15" s="5">
        <v>0</v>
      </c>
      <c r="H15" s="4">
        <v>0.7</v>
      </c>
      <c r="I15" s="4">
        <v>0.7</v>
      </c>
      <c r="J15" s="4">
        <v>0.2</v>
      </c>
      <c r="K15" s="4">
        <v>0.9</v>
      </c>
      <c r="L15" s="5">
        <v>7</v>
      </c>
      <c r="M15" s="5">
        <v>26</v>
      </c>
      <c r="N15" s="5">
        <v>10</v>
      </c>
      <c r="O15" s="2">
        <v>0</v>
      </c>
      <c r="P15" s="2">
        <v>0</v>
      </c>
      <c r="Q15" s="2">
        <v>0</v>
      </c>
      <c r="R15" s="2">
        <v>0</v>
      </c>
      <c r="S15" s="2">
        <v>0</v>
      </c>
      <c r="T15" s="2">
        <v>8.9743589743589744E-2</v>
      </c>
      <c r="U15" s="2">
        <v>8.9743589743589744E-2</v>
      </c>
      <c r="V15" s="2">
        <v>2.564102564102564E-2</v>
      </c>
      <c r="W15" s="2">
        <v>0.1153846153846154</v>
      </c>
      <c r="X15" s="2">
        <v>0.89743589743589747</v>
      </c>
      <c r="Y15" s="2">
        <v>3.333333333333333</v>
      </c>
      <c r="Z15" s="2">
        <v>1.2820512820512819</v>
      </c>
    </row>
    <row r="16" spans="1:26">
      <c r="A16" s="2" t="s">
        <v>82</v>
      </c>
      <c r="B16" s="4">
        <v>6.2</v>
      </c>
      <c r="C16" s="5">
        <v>0</v>
      </c>
      <c r="D16" s="5">
        <v>0</v>
      </c>
      <c r="E16" s="5">
        <v>0</v>
      </c>
      <c r="F16" s="5">
        <v>0</v>
      </c>
      <c r="G16" s="5">
        <v>0</v>
      </c>
      <c r="H16" s="4">
        <v>0.7</v>
      </c>
      <c r="I16" s="4">
        <v>0.7</v>
      </c>
      <c r="J16" s="4">
        <v>0.3</v>
      </c>
      <c r="K16" s="4">
        <v>1</v>
      </c>
      <c r="L16" s="5">
        <v>15</v>
      </c>
      <c r="M16" s="5">
        <v>16</v>
      </c>
      <c r="N16" s="5">
        <v>21</v>
      </c>
      <c r="O16" s="2">
        <v>0</v>
      </c>
      <c r="P16" s="2">
        <v>0</v>
      </c>
      <c r="Q16" s="2">
        <v>0</v>
      </c>
      <c r="R16" s="2">
        <v>0</v>
      </c>
      <c r="S16" s="2">
        <v>0</v>
      </c>
      <c r="T16" s="2">
        <v>0.1129032258064516</v>
      </c>
      <c r="U16" s="2">
        <v>0.1129032258064516</v>
      </c>
      <c r="V16" s="2">
        <v>4.8387096774193547E-2</v>
      </c>
      <c r="W16" s="2">
        <v>0.16129032258064521</v>
      </c>
      <c r="X16" s="2">
        <v>2.419354838709677</v>
      </c>
      <c r="Y16" s="2">
        <v>2.580645161290323</v>
      </c>
      <c r="Z16" s="2">
        <v>3.387096774193548</v>
      </c>
    </row>
    <row r="17" spans="1:26">
      <c r="A17" s="2" t="s">
        <v>83</v>
      </c>
      <c r="B17" s="4">
        <v>5.3</v>
      </c>
      <c r="C17" s="5">
        <v>0</v>
      </c>
      <c r="D17" s="5">
        <v>1</v>
      </c>
      <c r="E17" s="5">
        <v>1</v>
      </c>
      <c r="F17" s="5">
        <v>0</v>
      </c>
      <c r="G17" s="5">
        <v>0</v>
      </c>
      <c r="H17" s="4">
        <v>0.5</v>
      </c>
      <c r="I17" s="4">
        <v>0.5</v>
      </c>
      <c r="J17" s="4">
        <v>1.3</v>
      </c>
      <c r="K17" s="4">
        <v>1.8</v>
      </c>
      <c r="L17" s="5">
        <v>16</v>
      </c>
      <c r="M17" s="5">
        <v>12</v>
      </c>
      <c r="N17" s="5">
        <v>30</v>
      </c>
      <c r="O17" s="2">
        <v>0</v>
      </c>
      <c r="P17" s="2">
        <v>0.18867924528301891</v>
      </c>
      <c r="Q17" s="2">
        <v>0.18867924528301891</v>
      </c>
      <c r="R17" s="2">
        <v>0</v>
      </c>
      <c r="S17" s="2">
        <v>0</v>
      </c>
      <c r="T17" s="2">
        <v>9.4339622641509441E-2</v>
      </c>
      <c r="U17" s="2">
        <v>9.4339622641509441E-2</v>
      </c>
      <c r="V17" s="2">
        <v>0.24528301886792461</v>
      </c>
      <c r="W17" s="2">
        <v>0.339622641509434</v>
      </c>
      <c r="X17" s="2">
        <v>3.0188679245283021</v>
      </c>
      <c r="Y17" s="2">
        <v>2.2641509433962259</v>
      </c>
      <c r="Z17" s="2">
        <v>5.6603773584905666</v>
      </c>
    </row>
    <row r="18" spans="1:26">
      <c r="A18" s="2" t="s">
        <v>84</v>
      </c>
      <c r="B18" s="4">
        <v>2.2999999999999998</v>
      </c>
      <c r="C18" s="5">
        <v>0</v>
      </c>
      <c r="D18" s="5">
        <v>0</v>
      </c>
      <c r="E18" s="5">
        <v>0</v>
      </c>
      <c r="F18" s="5">
        <v>0</v>
      </c>
      <c r="G18" s="5">
        <v>0</v>
      </c>
      <c r="H18" s="4">
        <v>0.4</v>
      </c>
      <c r="I18" s="4">
        <v>0.4</v>
      </c>
      <c r="J18" s="4">
        <v>0.1</v>
      </c>
      <c r="K18" s="4">
        <v>0.5</v>
      </c>
      <c r="L18" s="5">
        <v>3</v>
      </c>
      <c r="M18" s="5">
        <v>3</v>
      </c>
      <c r="N18" s="5">
        <v>10</v>
      </c>
      <c r="O18" s="2">
        <v>0</v>
      </c>
      <c r="P18" s="2">
        <v>0</v>
      </c>
      <c r="Q18" s="2">
        <v>0</v>
      </c>
      <c r="R18" s="2">
        <v>0</v>
      </c>
      <c r="S18" s="2">
        <v>0</v>
      </c>
      <c r="T18" s="2">
        <v>0.17391304347826089</v>
      </c>
      <c r="U18" s="2">
        <v>0.17391304347826089</v>
      </c>
      <c r="V18" s="2">
        <v>4.3478260869565223E-2</v>
      </c>
      <c r="W18" s="2">
        <v>0.21739130434782611</v>
      </c>
      <c r="X18" s="2">
        <v>1.304347826086957</v>
      </c>
      <c r="Y18" s="2">
        <v>1.304347826086957</v>
      </c>
      <c r="Z18" s="2">
        <v>4.3478260869565224</v>
      </c>
    </row>
    <row r="19" spans="1:26">
      <c r="A19" s="2" t="s">
        <v>85</v>
      </c>
      <c r="B19" s="4">
        <v>8.8000000000000007</v>
      </c>
      <c r="C19" s="5">
        <v>0</v>
      </c>
      <c r="D19" s="5">
        <v>1</v>
      </c>
      <c r="E19" s="5">
        <v>1</v>
      </c>
      <c r="F19" s="5">
        <v>0</v>
      </c>
      <c r="G19" s="5">
        <v>0</v>
      </c>
      <c r="H19" s="4">
        <v>0.2</v>
      </c>
      <c r="I19" s="4">
        <v>0.2</v>
      </c>
      <c r="J19" s="4">
        <v>1</v>
      </c>
      <c r="K19" s="4">
        <v>1.1000000000000001</v>
      </c>
      <c r="L19" s="5">
        <v>20</v>
      </c>
      <c r="M19" s="5">
        <v>28</v>
      </c>
      <c r="N19" s="5">
        <v>24</v>
      </c>
      <c r="O19" s="2">
        <v>0</v>
      </c>
      <c r="P19" s="2">
        <v>0.1136363636363636</v>
      </c>
      <c r="Q19" s="2">
        <v>0.1136363636363636</v>
      </c>
      <c r="R19" s="2">
        <v>0</v>
      </c>
      <c r="S19" s="2">
        <v>0</v>
      </c>
      <c r="T19" s="2">
        <v>2.2727272727272731E-2</v>
      </c>
      <c r="U19" s="2">
        <v>2.2727272727272731E-2</v>
      </c>
      <c r="V19" s="2">
        <v>0.1136363636363636</v>
      </c>
      <c r="W19" s="2">
        <v>0.125</v>
      </c>
      <c r="X19" s="2">
        <v>2.272727272727272</v>
      </c>
      <c r="Y19" s="2">
        <v>3.1818181818181821</v>
      </c>
      <c r="Z19" s="2">
        <v>2.7272727272727271</v>
      </c>
    </row>
    <row r="20" spans="1:26">
      <c r="A20" s="2" t="s">
        <v>86</v>
      </c>
      <c r="B20" s="4">
        <v>4.2</v>
      </c>
      <c r="C20" s="5">
        <v>0</v>
      </c>
      <c r="D20" s="5">
        <v>0</v>
      </c>
      <c r="E20" s="5">
        <v>0</v>
      </c>
      <c r="F20" s="5">
        <v>0</v>
      </c>
      <c r="G20" s="5">
        <v>0</v>
      </c>
      <c r="H20" s="4">
        <v>0.1</v>
      </c>
      <c r="I20" s="4">
        <v>0.1</v>
      </c>
      <c r="J20" s="4">
        <v>0.1</v>
      </c>
      <c r="K20" s="4">
        <v>0.2</v>
      </c>
      <c r="L20" s="5">
        <v>1</v>
      </c>
      <c r="M20" s="5">
        <v>16</v>
      </c>
      <c r="N20" s="5">
        <v>2</v>
      </c>
      <c r="O20" s="2">
        <v>0</v>
      </c>
      <c r="P20" s="2">
        <v>0</v>
      </c>
      <c r="Q20" s="2">
        <v>0</v>
      </c>
      <c r="R20" s="2">
        <v>0</v>
      </c>
      <c r="S20" s="2">
        <v>0</v>
      </c>
      <c r="T20" s="2">
        <v>2.3809523809523812E-2</v>
      </c>
      <c r="U20" s="2">
        <v>2.3809523809523812E-2</v>
      </c>
      <c r="V20" s="2">
        <v>2.3809523809523812E-2</v>
      </c>
      <c r="W20" s="2">
        <v>4.7619047619047623E-2</v>
      </c>
      <c r="X20" s="2">
        <v>0.23809523809523811</v>
      </c>
      <c r="Y20" s="2">
        <v>3.8095238095238089</v>
      </c>
      <c r="Z20" s="2">
        <v>0.47619047619047622</v>
      </c>
    </row>
    <row r="21" spans="1:26">
      <c r="A21" s="2" t="s">
        <v>87</v>
      </c>
      <c r="B21" s="4">
        <v>1</v>
      </c>
      <c r="C21" s="5">
        <v>0</v>
      </c>
      <c r="D21" s="5">
        <v>0</v>
      </c>
      <c r="E21" s="5">
        <v>0</v>
      </c>
      <c r="F21" s="5">
        <v>0</v>
      </c>
      <c r="G21" s="5">
        <v>0</v>
      </c>
      <c r="H21" s="4">
        <v>0.1</v>
      </c>
      <c r="I21" s="4">
        <v>0.1</v>
      </c>
      <c r="J21" s="4">
        <v>0</v>
      </c>
      <c r="K21" s="4">
        <v>0.1</v>
      </c>
      <c r="L21" s="5">
        <v>0</v>
      </c>
      <c r="M21" s="5">
        <v>2</v>
      </c>
      <c r="N21" s="5">
        <v>0</v>
      </c>
      <c r="O21" s="2">
        <v>0</v>
      </c>
      <c r="P21" s="2">
        <v>0</v>
      </c>
      <c r="Q21" s="2">
        <v>0</v>
      </c>
      <c r="R21" s="2">
        <v>0</v>
      </c>
      <c r="S21" s="2">
        <v>0</v>
      </c>
      <c r="T21" s="2">
        <v>0.1</v>
      </c>
      <c r="U21" s="2">
        <v>0.1</v>
      </c>
      <c r="V21" s="2">
        <v>0</v>
      </c>
      <c r="W21" s="2">
        <v>0.1</v>
      </c>
      <c r="X21" s="2">
        <v>0</v>
      </c>
      <c r="Y21" s="2">
        <v>2</v>
      </c>
      <c r="Z21" s="2">
        <v>0</v>
      </c>
    </row>
    <row r="22" spans="1:26">
      <c r="A22" s="2" t="s">
        <v>88</v>
      </c>
      <c r="B22" s="4">
        <v>15</v>
      </c>
      <c r="C22" s="5">
        <v>0</v>
      </c>
      <c r="D22" s="5">
        <v>0</v>
      </c>
      <c r="E22" s="5">
        <v>0</v>
      </c>
      <c r="F22" s="5">
        <v>0</v>
      </c>
      <c r="G22" s="5">
        <v>0</v>
      </c>
      <c r="H22" s="4">
        <v>0</v>
      </c>
      <c r="I22" s="4">
        <v>0</v>
      </c>
      <c r="J22" s="4">
        <v>0</v>
      </c>
      <c r="K22" s="4">
        <v>0</v>
      </c>
      <c r="L22" s="5">
        <v>0</v>
      </c>
      <c r="M22" s="5">
        <v>1</v>
      </c>
      <c r="N22" s="5">
        <v>0</v>
      </c>
      <c r="O22" s="2">
        <v>0</v>
      </c>
      <c r="P22" s="2">
        <v>0</v>
      </c>
      <c r="Q22" s="2">
        <v>0</v>
      </c>
      <c r="R22" s="2">
        <v>0</v>
      </c>
      <c r="S22" s="2">
        <v>0</v>
      </c>
      <c r="T22" s="2">
        <v>0</v>
      </c>
      <c r="U22" s="2">
        <v>0</v>
      </c>
      <c r="V22" s="2">
        <v>0</v>
      </c>
      <c r="W22" s="2">
        <v>0</v>
      </c>
      <c r="X22" s="2">
        <v>0</v>
      </c>
      <c r="Y22" s="2">
        <v>6.6666666666666666E-2</v>
      </c>
      <c r="Z22" s="2">
        <v>0</v>
      </c>
    </row>
    <row r="23" spans="1:26">
      <c r="A23" s="2" t="s">
        <v>89</v>
      </c>
      <c r="B23" s="4">
        <v>2.4</v>
      </c>
      <c r="C23" s="5">
        <v>0</v>
      </c>
      <c r="D23" s="5">
        <v>0</v>
      </c>
      <c r="E23" s="5">
        <v>0</v>
      </c>
      <c r="F23" s="5">
        <v>0</v>
      </c>
      <c r="G23" s="5">
        <v>0</v>
      </c>
      <c r="H23" s="4">
        <v>0</v>
      </c>
      <c r="I23" s="4">
        <v>0</v>
      </c>
      <c r="J23" s="4">
        <v>0</v>
      </c>
      <c r="K23" s="4">
        <v>0</v>
      </c>
      <c r="L23" s="5">
        <v>0</v>
      </c>
      <c r="M23" s="5">
        <v>8</v>
      </c>
      <c r="N23" s="5">
        <v>2</v>
      </c>
      <c r="O23" s="2">
        <v>0</v>
      </c>
      <c r="P23" s="2">
        <v>0</v>
      </c>
      <c r="Q23" s="2">
        <v>0</v>
      </c>
      <c r="R23" s="2">
        <v>0</v>
      </c>
      <c r="S23" s="2">
        <v>0</v>
      </c>
      <c r="T23" s="2">
        <v>0</v>
      </c>
      <c r="U23" s="2">
        <v>0</v>
      </c>
      <c r="V23" s="2">
        <v>0</v>
      </c>
      <c r="W23" s="2">
        <v>0</v>
      </c>
      <c r="X23" s="2">
        <v>0</v>
      </c>
      <c r="Y23" s="2">
        <v>3.333333333333333</v>
      </c>
      <c r="Z23" s="2">
        <v>0.83333333333333337</v>
      </c>
    </row>
    <row r="24" spans="1:26">
      <c r="A24" s="2" t="s">
        <v>90</v>
      </c>
      <c r="B24" s="4">
        <v>0.2</v>
      </c>
      <c r="C24" s="5">
        <v>0</v>
      </c>
      <c r="D24" s="5">
        <v>0</v>
      </c>
      <c r="E24" s="5">
        <v>0</v>
      </c>
      <c r="F24" s="5">
        <v>0</v>
      </c>
      <c r="G24" s="5">
        <v>0</v>
      </c>
      <c r="H24" s="4">
        <v>0</v>
      </c>
      <c r="I24" s="4">
        <v>0</v>
      </c>
      <c r="J24" s="4">
        <v>0</v>
      </c>
      <c r="K24" s="4">
        <v>0</v>
      </c>
      <c r="L24" s="5">
        <v>0</v>
      </c>
      <c r="M24" s="5">
        <v>0</v>
      </c>
      <c r="N24" s="5">
        <v>0</v>
      </c>
      <c r="O24" s="2">
        <v>0</v>
      </c>
      <c r="P24" s="2">
        <v>0</v>
      </c>
      <c r="Q24" s="2">
        <v>0</v>
      </c>
      <c r="R24" s="2">
        <v>0</v>
      </c>
      <c r="S24" s="2">
        <v>0</v>
      </c>
      <c r="T24" s="2">
        <v>0</v>
      </c>
      <c r="U24" s="2">
        <v>0</v>
      </c>
      <c r="V24" s="2">
        <v>0</v>
      </c>
      <c r="W24" s="2">
        <v>0</v>
      </c>
      <c r="X24" s="2">
        <v>0</v>
      </c>
      <c r="Y24" s="2">
        <v>0</v>
      </c>
      <c r="Z24" s="2">
        <v>0</v>
      </c>
    </row>
    <row r="25" spans="1:26">
      <c r="A25" s="2" t="s">
        <v>91</v>
      </c>
      <c r="B25" s="4">
        <v>1.7</v>
      </c>
      <c r="C25" s="5">
        <v>0</v>
      </c>
      <c r="D25" s="5">
        <v>0</v>
      </c>
      <c r="E25" s="5">
        <v>0</v>
      </c>
      <c r="F25" s="5">
        <v>0</v>
      </c>
      <c r="G25" s="5">
        <v>0</v>
      </c>
      <c r="H25" s="4">
        <v>0</v>
      </c>
      <c r="I25" s="4">
        <v>0</v>
      </c>
      <c r="J25" s="4">
        <v>0</v>
      </c>
      <c r="K25" s="4">
        <v>0</v>
      </c>
      <c r="L25" s="5">
        <v>0</v>
      </c>
      <c r="M25" s="5">
        <v>5</v>
      </c>
      <c r="N25" s="5">
        <v>0</v>
      </c>
      <c r="O25" s="2">
        <v>0</v>
      </c>
      <c r="P25" s="2">
        <v>0</v>
      </c>
      <c r="Q25" s="2">
        <v>0</v>
      </c>
      <c r="R25" s="2">
        <v>0</v>
      </c>
      <c r="S25" s="2">
        <v>0</v>
      </c>
      <c r="T25" s="2">
        <v>0</v>
      </c>
      <c r="U25" s="2">
        <v>0</v>
      </c>
      <c r="V25" s="2">
        <v>0</v>
      </c>
      <c r="W25" s="2">
        <v>0</v>
      </c>
      <c r="X25" s="2">
        <v>0</v>
      </c>
      <c r="Y25" s="2">
        <v>2.9411764705882359</v>
      </c>
      <c r="Z25" s="2">
        <v>0</v>
      </c>
    </row>
    <row r="26" spans="1:26">
      <c r="A26" s="2" t="s">
        <v>92</v>
      </c>
      <c r="B26" s="4">
        <v>0.4</v>
      </c>
      <c r="C26" s="5">
        <v>0</v>
      </c>
      <c r="D26" s="5">
        <v>0</v>
      </c>
      <c r="E26" s="5">
        <v>0</v>
      </c>
      <c r="F26" s="5">
        <v>0</v>
      </c>
      <c r="G26" s="5">
        <v>0</v>
      </c>
      <c r="H26" s="4">
        <v>0</v>
      </c>
      <c r="I26" s="4">
        <v>0</v>
      </c>
      <c r="J26" s="4">
        <v>0</v>
      </c>
      <c r="K26" s="4">
        <v>0</v>
      </c>
      <c r="L26" s="5">
        <v>0</v>
      </c>
      <c r="M26" s="5">
        <v>1</v>
      </c>
      <c r="N26" s="5">
        <v>4</v>
      </c>
      <c r="O26" s="2">
        <v>0</v>
      </c>
      <c r="P26" s="2">
        <v>0</v>
      </c>
      <c r="Q26" s="2">
        <v>0</v>
      </c>
      <c r="R26" s="2">
        <v>0</v>
      </c>
      <c r="S26" s="2">
        <v>0</v>
      </c>
      <c r="T26" s="2">
        <v>0</v>
      </c>
      <c r="U26" s="2">
        <v>0</v>
      </c>
      <c r="V26" s="2">
        <v>0</v>
      </c>
      <c r="W26" s="2">
        <v>0</v>
      </c>
      <c r="X26" s="2">
        <v>0</v>
      </c>
      <c r="Y26" s="2">
        <v>2.5</v>
      </c>
      <c r="Z26" s="2">
        <v>10</v>
      </c>
    </row>
    <row r="27" spans="1:26">
      <c r="A27" s="2" t="s">
        <v>93</v>
      </c>
      <c r="B27" s="4">
        <v>0.3</v>
      </c>
      <c r="C27" s="5">
        <v>0</v>
      </c>
      <c r="D27" s="5">
        <v>0</v>
      </c>
      <c r="E27" s="5">
        <v>0</v>
      </c>
      <c r="F27" s="5">
        <v>0</v>
      </c>
      <c r="G27" s="5">
        <v>0</v>
      </c>
      <c r="H27" s="4">
        <v>0</v>
      </c>
      <c r="I27" s="4">
        <v>0</v>
      </c>
      <c r="J27" s="4">
        <v>0</v>
      </c>
      <c r="K27" s="4">
        <v>0</v>
      </c>
      <c r="L27" s="5">
        <v>1</v>
      </c>
      <c r="M27" s="5">
        <v>0</v>
      </c>
      <c r="N27" s="5">
        <v>1</v>
      </c>
      <c r="O27" s="2">
        <v>0</v>
      </c>
      <c r="P27" s="2">
        <v>0</v>
      </c>
      <c r="Q27" s="2">
        <v>0</v>
      </c>
      <c r="R27" s="2">
        <v>0</v>
      </c>
      <c r="S27" s="2">
        <v>0</v>
      </c>
      <c r="T27" s="2">
        <v>0</v>
      </c>
      <c r="U27" s="2">
        <v>0</v>
      </c>
      <c r="V27" s="2">
        <v>0</v>
      </c>
      <c r="W27" s="2">
        <v>0</v>
      </c>
      <c r="X27" s="2">
        <v>3.333333333333333</v>
      </c>
      <c r="Y27" s="2">
        <v>0</v>
      </c>
      <c r="Z27" s="2">
        <v>3.333333333333333</v>
      </c>
    </row>
    <row r="28" spans="1:26">
      <c r="A28" s="2"/>
      <c r="B28" s="4"/>
      <c r="O28" s="2"/>
      <c r="P28" s="2"/>
      <c r="Q28" s="2"/>
      <c r="R28" s="2"/>
      <c r="S28" s="2"/>
      <c r="T28" s="2"/>
      <c r="U28" s="2"/>
      <c r="V28" s="2"/>
      <c r="W28" s="2"/>
      <c r="X28" s="2"/>
      <c r="Y28" s="2"/>
      <c r="Z28" s="2"/>
    </row>
    <row r="29" spans="1:26">
      <c r="A29" s="28" t="s">
        <v>94</v>
      </c>
      <c r="B29" s="29">
        <v>15</v>
      </c>
      <c r="C29" s="30">
        <v>19</v>
      </c>
      <c r="D29" s="30">
        <v>11</v>
      </c>
      <c r="E29" s="30">
        <v>30</v>
      </c>
      <c r="F29" s="30">
        <v>17</v>
      </c>
      <c r="G29" s="30">
        <v>2</v>
      </c>
      <c r="H29" s="29">
        <v>18</v>
      </c>
      <c r="I29" s="29">
        <v>16.399999999999999</v>
      </c>
      <c r="J29" s="29">
        <v>12.3</v>
      </c>
      <c r="K29" s="29">
        <v>28.7</v>
      </c>
      <c r="L29" s="30">
        <v>266</v>
      </c>
      <c r="M29" s="30">
        <v>415</v>
      </c>
      <c r="N29" s="30">
        <v>411</v>
      </c>
      <c r="O29" s="28">
        <v>1.2666666666666671</v>
      </c>
      <c r="P29" s="28">
        <v>0.73333333333333328</v>
      </c>
      <c r="Q29" s="28">
        <v>2</v>
      </c>
      <c r="R29" s="28">
        <v>1.1333333333333331</v>
      </c>
      <c r="S29" s="28">
        <v>0.1333333333333333</v>
      </c>
      <c r="T29" s="28">
        <v>1.2</v>
      </c>
      <c r="U29" s="28">
        <v>1.093333333333333</v>
      </c>
      <c r="V29" s="28">
        <v>0.82000000000000006</v>
      </c>
      <c r="W29" s="28">
        <v>1.9133333333333331</v>
      </c>
      <c r="X29" s="28">
        <v>17.733333333333331</v>
      </c>
      <c r="Y29" s="28">
        <v>27.666666666666671</v>
      </c>
      <c r="Z29" s="28">
        <v>27.4</v>
      </c>
    </row>
    <row r="30" spans="1:26">
      <c r="A30" s="28" t="s">
        <v>95</v>
      </c>
      <c r="B30" s="29">
        <v>15</v>
      </c>
      <c r="C30" s="30">
        <v>18</v>
      </c>
      <c r="D30" s="30">
        <v>13</v>
      </c>
      <c r="E30" s="30">
        <v>31</v>
      </c>
      <c r="F30" s="30">
        <v>17</v>
      </c>
      <c r="G30" s="30">
        <v>1</v>
      </c>
      <c r="H30" s="29">
        <v>16.8</v>
      </c>
      <c r="I30" s="29">
        <v>16</v>
      </c>
      <c r="J30" s="29">
        <v>12.7</v>
      </c>
      <c r="K30" s="29">
        <v>28.8</v>
      </c>
      <c r="L30" s="30">
        <v>394</v>
      </c>
      <c r="M30" s="30">
        <v>757</v>
      </c>
      <c r="N30" s="30">
        <v>751</v>
      </c>
      <c r="O30" s="28">
        <v>1.2</v>
      </c>
      <c r="P30" s="28">
        <v>0.8666666666666667</v>
      </c>
      <c r="Q30" s="28">
        <v>2.0666666666666669</v>
      </c>
      <c r="R30" s="28">
        <v>1.1333333333333331</v>
      </c>
      <c r="S30" s="28">
        <v>6.6666666666666666E-2</v>
      </c>
      <c r="T30" s="28">
        <v>1.1200000000000001</v>
      </c>
      <c r="U30" s="28">
        <v>1.0666666666666671</v>
      </c>
      <c r="V30" s="28">
        <v>0.84666666666666657</v>
      </c>
      <c r="W30" s="28">
        <v>1.92</v>
      </c>
      <c r="X30" s="28">
        <v>26.266666666666669</v>
      </c>
      <c r="Y30" s="28">
        <v>50.466666666666669</v>
      </c>
      <c r="Z30" s="28">
        <v>50.066666666666698</v>
      </c>
    </row>
    <row r="31" spans="1:26">
      <c r="A31" s="2"/>
      <c r="B31" s="2"/>
      <c r="O31" s="2"/>
      <c r="P31" s="2"/>
      <c r="Q31" s="2"/>
      <c r="R31" s="2"/>
      <c r="S31" s="2"/>
      <c r="T31" s="2"/>
      <c r="U31" s="2"/>
      <c r="V31" s="2"/>
      <c r="W31" s="2"/>
      <c r="X31" s="2"/>
      <c r="Y31" s="2"/>
      <c r="Z31" s="2"/>
    </row>
    <row r="32" spans="1:26">
      <c r="A32" s="2"/>
      <c r="B32" s="2"/>
      <c r="O32" s="2"/>
      <c r="P32" s="2"/>
      <c r="Q32" s="2"/>
      <c r="R32" s="2"/>
      <c r="S32" s="2"/>
      <c r="T32" s="2"/>
      <c r="U32" s="2"/>
      <c r="V32" s="2"/>
      <c r="W32" s="2"/>
      <c r="X32" s="2"/>
      <c r="Y32" s="2"/>
      <c r="Z32" s="2"/>
    </row>
    <row r="33" spans="1:26">
      <c r="A33" s="2" t="s">
        <v>96</v>
      </c>
      <c r="B33" s="2"/>
      <c r="O33" s="2"/>
      <c r="P33" s="2"/>
      <c r="Q33" s="2"/>
      <c r="R33" s="2"/>
      <c r="S33" s="2"/>
      <c r="T33" s="2"/>
      <c r="U33" s="2"/>
      <c r="V33" s="2"/>
      <c r="W33" s="2"/>
      <c r="X33" s="2"/>
      <c r="Y33" s="2"/>
      <c r="Z33" s="2"/>
    </row>
    <row r="34" spans="1:26">
      <c r="A34" s="2" t="s">
        <v>43</v>
      </c>
      <c r="B34" s="2"/>
      <c r="O34" s="2" t="s">
        <v>44</v>
      </c>
      <c r="P34" s="2"/>
      <c r="Q34" s="2"/>
      <c r="R34" s="2"/>
      <c r="S34" s="2"/>
      <c r="T34" s="2"/>
      <c r="U34" s="2"/>
      <c r="V34" s="2"/>
      <c r="W34" s="2"/>
      <c r="X34" s="2"/>
      <c r="Y34" s="2"/>
      <c r="Z34" s="2"/>
    </row>
    <row r="35" spans="1:26">
      <c r="A35" s="3" t="s">
        <v>45</v>
      </c>
      <c r="B35" s="3" t="s">
        <v>46</v>
      </c>
      <c r="C35" s="23" t="s">
        <v>47</v>
      </c>
      <c r="D35" s="23" t="s">
        <v>48</v>
      </c>
      <c r="E35" s="23" t="s">
        <v>49</v>
      </c>
      <c r="F35" s="23" t="s">
        <v>50</v>
      </c>
      <c r="G35" s="23" t="s">
        <v>51</v>
      </c>
      <c r="H35" s="22" t="s">
        <v>52</v>
      </c>
      <c r="I35" s="22" t="s">
        <v>53</v>
      </c>
      <c r="J35" s="22" t="s">
        <v>54</v>
      </c>
      <c r="K35" s="22" t="s">
        <v>55</v>
      </c>
      <c r="L35" s="23" t="s">
        <v>56</v>
      </c>
      <c r="M35" s="23" t="s">
        <v>57</v>
      </c>
      <c r="N35" s="23" t="s">
        <v>58</v>
      </c>
      <c r="O35" s="3" t="s">
        <v>59</v>
      </c>
      <c r="P35" s="3" t="s">
        <v>60</v>
      </c>
      <c r="Q35" s="3" t="s">
        <v>61</v>
      </c>
      <c r="R35" s="3" t="s">
        <v>62</v>
      </c>
      <c r="S35" s="3" t="s">
        <v>63</v>
      </c>
      <c r="T35" s="3" t="s">
        <v>64</v>
      </c>
      <c r="U35" s="3" t="s">
        <v>65</v>
      </c>
      <c r="V35" s="3" t="s">
        <v>66</v>
      </c>
      <c r="W35" s="3" t="s">
        <v>67</v>
      </c>
      <c r="X35" s="3" t="s">
        <v>68</v>
      </c>
      <c r="Y35" s="3" t="s">
        <v>69</v>
      </c>
      <c r="Z35" s="3" t="s">
        <v>70</v>
      </c>
    </row>
    <row r="36" spans="1:26">
      <c r="A36" s="2" t="s">
        <v>71</v>
      </c>
      <c r="B36" s="4">
        <v>20.100000000000001</v>
      </c>
      <c r="C36" s="5">
        <v>14</v>
      </c>
      <c r="D36" s="5">
        <v>1</v>
      </c>
      <c r="E36" s="5">
        <v>15</v>
      </c>
      <c r="F36" s="5">
        <v>14</v>
      </c>
      <c r="G36" s="5">
        <v>0</v>
      </c>
      <c r="H36" s="4">
        <v>11.9</v>
      </c>
      <c r="I36" s="4">
        <v>11.9</v>
      </c>
      <c r="J36" s="4">
        <v>2.1</v>
      </c>
      <c r="K36" s="4">
        <v>14</v>
      </c>
      <c r="L36" s="5">
        <v>16</v>
      </c>
      <c r="M36" s="5">
        <v>30</v>
      </c>
      <c r="N36" s="5">
        <v>76</v>
      </c>
      <c r="O36" s="2">
        <v>0.69651741293532332</v>
      </c>
      <c r="P36" s="2">
        <v>4.9751243781094523E-2</v>
      </c>
      <c r="Q36" s="2">
        <v>0.74626865671641784</v>
      </c>
      <c r="R36" s="2">
        <v>0.69651741293532332</v>
      </c>
      <c r="S36" s="2">
        <v>0</v>
      </c>
      <c r="T36" s="2">
        <v>0.59203980099502485</v>
      </c>
      <c r="U36" s="2">
        <v>0.59203980099502485</v>
      </c>
      <c r="V36" s="2">
        <v>0.1044776119402985</v>
      </c>
      <c r="W36" s="2">
        <v>0.69651741293532332</v>
      </c>
      <c r="X36" s="2">
        <v>0.79601990049751237</v>
      </c>
      <c r="Y36" s="2">
        <v>1.4925373134328359</v>
      </c>
      <c r="Z36" s="2">
        <v>3.7810945273631842</v>
      </c>
    </row>
    <row r="37" spans="1:26">
      <c r="A37" s="2" t="s">
        <v>73</v>
      </c>
      <c r="B37" s="4">
        <v>20.6</v>
      </c>
      <c r="C37" s="5">
        <v>8</v>
      </c>
      <c r="D37" s="5">
        <v>1</v>
      </c>
      <c r="E37" s="5">
        <v>9</v>
      </c>
      <c r="F37" s="5">
        <v>8</v>
      </c>
      <c r="G37" s="5">
        <v>0</v>
      </c>
      <c r="H37" s="4">
        <v>2.7</v>
      </c>
      <c r="I37" s="4">
        <v>2.7</v>
      </c>
      <c r="J37" s="4">
        <v>2.8</v>
      </c>
      <c r="K37" s="4">
        <v>5.5</v>
      </c>
      <c r="L37" s="5">
        <v>111</v>
      </c>
      <c r="M37" s="5">
        <v>58</v>
      </c>
      <c r="N37" s="5">
        <v>171</v>
      </c>
      <c r="O37" s="2">
        <v>0.38834951456310679</v>
      </c>
      <c r="P37" s="2">
        <v>4.8543689320388349E-2</v>
      </c>
      <c r="Q37" s="2">
        <v>0.43689320388349512</v>
      </c>
      <c r="R37" s="2">
        <v>0.38834951456310679</v>
      </c>
      <c r="S37" s="2">
        <v>0</v>
      </c>
      <c r="T37" s="2">
        <v>0.13106796116504851</v>
      </c>
      <c r="U37" s="2">
        <v>0.13106796116504851</v>
      </c>
      <c r="V37" s="2">
        <v>0.1359223300970874</v>
      </c>
      <c r="W37" s="2">
        <v>0.26699029126213591</v>
      </c>
      <c r="X37" s="2">
        <v>5.3883495145631066</v>
      </c>
      <c r="Y37" s="2">
        <v>2.8155339805825239</v>
      </c>
      <c r="Z37" s="2">
        <v>8.3009708737864081</v>
      </c>
    </row>
    <row r="38" spans="1:26">
      <c r="A38" s="2" t="s">
        <v>84</v>
      </c>
      <c r="B38" s="4">
        <v>11.6</v>
      </c>
      <c r="C38" s="5">
        <v>6</v>
      </c>
      <c r="D38" s="5">
        <v>3</v>
      </c>
      <c r="E38" s="5">
        <v>9</v>
      </c>
      <c r="F38" s="5">
        <v>6</v>
      </c>
      <c r="G38" s="5">
        <v>0</v>
      </c>
      <c r="H38" s="4">
        <v>4.7</v>
      </c>
      <c r="I38" s="4">
        <v>4.7</v>
      </c>
      <c r="J38" s="4">
        <v>1.7</v>
      </c>
      <c r="K38" s="4">
        <v>6.4</v>
      </c>
      <c r="L38" s="5">
        <v>8</v>
      </c>
      <c r="M38" s="5">
        <v>14</v>
      </c>
      <c r="N38" s="5">
        <v>45</v>
      </c>
      <c r="O38" s="2">
        <v>0.51724137931034486</v>
      </c>
      <c r="P38" s="2">
        <v>0.25862068965517238</v>
      </c>
      <c r="Q38" s="2">
        <v>0.77586206896551724</v>
      </c>
      <c r="R38" s="2">
        <v>0.51724137931034486</v>
      </c>
      <c r="S38" s="2">
        <v>0</v>
      </c>
      <c r="T38" s="2">
        <v>0.40517241379310348</v>
      </c>
      <c r="U38" s="2">
        <v>0.40517241379310348</v>
      </c>
      <c r="V38" s="2">
        <v>0.14655172413793099</v>
      </c>
      <c r="W38" s="2">
        <v>0.55172413793103448</v>
      </c>
      <c r="X38" s="2">
        <v>0.68965517241379315</v>
      </c>
      <c r="Y38" s="2">
        <v>1.2068965517241379</v>
      </c>
      <c r="Z38" s="2">
        <v>3.8793103448275859</v>
      </c>
    </row>
    <row r="39" spans="1:26">
      <c r="A39" s="2" t="s">
        <v>72</v>
      </c>
      <c r="B39" s="4">
        <v>35.1</v>
      </c>
      <c r="C39" s="5">
        <v>5</v>
      </c>
      <c r="D39" s="5">
        <v>10</v>
      </c>
      <c r="E39" s="5">
        <v>15</v>
      </c>
      <c r="F39" s="5">
        <v>4</v>
      </c>
      <c r="G39" s="5">
        <v>1</v>
      </c>
      <c r="H39" s="4">
        <v>6.9</v>
      </c>
      <c r="I39" s="4">
        <v>6.1</v>
      </c>
      <c r="J39" s="4">
        <v>8.4</v>
      </c>
      <c r="K39" s="4">
        <v>14.6</v>
      </c>
      <c r="L39" s="5">
        <v>80</v>
      </c>
      <c r="M39" s="5">
        <v>170</v>
      </c>
      <c r="N39" s="5">
        <v>181</v>
      </c>
      <c r="O39" s="2">
        <v>0.14245014245014251</v>
      </c>
      <c r="P39" s="2">
        <v>0.28490028490028491</v>
      </c>
      <c r="Q39" s="2">
        <v>0.42735042735042728</v>
      </c>
      <c r="R39" s="2">
        <v>0.113960113960114</v>
      </c>
      <c r="S39" s="2">
        <v>2.8490028490028491E-2</v>
      </c>
      <c r="T39" s="2">
        <v>0.1965811965811966</v>
      </c>
      <c r="U39" s="2">
        <v>0.1737891737891738</v>
      </c>
      <c r="V39" s="2">
        <v>0.2393162393162393</v>
      </c>
      <c r="W39" s="2">
        <v>0.4159544159544159</v>
      </c>
      <c r="X39" s="2">
        <v>2.2792022792022788</v>
      </c>
      <c r="Y39" s="2">
        <v>4.8433048433048427</v>
      </c>
      <c r="Z39" s="2">
        <v>5.1566951566951564</v>
      </c>
    </row>
    <row r="40" spans="1:26">
      <c r="A40" s="2" t="s">
        <v>79</v>
      </c>
      <c r="B40" s="4">
        <v>27</v>
      </c>
      <c r="C40" s="5">
        <v>5</v>
      </c>
      <c r="D40" s="5">
        <v>9</v>
      </c>
      <c r="E40" s="5">
        <v>14</v>
      </c>
      <c r="F40" s="5">
        <v>5</v>
      </c>
      <c r="G40" s="5">
        <v>0</v>
      </c>
      <c r="H40" s="4">
        <v>6.6</v>
      </c>
      <c r="I40" s="4">
        <v>6.6</v>
      </c>
      <c r="J40" s="4">
        <v>6.7</v>
      </c>
      <c r="K40" s="4">
        <v>13.3</v>
      </c>
      <c r="L40" s="5">
        <v>98</v>
      </c>
      <c r="M40" s="5">
        <v>49</v>
      </c>
      <c r="N40" s="5">
        <v>196</v>
      </c>
      <c r="O40" s="2">
        <v>0.1851851851851852</v>
      </c>
      <c r="P40" s="2">
        <v>0.33333333333333331</v>
      </c>
      <c r="Q40" s="2">
        <v>0.51851851851851849</v>
      </c>
      <c r="R40" s="2">
        <v>0.1851851851851852</v>
      </c>
      <c r="S40" s="2">
        <v>0</v>
      </c>
      <c r="T40" s="2">
        <v>0.24444444444444441</v>
      </c>
      <c r="U40" s="2">
        <v>0.24444444444444441</v>
      </c>
      <c r="V40" s="2">
        <v>0.24814814814814809</v>
      </c>
      <c r="W40" s="2">
        <v>0.49259259259259258</v>
      </c>
      <c r="X40" s="2">
        <v>3.6296296296296302</v>
      </c>
      <c r="Y40" s="2">
        <v>1.8148148148148151</v>
      </c>
      <c r="Z40" s="2">
        <v>7.2592592592592604</v>
      </c>
    </row>
    <row r="41" spans="1:26">
      <c r="A41" s="2" t="s">
        <v>90</v>
      </c>
      <c r="B41" s="4">
        <v>19.899999999999999</v>
      </c>
      <c r="C41" s="5">
        <v>2</v>
      </c>
      <c r="D41" s="5">
        <v>2</v>
      </c>
      <c r="E41" s="5">
        <v>4</v>
      </c>
      <c r="F41" s="5">
        <v>2</v>
      </c>
      <c r="G41" s="5">
        <v>0</v>
      </c>
      <c r="H41" s="4">
        <v>1.8</v>
      </c>
      <c r="I41" s="4">
        <v>1.8</v>
      </c>
      <c r="J41" s="4">
        <v>1.5</v>
      </c>
      <c r="K41" s="4">
        <v>3.4</v>
      </c>
      <c r="L41" s="5">
        <v>22</v>
      </c>
      <c r="M41" s="5">
        <v>83</v>
      </c>
      <c r="N41" s="5">
        <v>28</v>
      </c>
      <c r="O41" s="2">
        <v>0.1005025125628141</v>
      </c>
      <c r="P41" s="2">
        <v>0.1005025125628141</v>
      </c>
      <c r="Q41" s="2">
        <v>0.20100502512562821</v>
      </c>
      <c r="R41" s="2">
        <v>0.1005025125628141</v>
      </c>
      <c r="S41" s="2">
        <v>0</v>
      </c>
      <c r="T41" s="2">
        <v>9.0452261306532666E-2</v>
      </c>
      <c r="U41" s="2">
        <v>9.0452261306532666E-2</v>
      </c>
      <c r="V41" s="2">
        <v>7.537688442211056E-2</v>
      </c>
      <c r="W41" s="2">
        <v>0.17085427135678391</v>
      </c>
      <c r="X41" s="2">
        <v>1.1055276381909549</v>
      </c>
      <c r="Y41" s="2">
        <v>4.1708542713567844</v>
      </c>
      <c r="Z41" s="2">
        <v>1.4070351758793971</v>
      </c>
    </row>
    <row r="42" spans="1:26">
      <c r="A42" s="2" t="s">
        <v>81</v>
      </c>
      <c r="B42" s="4">
        <v>16.600000000000001</v>
      </c>
      <c r="C42" s="5">
        <v>2</v>
      </c>
      <c r="D42" s="5">
        <v>2</v>
      </c>
      <c r="E42" s="5">
        <v>4</v>
      </c>
      <c r="F42" s="5">
        <v>2</v>
      </c>
      <c r="G42" s="5">
        <v>0</v>
      </c>
      <c r="H42" s="4">
        <v>1.3</v>
      </c>
      <c r="I42" s="4">
        <v>1.3</v>
      </c>
      <c r="J42" s="4">
        <v>1</v>
      </c>
      <c r="K42" s="4">
        <v>2.2999999999999998</v>
      </c>
      <c r="L42" s="5">
        <v>14</v>
      </c>
      <c r="M42" s="5">
        <v>91</v>
      </c>
      <c r="N42" s="5">
        <v>43</v>
      </c>
      <c r="O42" s="2">
        <v>0.1204819277108434</v>
      </c>
      <c r="P42" s="2">
        <v>0.1204819277108434</v>
      </c>
      <c r="Q42" s="2">
        <v>0.24096385542168669</v>
      </c>
      <c r="R42" s="2">
        <v>0.1204819277108434</v>
      </c>
      <c r="S42" s="2">
        <v>0</v>
      </c>
      <c r="T42" s="2">
        <v>7.8313253012048195E-2</v>
      </c>
      <c r="U42" s="2">
        <v>7.8313253012048195E-2</v>
      </c>
      <c r="V42" s="2">
        <v>6.0240963855421679E-2</v>
      </c>
      <c r="W42" s="2">
        <v>0.13855421686746991</v>
      </c>
      <c r="X42" s="2">
        <v>0.84337349397590355</v>
      </c>
      <c r="Y42" s="2">
        <v>5.4819277108433733</v>
      </c>
      <c r="Z42" s="2">
        <v>2.5903614457831319</v>
      </c>
    </row>
    <row r="43" spans="1:26">
      <c r="A43" s="2" t="s">
        <v>87</v>
      </c>
      <c r="B43" s="4">
        <v>16</v>
      </c>
      <c r="C43" s="5">
        <v>2</v>
      </c>
      <c r="D43" s="5">
        <v>1</v>
      </c>
      <c r="E43" s="5">
        <v>3</v>
      </c>
      <c r="F43" s="5">
        <v>2</v>
      </c>
      <c r="G43" s="5">
        <v>0</v>
      </c>
      <c r="H43" s="4">
        <v>1.5</v>
      </c>
      <c r="I43" s="4">
        <v>1.5</v>
      </c>
      <c r="J43" s="4">
        <v>1.3</v>
      </c>
      <c r="K43" s="4">
        <v>2.8</v>
      </c>
      <c r="L43" s="5">
        <v>4</v>
      </c>
      <c r="M43" s="5">
        <v>32</v>
      </c>
      <c r="N43" s="5">
        <v>3</v>
      </c>
      <c r="O43" s="2">
        <v>0.125</v>
      </c>
      <c r="P43" s="2">
        <v>6.25E-2</v>
      </c>
      <c r="Q43" s="2">
        <v>0.1875</v>
      </c>
      <c r="R43" s="2">
        <v>0.125</v>
      </c>
      <c r="S43" s="2">
        <v>0</v>
      </c>
      <c r="T43" s="2">
        <v>9.375E-2</v>
      </c>
      <c r="U43" s="2">
        <v>9.375E-2</v>
      </c>
      <c r="V43" s="2">
        <v>8.1250000000000003E-2</v>
      </c>
      <c r="W43" s="2">
        <v>0.17499999999999999</v>
      </c>
      <c r="X43" s="2">
        <v>0.25</v>
      </c>
      <c r="Y43" s="2">
        <v>2</v>
      </c>
      <c r="Z43" s="2">
        <v>0.1875</v>
      </c>
    </row>
    <row r="44" spans="1:26">
      <c r="A44" s="2" t="s">
        <v>75</v>
      </c>
      <c r="B44" s="4">
        <v>22.1</v>
      </c>
      <c r="C44" s="5">
        <v>1</v>
      </c>
      <c r="D44" s="5">
        <v>1</v>
      </c>
      <c r="E44" s="5">
        <v>2</v>
      </c>
      <c r="F44" s="5">
        <v>1</v>
      </c>
      <c r="G44" s="5">
        <v>0</v>
      </c>
      <c r="H44" s="4">
        <v>2.6</v>
      </c>
      <c r="I44" s="4">
        <v>2.6</v>
      </c>
      <c r="J44" s="4">
        <v>0.8</v>
      </c>
      <c r="K44" s="4">
        <v>3.5</v>
      </c>
      <c r="L44" s="5">
        <v>18</v>
      </c>
      <c r="M44" s="5">
        <v>73</v>
      </c>
      <c r="N44" s="5">
        <v>37</v>
      </c>
      <c r="O44" s="2">
        <v>4.5248868778280542E-2</v>
      </c>
      <c r="P44" s="2">
        <v>4.5248868778280542E-2</v>
      </c>
      <c r="Q44" s="2">
        <v>9.0497737556561084E-2</v>
      </c>
      <c r="R44" s="2">
        <v>4.5248868778280542E-2</v>
      </c>
      <c r="S44" s="2">
        <v>0</v>
      </c>
      <c r="T44" s="2">
        <v>0.1176470588235294</v>
      </c>
      <c r="U44" s="2">
        <v>0.1176470588235294</v>
      </c>
      <c r="V44" s="2">
        <v>3.6199095022624431E-2</v>
      </c>
      <c r="W44" s="2">
        <v>0.15837104072398189</v>
      </c>
      <c r="X44" s="2">
        <v>0.81447963800904977</v>
      </c>
      <c r="Y44" s="2">
        <v>3.303167420814479</v>
      </c>
      <c r="Z44" s="2">
        <v>1.6742081447963799</v>
      </c>
    </row>
    <row r="45" spans="1:26">
      <c r="A45" s="2" t="s">
        <v>78</v>
      </c>
      <c r="B45" s="4">
        <v>18.8</v>
      </c>
      <c r="C45" s="5">
        <v>1</v>
      </c>
      <c r="D45" s="5">
        <v>1</v>
      </c>
      <c r="E45" s="5">
        <v>2</v>
      </c>
      <c r="F45" s="5">
        <v>1</v>
      </c>
      <c r="G45" s="5">
        <v>0</v>
      </c>
      <c r="H45" s="4">
        <v>0.3</v>
      </c>
      <c r="I45" s="4">
        <v>0.3</v>
      </c>
      <c r="J45" s="4">
        <v>0.9</v>
      </c>
      <c r="K45" s="4">
        <v>1.2</v>
      </c>
      <c r="L45" s="5">
        <v>53</v>
      </c>
      <c r="M45" s="5">
        <v>68</v>
      </c>
      <c r="N45" s="5">
        <v>38</v>
      </c>
      <c r="O45" s="2">
        <v>5.3191489361702128E-2</v>
      </c>
      <c r="P45" s="2">
        <v>5.3191489361702128E-2</v>
      </c>
      <c r="Q45" s="2">
        <v>0.1063829787234043</v>
      </c>
      <c r="R45" s="2">
        <v>5.3191489361702128E-2</v>
      </c>
      <c r="S45" s="2">
        <v>0</v>
      </c>
      <c r="T45" s="2">
        <v>1.5957446808510641E-2</v>
      </c>
      <c r="U45" s="2">
        <v>1.5957446808510641E-2</v>
      </c>
      <c r="V45" s="2">
        <v>4.7872340425531908E-2</v>
      </c>
      <c r="W45" s="2">
        <v>6.3829787234042548E-2</v>
      </c>
      <c r="X45" s="2">
        <v>2.8191489361702131</v>
      </c>
      <c r="Y45" s="2">
        <v>3.6170212765957439</v>
      </c>
      <c r="Z45" s="2">
        <v>2.021276595744681</v>
      </c>
    </row>
    <row r="46" spans="1:26">
      <c r="A46" s="2" t="s">
        <v>97</v>
      </c>
      <c r="B46" s="4">
        <v>17.399999999999999</v>
      </c>
      <c r="C46" s="5">
        <v>1</v>
      </c>
      <c r="D46" s="5">
        <v>0</v>
      </c>
      <c r="E46" s="5">
        <v>1</v>
      </c>
      <c r="F46" s="5">
        <v>1</v>
      </c>
      <c r="G46" s="5">
        <v>0</v>
      </c>
      <c r="H46" s="4">
        <v>0.8</v>
      </c>
      <c r="I46" s="4">
        <v>0.8</v>
      </c>
      <c r="J46" s="4">
        <v>0.2</v>
      </c>
      <c r="K46" s="4">
        <v>1.1000000000000001</v>
      </c>
      <c r="L46" s="5">
        <v>13</v>
      </c>
      <c r="M46" s="5">
        <v>45</v>
      </c>
      <c r="N46" s="5">
        <v>14</v>
      </c>
      <c r="O46" s="2">
        <v>5.7471264367816098E-2</v>
      </c>
      <c r="P46" s="2">
        <v>0</v>
      </c>
      <c r="Q46" s="2">
        <v>5.7471264367816098E-2</v>
      </c>
      <c r="R46" s="2">
        <v>5.7471264367816098E-2</v>
      </c>
      <c r="S46" s="2">
        <v>0</v>
      </c>
      <c r="T46" s="2">
        <v>4.597701149425288E-2</v>
      </c>
      <c r="U46" s="2">
        <v>4.597701149425288E-2</v>
      </c>
      <c r="V46" s="2">
        <v>1.149425287356322E-2</v>
      </c>
      <c r="W46" s="2">
        <v>6.3218390804597707E-2</v>
      </c>
      <c r="X46" s="2">
        <v>0.74712643678160928</v>
      </c>
      <c r="Y46" s="2">
        <v>2.5862068965517242</v>
      </c>
      <c r="Z46" s="2">
        <v>0.8045977011494253</v>
      </c>
    </row>
    <row r="47" spans="1:26">
      <c r="A47" s="2" t="s">
        <v>98</v>
      </c>
      <c r="B47" s="4">
        <v>16.2</v>
      </c>
      <c r="C47" s="5">
        <v>1</v>
      </c>
      <c r="D47" s="5">
        <v>0</v>
      </c>
      <c r="E47" s="5">
        <v>1</v>
      </c>
      <c r="F47" s="5">
        <v>1</v>
      </c>
      <c r="G47" s="5">
        <v>0</v>
      </c>
      <c r="H47" s="4">
        <v>1.1000000000000001</v>
      </c>
      <c r="I47" s="4">
        <v>1.1000000000000001</v>
      </c>
      <c r="J47" s="4">
        <v>0.1</v>
      </c>
      <c r="K47" s="4">
        <v>1.2</v>
      </c>
      <c r="L47" s="5">
        <v>13</v>
      </c>
      <c r="M47" s="5">
        <v>39</v>
      </c>
      <c r="N47" s="5">
        <v>6</v>
      </c>
      <c r="O47" s="2">
        <v>6.1728395061728399E-2</v>
      </c>
      <c r="P47" s="2">
        <v>0</v>
      </c>
      <c r="Q47" s="2">
        <v>6.1728395061728399E-2</v>
      </c>
      <c r="R47" s="2">
        <v>6.1728395061728399E-2</v>
      </c>
      <c r="S47" s="2">
        <v>0</v>
      </c>
      <c r="T47" s="2">
        <v>6.7901234567901245E-2</v>
      </c>
      <c r="U47" s="2">
        <v>6.7901234567901245E-2</v>
      </c>
      <c r="V47" s="2">
        <v>6.17283950617284E-3</v>
      </c>
      <c r="W47" s="2">
        <v>7.407407407407407E-2</v>
      </c>
      <c r="X47" s="2">
        <v>0.80246913580246915</v>
      </c>
      <c r="Y47" s="2">
        <v>2.407407407407407</v>
      </c>
      <c r="Z47" s="2">
        <v>0.37037037037037041</v>
      </c>
    </row>
    <row r="48" spans="1:26">
      <c r="A48" s="2" t="s">
        <v>92</v>
      </c>
      <c r="B48" s="4">
        <v>16.2</v>
      </c>
      <c r="C48" s="5">
        <v>1</v>
      </c>
      <c r="D48" s="5">
        <v>3</v>
      </c>
      <c r="E48" s="5">
        <v>4</v>
      </c>
      <c r="F48" s="5">
        <v>1</v>
      </c>
      <c r="G48" s="5">
        <v>0</v>
      </c>
      <c r="H48" s="4">
        <v>1.6</v>
      </c>
      <c r="I48" s="4">
        <v>1.6</v>
      </c>
      <c r="J48" s="4">
        <v>1.5</v>
      </c>
      <c r="K48" s="4">
        <v>3.2</v>
      </c>
      <c r="L48" s="5">
        <v>10</v>
      </c>
      <c r="M48" s="5">
        <v>42</v>
      </c>
      <c r="N48" s="5">
        <v>34</v>
      </c>
      <c r="O48" s="2">
        <v>6.1728395061728399E-2</v>
      </c>
      <c r="P48" s="2">
        <v>0.1851851851851852</v>
      </c>
      <c r="Q48" s="2">
        <v>0.24691358024691359</v>
      </c>
      <c r="R48" s="2">
        <v>6.1728395061728399E-2</v>
      </c>
      <c r="S48" s="2">
        <v>0</v>
      </c>
      <c r="T48" s="2">
        <v>9.876543209876544E-2</v>
      </c>
      <c r="U48" s="2">
        <v>9.876543209876544E-2</v>
      </c>
      <c r="V48" s="2">
        <v>9.2592592592592601E-2</v>
      </c>
      <c r="W48" s="2">
        <v>0.19753086419753091</v>
      </c>
      <c r="X48" s="2">
        <v>0.61728395061728403</v>
      </c>
      <c r="Y48" s="2">
        <v>2.592592592592593</v>
      </c>
      <c r="Z48" s="2">
        <v>2.098765432098765</v>
      </c>
    </row>
    <row r="49" spans="1:26">
      <c r="A49" s="2" t="s">
        <v>76</v>
      </c>
      <c r="B49" s="4">
        <v>31</v>
      </c>
      <c r="C49" s="5">
        <v>0</v>
      </c>
      <c r="D49" s="5">
        <v>2</v>
      </c>
      <c r="E49" s="5">
        <v>2</v>
      </c>
      <c r="F49" s="5">
        <v>0</v>
      </c>
      <c r="G49" s="5">
        <v>0</v>
      </c>
      <c r="H49" s="4">
        <v>1.8</v>
      </c>
      <c r="I49" s="4">
        <v>1.8</v>
      </c>
      <c r="J49" s="4">
        <v>1.2</v>
      </c>
      <c r="K49" s="4">
        <v>3</v>
      </c>
      <c r="L49" s="5">
        <v>22</v>
      </c>
      <c r="M49" s="5">
        <v>89</v>
      </c>
      <c r="N49" s="5">
        <v>7</v>
      </c>
      <c r="O49" s="2">
        <v>0</v>
      </c>
      <c r="P49" s="2">
        <v>6.4516129032258063E-2</v>
      </c>
      <c r="Q49" s="2">
        <v>6.4516129032258063E-2</v>
      </c>
      <c r="R49" s="2">
        <v>0</v>
      </c>
      <c r="S49" s="2">
        <v>0</v>
      </c>
      <c r="T49" s="2">
        <v>5.8064516129032261E-2</v>
      </c>
      <c r="U49" s="2">
        <v>5.8064516129032261E-2</v>
      </c>
      <c r="V49" s="2">
        <v>3.870967741935484E-2</v>
      </c>
      <c r="W49" s="2">
        <v>9.6774193548387094E-2</v>
      </c>
      <c r="X49" s="2">
        <v>0.70967741935483875</v>
      </c>
      <c r="Y49" s="2">
        <v>2.870967741935484</v>
      </c>
      <c r="Z49" s="2">
        <v>0.22580645161290319</v>
      </c>
    </row>
    <row r="50" spans="1:26">
      <c r="A50" s="2" t="s">
        <v>82</v>
      </c>
      <c r="B50" s="4">
        <v>18.2</v>
      </c>
      <c r="C50" s="5">
        <v>0</v>
      </c>
      <c r="D50" s="5">
        <v>1</v>
      </c>
      <c r="E50" s="5">
        <v>1</v>
      </c>
      <c r="F50" s="5">
        <v>0</v>
      </c>
      <c r="G50" s="5">
        <v>0</v>
      </c>
      <c r="H50" s="4">
        <v>0.8</v>
      </c>
      <c r="I50" s="4">
        <v>0.8</v>
      </c>
      <c r="J50" s="4">
        <v>1.6</v>
      </c>
      <c r="K50" s="4">
        <v>2.5</v>
      </c>
      <c r="L50" s="5">
        <v>48</v>
      </c>
      <c r="M50" s="5">
        <v>47</v>
      </c>
      <c r="N50" s="5">
        <v>86</v>
      </c>
      <c r="O50" s="2">
        <v>0</v>
      </c>
      <c r="P50" s="2">
        <v>5.4945054945054937E-2</v>
      </c>
      <c r="Q50" s="2">
        <v>5.4945054945054937E-2</v>
      </c>
      <c r="R50" s="2">
        <v>0</v>
      </c>
      <c r="S50" s="2">
        <v>0</v>
      </c>
      <c r="T50" s="2">
        <v>4.3956043956043959E-2</v>
      </c>
      <c r="U50" s="2">
        <v>4.3956043956043959E-2</v>
      </c>
      <c r="V50" s="2">
        <v>8.7912087912087919E-2</v>
      </c>
      <c r="W50" s="2">
        <v>0.1373626373626374</v>
      </c>
      <c r="X50" s="2">
        <v>2.6373626373626369</v>
      </c>
      <c r="Y50" s="2">
        <v>2.582417582417583</v>
      </c>
      <c r="Z50" s="2">
        <v>4.7252747252747254</v>
      </c>
    </row>
    <row r="51" spans="1:26">
      <c r="A51" s="2" t="s">
        <v>99</v>
      </c>
      <c r="B51" s="4">
        <v>17</v>
      </c>
      <c r="C51" s="5">
        <v>0</v>
      </c>
      <c r="D51" s="5">
        <v>0</v>
      </c>
      <c r="E51" s="5">
        <v>0</v>
      </c>
      <c r="F51" s="5">
        <v>0</v>
      </c>
      <c r="G51" s="5">
        <v>0</v>
      </c>
      <c r="H51" s="4">
        <v>0</v>
      </c>
      <c r="I51" s="4">
        <v>0</v>
      </c>
      <c r="J51" s="4">
        <v>0</v>
      </c>
      <c r="K51" s="4">
        <v>0</v>
      </c>
      <c r="L51" s="5">
        <v>0</v>
      </c>
      <c r="M51" s="5">
        <v>0</v>
      </c>
      <c r="N51" s="5">
        <v>0</v>
      </c>
      <c r="O51" s="2">
        <v>0</v>
      </c>
      <c r="P51" s="2">
        <v>0</v>
      </c>
      <c r="Q51" s="2">
        <v>0</v>
      </c>
      <c r="R51" s="2">
        <v>0</v>
      </c>
      <c r="S51" s="2">
        <v>0</v>
      </c>
      <c r="T51" s="2">
        <v>0</v>
      </c>
      <c r="U51" s="2">
        <v>0</v>
      </c>
      <c r="V51" s="2">
        <v>0</v>
      </c>
      <c r="W51" s="2">
        <v>0</v>
      </c>
      <c r="X51" s="2">
        <v>0</v>
      </c>
      <c r="Y51" s="2">
        <v>0</v>
      </c>
      <c r="Z51" s="2">
        <v>0</v>
      </c>
    </row>
    <row r="52" spans="1:26">
      <c r="A52" s="2" t="s">
        <v>88</v>
      </c>
      <c r="B52" s="4">
        <v>16</v>
      </c>
      <c r="C52" s="5">
        <v>0</v>
      </c>
      <c r="D52" s="5">
        <v>0</v>
      </c>
      <c r="E52" s="5">
        <v>0</v>
      </c>
      <c r="F52" s="5">
        <v>0</v>
      </c>
      <c r="G52" s="5">
        <v>0</v>
      </c>
      <c r="H52" s="4">
        <v>0</v>
      </c>
      <c r="I52" s="4">
        <v>0</v>
      </c>
      <c r="J52" s="4">
        <v>0.1</v>
      </c>
      <c r="K52" s="4">
        <v>0.1</v>
      </c>
      <c r="L52" s="5">
        <v>0</v>
      </c>
      <c r="M52" s="5">
        <v>0</v>
      </c>
      <c r="N52" s="5">
        <v>0</v>
      </c>
      <c r="O52" s="2">
        <v>0</v>
      </c>
      <c r="P52" s="2">
        <v>0</v>
      </c>
      <c r="Q52" s="2">
        <v>0</v>
      </c>
      <c r="R52" s="2">
        <v>0</v>
      </c>
      <c r="S52" s="2">
        <v>0</v>
      </c>
      <c r="T52" s="2">
        <v>0</v>
      </c>
      <c r="U52" s="2">
        <v>0</v>
      </c>
      <c r="V52" s="2">
        <v>6.2500000000000003E-3</v>
      </c>
      <c r="W52" s="2">
        <v>6.2500000000000003E-3</v>
      </c>
      <c r="X52" s="2">
        <v>0</v>
      </c>
      <c r="Y52" s="2">
        <v>0</v>
      </c>
      <c r="Z52" s="2">
        <v>0</v>
      </c>
    </row>
    <row r="53" spans="1:26">
      <c r="A53" s="2" t="s">
        <v>89</v>
      </c>
      <c r="B53" s="4">
        <v>11.5</v>
      </c>
      <c r="C53" s="5">
        <v>0</v>
      </c>
      <c r="D53" s="5">
        <v>0</v>
      </c>
      <c r="E53" s="5">
        <v>0</v>
      </c>
      <c r="F53" s="5">
        <v>0</v>
      </c>
      <c r="G53" s="5">
        <v>0</v>
      </c>
      <c r="H53" s="4">
        <v>0.6</v>
      </c>
      <c r="I53" s="4">
        <v>0.6</v>
      </c>
      <c r="J53" s="4">
        <v>0.4</v>
      </c>
      <c r="K53" s="4">
        <v>1</v>
      </c>
      <c r="L53" s="5">
        <v>5</v>
      </c>
      <c r="M53" s="5">
        <v>44</v>
      </c>
      <c r="N53" s="5">
        <v>7</v>
      </c>
      <c r="O53" s="2">
        <v>0</v>
      </c>
      <c r="P53" s="2">
        <v>0</v>
      </c>
      <c r="Q53" s="2">
        <v>0</v>
      </c>
      <c r="R53" s="2">
        <v>0</v>
      </c>
      <c r="S53" s="2">
        <v>0</v>
      </c>
      <c r="T53" s="2">
        <v>5.2173913043478258E-2</v>
      </c>
      <c r="U53" s="2">
        <v>5.2173913043478258E-2</v>
      </c>
      <c r="V53" s="2">
        <v>3.4782608695652167E-2</v>
      </c>
      <c r="W53" s="2">
        <v>8.6956521739130432E-2</v>
      </c>
      <c r="X53" s="2">
        <v>0.43478260869565222</v>
      </c>
      <c r="Y53" s="2">
        <v>3.8260869565217388</v>
      </c>
      <c r="Z53" s="2">
        <v>0.60869565217391308</v>
      </c>
    </row>
    <row r="54" spans="1:26">
      <c r="A54" s="2" t="s">
        <v>100</v>
      </c>
      <c r="B54" s="4">
        <v>9.3000000000000007</v>
      </c>
      <c r="C54" s="5">
        <v>0</v>
      </c>
      <c r="D54" s="5">
        <v>2</v>
      </c>
      <c r="E54" s="5">
        <v>2</v>
      </c>
      <c r="F54" s="5">
        <v>0</v>
      </c>
      <c r="G54" s="5">
        <v>0</v>
      </c>
      <c r="H54" s="4">
        <v>0.2</v>
      </c>
      <c r="I54" s="4">
        <v>0.2</v>
      </c>
      <c r="J54" s="4">
        <v>0.5</v>
      </c>
      <c r="K54" s="4">
        <v>0.6</v>
      </c>
      <c r="L54" s="5">
        <v>10</v>
      </c>
      <c r="M54" s="5">
        <v>47</v>
      </c>
      <c r="N54" s="5">
        <v>29</v>
      </c>
      <c r="O54" s="2">
        <v>0</v>
      </c>
      <c r="P54" s="2">
        <v>0.21505376344086019</v>
      </c>
      <c r="Q54" s="2">
        <v>0.21505376344086019</v>
      </c>
      <c r="R54" s="2">
        <v>0</v>
      </c>
      <c r="S54" s="2">
        <v>0</v>
      </c>
      <c r="T54" s="2">
        <v>2.150537634408602E-2</v>
      </c>
      <c r="U54" s="2">
        <v>2.150537634408602E-2</v>
      </c>
      <c r="V54" s="2">
        <v>5.3763440860215048E-2</v>
      </c>
      <c r="W54" s="2">
        <v>6.4516129032258063E-2</v>
      </c>
      <c r="X54" s="2">
        <v>1.075268817204301</v>
      </c>
      <c r="Y54" s="2">
        <v>5.053763440860215</v>
      </c>
      <c r="Z54" s="2">
        <v>3.118279569892473</v>
      </c>
    </row>
    <row r="55" spans="1:26">
      <c r="A55" s="2" t="s">
        <v>101</v>
      </c>
      <c r="B55" s="4">
        <v>8.9</v>
      </c>
      <c r="C55" s="5">
        <v>0</v>
      </c>
      <c r="D55" s="5">
        <v>2</v>
      </c>
      <c r="E55" s="5">
        <v>2</v>
      </c>
      <c r="F55" s="5">
        <v>0</v>
      </c>
      <c r="G55" s="5">
        <v>0</v>
      </c>
      <c r="H55" s="4">
        <v>0.1</v>
      </c>
      <c r="I55" s="4">
        <v>0.1</v>
      </c>
      <c r="J55" s="4">
        <v>1.4</v>
      </c>
      <c r="K55" s="4">
        <v>1.5</v>
      </c>
      <c r="L55" s="5">
        <v>10</v>
      </c>
      <c r="M55" s="5">
        <v>28</v>
      </c>
      <c r="N55" s="5">
        <v>32</v>
      </c>
      <c r="O55" s="2">
        <v>0</v>
      </c>
      <c r="P55" s="2">
        <v>0.2247191011235955</v>
      </c>
      <c r="Q55" s="2">
        <v>0.2247191011235955</v>
      </c>
      <c r="R55" s="2">
        <v>0</v>
      </c>
      <c r="S55" s="2">
        <v>0</v>
      </c>
      <c r="T55" s="2">
        <v>1.123595505617977E-2</v>
      </c>
      <c r="U55" s="2">
        <v>1.123595505617977E-2</v>
      </c>
      <c r="V55" s="2">
        <v>0.15730337078651679</v>
      </c>
      <c r="W55" s="2">
        <v>0.1685393258426966</v>
      </c>
      <c r="X55" s="2">
        <v>1.1235955056179769</v>
      </c>
      <c r="Y55" s="2">
        <v>3.1460674157303372</v>
      </c>
      <c r="Z55" s="2">
        <v>3.595505617977528</v>
      </c>
    </row>
    <row r="56" spans="1:26">
      <c r="A56" s="2" t="s">
        <v>102</v>
      </c>
      <c r="B56" s="4">
        <v>8.6999999999999993</v>
      </c>
      <c r="C56" s="5">
        <v>0</v>
      </c>
      <c r="D56" s="5">
        <v>0</v>
      </c>
      <c r="E56" s="5">
        <v>0</v>
      </c>
      <c r="F56" s="5">
        <v>0</v>
      </c>
      <c r="G56" s="5">
        <v>0</v>
      </c>
      <c r="H56" s="4">
        <v>0.1</v>
      </c>
      <c r="I56" s="4">
        <v>0.1</v>
      </c>
      <c r="J56" s="4">
        <v>0.1</v>
      </c>
      <c r="K56" s="4">
        <v>0.2</v>
      </c>
      <c r="L56" s="5">
        <v>1</v>
      </c>
      <c r="M56" s="5">
        <v>8</v>
      </c>
      <c r="N56" s="5">
        <v>0</v>
      </c>
      <c r="O56" s="2">
        <v>0</v>
      </c>
      <c r="P56" s="2">
        <v>0</v>
      </c>
      <c r="Q56" s="2">
        <v>0</v>
      </c>
      <c r="R56" s="2">
        <v>0</v>
      </c>
      <c r="S56" s="2">
        <v>0</v>
      </c>
      <c r="T56" s="2">
        <v>1.149425287356322E-2</v>
      </c>
      <c r="U56" s="2">
        <v>1.149425287356322E-2</v>
      </c>
      <c r="V56" s="2">
        <v>1.149425287356322E-2</v>
      </c>
      <c r="W56" s="2">
        <v>2.298850574712644E-2</v>
      </c>
      <c r="X56" s="2">
        <v>0.1149425287356322</v>
      </c>
      <c r="Y56" s="2">
        <v>0.91954022988505757</v>
      </c>
      <c r="Z56" s="2">
        <v>0</v>
      </c>
    </row>
    <row r="57" spans="1:26">
      <c r="A57" s="2" t="s">
        <v>103</v>
      </c>
      <c r="B57" s="4">
        <v>6.7</v>
      </c>
      <c r="C57" s="5">
        <v>0</v>
      </c>
      <c r="D57" s="5">
        <v>1</v>
      </c>
      <c r="E57" s="5">
        <v>1</v>
      </c>
      <c r="F57" s="5">
        <v>0</v>
      </c>
      <c r="G57" s="5">
        <v>0</v>
      </c>
      <c r="H57" s="4">
        <v>1.4</v>
      </c>
      <c r="I57" s="4">
        <v>1.4</v>
      </c>
      <c r="J57" s="4">
        <v>2.1</v>
      </c>
      <c r="K57" s="4">
        <v>3.5</v>
      </c>
      <c r="L57" s="5">
        <v>19</v>
      </c>
      <c r="M57" s="5">
        <v>14</v>
      </c>
      <c r="N57" s="5">
        <v>41</v>
      </c>
      <c r="O57" s="2">
        <v>0</v>
      </c>
      <c r="P57" s="2">
        <v>0.1492537313432836</v>
      </c>
      <c r="Q57" s="2">
        <v>0.1492537313432836</v>
      </c>
      <c r="R57" s="2">
        <v>0</v>
      </c>
      <c r="S57" s="2">
        <v>0</v>
      </c>
      <c r="T57" s="2">
        <v>0.20895522388059701</v>
      </c>
      <c r="U57" s="2">
        <v>0.20895522388059701</v>
      </c>
      <c r="V57" s="2">
        <v>0.31343283582089548</v>
      </c>
      <c r="W57" s="2">
        <v>0.52238805970149249</v>
      </c>
      <c r="X57" s="2">
        <v>2.8358208955223878</v>
      </c>
      <c r="Y57" s="2">
        <v>2.08955223880597</v>
      </c>
      <c r="Z57" s="2">
        <v>6.1194029850746263</v>
      </c>
    </row>
    <row r="58" spans="1:26">
      <c r="A58" s="2" t="s">
        <v>104</v>
      </c>
      <c r="B58" s="4">
        <v>5.0999999999999996</v>
      </c>
      <c r="C58" s="5">
        <v>0</v>
      </c>
      <c r="D58" s="5">
        <v>0</v>
      </c>
      <c r="E58" s="5">
        <v>0</v>
      </c>
      <c r="F58" s="5">
        <v>0</v>
      </c>
      <c r="G58" s="5">
        <v>0</v>
      </c>
      <c r="H58" s="4">
        <v>0.2</v>
      </c>
      <c r="I58" s="4">
        <v>0.2</v>
      </c>
      <c r="J58" s="4">
        <v>0.5</v>
      </c>
      <c r="K58" s="4">
        <v>0.7</v>
      </c>
      <c r="L58" s="5">
        <v>14</v>
      </c>
      <c r="M58" s="5">
        <v>24</v>
      </c>
      <c r="N58" s="5">
        <v>12</v>
      </c>
      <c r="O58" s="2">
        <v>0</v>
      </c>
      <c r="P58" s="2">
        <v>0</v>
      </c>
      <c r="Q58" s="2">
        <v>0</v>
      </c>
      <c r="R58" s="2">
        <v>0</v>
      </c>
      <c r="S58" s="2">
        <v>0</v>
      </c>
      <c r="T58" s="2">
        <v>3.921568627450981E-2</v>
      </c>
      <c r="U58" s="2">
        <v>3.921568627450981E-2</v>
      </c>
      <c r="V58" s="2">
        <v>9.8039215686274522E-2</v>
      </c>
      <c r="W58" s="2">
        <v>0.1372549019607843</v>
      </c>
      <c r="X58" s="2">
        <v>2.7450980392156858</v>
      </c>
      <c r="Y58" s="2">
        <v>4.7058823529411766</v>
      </c>
      <c r="Z58" s="2">
        <v>2.3529411764705879</v>
      </c>
    </row>
    <row r="59" spans="1:26">
      <c r="A59" s="2" t="s">
        <v>105</v>
      </c>
      <c r="B59" s="4">
        <v>5</v>
      </c>
      <c r="C59" s="5">
        <v>0</v>
      </c>
      <c r="D59" s="5">
        <v>0</v>
      </c>
      <c r="E59" s="5">
        <v>0</v>
      </c>
      <c r="F59" s="5">
        <v>0</v>
      </c>
      <c r="G59" s="5">
        <v>0</v>
      </c>
      <c r="H59" s="4">
        <v>0</v>
      </c>
      <c r="I59" s="4">
        <v>0</v>
      </c>
      <c r="J59" s="4">
        <v>0</v>
      </c>
      <c r="K59" s="4">
        <v>0</v>
      </c>
      <c r="L59" s="5">
        <v>0</v>
      </c>
      <c r="M59" s="5">
        <v>1</v>
      </c>
      <c r="N59" s="5">
        <v>0</v>
      </c>
      <c r="O59" s="2">
        <v>0</v>
      </c>
      <c r="P59" s="2">
        <v>0</v>
      </c>
      <c r="Q59" s="2">
        <v>0</v>
      </c>
      <c r="R59" s="2">
        <v>0</v>
      </c>
      <c r="S59" s="2">
        <v>0</v>
      </c>
      <c r="T59" s="2">
        <v>0</v>
      </c>
      <c r="U59" s="2">
        <v>0</v>
      </c>
      <c r="V59" s="2">
        <v>0</v>
      </c>
      <c r="W59" s="2">
        <v>0</v>
      </c>
      <c r="X59" s="2">
        <v>0</v>
      </c>
      <c r="Y59" s="2">
        <v>0.2</v>
      </c>
      <c r="Z59" s="2">
        <v>0</v>
      </c>
    </row>
    <row r="60" spans="1:26">
      <c r="A60" s="2" t="s">
        <v>106</v>
      </c>
      <c r="B60" s="4">
        <v>4.9000000000000004</v>
      </c>
      <c r="C60" s="5">
        <v>0</v>
      </c>
      <c r="D60" s="5">
        <v>0</v>
      </c>
      <c r="E60" s="5">
        <v>0</v>
      </c>
      <c r="F60" s="5">
        <v>0</v>
      </c>
      <c r="G60" s="5">
        <v>0</v>
      </c>
      <c r="H60" s="4">
        <v>0.1</v>
      </c>
      <c r="I60" s="4">
        <v>0.1</v>
      </c>
      <c r="J60" s="4">
        <v>0.2</v>
      </c>
      <c r="K60" s="4">
        <v>0.3</v>
      </c>
      <c r="L60" s="5">
        <v>0</v>
      </c>
      <c r="M60" s="5">
        <v>8</v>
      </c>
      <c r="N60" s="5">
        <v>1</v>
      </c>
      <c r="O60" s="2">
        <v>0</v>
      </c>
      <c r="P60" s="2">
        <v>0</v>
      </c>
      <c r="Q60" s="2">
        <v>0</v>
      </c>
      <c r="R60" s="2">
        <v>0</v>
      </c>
      <c r="S60" s="2">
        <v>0</v>
      </c>
      <c r="T60" s="2">
        <v>2.0408163265306121E-2</v>
      </c>
      <c r="U60" s="2">
        <v>2.0408163265306121E-2</v>
      </c>
      <c r="V60" s="2">
        <v>4.0816326530612242E-2</v>
      </c>
      <c r="W60" s="2">
        <v>6.1224489795918359E-2</v>
      </c>
      <c r="X60" s="2">
        <v>0</v>
      </c>
      <c r="Y60" s="2">
        <v>1.6326530612244901</v>
      </c>
      <c r="Z60" s="2">
        <v>0.2040816326530612</v>
      </c>
    </row>
    <row r="61" spans="1:26">
      <c r="A61" s="2" t="s">
        <v>107</v>
      </c>
      <c r="B61" s="4">
        <v>4.5999999999999996</v>
      </c>
      <c r="C61" s="5">
        <v>0</v>
      </c>
      <c r="D61" s="5">
        <v>0</v>
      </c>
      <c r="E61" s="5">
        <v>0</v>
      </c>
      <c r="F61" s="5">
        <v>0</v>
      </c>
      <c r="G61" s="5">
        <v>0</v>
      </c>
      <c r="H61" s="4">
        <v>0.2</v>
      </c>
      <c r="I61" s="4">
        <v>0.2</v>
      </c>
      <c r="J61" s="4">
        <v>0.2</v>
      </c>
      <c r="K61" s="4">
        <v>0.4</v>
      </c>
      <c r="L61" s="5">
        <v>1</v>
      </c>
      <c r="M61" s="5">
        <v>10</v>
      </c>
      <c r="N61" s="5">
        <v>0</v>
      </c>
      <c r="O61" s="2">
        <v>0</v>
      </c>
      <c r="P61" s="2">
        <v>0</v>
      </c>
      <c r="Q61" s="2">
        <v>0</v>
      </c>
      <c r="R61" s="2">
        <v>0</v>
      </c>
      <c r="S61" s="2">
        <v>0</v>
      </c>
      <c r="T61" s="2">
        <v>4.3478260869565223E-2</v>
      </c>
      <c r="U61" s="2">
        <v>4.3478260869565223E-2</v>
      </c>
      <c r="V61" s="2">
        <v>4.3478260869565223E-2</v>
      </c>
      <c r="W61" s="2">
        <v>8.6956521739130446E-2</v>
      </c>
      <c r="X61" s="2">
        <v>0.21739130434782611</v>
      </c>
      <c r="Y61" s="2">
        <v>2.1739130434782612</v>
      </c>
      <c r="Z61" s="2">
        <v>0</v>
      </c>
    </row>
    <row r="62" spans="1:26">
      <c r="A62" s="2" t="s">
        <v>108</v>
      </c>
      <c r="B62" s="4">
        <v>4.2</v>
      </c>
      <c r="C62" s="5">
        <v>0</v>
      </c>
      <c r="D62" s="5">
        <v>0</v>
      </c>
      <c r="E62" s="5">
        <v>0</v>
      </c>
      <c r="F62" s="5">
        <v>0</v>
      </c>
      <c r="G62" s="5">
        <v>0</v>
      </c>
      <c r="H62" s="4">
        <v>0.1</v>
      </c>
      <c r="I62" s="4">
        <v>0.1</v>
      </c>
      <c r="J62" s="4">
        <v>0.1</v>
      </c>
      <c r="K62" s="4">
        <v>0.2</v>
      </c>
      <c r="L62" s="5">
        <v>1</v>
      </c>
      <c r="M62" s="5">
        <v>6</v>
      </c>
      <c r="N62" s="5">
        <v>0</v>
      </c>
      <c r="O62" s="2">
        <v>0</v>
      </c>
      <c r="P62" s="2">
        <v>0</v>
      </c>
      <c r="Q62" s="2">
        <v>0</v>
      </c>
      <c r="R62" s="2">
        <v>0</v>
      </c>
      <c r="S62" s="2">
        <v>0</v>
      </c>
      <c r="T62" s="2">
        <v>2.3809523809523812E-2</v>
      </c>
      <c r="U62" s="2">
        <v>2.3809523809523812E-2</v>
      </c>
      <c r="V62" s="2">
        <v>2.3809523809523812E-2</v>
      </c>
      <c r="W62" s="2">
        <v>4.7619047619047623E-2</v>
      </c>
      <c r="X62" s="2">
        <v>0.23809523809523811</v>
      </c>
      <c r="Y62" s="2">
        <v>1.428571428571429</v>
      </c>
      <c r="Z62" s="2">
        <v>0</v>
      </c>
    </row>
    <row r="63" spans="1:26">
      <c r="A63" s="2" t="s">
        <v>109</v>
      </c>
      <c r="B63" s="4">
        <v>2.6</v>
      </c>
      <c r="C63" s="5">
        <v>0</v>
      </c>
      <c r="D63" s="5">
        <v>0</v>
      </c>
      <c r="E63" s="5">
        <v>0</v>
      </c>
      <c r="F63" s="5">
        <v>0</v>
      </c>
      <c r="G63" s="5">
        <v>0</v>
      </c>
      <c r="H63" s="4">
        <v>0.3</v>
      </c>
      <c r="I63" s="4">
        <v>0.3</v>
      </c>
      <c r="J63" s="4">
        <v>0.2</v>
      </c>
      <c r="K63" s="4">
        <v>0.5</v>
      </c>
      <c r="L63" s="5">
        <v>8</v>
      </c>
      <c r="M63" s="5">
        <v>1</v>
      </c>
      <c r="N63" s="5">
        <v>14</v>
      </c>
      <c r="O63" s="2">
        <v>0</v>
      </c>
      <c r="P63" s="2">
        <v>0</v>
      </c>
      <c r="Q63" s="2">
        <v>0</v>
      </c>
      <c r="R63" s="2">
        <v>0</v>
      </c>
      <c r="S63" s="2">
        <v>0</v>
      </c>
      <c r="T63" s="2">
        <v>0.1153846153846154</v>
      </c>
      <c r="U63" s="2">
        <v>0.1153846153846154</v>
      </c>
      <c r="V63" s="2">
        <v>7.6923076923076927E-2</v>
      </c>
      <c r="W63" s="2">
        <v>0.19230769230769229</v>
      </c>
      <c r="X63" s="2">
        <v>3.0769230769230771</v>
      </c>
      <c r="Y63" s="2">
        <v>0.38461538461538458</v>
      </c>
      <c r="Z63" s="2">
        <v>5.3846153846153841</v>
      </c>
    </row>
    <row r="64" spans="1:26">
      <c r="A64" s="2" t="s">
        <v>110</v>
      </c>
      <c r="B64" s="4">
        <v>2.6</v>
      </c>
      <c r="C64" s="5">
        <v>0</v>
      </c>
      <c r="D64" s="5">
        <v>1</v>
      </c>
      <c r="E64" s="5">
        <v>1</v>
      </c>
      <c r="F64" s="5">
        <v>0</v>
      </c>
      <c r="G64" s="5">
        <v>0</v>
      </c>
      <c r="H64" s="4">
        <v>0.3</v>
      </c>
      <c r="I64" s="4">
        <v>0.3</v>
      </c>
      <c r="J64" s="4">
        <v>0.5</v>
      </c>
      <c r="K64" s="4">
        <v>0.8</v>
      </c>
      <c r="L64" s="5">
        <v>3</v>
      </c>
      <c r="M64" s="5">
        <v>12</v>
      </c>
      <c r="N64" s="5">
        <v>14</v>
      </c>
      <c r="O64" s="2">
        <v>0</v>
      </c>
      <c r="P64" s="2">
        <v>0.38461538461538458</v>
      </c>
      <c r="Q64" s="2">
        <v>0.38461538461538458</v>
      </c>
      <c r="R64" s="2">
        <v>0</v>
      </c>
      <c r="S64" s="2">
        <v>0</v>
      </c>
      <c r="T64" s="2">
        <v>0.1153846153846154</v>
      </c>
      <c r="U64" s="2">
        <v>0.1153846153846154</v>
      </c>
      <c r="V64" s="2">
        <v>0.19230769230769229</v>
      </c>
      <c r="W64" s="2">
        <v>0.30769230769230771</v>
      </c>
      <c r="X64" s="2">
        <v>1.153846153846154</v>
      </c>
      <c r="Y64" s="2">
        <v>4.615384615384615</v>
      </c>
      <c r="Z64" s="2">
        <v>5.3846153846153841</v>
      </c>
    </row>
    <row r="65" spans="1:26">
      <c r="A65" s="2" t="s">
        <v>111</v>
      </c>
      <c r="B65" s="4">
        <v>2.4</v>
      </c>
      <c r="C65" s="5">
        <v>0</v>
      </c>
      <c r="D65" s="5">
        <v>0</v>
      </c>
      <c r="E65" s="5">
        <v>0</v>
      </c>
      <c r="F65" s="5">
        <v>0</v>
      </c>
      <c r="G65" s="5">
        <v>0</v>
      </c>
      <c r="H65" s="4">
        <v>0.3</v>
      </c>
      <c r="I65" s="4">
        <v>0.3</v>
      </c>
      <c r="J65" s="4">
        <v>0</v>
      </c>
      <c r="K65" s="4">
        <v>0.3</v>
      </c>
      <c r="L65" s="5">
        <v>0</v>
      </c>
      <c r="M65" s="5">
        <v>5</v>
      </c>
      <c r="N65" s="5">
        <v>5</v>
      </c>
      <c r="O65" s="2">
        <v>0</v>
      </c>
      <c r="P65" s="2">
        <v>0</v>
      </c>
      <c r="Q65" s="2">
        <v>0</v>
      </c>
      <c r="R65" s="2">
        <v>0</v>
      </c>
      <c r="S65" s="2">
        <v>0</v>
      </c>
      <c r="T65" s="2">
        <v>0.125</v>
      </c>
      <c r="U65" s="2">
        <v>0.125</v>
      </c>
      <c r="V65" s="2">
        <v>0</v>
      </c>
      <c r="W65" s="2">
        <v>0.125</v>
      </c>
      <c r="X65" s="2">
        <v>0</v>
      </c>
      <c r="Y65" s="2">
        <v>2.083333333333333</v>
      </c>
      <c r="Z65" s="2">
        <v>2.083333333333333</v>
      </c>
    </row>
    <row r="66" spans="1:26">
      <c r="A66" s="2" t="s">
        <v>112</v>
      </c>
      <c r="B66" s="4">
        <v>0.2</v>
      </c>
      <c r="C66" s="5">
        <v>0</v>
      </c>
      <c r="D66" s="5">
        <v>0</v>
      </c>
      <c r="E66" s="5">
        <v>0</v>
      </c>
      <c r="F66" s="5">
        <v>0</v>
      </c>
      <c r="G66" s="5">
        <v>0</v>
      </c>
      <c r="H66" s="4">
        <v>0</v>
      </c>
      <c r="I66" s="4">
        <v>0</v>
      </c>
      <c r="J66" s="4">
        <v>0</v>
      </c>
      <c r="K66" s="4">
        <v>0</v>
      </c>
      <c r="L66" s="5">
        <v>2</v>
      </c>
      <c r="M66" s="5">
        <v>2</v>
      </c>
      <c r="N66" s="5">
        <v>1</v>
      </c>
      <c r="O66" s="2">
        <v>0</v>
      </c>
      <c r="P66" s="2">
        <v>0</v>
      </c>
      <c r="Q66" s="2">
        <v>0</v>
      </c>
      <c r="R66" s="2">
        <v>0</v>
      </c>
      <c r="S66" s="2">
        <v>0</v>
      </c>
      <c r="T66" s="2">
        <v>0</v>
      </c>
      <c r="U66" s="2">
        <v>0</v>
      </c>
      <c r="V66" s="2">
        <v>0</v>
      </c>
      <c r="W66" s="2">
        <v>0</v>
      </c>
      <c r="X66" s="2">
        <v>10</v>
      </c>
      <c r="Y66" s="2">
        <v>10</v>
      </c>
      <c r="Z66" s="2">
        <v>5</v>
      </c>
    </row>
    <row r="67" spans="1:26">
      <c r="A67" s="2" t="s">
        <v>113</v>
      </c>
      <c r="B67" s="4">
        <v>0.1</v>
      </c>
      <c r="C67" s="5">
        <v>0</v>
      </c>
      <c r="D67" s="5">
        <v>0</v>
      </c>
      <c r="E67" s="5">
        <v>0</v>
      </c>
      <c r="F67" s="5">
        <v>0</v>
      </c>
      <c r="G67" s="5">
        <v>0</v>
      </c>
      <c r="H67" s="4">
        <v>0.1</v>
      </c>
      <c r="I67" s="4">
        <v>0.1</v>
      </c>
      <c r="J67" s="4">
        <v>0</v>
      </c>
      <c r="K67" s="4">
        <v>0.1</v>
      </c>
      <c r="L67" s="5">
        <v>0</v>
      </c>
      <c r="M67" s="5">
        <v>0</v>
      </c>
      <c r="N67" s="5">
        <v>0</v>
      </c>
      <c r="O67" s="2">
        <v>0</v>
      </c>
      <c r="P67" s="2">
        <v>0</v>
      </c>
      <c r="Q67" s="2">
        <v>0</v>
      </c>
      <c r="R67" s="2">
        <v>0</v>
      </c>
      <c r="S67" s="2">
        <v>0</v>
      </c>
      <c r="T67" s="2">
        <v>1</v>
      </c>
      <c r="U67" s="2">
        <v>1</v>
      </c>
      <c r="V67" s="2">
        <v>0</v>
      </c>
      <c r="W67" s="2">
        <v>1</v>
      </c>
      <c r="X67" s="2">
        <v>0</v>
      </c>
      <c r="Y67" s="2">
        <v>0</v>
      </c>
      <c r="Z67" s="2">
        <v>0</v>
      </c>
    </row>
    <row r="68" spans="1:26">
      <c r="A68" s="2" t="s">
        <v>114</v>
      </c>
      <c r="B68" s="4">
        <v>0.1</v>
      </c>
      <c r="C68" s="5">
        <v>0</v>
      </c>
      <c r="D68" s="5">
        <v>0</v>
      </c>
      <c r="E68" s="5">
        <v>0</v>
      </c>
      <c r="F68" s="5">
        <v>0</v>
      </c>
      <c r="G68" s="5">
        <v>0</v>
      </c>
      <c r="H68" s="4">
        <v>0</v>
      </c>
      <c r="I68" s="4">
        <v>0</v>
      </c>
      <c r="J68" s="4">
        <v>0</v>
      </c>
      <c r="K68" s="4">
        <v>0</v>
      </c>
      <c r="L68" s="5">
        <v>0</v>
      </c>
      <c r="M68" s="5">
        <v>0</v>
      </c>
      <c r="N68" s="5">
        <v>1</v>
      </c>
      <c r="O68" s="2">
        <v>0</v>
      </c>
      <c r="P68" s="2">
        <v>0</v>
      </c>
      <c r="Q68" s="2">
        <v>0</v>
      </c>
      <c r="R68" s="2">
        <v>0</v>
      </c>
      <c r="S68" s="2">
        <v>0</v>
      </c>
      <c r="T68" s="2">
        <v>0</v>
      </c>
      <c r="U68" s="2">
        <v>0</v>
      </c>
      <c r="V68" s="2">
        <v>0</v>
      </c>
      <c r="W68" s="2">
        <v>0</v>
      </c>
      <c r="X68" s="2">
        <v>0</v>
      </c>
      <c r="Y68" s="2">
        <v>0</v>
      </c>
      <c r="Z68" s="2">
        <v>10</v>
      </c>
    </row>
    <row r="69" spans="1:26">
      <c r="A69" s="2"/>
      <c r="B69" s="4"/>
      <c r="O69" s="2"/>
      <c r="P69" s="2"/>
      <c r="Q69" s="2"/>
      <c r="R69" s="2"/>
      <c r="S69" s="2"/>
      <c r="T69" s="2"/>
      <c r="U69" s="2"/>
      <c r="V69" s="2"/>
      <c r="W69" s="2"/>
      <c r="X69" s="2"/>
      <c r="Y69" s="2"/>
      <c r="Z69" s="2"/>
    </row>
    <row r="70" spans="1:26">
      <c r="A70" s="28" t="s">
        <v>94</v>
      </c>
      <c r="B70" s="28">
        <v>38</v>
      </c>
      <c r="C70" s="30">
        <v>49</v>
      </c>
      <c r="D70" s="30">
        <v>43</v>
      </c>
      <c r="E70" s="30">
        <v>92</v>
      </c>
      <c r="F70" s="30">
        <v>48</v>
      </c>
      <c r="G70" s="30">
        <v>1</v>
      </c>
      <c r="H70" s="29">
        <v>49.9</v>
      </c>
      <c r="I70" s="29">
        <v>49.1</v>
      </c>
      <c r="J70" s="29">
        <v>38</v>
      </c>
      <c r="K70" s="29">
        <v>87.1</v>
      </c>
      <c r="L70" s="30">
        <v>604</v>
      </c>
      <c r="M70" s="30">
        <v>1140</v>
      </c>
      <c r="N70" s="30">
        <v>1122</v>
      </c>
      <c r="O70" s="28">
        <v>1.2894736842105261</v>
      </c>
      <c r="P70" s="28">
        <v>1.131578947368421</v>
      </c>
      <c r="Q70" s="28">
        <v>2.4210526315789469</v>
      </c>
      <c r="R70" s="28">
        <v>1.263157894736842</v>
      </c>
      <c r="S70" s="28">
        <v>2.6315789473684209E-2</v>
      </c>
      <c r="T70" s="28">
        <v>1.3131578947368421</v>
      </c>
      <c r="U70" s="28">
        <v>1.2921052631578951</v>
      </c>
      <c r="V70" s="28">
        <v>1</v>
      </c>
      <c r="W70" s="28">
        <v>2.292105263157894</v>
      </c>
      <c r="X70" s="28">
        <v>15.89473684210526</v>
      </c>
      <c r="Y70" s="28">
        <v>30</v>
      </c>
      <c r="Z70" s="28">
        <v>29.526315789473681</v>
      </c>
    </row>
    <row r="71" spans="1:26">
      <c r="A71" s="28" t="s">
        <v>95</v>
      </c>
      <c r="B71" s="28">
        <v>38</v>
      </c>
      <c r="C71" s="30">
        <v>65</v>
      </c>
      <c r="D71" s="30">
        <v>48</v>
      </c>
      <c r="E71" s="30">
        <v>113</v>
      </c>
      <c r="F71" s="30">
        <v>61</v>
      </c>
      <c r="G71" s="30">
        <v>4</v>
      </c>
      <c r="H71" s="29">
        <v>53.2</v>
      </c>
      <c r="I71" s="29">
        <v>50.1</v>
      </c>
      <c r="J71" s="29">
        <v>37.1</v>
      </c>
      <c r="K71" s="29">
        <v>87.1</v>
      </c>
      <c r="L71" s="30">
        <v>812</v>
      </c>
      <c r="M71" s="30">
        <v>1901</v>
      </c>
      <c r="N71" s="30">
        <v>1882</v>
      </c>
      <c r="O71" s="28">
        <v>1.7105263157894739</v>
      </c>
      <c r="P71" s="28">
        <v>1.263157894736842</v>
      </c>
      <c r="Q71" s="28">
        <v>2.9736842105263159</v>
      </c>
      <c r="R71" s="28">
        <v>1.6052631578947369</v>
      </c>
      <c r="S71" s="28">
        <v>0.10526315789473679</v>
      </c>
      <c r="T71" s="28">
        <v>1.4</v>
      </c>
      <c r="U71" s="28">
        <v>1.3184210526315789</v>
      </c>
      <c r="V71" s="28">
        <v>0.97631578947368425</v>
      </c>
      <c r="W71" s="28">
        <v>2.292105263157894</v>
      </c>
      <c r="X71" s="28">
        <v>21.368421052631579</v>
      </c>
      <c r="Y71" s="28">
        <v>50.026315789473678</v>
      </c>
      <c r="Z71" s="28">
        <v>49.526315789473678</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B4D44-1210-44C2-9ED7-C0AAB918F411}">
  <dimension ref="A1:AI111"/>
  <sheetViews>
    <sheetView topLeftCell="A56" workbookViewId="0">
      <selection activeCell="A107" sqref="A107"/>
    </sheetView>
  </sheetViews>
  <sheetFormatPr defaultRowHeight="15"/>
  <cols>
    <col min="1" max="1" width="19.7109375" bestFit="1" customWidth="1"/>
    <col min="3" max="3" width="19.140625" bestFit="1" customWidth="1"/>
    <col min="4" max="4" width="16.42578125" bestFit="1" customWidth="1"/>
    <col min="5" max="5" width="25.42578125" bestFit="1" customWidth="1"/>
    <col min="6" max="6" width="12.5703125" bestFit="1" customWidth="1"/>
    <col min="7" max="7" width="23.5703125" customWidth="1"/>
    <col min="11" max="11" width="18.28515625" bestFit="1" customWidth="1"/>
    <col min="12" max="12" width="18" bestFit="1" customWidth="1"/>
    <col min="19" max="19" width="18.28515625" bestFit="1" customWidth="1"/>
    <col min="20" max="20" width="18" bestFit="1" customWidth="1"/>
    <col min="21" max="21" width="9.28515625" bestFit="1" customWidth="1"/>
    <col min="26" max="26" width="13.28515625" customWidth="1"/>
  </cols>
  <sheetData>
    <row r="1" spans="1:35">
      <c r="A1">
        <v>2024</v>
      </c>
      <c r="O1" t="s">
        <v>115</v>
      </c>
    </row>
    <row r="2" spans="1:35">
      <c r="A2" s="31" t="s">
        <v>45</v>
      </c>
      <c r="B2" s="31" t="s">
        <v>46</v>
      </c>
      <c r="C2" s="32" t="s">
        <v>47</v>
      </c>
      <c r="D2" s="32" t="s">
        <v>48</v>
      </c>
      <c r="E2" s="32" t="s">
        <v>49</v>
      </c>
      <c r="F2" s="32" t="s">
        <v>50</v>
      </c>
      <c r="G2" s="32" t="s">
        <v>51</v>
      </c>
      <c r="H2" s="33" t="s">
        <v>52</v>
      </c>
      <c r="I2" s="33" t="s">
        <v>53</v>
      </c>
      <c r="J2" s="33" t="s">
        <v>54</v>
      </c>
      <c r="K2" s="33" t="s">
        <v>55</v>
      </c>
      <c r="L2" s="32" t="s">
        <v>56</v>
      </c>
      <c r="M2" s="32" t="s">
        <v>57</v>
      </c>
      <c r="N2" s="32" t="s">
        <v>58</v>
      </c>
      <c r="O2" s="31" t="s">
        <v>59</v>
      </c>
      <c r="P2" s="31" t="s">
        <v>60</v>
      </c>
      <c r="Q2" s="31" t="s">
        <v>61</v>
      </c>
      <c r="R2" s="31" t="s">
        <v>62</v>
      </c>
      <c r="S2" s="31" t="s">
        <v>63</v>
      </c>
      <c r="T2" s="31" t="s">
        <v>64</v>
      </c>
      <c r="U2" s="31" t="s">
        <v>65</v>
      </c>
      <c r="V2" s="31" t="s">
        <v>66</v>
      </c>
      <c r="W2" s="31" t="s">
        <v>67</v>
      </c>
      <c r="X2" s="31" t="s">
        <v>68</v>
      </c>
      <c r="Y2" s="31" t="s">
        <v>69</v>
      </c>
      <c r="Z2" s="31" t="s">
        <v>70</v>
      </c>
    </row>
    <row r="3" spans="1:35">
      <c r="A3" s="34" t="s">
        <v>71</v>
      </c>
      <c r="B3" s="35">
        <v>12.7</v>
      </c>
      <c r="C3" s="36">
        <v>10</v>
      </c>
      <c r="D3" s="36">
        <v>0</v>
      </c>
      <c r="E3" s="36">
        <v>10</v>
      </c>
      <c r="F3" s="36">
        <v>8</v>
      </c>
      <c r="G3" s="36">
        <v>2</v>
      </c>
      <c r="H3" s="35">
        <v>6.1</v>
      </c>
      <c r="I3" s="35">
        <v>4.5</v>
      </c>
      <c r="J3" s="35">
        <v>1</v>
      </c>
      <c r="K3" s="35">
        <v>5.5</v>
      </c>
      <c r="L3" s="36">
        <v>9</v>
      </c>
      <c r="M3" s="36">
        <v>11</v>
      </c>
      <c r="N3" s="36">
        <v>31</v>
      </c>
      <c r="O3" s="34">
        <v>0.78740157480314965</v>
      </c>
      <c r="P3" s="34">
        <v>0</v>
      </c>
      <c r="Q3" s="34">
        <v>0.78740157480314965</v>
      </c>
      <c r="R3" s="34">
        <v>0.62992125984251968</v>
      </c>
      <c r="S3" s="34">
        <v>0.15748031496062989</v>
      </c>
      <c r="T3" s="34">
        <v>0.48031496062992118</v>
      </c>
      <c r="U3" s="34">
        <v>0.35433070866141742</v>
      </c>
      <c r="V3" s="34">
        <v>7.874015748031496E-2</v>
      </c>
      <c r="W3" s="34">
        <v>0.43307086614173229</v>
      </c>
      <c r="X3" s="34">
        <v>0.70866141732283472</v>
      </c>
      <c r="Y3" s="34">
        <v>0.86614173228346458</v>
      </c>
      <c r="Z3" s="34">
        <v>2.4409448818897639</v>
      </c>
    </row>
    <row r="5" spans="1:35">
      <c r="A5">
        <v>2023</v>
      </c>
    </row>
    <row r="6" spans="1:35">
      <c r="A6" s="31" t="s">
        <v>45</v>
      </c>
      <c r="B6" s="31" t="s">
        <v>46</v>
      </c>
      <c r="C6" s="32" t="s">
        <v>47</v>
      </c>
      <c r="D6" s="32" t="s">
        <v>48</v>
      </c>
      <c r="E6" s="32" t="s">
        <v>49</v>
      </c>
      <c r="F6" s="32" t="s">
        <v>50</v>
      </c>
      <c r="G6" s="32" t="s">
        <v>51</v>
      </c>
      <c r="H6" s="33" t="s">
        <v>52</v>
      </c>
      <c r="I6" s="33" t="s">
        <v>53</v>
      </c>
      <c r="J6" s="33" t="s">
        <v>54</v>
      </c>
      <c r="K6" s="33" t="s">
        <v>55</v>
      </c>
      <c r="L6" s="32" t="s">
        <v>56</v>
      </c>
      <c r="M6" s="32" t="s">
        <v>57</v>
      </c>
      <c r="N6" s="32" t="s">
        <v>58</v>
      </c>
      <c r="O6" s="31" t="s">
        <v>59</v>
      </c>
      <c r="P6" s="31" t="s">
        <v>60</v>
      </c>
      <c r="Q6" s="31" t="s">
        <v>61</v>
      </c>
      <c r="R6" s="31" t="s">
        <v>62</v>
      </c>
      <c r="S6" s="31" t="s">
        <v>63</v>
      </c>
      <c r="T6" s="31" t="s">
        <v>64</v>
      </c>
      <c r="U6" s="31" t="s">
        <v>65</v>
      </c>
      <c r="V6" s="31" t="s">
        <v>66</v>
      </c>
      <c r="W6" s="31" t="s">
        <v>67</v>
      </c>
      <c r="X6" s="31" t="s">
        <v>68</v>
      </c>
      <c r="Y6" s="31" t="s">
        <v>69</v>
      </c>
      <c r="Z6" s="31" t="s">
        <v>70</v>
      </c>
    </row>
    <row r="7" spans="1:35">
      <c r="A7" s="34" t="s">
        <v>71</v>
      </c>
      <c r="B7" s="35">
        <v>20.100000000000001</v>
      </c>
      <c r="C7" s="36">
        <v>14</v>
      </c>
      <c r="D7" s="36">
        <v>1</v>
      </c>
      <c r="E7" s="36">
        <v>15</v>
      </c>
      <c r="F7" s="36">
        <v>14</v>
      </c>
      <c r="G7" s="36">
        <v>0</v>
      </c>
      <c r="H7" s="35">
        <v>11.9</v>
      </c>
      <c r="I7" s="35">
        <v>11.9</v>
      </c>
      <c r="J7" s="35">
        <v>2.1</v>
      </c>
      <c r="K7" s="35">
        <v>14</v>
      </c>
      <c r="L7" s="36">
        <v>16</v>
      </c>
      <c r="M7" s="36">
        <v>30</v>
      </c>
      <c r="N7" s="36">
        <v>76</v>
      </c>
      <c r="O7" s="34">
        <v>0.69651741293532332</v>
      </c>
      <c r="P7" s="34">
        <v>4.9751243781094523E-2</v>
      </c>
      <c r="Q7" s="34">
        <v>0.74626865671641784</v>
      </c>
      <c r="R7" s="34">
        <v>0.69651741293532332</v>
      </c>
      <c r="S7" s="34">
        <v>0</v>
      </c>
      <c r="T7" s="34">
        <v>0.59203980099502485</v>
      </c>
      <c r="U7" s="34">
        <v>0.59203980099502485</v>
      </c>
      <c r="V7" s="34">
        <v>0.1044776119402985</v>
      </c>
      <c r="W7" s="34">
        <v>0.69651741293532332</v>
      </c>
      <c r="X7" s="34">
        <v>0.79601990049751237</v>
      </c>
      <c r="Y7" s="34">
        <v>1.4925373134328359</v>
      </c>
      <c r="Z7" s="34">
        <v>3.7810945273631842</v>
      </c>
    </row>
    <row r="9" spans="1:35">
      <c r="A9">
        <v>2024</v>
      </c>
      <c r="J9" t="s">
        <v>115</v>
      </c>
      <c r="AH9" s="28" t="s">
        <v>116</v>
      </c>
      <c r="AI9" s="28" t="s">
        <v>117</v>
      </c>
    </row>
    <row r="10" spans="1:35">
      <c r="A10" s="31" t="s">
        <v>45</v>
      </c>
      <c r="B10" s="31" t="s">
        <v>46</v>
      </c>
      <c r="C10" s="32" t="s">
        <v>47</v>
      </c>
      <c r="D10" s="32" t="s">
        <v>48</v>
      </c>
      <c r="E10" s="32" t="s">
        <v>49</v>
      </c>
      <c r="F10" s="32" t="s">
        <v>50</v>
      </c>
      <c r="G10" s="32" t="s">
        <v>51</v>
      </c>
      <c r="H10" s="33" t="s">
        <v>52</v>
      </c>
      <c r="I10" s="33" t="s">
        <v>53</v>
      </c>
      <c r="K10" s="31" t="s">
        <v>59</v>
      </c>
      <c r="L10" s="31" t="s">
        <v>60</v>
      </c>
      <c r="M10" s="31" t="s">
        <v>61</v>
      </c>
      <c r="N10" s="31" t="s">
        <v>62</v>
      </c>
      <c r="O10" s="31" t="s">
        <v>63</v>
      </c>
      <c r="P10" s="31" t="s">
        <v>64</v>
      </c>
      <c r="Q10" s="31" t="s">
        <v>65</v>
      </c>
      <c r="S10" s="31" t="s">
        <v>118</v>
      </c>
      <c r="T10" s="31" t="s">
        <v>64</v>
      </c>
      <c r="V10" s="31" t="s">
        <v>119</v>
      </c>
      <c r="W10" s="31" t="s">
        <v>120</v>
      </c>
      <c r="X10" t="s">
        <v>121</v>
      </c>
      <c r="AH10" s="43">
        <v>0.63</v>
      </c>
      <c r="AI10" s="43">
        <v>0.35</v>
      </c>
    </row>
    <row r="11" spans="1:35">
      <c r="A11" s="34" t="s">
        <v>71</v>
      </c>
      <c r="B11" s="35">
        <v>12.7</v>
      </c>
      <c r="C11" s="36">
        <v>10</v>
      </c>
      <c r="D11" s="36">
        <v>0</v>
      </c>
      <c r="E11" s="36">
        <v>10</v>
      </c>
      <c r="F11" s="36">
        <v>8</v>
      </c>
      <c r="G11" s="36">
        <v>2</v>
      </c>
      <c r="H11" s="35">
        <v>6.1</v>
      </c>
      <c r="I11" s="35">
        <v>4.5</v>
      </c>
      <c r="K11" s="34">
        <v>0.78740157480314965</v>
      </c>
      <c r="L11" s="34">
        <v>0</v>
      </c>
      <c r="M11" s="34">
        <v>0.78740157480314965</v>
      </c>
      <c r="N11" s="34">
        <v>0.62992125984251968</v>
      </c>
      <c r="O11" s="34">
        <v>0.15748031496062989</v>
      </c>
      <c r="P11" s="34">
        <v>0.48031496062992118</v>
      </c>
      <c r="Q11" s="34">
        <v>0.35433070866141742</v>
      </c>
      <c r="S11" s="34">
        <v>0.78740157480314965</v>
      </c>
      <c r="T11" s="34">
        <v>0.48031496062992118</v>
      </c>
      <c r="U11">
        <v>1.6458333000000001</v>
      </c>
      <c r="V11" s="34">
        <v>0.62992125984251968</v>
      </c>
      <c r="W11" s="34">
        <v>0.35433070866141742</v>
      </c>
      <c r="X11">
        <v>1.8</v>
      </c>
      <c r="AH11" s="2">
        <v>0.57569296375266521</v>
      </c>
      <c r="AI11" s="2">
        <v>0.42217484008528788</v>
      </c>
    </row>
    <row r="12" spans="1:35">
      <c r="A12">
        <v>2023</v>
      </c>
      <c r="AH12" s="2">
        <v>0.73715562174236782</v>
      </c>
      <c r="AI12" s="2">
        <v>0.63663440059568144</v>
      </c>
    </row>
    <row r="13" spans="1:35">
      <c r="A13" s="34" t="s">
        <v>71</v>
      </c>
      <c r="B13" s="35">
        <v>20.100000000000001</v>
      </c>
      <c r="C13" s="36">
        <v>14</v>
      </c>
      <c r="D13" s="36">
        <v>1</v>
      </c>
      <c r="E13" s="36">
        <v>15</v>
      </c>
      <c r="F13" s="36">
        <v>14</v>
      </c>
      <c r="G13" s="36">
        <v>0</v>
      </c>
      <c r="H13" s="35">
        <v>11.9</v>
      </c>
      <c r="I13" s="35">
        <v>11.9</v>
      </c>
      <c r="K13" s="34">
        <v>0.69651741293532332</v>
      </c>
      <c r="L13" s="34">
        <v>4.9751243781094523E-2</v>
      </c>
      <c r="M13" s="34">
        <v>0.74626865671641784</v>
      </c>
      <c r="N13" s="34">
        <v>0.69651741293532332</v>
      </c>
      <c r="O13" s="34">
        <v>0</v>
      </c>
      <c r="P13" s="34">
        <v>0.59203980099502485</v>
      </c>
      <c r="Q13" s="34">
        <v>0.59203980099502485</v>
      </c>
      <c r="S13" s="34">
        <v>0.69651741293532332</v>
      </c>
      <c r="T13" s="34">
        <v>0.59203980099502485</v>
      </c>
      <c r="U13">
        <v>1.1859999999999999</v>
      </c>
      <c r="V13" s="34">
        <v>0.69651741293532332</v>
      </c>
      <c r="W13" s="34">
        <v>0.59203980099502485</v>
      </c>
    </row>
    <row r="15" spans="1:35">
      <c r="A15" s="2"/>
      <c r="B15" s="28" t="s">
        <v>46</v>
      </c>
      <c r="C15" s="28" t="s">
        <v>122</v>
      </c>
      <c r="D15" s="28" t="s">
        <v>123</v>
      </c>
      <c r="E15" s="28" t="s">
        <v>116</v>
      </c>
      <c r="F15" s="28" t="s">
        <v>117</v>
      </c>
      <c r="G15" s="27" t="s">
        <v>124</v>
      </c>
      <c r="R15" t="s">
        <v>125</v>
      </c>
      <c r="S15">
        <v>0.57569296375266521</v>
      </c>
      <c r="T15">
        <v>0.42217484008528788</v>
      </c>
      <c r="U15">
        <v>1.36</v>
      </c>
    </row>
    <row r="16" spans="1:35">
      <c r="A16" s="28" t="s">
        <v>126</v>
      </c>
      <c r="B16" s="44">
        <v>12.7</v>
      </c>
      <c r="C16" s="45">
        <v>8</v>
      </c>
      <c r="D16" s="43">
        <v>4.5</v>
      </c>
      <c r="E16" s="43">
        <v>0.63</v>
      </c>
      <c r="F16" s="43">
        <v>0.35</v>
      </c>
      <c r="G16">
        <v>1.8</v>
      </c>
    </row>
    <row r="17" spans="1:34">
      <c r="A17" s="28" t="s">
        <v>127</v>
      </c>
      <c r="B17" s="4">
        <v>5.2111111111111112</v>
      </c>
      <c r="C17" s="5">
        <v>3</v>
      </c>
      <c r="D17" s="2">
        <v>2.2000000000000002</v>
      </c>
      <c r="E17" s="2">
        <v>0.57569296375266521</v>
      </c>
      <c r="F17" s="2">
        <v>0.42217484008528788</v>
      </c>
      <c r="G17">
        <v>1.36</v>
      </c>
    </row>
    <row r="18" spans="1:34">
      <c r="A18" s="28" t="s">
        <v>128</v>
      </c>
      <c r="B18" s="4">
        <v>14.922222222222222</v>
      </c>
      <c r="C18" s="5">
        <v>11</v>
      </c>
      <c r="D18" s="2">
        <v>9.5</v>
      </c>
      <c r="E18" s="2">
        <v>0.73715562174236782</v>
      </c>
      <c r="F18" s="2">
        <v>0.63663440059568144</v>
      </c>
      <c r="G18">
        <v>1.1599999999999999</v>
      </c>
      <c r="R18" t="s">
        <v>129</v>
      </c>
      <c r="V18">
        <v>0.73715562174236782</v>
      </c>
      <c r="W18">
        <v>0.63663440059568144</v>
      </c>
      <c r="X18">
        <v>1.1499999999999999</v>
      </c>
    </row>
    <row r="19" spans="1:34">
      <c r="I19" t="s">
        <v>130</v>
      </c>
    </row>
    <row r="20" spans="1:34">
      <c r="I20" t="s">
        <v>131</v>
      </c>
    </row>
    <row r="27" spans="1:34">
      <c r="A27">
        <v>2024</v>
      </c>
      <c r="B27" t="s">
        <v>115</v>
      </c>
      <c r="N27" s="61" t="s">
        <v>132</v>
      </c>
      <c r="O27" s="61"/>
      <c r="P27" s="61"/>
      <c r="Q27" s="61" t="s">
        <v>133</v>
      </c>
      <c r="R27" s="61"/>
      <c r="S27" s="61"/>
      <c r="T27" s="61"/>
      <c r="U27" s="61"/>
      <c r="V27" s="61"/>
      <c r="W27" s="61"/>
      <c r="X27" s="61"/>
      <c r="Y27" s="57"/>
      <c r="Z27" s="57"/>
      <c r="AA27" s="61"/>
      <c r="AB27" s="61"/>
      <c r="AC27" s="61"/>
      <c r="AD27" s="61"/>
      <c r="AE27" s="61"/>
      <c r="AF27" s="61"/>
      <c r="AG27" s="61"/>
      <c r="AH27" s="61"/>
    </row>
    <row r="28" spans="1:34">
      <c r="A28" s="3" t="s">
        <v>45</v>
      </c>
      <c r="B28" s="3" t="s">
        <v>134</v>
      </c>
      <c r="C28" s="3" t="s">
        <v>135</v>
      </c>
      <c r="D28" s="3" t="s">
        <v>61</v>
      </c>
      <c r="E28" s="3" t="s">
        <v>62</v>
      </c>
      <c r="F28" s="3" t="s">
        <v>63</v>
      </c>
      <c r="G28" s="3" t="s">
        <v>136</v>
      </c>
      <c r="H28" s="3" t="s">
        <v>65</v>
      </c>
      <c r="I28" s="3" t="s">
        <v>137</v>
      </c>
      <c r="J28" s="3" t="s">
        <v>67</v>
      </c>
      <c r="K28" s="3" t="s">
        <v>138</v>
      </c>
      <c r="L28" s="3" t="s">
        <v>139</v>
      </c>
      <c r="M28" s="3" t="s">
        <v>70</v>
      </c>
      <c r="N28" s="57" t="s">
        <v>140</v>
      </c>
      <c r="O28" s="57" t="s">
        <v>141</v>
      </c>
      <c r="P28" s="57" t="s">
        <v>142</v>
      </c>
      <c r="Q28" s="57" t="s">
        <v>133</v>
      </c>
      <c r="R28" s="57" t="s">
        <v>143</v>
      </c>
      <c r="S28" s="47" t="s">
        <v>144</v>
      </c>
      <c r="T28" s="57" t="s">
        <v>56</v>
      </c>
      <c r="U28" s="57" t="s">
        <v>145</v>
      </c>
      <c r="V28" s="57" t="s">
        <v>146</v>
      </c>
      <c r="W28" s="57" t="s">
        <v>147</v>
      </c>
      <c r="X28" s="57" t="s">
        <v>148</v>
      </c>
      <c r="Y28" s="57"/>
      <c r="Z28" s="57"/>
      <c r="AA28" s="57"/>
      <c r="AB28" s="57"/>
      <c r="AC28" s="57"/>
      <c r="AD28" s="57"/>
      <c r="AE28" s="57"/>
      <c r="AF28" s="57"/>
      <c r="AG28" s="57"/>
      <c r="AH28" s="57"/>
    </row>
    <row r="29" spans="1:34">
      <c r="A29" s="2" t="s">
        <v>72</v>
      </c>
      <c r="B29" s="2">
        <v>0.21276595744680851</v>
      </c>
      <c r="C29" s="2">
        <v>0.1063829787234043</v>
      </c>
      <c r="D29" s="2">
        <v>0.31914893617021273</v>
      </c>
      <c r="E29" s="2">
        <v>0.21276595744680851</v>
      </c>
      <c r="F29" s="2">
        <v>0</v>
      </c>
      <c r="G29" s="2">
        <v>0.14893617021276601</v>
      </c>
      <c r="H29" s="2">
        <v>0.14893617021276601</v>
      </c>
      <c r="I29" s="2">
        <v>0.1702127659574468</v>
      </c>
      <c r="J29" s="2">
        <v>0.31914893617021273</v>
      </c>
      <c r="K29" s="2">
        <v>2.76595744680851</v>
      </c>
      <c r="L29" s="2">
        <v>4.6808510638297873</v>
      </c>
      <c r="M29" s="2">
        <v>3.8297872340425529</v>
      </c>
      <c r="N29">
        <v>3.4042553191489362</v>
      </c>
      <c r="O29" s="46">
        <v>1.595744680851064</v>
      </c>
      <c r="P29">
        <v>1.4893617021276599</v>
      </c>
      <c r="Q29" s="46">
        <v>29.787234042553191</v>
      </c>
      <c r="R29">
        <v>164.2553191489362</v>
      </c>
      <c r="S29" s="46">
        <v>91.702127659574458</v>
      </c>
      <c r="T29" s="46">
        <v>2.76595744680851</v>
      </c>
      <c r="U29">
        <v>1.808510638297872</v>
      </c>
      <c r="V29">
        <v>0.63829787234042545</v>
      </c>
      <c r="W29">
        <v>2.021276595744681</v>
      </c>
      <c r="X29">
        <v>2.1276595744680851</v>
      </c>
    </row>
    <row r="30" spans="1:34">
      <c r="A30" s="43" t="s">
        <v>72</v>
      </c>
      <c r="B30" s="43">
        <v>0.14245014245014251</v>
      </c>
      <c r="C30" s="43">
        <v>0.28490028490028491</v>
      </c>
      <c r="D30" s="43">
        <v>0.42735042735042728</v>
      </c>
      <c r="E30" s="43">
        <v>0.113960113960114</v>
      </c>
      <c r="F30" s="43">
        <v>2.8490028490028491E-2</v>
      </c>
      <c r="G30" s="43">
        <v>0.1965811965811966</v>
      </c>
      <c r="H30" s="43">
        <v>0.1737891737891738</v>
      </c>
      <c r="I30" s="43">
        <v>0.2393162393162393</v>
      </c>
      <c r="J30" s="43">
        <v>0.4159544159544159</v>
      </c>
      <c r="K30" s="43">
        <v>2.2792022792022788</v>
      </c>
      <c r="L30" s="43">
        <v>4.8433048433048427</v>
      </c>
      <c r="M30" s="43">
        <v>5.1566951566951564</v>
      </c>
      <c r="N30">
        <v>3.2763532763532761</v>
      </c>
      <c r="O30" s="46">
        <v>1.253561253561253</v>
      </c>
      <c r="P30">
        <v>1.566951566951567</v>
      </c>
      <c r="Q30" s="46">
        <v>29.43019943019943</v>
      </c>
      <c r="R30">
        <v>160.56980056980061</v>
      </c>
      <c r="S30" s="46">
        <v>82.307692307692307</v>
      </c>
      <c r="T30" s="46">
        <v>2.2792022792022788</v>
      </c>
      <c r="U30">
        <v>1.766381766381766</v>
      </c>
      <c r="V30">
        <v>0.42735042735042728</v>
      </c>
      <c r="W30">
        <v>2.2222222222222219</v>
      </c>
      <c r="X30">
        <v>1.253561253561253</v>
      </c>
    </row>
    <row r="32" spans="1:34">
      <c r="A32" s="58" t="s">
        <v>149</v>
      </c>
      <c r="B32" s="58"/>
      <c r="C32" s="58"/>
      <c r="D32" s="58"/>
      <c r="E32" s="58"/>
      <c r="F32" s="58"/>
      <c r="G32" s="58"/>
      <c r="H32" s="58"/>
      <c r="I32" s="48" t="s">
        <v>150</v>
      </c>
      <c r="J32" s="58"/>
      <c r="K32" s="58"/>
      <c r="Q32" s="62"/>
      <c r="R32" s="62"/>
      <c r="S32" s="62"/>
      <c r="T32" s="62"/>
      <c r="U32" s="62"/>
      <c r="V32" s="62"/>
      <c r="W32" s="62"/>
      <c r="X32" s="62"/>
      <c r="Y32" s="62"/>
      <c r="Z32" s="62"/>
      <c r="AA32" s="62"/>
    </row>
    <row r="33" spans="1:11">
      <c r="A33" s="1" t="s">
        <v>45</v>
      </c>
      <c r="B33" s="1" t="s">
        <v>151</v>
      </c>
      <c r="C33" s="1" t="s">
        <v>46</v>
      </c>
      <c r="D33" s="1" t="s">
        <v>152</v>
      </c>
      <c r="E33" s="1" t="s">
        <v>153</v>
      </c>
      <c r="F33" s="1" t="s">
        <v>154</v>
      </c>
      <c r="G33" s="1" t="s">
        <v>155</v>
      </c>
      <c r="J33" t="s">
        <v>156</v>
      </c>
    </row>
    <row r="34" spans="1:11">
      <c r="A34" t="s">
        <v>72</v>
      </c>
      <c r="B34" t="s">
        <v>157</v>
      </c>
      <c r="C34">
        <v>9.4</v>
      </c>
      <c r="D34">
        <v>38</v>
      </c>
      <c r="E34">
        <v>4.0599999999999996</v>
      </c>
      <c r="F34">
        <v>5</v>
      </c>
      <c r="G34">
        <v>0.53</v>
      </c>
      <c r="J34" t="s">
        <v>158</v>
      </c>
    </row>
    <row r="35" spans="1:11">
      <c r="A35" t="s">
        <v>72</v>
      </c>
      <c r="B35" t="s">
        <v>159</v>
      </c>
      <c r="C35">
        <v>35.1</v>
      </c>
      <c r="D35">
        <v>149</v>
      </c>
      <c r="E35">
        <v>4.25</v>
      </c>
      <c r="F35">
        <v>18</v>
      </c>
      <c r="G35">
        <v>0.51</v>
      </c>
      <c r="J35" t="s">
        <v>160</v>
      </c>
    </row>
    <row r="36" spans="1:11">
      <c r="A36" t="s">
        <v>161</v>
      </c>
      <c r="B36" t="s">
        <v>115</v>
      </c>
      <c r="J36" t="s">
        <v>162</v>
      </c>
    </row>
    <row r="37" spans="1:11">
      <c r="A37" s="31" t="s">
        <v>45</v>
      </c>
      <c r="B37" s="31" t="s">
        <v>143</v>
      </c>
      <c r="C37" s="33" t="s">
        <v>163</v>
      </c>
      <c r="D37" s="31" t="s">
        <v>164</v>
      </c>
      <c r="E37" s="31" t="s">
        <v>165</v>
      </c>
      <c r="F37" s="51" t="s">
        <v>144</v>
      </c>
      <c r="H37" s="31" t="s">
        <v>166</v>
      </c>
      <c r="I37" s="31" t="s">
        <v>133</v>
      </c>
      <c r="J37" s="49" t="s">
        <v>167</v>
      </c>
      <c r="K37" s="31" t="s">
        <v>168</v>
      </c>
    </row>
    <row r="38" spans="1:11">
      <c r="A38" s="2" t="s">
        <v>72</v>
      </c>
      <c r="B38" s="2">
        <v>430.85106382978722</v>
      </c>
      <c r="C38" s="52">
        <v>128.72340425531911</v>
      </c>
      <c r="D38" s="2">
        <v>4.6808510638297873</v>
      </c>
      <c r="E38" s="2">
        <v>29.876543209876541</v>
      </c>
      <c r="F38" s="52">
        <v>91.702127659574458</v>
      </c>
      <c r="H38" s="50">
        <v>1.595744680851064</v>
      </c>
      <c r="I38" s="50">
        <v>29.787234042553191</v>
      </c>
      <c r="J38" s="50">
        <v>91.702127659574458</v>
      </c>
      <c r="K38" s="50">
        <v>2.76595744680851</v>
      </c>
    </row>
    <row r="39" spans="1:11">
      <c r="A39" s="2" t="s">
        <v>72</v>
      </c>
      <c r="B39" s="2">
        <v>524.5584045584045</v>
      </c>
      <c r="C39" s="52">
        <v>173.56125356125361</v>
      </c>
      <c r="D39" s="2">
        <v>4.8433048433048427</v>
      </c>
      <c r="E39" s="2">
        <v>33.087117097545082</v>
      </c>
      <c r="F39" s="52">
        <v>82.307692307692307</v>
      </c>
      <c r="H39" s="50">
        <v>1.253561253561253</v>
      </c>
      <c r="I39" s="50">
        <v>29.43019943019943</v>
      </c>
      <c r="J39" s="50">
        <v>82.307692307692307</v>
      </c>
      <c r="K39" s="50">
        <v>2.2792022792022788</v>
      </c>
    </row>
    <row r="41" spans="1:11">
      <c r="B41" t="s">
        <v>169</v>
      </c>
    </row>
    <row r="42" spans="1:11">
      <c r="A42" s="57" t="s">
        <v>45</v>
      </c>
      <c r="B42" s="57" t="s">
        <v>170</v>
      </c>
      <c r="C42" s="57" t="s">
        <v>171</v>
      </c>
      <c r="D42" s="57" t="s">
        <v>172</v>
      </c>
      <c r="E42" s="57" t="s">
        <v>173</v>
      </c>
      <c r="F42" s="57" t="s">
        <v>174</v>
      </c>
      <c r="G42" s="57" t="s">
        <v>175</v>
      </c>
    </row>
    <row r="43" spans="1:11">
      <c r="A43" t="s">
        <v>72</v>
      </c>
      <c r="B43" s="46">
        <v>0.95744680851063824</v>
      </c>
      <c r="C43">
        <v>0.74468085106382975</v>
      </c>
      <c r="D43">
        <v>4.2553191489361701</v>
      </c>
      <c r="E43">
        <v>1.2765957446808509</v>
      </c>
      <c r="F43">
        <v>1.7021276595744681</v>
      </c>
      <c r="G43">
        <v>42.9</v>
      </c>
    </row>
    <row r="44" spans="1:11">
      <c r="A44" t="s">
        <v>72</v>
      </c>
      <c r="B44" s="46">
        <v>5.1851851851851851</v>
      </c>
      <c r="C44">
        <v>0.48433048433048431</v>
      </c>
      <c r="D44">
        <v>5.0997150997150991</v>
      </c>
      <c r="E44">
        <v>1.7094017094017091</v>
      </c>
      <c r="F44">
        <v>1.937321937321937</v>
      </c>
      <c r="G44">
        <v>46.9</v>
      </c>
    </row>
    <row r="67" spans="1:20">
      <c r="A67" t="s">
        <v>76</v>
      </c>
    </row>
    <row r="68" spans="1:20">
      <c r="A68" s="31"/>
      <c r="B68" s="63" t="s">
        <v>176</v>
      </c>
      <c r="C68" s="64"/>
      <c r="D68" s="64"/>
      <c r="E68" s="64"/>
      <c r="F68" s="65"/>
      <c r="G68" s="63" t="s">
        <v>177</v>
      </c>
      <c r="H68" s="64"/>
      <c r="I68" s="65"/>
      <c r="J68" s="63" t="s">
        <v>178</v>
      </c>
      <c r="K68" s="64"/>
      <c r="L68" s="65"/>
      <c r="M68" s="31"/>
      <c r="N68" s="31"/>
      <c r="O68" s="31"/>
      <c r="P68" s="31"/>
      <c r="Q68" s="57"/>
      <c r="R68" s="57"/>
      <c r="S68" s="57"/>
    </row>
    <row r="69" spans="1:20">
      <c r="A69" s="31" t="s">
        <v>45</v>
      </c>
      <c r="B69" s="31" t="s">
        <v>176</v>
      </c>
      <c r="C69" s="31" t="s">
        <v>179</v>
      </c>
      <c r="D69" s="31" t="s">
        <v>180</v>
      </c>
      <c r="E69" s="31" t="s">
        <v>181</v>
      </c>
      <c r="F69" s="31" t="s">
        <v>182</v>
      </c>
      <c r="G69" s="31" t="s">
        <v>183</v>
      </c>
      <c r="H69" s="31" t="s">
        <v>140</v>
      </c>
      <c r="I69" s="31" t="s">
        <v>174</v>
      </c>
      <c r="J69" s="31" t="s">
        <v>184</v>
      </c>
      <c r="K69" s="31" t="s">
        <v>185</v>
      </c>
      <c r="L69" s="31" t="s">
        <v>186</v>
      </c>
      <c r="M69" s="31" t="s">
        <v>187</v>
      </c>
      <c r="N69" s="31" t="s">
        <v>188</v>
      </c>
      <c r="O69" s="31" t="s">
        <v>189</v>
      </c>
      <c r="P69" s="31" t="s">
        <v>190</v>
      </c>
      <c r="Q69" s="57"/>
      <c r="R69" s="57"/>
      <c r="S69" s="57"/>
    </row>
    <row r="70" spans="1:20">
      <c r="A70" s="2" t="s">
        <v>76</v>
      </c>
      <c r="B70" s="2">
        <v>1.333333333333333</v>
      </c>
      <c r="C70" s="2">
        <v>0.8</v>
      </c>
      <c r="D70" s="2">
        <v>0.93333333333333335</v>
      </c>
      <c r="E70" s="2">
        <v>0.33333333333333331</v>
      </c>
      <c r="F70" s="2">
        <v>6.6666666666666666E-2</v>
      </c>
      <c r="G70" s="2">
        <v>0.73333333333333328</v>
      </c>
      <c r="H70" s="2">
        <v>1.466666666666667</v>
      </c>
      <c r="I70" s="2">
        <v>0.73333333333333328</v>
      </c>
      <c r="J70" s="2">
        <v>1.8</v>
      </c>
      <c r="K70" s="2">
        <v>1.2666666666666699</v>
      </c>
      <c r="L70" s="2">
        <v>0.53333333333333333</v>
      </c>
      <c r="M70" s="2">
        <v>0.53333333333333333</v>
      </c>
      <c r="N70" s="2">
        <v>1.8666666666666669</v>
      </c>
      <c r="O70" s="2">
        <v>6.0666666666666664</v>
      </c>
      <c r="P70" s="2">
        <v>6.6666666666666666E-2</v>
      </c>
    </row>
    <row r="71" spans="1:20">
      <c r="A71" s="2" t="s">
        <v>191</v>
      </c>
      <c r="B71" s="2">
        <v>1.612903225806452</v>
      </c>
      <c r="C71" s="2">
        <v>1</v>
      </c>
      <c r="D71" s="2">
        <v>1.161290322580645</v>
      </c>
      <c r="E71" s="2">
        <v>0.41935483870967738</v>
      </c>
      <c r="F71" s="2">
        <v>3.2258064516129031E-2</v>
      </c>
      <c r="G71" s="2">
        <v>0.61290322580645162</v>
      </c>
      <c r="H71" s="2">
        <v>1.064516129032258</v>
      </c>
      <c r="I71" s="2">
        <v>0.45161290322580638</v>
      </c>
      <c r="J71" s="2">
        <v>1.32258064516129</v>
      </c>
      <c r="K71" s="2">
        <v>0.77419354838709675</v>
      </c>
      <c r="L71" s="2">
        <v>0.54838709677419351</v>
      </c>
      <c r="M71" s="2">
        <v>1.193548387096774</v>
      </c>
      <c r="N71" s="2">
        <v>2.806451612903226</v>
      </c>
      <c r="O71" s="2">
        <v>6.064516129032258</v>
      </c>
      <c r="P71" s="2">
        <v>0</v>
      </c>
    </row>
    <row r="72" spans="1:20">
      <c r="T72" s="31" t="s">
        <v>189</v>
      </c>
    </row>
    <row r="73" spans="1:20">
      <c r="B73" t="s">
        <v>192</v>
      </c>
      <c r="E73" t="s">
        <v>138</v>
      </c>
      <c r="S73" s="53" t="s">
        <v>193</v>
      </c>
      <c r="T73" s="2">
        <v>6.0666666666666664</v>
      </c>
    </row>
    <row r="74" spans="1:20">
      <c r="B74" s="33" t="s">
        <v>194</v>
      </c>
      <c r="C74" s="33" t="s">
        <v>166</v>
      </c>
      <c r="D74" s="33" t="s">
        <v>195</v>
      </c>
      <c r="E74" s="33" t="s">
        <v>168</v>
      </c>
      <c r="F74" s="33" t="s">
        <v>196</v>
      </c>
      <c r="S74" s="27" t="s">
        <v>191</v>
      </c>
      <c r="T74" s="2">
        <v>6.064516129032258</v>
      </c>
    </row>
    <row r="75" spans="1:20">
      <c r="B75" s="4">
        <v>0.93333333333333335</v>
      </c>
      <c r="C75" s="4">
        <v>0.73333333333333328</v>
      </c>
      <c r="D75" s="4">
        <v>0.2</v>
      </c>
      <c r="E75" s="4">
        <v>0.73333333333333328</v>
      </c>
      <c r="F75" s="4">
        <v>0.93333333333333335</v>
      </c>
    </row>
    <row r="76" spans="1:20">
      <c r="B76" s="4">
        <v>1.129032258064516</v>
      </c>
      <c r="C76" s="4">
        <v>0.64516129032258063</v>
      </c>
      <c r="D76" s="4">
        <v>0.4838709677419355</v>
      </c>
      <c r="E76" s="4">
        <v>0.70967741935483875</v>
      </c>
      <c r="F76" s="4">
        <v>0.45161290322580638</v>
      </c>
    </row>
    <row r="104" spans="1:16">
      <c r="B104" s="63" t="s">
        <v>197</v>
      </c>
      <c r="C104" s="64"/>
      <c r="D104" s="64"/>
      <c r="E104" s="64"/>
      <c r="F104" s="65"/>
      <c r="G104" s="63" t="s">
        <v>177</v>
      </c>
      <c r="H104" s="64"/>
      <c r="I104" s="65"/>
      <c r="J104" s="63" t="s">
        <v>178</v>
      </c>
      <c r="K104" s="64"/>
      <c r="L104" s="65"/>
      <c r="M104" s="31"/>
      <c r="N104" s="31"/>
      <c r="O104" s="31"/>
      <c r="P104" s="31"/>
    </row>
    <row r="105" spans="1:16">
      <c r="B105" s="31" t="s">
        <v>176</v>
      </c>
      <c r="C105" s="31" t="s">
        <v>179</v>
      </c>
      <c r="D105" s="31" t="s">
        <v>198</v>
      </c>
      <c r="E105" s="31" t="s">
        <v>199</v>
      </c>
      <c r="F105" s="31" t="s">
        <v>182</v>
      </c>
      <c r="G105" s="31" t="s">
        <v>183</v>
      </c>
      <c r="H105" s="31" t="s">
        <v>140</v>
      </c>
      <c r="I105" s="31" t="s">
        <v>174</v>
      </c>
      <c r="J105" s="31" t="s">
        <v>184</v>
      </c>
      <c r="K105" s="31" t="s">
        <v>185</v>
      </c>
      <c r="L105" s="31" t="s">
        <v>186</v>
      </c>
      <c r="M105" s="31" t="s">
        <v>187</v>
      </c>
      <c r="N105" s="31" t="s">
        <v>188</v>
      </c>
      <c r="O105" s="31" t="s">
        <v>189</v>
      </c>
      <c r="P105" s="31" t="s">
        <v>190</v>
      </c>
    </row>
    <row r="106" spans="1:16">
      <c r="A106" t="s">
        <v>200</v>
      </c>
      <c r="B106" s="2">
        <v>1.071428571428571</v>
      </c>
      <c r="C106" s="2">
        <v>0.8571428571428571</v>
      </c>
      <c r="D106" s="2">
        <v>0.7142857142857143</v>
      </c>
      <c r="E106" s="2">
        <v>0.35714285714285721</v>
      </c>
      <c r="F106" s="2">
        <v>0</v>
      </c>
      <c r="G106" s="2">
        <v>0.35714285714285721</v>
      </c>
      <c r="H106" s="2">
        <v>0.42857142857142849</v>
      </c>
      <c r="I106" s="2">
        <v>7.1428571428571425E-2</v>
      </c>
      <c r="J106" s="2">
        <v>1.285714285714286</v>
      </c>
      <c r="K106" s="2">
        <v>0.8571428571428571</v>
      </c>
      <c r="L106" s="2">
        <v>0.42857142857142849</v>
      </c>
      <c r="M106" s="2">
        <v>0.8571428571428571</v>
      </c>
      <c r="N106" s="2">
        <v>1.928571428571429</v>
      </c>
      <c r="O106" s="2">
        <v>3.5714285714285721</v>
      </c>
      <c r="P106" s="2">
        <v>0</v>
      </c>
    </row>
    <row r="107" spans="1:16">
      <c r="A107" t="s">
        <v>76</v>
      </c>
      <c r="B107" s="2">
        <v>1.333333333333333</v>
      </c>
      <c r="C107" s="2">
        <v>0.8</v>
      </c>
      <c r="D107" s="2">
        <v>0.93333333333333335</v>
      </c>
      <c r="E107" s="2">
        <v>0.33333333333333331</v>
      </c>
      <c r="J107" s="2">
        <v>1.8</v>
      </c>
      <c r="K107" s="2">
        <v>1.2666666666666699</v>
      </c>
      <c r="L107" s="2">
        <v>0.53333333333333333</v>
      </c>
      <c r="M107" s="2">
        <v>0.53333333333333333</v>
      </c>
      <c r="N107" s="2">
        <v>1.8666666666666669</v>
      </c>
    </row>
    <row r="109" spans="1:16">
      <c r="C109" s="31" t="s">
        <v>201</v>
      </c>
      <c r="D109" s="31" t="s">
        <v>202</v>
      </c>
      <c r="E109" s="54" t="s">
        <v>203</v>
      </c>
    </row>
    <row r="110" spans="1:16">
      <c r="C110" s="2">
        <v>2.6428571428571428</v>
      </c>
      <c r="D110" s="2">
        <v>1.357142857142857</v>
      </c>
      <c r="E110" s="2">
        <f>C110 / SUM(C110,D110)</f>
        <v>0.6607142857142857</v>
      </c>
    </row>
    <row r="111" spans="1:16">
      <c r="C111" s="2">
        <v>0.8666666666666667</v>
      </c>
      <c r="D111" s="2">
        <v>0.66666666666666663</v>
      </c>
      <c r="E111" s="2">
        <f>C111 / SUM(C111,D111)</f>
        <v>0.56521739130434789</v>
      </c>
    </row>
  </sheetData>
  <mergeCells count="11">
    <mergeCell ref="J68:L68"/>
    <mergeCell ref="B104:F104"/>
    <mergeCell ref="G104:I104"/>
    <mergeCell ref="J104:L104"/>
    <mergeCell ref="B68:F68"/>
    <mergeCell ref="G68:I68"/>
    <mergeCell ref="AA27:AH27"/>
    <mergeCell ref="N27:P27"/>
    <mergeCell ref="Q27:X27"/>
    <mergeCell ref="Q32:S32"/>
    <mergeCell ref="T32:AA3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9"/>
  <sheetViews>
    <sheetView workbookViewId="0">
      <selection activeCell="A35" sqref="A35:G35"/>
    </sheetView>
  </sheetViews>
  <sheetFormatPr defaultRowHeight="15"/>
  <cols>
    <col min="1" max="1" width="19.7109375" bestFit="1" customWidth="1"/>
    <col min="7" max="7" width="9.42578125" bestFit="1" customWidth="1"/>
  </cols>
  <sheetData>
    <row r="1" spans="1:7">
      <c r="A1" t="s">
        <v>204</v>
      </c>
    </row>
    <row r="2" spans="1:7">
      <c r="A2" t="s">
        <v>205</v>
      </c>
    </row>
    <row r="3" spans="1:7">
      <c r="A3" s="1" t="s">
        <v>45</v>
      </c>
      <c r="B3" s="1" t="s">
        <v>151</v>
      </c>
      <c r="C3" s="1" t="s">
        <v>46</v>
      </c>
      <c r="D3" s="1" t="s">
        <v>152</v>
      </c>
      <c r="E3" s="1" t="s">
        <v>206</v>
      </c>
      <c r="F3" s="1" t="s">
        <v>154</v>
      </c>
      <c r="G3" s="1" t="s">
        <v>207</v>
      </c>
    </row>
    <row r="4" spans="1:7">
      <c r="A4" t="s">
        <v>76</v>
      </c>
      <c r="B4" t="s">
        <v>208</v>
      </c>
      <c r="C4">
        <v>15</v>
      </c>
      <c r="D4">
        <v>19</v>
      </c>
      <c r="E4">
        <v>1.27</v>
      </c>
      <c r="F4">
        <v>1</v>
      </c>
      <c r="G4">
        <v>7.0000000000000007E-2</v>
      </c>
    </row>
    <row r="5" spans="1:7">
      <c r="A5" t="s">
        <v>88</v>
      </c>
      <c r="B5" t="s">
        <v>209</v>
      </c>
      <c r="C5">
        <v>15</v>
      </c>
      <c r="D5">
        <v>3</v>
      </c>
      <c r="E5">
        <v>0.2</v>
      </c>
      <c r="F5">
        <v>0</v>
      </c>
      <c r="G5">
        <v>0</v>
      </c>
    </row>
    <row r="6" spans="1:7">
      <c r="A6" t="s">
        <v>78</v>
      </c>
      <c r="B6" t="s">
        <v>208</v>
      </c>
      <c r="C6">
        <v>14.3</v>
      </c>
      <c r="D6">
        <v>30</v>
      </c>
      <c r="E6">
        <v>2.1</v>
      </c>
      <c r="F6">
        <v>1</v>
      </c>
      <c r="G6">
        <v>7.0000000000000007E-2</v>
      </c>
    </row>
    <row r="7" spans="1:7">
      <c r="A7" t="s">
        <v>74</v>
      </c>
      <c r="B7" t="s">
        <v>208</v>
      </c>
      <c r="C7">
        <v>14</v>
      </c>
      <c r="D7">
        <v>10</v>
      </c>
      <c r="E7">
        <v>0.71</v>
      </c>
      <c r="F7">
        <v>2</v>
      </c>
      <c r="G7">
        <v>0.14000000000000001</v>
      </c>
    </row>
    <row r="8" spans="1:7">
      <c r="A8" t="s">
        <v>71</v>
      </c>
      <c r="B8" t="s">
        <v>210</v>
      </c>
      <c r="C8">
        <v>12.7</v>
      </c>
      <c r="D8">
        <v>13</v>
      </c>
      <c r="E8">
        <v>1.02</v>
      </c>
      <c r="F8">
        <v>0</v>
      </c>
      <c r="G8">
        <v>0</v>
      </c>
    </row>
    <row r="9" spans="1:7">
      <c r="A9" t="s">
        <v>73</v>
      </c>
      <c r="B9" t="s">
        <v>210</v>
      </c>
      <c r="C9">
        <v>11.7</v>
      </c>
      <c r="D9">
        <v>53</v>
      </c>
      <c r="E9">
        <v>4.54</v>
      </c>
      <c r="F9">
        <v>4</v>
      </c>
      <c r="G9">
        <v>0.34</v>
      </c>
    </row>
    <row r="10" spans="1:7">
      <c r="A10" t="s">
        <v>75</v>
      </c>
      <c r="B10" t="s">
        <v>157</v>
      </c>
      <c r="C10">
        <v>12.5</v>
      </c>
      <c r="D10">
        <v>25</v>
      </c>
      <c r="E10">
        <v>2</v>
      </c>
      <c r="F10">
        <v>1</v>
      </c>
      <c r="G10">
        <v>0.08</v>
      </c>
    </row>
    <row r="11" spans="1:7">
      <c r="A11" t="s">
        <v>72</v>
      </c>
      <c r="B11" t="s">
        <v>157</v>
      </c>
      <c r="C11">
        <v>9.4</v>
      </c>
      <c r="D11">
        <v>38</v>
      </c>
      <c r="E11">
        <v>4.0599999999999996</v>
      </c>
      <c r="F11">
        <v>5</v>
      </c>
      <c r="G11">
        <v>0.53</v>
      </c>
    </row>
    <row r="12" spans="1:7">
      <c r="A12" t="s">
        <v>80</v>
      </c>
      <c r="B12" t="s">
        <v>159</v>
      </c>
      <c r="C12">
        <v>9.1</v>
      </c>
      <c r="D12">
        <v>37</v>
      </c>
      <c r="E12">
        <v>4.08</v>
      </c>
      <c r="F12">
        <v>7</v>
      </c>
      <c r="G12">
        <v>0.77</v>
      </c>
    </row>
    <row r="13" spans="1:7">
      <c r="A13" t="s">
        <v>79</v>
      </c>
      <c r="B13" t="s">
        <v>210</v>
      </c>
      <c r="C13">
        <v>9</v>
      </c>
      <c r="D13">
        <v>30</v>
      </c>
      <c r="E13">
        <v>3.35</v>
      </c>
      <c r="F13">
        <v>3</v>
      </c>
      <c r="G13">
        <v>0.33</v>
      </c>
    </row>
    <row r="14" spans="1:7">
      <c r="A14" t="s">
        <v>85</v>
      </c>
      <c r="B14" t="s">
        <v>208</v>
      </c>
      <c r="C14">
        <v>8.8000000000000007</v>
      </c>
      <c r="D14">
        <v>10</v>
      </c>
      <c r="E14">
        <v>1.1399999999999999</v>
      </c>
      <c r="F14">
        <v>2</v>
      </c>
      <c r="G14">
        <v>0.23</v>
      </c>
    </row>
    <row r="15" spans="1:7">
      <c r="A15" t="s">
        <v>81</v>
      </c>
      <c r="B15" t="s">
        <v>159</v>
      </c>
      <c r="C15">
        <v>7.8</v>
      </c>
      <c r="D15">
        <v>9</v>
      </c>
      <c r="E15">
        <v>1.1499999999999999</v>
      </c>
      <c r="F15">
        <v>0</v>
      </c>
      <c r="G15">
        <v>0</v>
      </c>
    </row>
    <row r="16" spans="1:7">
      <c r="A16" t="s">
        <v>82</v>
      </c>
      <c r="B16" t="s">
        <v>208</v>
      </c>
      <c r="C16">
        <v>6.2</v>
      </c>
      <c r="D16">
        <v>14</v>
      </c>
      <c r="E16">
        <v>2.25</v>
      </c>
      <c r="F16">
        <v>0</v>
      </c>
      <c r="G16">
        <v>0</v>
      </c>
    </row>
    <row r="17" spans="1:7">
      <c r="A17" t="s">
        <v>86</v>
      </c>
      <c r="B17" t="s">
        <v>157</v>
      </c>
      <c r="C17">
        <v>4.2</v>
      </c>
      <c r="D17">
        <v>9</v>
      </c>
      <c r="E17">
        <v>2.14</v>
      </c>
      <c r="F17">
        <v>1</v>
      </c>
      <c r="G17">
        <v>0.24</v>
      </c>
    </row>
    <row r="18" spans="1:7">
      <c r="A18" t="s">
        <v>83</v>
      </c>
      <c r="B18" t="s">
        <v>211</v>
      </c>
      <c r="C18">
        <v>5.3</v>
      </c>
      <c r="D18">
        <v>21</v>
      </c>
      <c r="E18">
        <v>3.95</v>
      </c>
      <c r="F18">
        <v>3</v>
      </c>
      <c r="G18">
        <v>0.56000000000000005</v>
      </c>
    </row>
    <row r="19" spans="1:7">
      <c r="A19" t="s">
        <v>89</v>
      </c>
      <c r="B19" t="s">
        <v>157</v>
      </c>
      <c r="C19">
        <v>2.4</v>
      </c>
      <c r="D19">
        <v>4</v>
      </c>
      <c r="E19">
        <v>1.7</v>
      </c>
      <c r="F19">
        <v>0</v>
      </c>
      <c r="G19">
        <v>0</v>
      </c>
    </row>
    <row r="20" spans="1:7">
      <c r="A20" t="s">
        <v>84</v>
      </c>
      <c r="B20" t="s">
        <v>210</v>
      </c>
      <c r="C20">
        <v>2.2999999999999998</v>
      </c>
      <c r="D20">
        <v>4</v>
      </c>
      <c r="E20">
        <v>1.76</v>
      </c>
      <c r="F20">
        <v>0</v>
      </c>
      <c r="G20">
        <v>0</v>
      </c>
    </row>
    <row r="21" spans="1:7">
      <c r="A21" t="s">
        <v>87</v>
      </c>
      <c r="B21" t="s">
        <v>208</v>
      </c>
      <c r="C21">
        <v>1</v>
      </c>
      <c r="D21">
        <v>0</v>
      </c>
      <c r="E21">
        <v>0</v>
      </c>
      <c r="F21">
        <v>0</v>
      </c>
      <c r="G21">
        <v>0</v>
      </c>
    </row>
    <row r="22" spans="1:7">
      <c r="A22" t="s">
        <v>90</v>
      </c>
      <c r="B22" t="s">
        <v>157</v>
      </c>
      <c r="C22">
        <v>0.2</v>
      </c>
      <c r="D22">
        <v>0</v>
      </c>
      <c r="E22">
        <v>0</v>
      </c>
      <c r="F22">
        <v>0</v>
      </c>
      <c r="G22">
        <v>0</v>
      </c>
    </row>
    <row r="23" spans="1:7">
      <c r="A23" t="s">
        <v>91</v>
      </c>
      <c r="B23" t="s">
        <v>208</v>
      </c>
      <c r="C23">
        <v>1.7</v>
      </c>
      <c r="D23">
        <v>2</v>
      </c>
      <c r="E23">
        <v>1.19</v>
      </c>
      <c r="F23">
        <v>0</v>
      </c>
      <c r="G23">
        <v>0</v>
      </c>
    </row>
    <row r="24" spans="1:7">
      <c r="A24" t="s">
        <v>77</v>
      </c>
      <c r="B24" t="s">
        <v>211</v>
      </c>
      <c r="C24">
        <v>1.7</v>
      </c>
      <c r="D24">
        <v>11</v>
      </c>
      <c r="E24">
        <v>6.6</v>
      </c>
      <c r="F24">
        <v>0</v>
      </c>
      <c r="G24">
        <v>0</v>
      </c>
    </row>
    <row r="25" spans="1:7">
      <c r="A25" t="s">
        <v>92</v>
      </c>
      <c r="B25" t="s">
        <v>208</v>
      </c>
      <c r="C25">
        <v>0.4</v>
      </c>
      <c r="D25">
        <v>0</v>
      </c>
      <c r="E25">
        <v>0</v>
      </c>
      <c r="F25">
        <v>0</v>
      </c>
      <c r="G25">
        <v>0</v>
      </c>
    </row>
    <row r="26" spans="1:7">
      <c r="A26" t="s">
        <v>93</v>
      </c>
      <c r="B26" t="s">
        <v>212</v>
      </c>
      <c r="C26">
        <v>0.3</v>
      </c>
      <c r="D26">
        <v>0</v>
      </c>
      <c r="E26">
        <v>0</v>
      </c>
      <c r="F26">
        <v>0</v>
      </c>
      <c r="G26">
        <v>0</v>
      </c>
    </row>
    <row r="28" spans="1:7">
      <c r="A28" t="s">
        <v>94</v>
      </c>
      <c r="C28">
        <v>15</v>
      </c>
      <c r="D28">
        <v>342</v>
      </c>
      <c r="E28">
        <v>22.8</v>
      </c>
      <c r="F28">
        <v>30</v>
      </c>
      <c r="G28">
        <v>2</v>
      </c>
    </row>
    <row r="29" spans="1:7">
      <c r="A29" t="s">
        <v>95</v>
      </c>
      <c r="C29">
        <v>15</v>
      </c>
      <c r="D29">
        <v>359</v>
      </c>
      <c r="E29">
        <v>23.93</v>
      </c>
      <c r="F29">
        <v>32</v>
      </c>
      <c r="G29">
        <v>2.13</v>
      </c>
    </row>
    <row r="32" spans="1:7">
      <c r="A32" t="s">
        <v>213</v>
      </c>
    </row>
    <row r="33" spans="1:7">
      <c r="A33" s="57" t="s">
        <v>45</v>
      </c>
      <c r="B33" s="57" t="s">
        <v>151</v>
      </c>
      <c r="C33" s="57" t="s">
        <v>46</v>
      </c>
      <c r="D33" s="57" t="s">
        <v>152</v>
      </c>
      <c r="E33" s="57" t="s">
        <v>206</v>
      </c>
      <c r="F33" s="57" t="s">
        <v>154</v>
      </c>
      <c r="G33" s="57" t="s">
        <v>207</v>
      </c>
    </row>
    <row r="34" spans="1:7">
      <c r="A34" t="s">
        <v>72</v>
      </c>
      <c r="B34" t="s">
        <v>159</v>
      </c>
      <c r="C34">
        <v>35.1</v>
      </c>
      <c r="D34">
        <v>149</v>
      </c>
      <c r="E34">
        <v>4.25</v>
      </c>
      <c r="F34">
        <v>18</v>
      </c>
      <c r="G34">
        <v>0.51</v>
      </c>
    </row>
    <row r="35" spans="1:7">
      <c r="A35" t="s">
        <v>76</v>
      </c>
      <c r="B35" t="s">
        <v>208</v>
      </c>
      <c r="C35">
        <v>31</v>
      </c>
      <c r="D35">
        <v>30</v>
      </c>
      <c r="E35">
        <v>0.97</v>
      </c>
      <c r="F35">
        <v>4</v>
      </c>
      <c r="G35">
        <v>0.13</v>
      </c>
    </row>
    <row r="36" spans="1:7">
      <c r="A36" t="s">
        <v>79</v>
      </c>
      <c r="B36" t="s">
        <v>211</v>
      </c>
      <c r="C36">
        <v>27</v>
      </c>
      <c r="D36">
        <v>70</v>
      </c>
      <c r="E36">
        <v>2.59</v>
      </c>
      <c r="F36">
        <v>13</v>
      </c>
      <c r="G36">
        <v>0.48</v>
      </c>
    </row>
    <row r="37" spans="1:7">
      <c r="A37" t="s">
        <v>75</v>
      </c>
      <c r="B37" t="s">
        <v>157</v>
      </c>
      <c r="C37">
        <v>22.1</v>
      </c>
      <c r="D37">
        <v>30</v>
      </c>
      <c r="E37">
        <v>1.36</v>
      </c>
      <c r="F37">
        <v>4</v>
      </c>
      <c r="G37">
        <v>0.18</v>
      </c>
    </row>
    <row r="38" spans="1:7">
      <c r="A38" t="s">
        <v>73</v>
      </c>
      <c r="B38" t="s">
        <v>211</v>
      </c>
      <c r="C38">
        <v>20.6</v>
      </c>
      <c r="D38">
        <v>82</v>
      </c>
      <c r="E38">
        <v>3.98</v>
      </c>
      <c r="F38">
        <v>6</v>
      </c>
      <c r="G38">
        <v>0.28999999999999998</v>
      </c>
    </row>
    <row r="39" spans="1:7">
      <c r="A39" t="s">
        <v>71</v>
      </c>
      <c r="B39" t="s">
        <v>210</v>
      </c>
      <c r="C39">
        <v>20.100000000000001</v>
      </c>
      <c r="D39">
        <v>44</v>
      </c>
      <c r="E39">
        <v>2.19</v>
      </c>
      <c r="F39">
        <v>4</v>
      </c>
      <c r="G39">
        <v>0.2</v>
      </c>
    </row>
    <row r="40" spans="1:7">
      <c r="A40" t="s">
        <v>90</v>
      </c>
      <c r="B40" t="s">
        <v>157</v>
      </c>
      <c r="C40">
        <v>19.899999999999999</v>
      </c>
      <c r="D40">
        <v>48</v>
      </c>
      <c r="E40">
        <v>2.41</v>
      </c>
      <c r="F40">
        <v>4</v>
      </c>
      <c r="G40">
        <v>0.2</v>
      </c>
    </row>
    <row r="41" spans="1:7">
      <c r="A41" t="s">
        <v>78</v>
      </c>
      <c r="B41" t="s">
        <v>208</v>
      </c>
      <c r="C41">
        <v>18.8</v>
      </c>
      <c r="D41">
        <v>38</v>
      </c>
      <c r="E41">
        <v>2.02</v>
      </c>
      <c r="F41">
        <v>1</v>
      </c>
      <c r="G41">
        <v>0.05</v>
      </c>
    </row>
    <row r="42" spans="1:7">
      <c r="A42" t="s">
        <v>82</v>
      </c>
      <c r="B42" t="s">
        <v>208</v>
      </c>
      <c r="C42">
        <v>18.2</v>
      </c>
      <c r="D42">
        <v>31</v>
      </c>
      <c r="E42">
        <v>1.7</v>
      </c>
      <c r="F42">
        <v>4</v>
      </c>
      <c r="G42">
        <v>0.22</v>
      </c>
    </row>
    <row r="43" spans="1:7">
      <c r="A43" t="s">
        <v>97</v>
      </c>
      <c r="B43" t="s">
        <v>157</v>
      </c>
      <c r="C43">
        <v>17.399999999999999</v>
      </c>
      <c r="D43">
        <v>20</v>
      </c>
      <c r="E43">
        <v>1.1499999999999999</v>
      </c>
      <c r="F43">
        <v>2</v>
      </c>
      <c r="G43">
        <v>0.12</v>
      </c>
    </row>
    <row r="44" spans="1:7">
      <c r="A44" t="s">
        <v>99</v>
      </c>
      <c r="B44" t="s">
        <v>209</v>
      </c>
      <c r="C44">
        <v>17</v>
      </c>
      <c r="D44">
        <v>4</v>
      </c>
      <c r="E44">
        <v>0.24</v>
      </c>
      <c r="F44">
        <v>0</v>
      </c>
      <c r="G44">
        <v>0</v>
      </c>
    </row>
    <row r="45" spans="1:7">
      <c r="A45" t="s">
        <v>81</v>
      </c>
      <c r="B45" t="s">
        <v>159</v>
      </c>
      <c r="C45">
        <v>16.600000000000001</v>
      </c>
      <c r="D45">
        <v>35</v>
      </c>
      <c r="E45">
        <v>2.11</v>
      </c>
      <c r="F45">
        <v>2</v>
      </c>
      <c r="G45">
        <v>0.12</v>
      </c>
    </row>
    <row r="46" spans="1:7">
      <c r="A46" t="s">
        <v>98</v>
      </c>
      <c r="B46" t="s">
        <v>208</v>
      </c>
      <c r="C46">
        <v>16.2</v>
      </c>
      <c r="D46">
        <v>11</v>
      </c>
      <c r="E46">
        <v>0.68</v>
      </c>
      <c r="F46">
        <v>0</v>
      </c>
      <c r="G46">
        <v>0</v>
      </c>
    </row>
    <row r="47" spans="1:7">
      <c r="A47" t="s">
        <v>92</v>
      </c>
      <c r="B47" t="s">
        <v>208</v>
      </c>
      <c r="C47">
        <v>16.2</v>
      </c>
      <c r="D47">
        <v>25</v>
      </c>
      <c r="E47">
        <v>1.54</v>
      </c>
      <c r="F47">
        <v>4</v>
      </c>
      <c r="G47">
        <v>0.25</v>
      </c>
    </row>
    <row r="48" spans="1:7">
      <c r="A48" t="s">
        <v>88</v>
      </c>
      <c r="B48" t="s">
        <v>209</v>
      </c>
      <c r="C48">
        <v>16</v>
      </c>
      <c r="D48">
        <v>1</v>
      </c>
      <c r="E48">
        <v>0.06</v>
      </c>
      <c r="F48">
        <v>0</v>
      </c>
      <c r="G48">
        <v>0</v>
      </c>
    </row>
    <row r="49" spans="1:7">
      <c r="A49" t="s">
        <v>87</v>
      </c>
      <c r="B49" t="s">
        <v>208</v>
      </c>
      <c r="C49">
        <v>16</v>
      </c>
      <c r="D49">
        <v>16</v>
      </c>
      <c r="E49">
        <v>1</v>
      </c>
      <c r="F49">
        <v>2</v>
      </c>
      <c r="G49">
        <v>0.13</v>
      </c>
    </row>
    <row r="50" spans="1:7">
      <c r="A50" t="s">
        <v>84</v>
      </c>
      <c r="B50" t="s">
        <v>210</v>
      </c>
      <c r="C50">
        <v>11.6</v>
      </c>
      <c r="D50">
        <v>30</v>
      </c>
      <c r="E50">
        <v>2.6</v>
      </c>
      <c r="F50">
        <v>6</v>
      </c>
      <c r="G50">
        <v>0.52</v>
      </c>
    </row>
    <row r="51" spans="1:7">
      <c r="A51" t="s">
        <v>89</v>
      </c>
      <c r="B51" t="s">
        <v>157</v>
      </c>
      <c r="C51">
        <v>11.5</v>
      </c>
      <c r="D51">
        <v>18</v>
      </c>
      <c r="E51">
        <v>1.57</v>
      </c>
      <c r="F51">
        <v>2</v>
      </c>
      <c r="G51">
        <v>0.17</v>
      </c>
    </row>
    <row r="52" spans="1:7">
      <c r="A52" t="s">
        <v>100</v>
      </c>
      <c r="B52" t="s">
        <v>214</v>
      </c>
      <c r="C52">
        <v>9.3000000000000007</v>
      </c>
      <c r="D52">
        <v>15</v>
      </c>
      <c r="E52">
        <v>1.62</v>
      </c>
      <c r="F52">
        <v>2</v>
      </c>
      <c r="G52">
        <v>0.22</v>
      </c>
    </row>
    <row r="53" spans="1:7">
      <c r="A53" t="s">
        <v>101</v>
      </c>
      <c r="B53" t="s">
        <v>208</v>
      </c>
      <c r="C53">
        <v>8.9</v>
      </c>
      <c r="D53">
        <v>15</v>
      </c>
      <c r="E53">
        <v>1.69</v>
      </c>
      <c r="F53">
        <v>2</v>
      </c>
      <c r="G53">
        <v>0.22</v>
      </c>
    </row>
    <row r="54" spans="1:7">
      <c r="A54" t="s">
        <v>102</v>
      </c>
      <c r="B54" t="s">
        <v>208</v>
      </c>
      <c r="C54">
        <v>8.6999999999999993</v>
      </c>
      <c r="D54">
        <v>6</v>
      </c>
      <c r="E54">
        <v>0.69</v>
      </c>
      <c r="F54">
        <v>1</v>
      </c>
      <c r="G54">
        <v>0.11</v>
      </c>
    </row>
    <row r="55" spans="1:7">
      <c r="A55" t="s">
        <v>103</v>
      </c>
      <c r="B55" t="s">
        <v>210</v>
      </c>
      <c r="C55">
        <v>6.7</v>
      </c>
      <c r="D55">
        <v>16</v>
      </c>
      <c r="E55">
        <v>2.38</v>
      </c>
      <c r="F55">
        <v>2</v>
      </c>
      <c r="G55">
        <v>0.3</v>
      </c>
    </row>
    <row r="56" spans="1:7">
      <c r="A56" t="s">
        <v>104</v>
      </c>
      <c r="B56" t="s">
        <v>208</v>
      </c>
      <c r="C56">
        <v>5.0999999999999996</v>
      </c>
      <c r="D56">
        <v>9</v>
      </c>
      <c r="E56">
        <v>1.77</v>
      </c>
      <c r="F56">
        <v>0</v>
      </c>
      <c r="G56">
        <v>0</v>
      </c>
    </row>
    <row r="57" spans="1:7">
      <c r="A57" t="s">
        <v>105</v>
      </c>
      <c r="B57" t="s">
        <v>209</v>
      </c>
      <c r="C57">
        <v>5</v>
      </c>
      <c r="D57">
        <v>1</v>
      </c>
      <c r="E57">
        <v>0.2</v>
      </c>
      <c r="F57">
        <v>0</v>
      </c>
      <c r="G57">
        <v>0</v>
      </c>
    </row>
    <row r="58" spans="1:7">
      <c r="A58" t="s">
        <v>106</v>
      </c>
      <c r="B58" t="s">
        <v>208</v>
      </c>
      <c r="C58">
        <v>4.9000000000000004</v>
      </c>
      <c r="D58">
        <v>3</v>
      </c>
      <c r="E58">
        <v>0.62</v>
      </c>
      <c r="F58">
        <v>1</v>
      </c>
      <c r="G58">
        <v>0.21</v>
      </c>
    </row>
    <row r="59" spans="1:7">
      <c r="A59" t="s">
        <v>107</v>
      </c>
      <c r="B59" t="s">
        <v>208</v>
      </c>
      <c r="C59">
        <v>4.5999999999999996</v>
      </c>
      <c r="D59">
        <v>2</v>
      </c>
      <c r="E59">
        <v>0.43</v>
      </c>
      <c r="F59">
        <v>0</v>
      </c>
      <c r="G59">
        <v>0</v>
      </c>
    </row>
    <row r="60" spans="1:7">
      <c r="A60" t="s">
        <v>108</v>
      </c>
      <c r="B60" t="s">
        <v>208</v>
      </c>
      <c r="C60">
        <v>4.2</v>
      </c>
      <c r="D60">
        <v>4</v>
      </c>
      <c r="E60">
        <v>0.97</v>
      </c>
      <c r="F60">
        <v>0</v>
      </c>
      <c r="G60">
        <v>0</v>
      </c>
    </row>
    <row r="61" spans="1:7">
      <c r="A61" t="s">
        <v>110</v>
      </c>
      <c r="B61" t="s">
        <v>211</v>
      </c>
      <c r="C61">
        <v>2.6</v>
      </c>
      <c r="D61">
        <v>12</v>
      </c>
      <c r="E61">
        <v>4.5999999999999996</v>
      </c>
      <c r="F61">
        <v>2</v>
      </c>
      <c r="G61">
        <v>0.77</v>
      </c>
    </row>
    <row r="62" spans="1:7">
      <c r="A62" t="s">
        <v>109</v>
      </c>
      <c r="B62" t="s">
        <v>211</v>
      </c>
      <c r="C62">
        <v>2.6</v>
      </c>
      <c r="D62">
        <v>7</v>
      </c>
      <c r="E62">
        <v>2.66</v>
      </c>
      <c r="F62">
        <v>3</v>
      </c>
      <c r="G62">
        <v>1.1399999999999999</v>
      </c>
    </row>
    <row r="63" spans="1:7">
      <c r="A63" t="s">
        <v>111</v>
      </c>
      <c r="B63" t="s">
        <v>157</v>
      </c>
      <c r="C63">
        <v>2.4</v>
      </c>
      <c r="D63">
        <v>8</v>
      </c>
      <c r="E63">
        <v>3.4</v>
      </c>
      <c r="F63">
        <v>1</v>
      </c>
      <c r="G63">
        <v>0.42</v>
      </c>
    </row>
    <row r="64" spans="1:7">
      <c r="A64" t="s">
        <v>112</v>
      </c>
      <c r="B64" t="s">
        <v>159</v>
      </c>
      <c r="C64">
        <v>0.2</v>
      </c>
      <c r="D64">
        <v>1</v>
      </c>
      <c r="E64">
        <v>5.29</v>
      </c>
      <c r="F64">
        <v>0</v>
      </c>
      <c r="G64">
        <v>0</v>
      </c>
    </row>
    <row r="65" spans="1:7">
      <c r="A65" t="s">
        <v>113</v>
      </c>
      <c r="B65" t="s">
        <v>157</v>
      </c>
      <c r="C65">
        <v>0.1</v>
      </c>
      <c r="D65">
        <v>2</v>
      </c>
      <c r="E65">
        <v>22.5</v>
      </c>
      <c r="F65">
        <v>0</v>
      </c>
      <c r="G65">
        <v>0</v>
      </c>
    </row>
    <row r="66" spans="1:7">
      <c r="A66" t="s">
        <v>114</v>
      </c>
      <c r="B66" t="s">
        <v>210</v>
      </c>
      <c r="C66">
        <v>0.1</v>
      </c>
      <c r="D66">
        <v>0</v>
      </c>
      <c r="E66">
        <v>0</v>
      </c>
      <c r="F66">
        <v>0</v>
      </c>
      <c r="G66">
        <v>0</v>
      </c>
    </row>
    <row r="68" spans="1:7">
      <c r="A68" t="s">
        <v>94</v>
      </c>
      <c r="C68">
        <v>38</v>
      </c>
      <c r="D68">
        <v>783</v>
      </c>
      <c r="E68">
        <v>20.61</v>
      </c>
      <c r="F68">
        <v>90</v>
      </c>
      <c r="G68">
        <v>2.37</v>
      </c>
    </row>
    <row r="69" spans="1:7">
      <c r="A69" t="s">
        <v>95</v>
      </c>
      <c r="C69">
        <v>38</v>
      </c>
      <c r="D69">
        <v>897</v>
      </c>
      <c r="E69">
        <v>23.61</v>
      </c>
      <c r="F69">
        <v>113</v>
      </c>
      <c r="G69">
        <v>2.97</v>
      </c>
    </row>
  </sheetData>
  <autoFilter ref="A33:G33" xr:uid="{00000000-0001-0000-0200-000000000000}">
    <sortState xmlns:xlrd2="http://schemas.microsoft.com/office/spreadsheetml/2017/richdata2" ref="A34:G66">
      <sortCondition descending="1" ref="C33"/>
    </sortState>
  </autoFilter>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73"/>
  <sheetViews>
    <sheetView workbookViewId="0">
      <selection activeCell="T9" sqref="T9:AH9"/>
    </sheetView>
  </sheetViews>
  <sheetFormatPr defaultRowHeight="15"/>
  <cols>
    <col min="1" max="1" width="21.140625" bestFit="1" customWidth="1"/>
  </cols>
  <sheetData>
    <row r="1" spans="1:34">
      <c r="A1" t="s">
        <v>215</v>
      </c>
    </row>
    <row r="2" spans="1:34">
      <c r="A2" t="s">
        <v>216</v>
      </c>
    </row>
    <row r="3" spans="1:34">
      <c r="A3" t="s">
        <v>217</v>
      </c>
      <c r="T3" t="s">
        <v>218</v>
      </c>
    </row>
    <row r="4" spans="1:34">
      <c r="A4" s="57"/>
      <c r="B4" s="57"/>
      <c r="C4" s="57"/>
      <c r="D4" s="66" t="s">
        <v>197</v>
      </c>
      <c r="E4" s="67"/>
      <c r="F4" s="67"/>
      <c r="G4" s="67"/>
      <c r="H4" s="68"/>
      <c r="I4" s="66" t="s">
        <v>177</v>
      </c>
      <c r="J4" s="67"/>
      <c r="K4" s="67"/>
      <c r="L4" s="68"/>
      <c r="M4" s="66" t="s">
        <v>178</v>
      </c>
      <c r="N4" s="67"/>
      <c r="O4" s="68"/>
      <c r="P4" s="57"/>
      <c r="Q4" s="57"/>
      <c r="R4" s="57"/>
      <c r="S4" s="57"/>
      <c r="T4" s="66" t="s">
        <v>197</v>
      </c>
      <c r="U4" s="67"/>
      <c r="V4" s="67"/>
      <c r="W4" s="67"/>
      <c r="X4" s="68"/>
      <c r="Y4" s="66" t="s">
        <v>177</v>
      </c>
      <c r="Z4" s="67"/>
      <c r="AA4" s="68"/>
      <c r="AB4" s="66" t="s">
        <v>178</v>
      </c>
      <c r="AC4" s="67"/>
      <c r="AD4" s="68"/>
      <c r="AE4" s="57"/>
      <c r="AF4" s="57"/>
      <c r="AG4" s="57"/>
      <c r="AH4" s="57"/>
    </row>
    <row r="5" spans="1:34">
      <c r="A5" s="57" t="s">
        <v>45</v>
      </c>
      <c r="B5" s="57" t="s">
        <v>151</v>
      </c>
      <c r="C5" s="57" t="s">
        <v>46</v>
      </c>
      <c r="D5" s="57" t="s">
        <v>183</v>
      </c>
      <c r="E5" s="57" t="s">
        <v>219</v>
      </c>
      <c r="F5" s="57" t="s">
        <v>220</v>
      </c>
      <c r="G5" s="57" t="s">
        <v>221</v>
      </c>
      <c r="H5" s="57" t="s">
        <v>182</v>
      </c>
      <c r="I5" s="57" t="s">
        <v>183</v>
      </c>
      <c r="J5" s="57" t="s">
        <v>140</v>
      </c>
      <c r="K5" s="57" t="s">
        <v>222</v>
      </c>
      <c r="L5" s="57" t="s">
        <v>174</v>
      </c>
      <c r="M5" s="57" t="s">
        <v>178</v>
      </c>
      <c r="N5" s="57" t="s">
        <v>223</v>
      </c>
      <c r="O5" s="57" t="s">
        <v>224</v>
      </c>
      <c r="P5" s="57" t="s">
        <v>171</v>
      </c>
      <c r="Q5" s="57" t="s">
        <v>225</v>
      </c>
      <c r="R5" s="57" t="s">
        <v>189</v>
      </c>
      <c r="S5" s="57" t="s">
        <v>190</v>
      </c>
      <c r="T5" s="57" t="s">
        <v>183</v>
      </c>
      <c r="U5" s="57" t="s">
        <v>219</v>
      </c>
      <c r="V5" s="57" t="s">
        <v>220</v>
      </c>
      <c r="W5" s="57" t="s">
        <v>221</v>
      </c>
      <c r="X5" s="57" t="s">
        <v>182</v>
      </c>
      <c r="Y5" s="57" t="s">
        <v>183</v>
      </c>
      <c r="Z5" s="57" t="s">
        <v>140</v>
      </c>
      <c r="AA5" s="57" t="s">
        <v>174</v>
      </c>
      <c r="AB5" s="57" t="s">
        <v>178</v>
      </c>
      <c r="AC5" s="57" t="s">
        <v>223</v>
      </c>
      <c r="AD5" s="57" t="s">
        <v>224</v>
      </c>
      <c r="AE5" s="57" t="s">
        <v>171</v>
      </c>
      <c r="AF5" s="57" t="s">
        <v>225</v>
      </c>
      <c r="AG5" s="57" t="s">
        <v>189</v>
      </c>
      <c r="AH5" s="57" t="s">
        <v>190</v>
      </c>
    </row>
    <row r="6" spans="1:34">
      <c r="A6" t="s">
        <v>76</v>
      </c>
      <c r="B6" t="s">
        <v>208</v>
      </c>
      <c r="C6">
        <v>15</v>
      </c>
      <c r="D6">
        <v>20</v>
      </c>
      <c r="E6">
        <v>12</v>
      </c>
      <c r="F6">
        <v>14</v>
      </c>
      <c r="G6">
        <v>5</v>
      </c>
      <c r="H6">
        <v>1</v>
      </c>
      <c r="I6">
        <v>11</v>
      </c>
      <c r="J6">
        <v>22</v>
      </c>
      <c r="K6">
        <v>50</v>
      </c>
      <c r="L6">
        <v>11</v>
      </c>
      <c r="M6">
        <v>27</v>
      </c>
      <c r="N6">
        <v>19</v>
      </c>
      <c r="O6">
        <v>8</v>
      </c>
      <c r="P6">
        <v>8</v>
      </c>
      <c r="Q6">
        <v>28</v>
      </c>
      <c r="R6">
        <v>91</v>
      </c>
      <c r="S6">
        <v>1</v>
      </c>
      <c r="T6">
        <v>1.333333333333333</v>
      </c>
      <c r="U6">
        <v>0.8</v>
      </c>
      <c r="V6">
        <v>0.93333333333333335</v>
      </c>
      <c r="W6">
        <v>0.33333333333333331</v>
      </c>
      <c r="X6">
        <v>6.6666666666666666E-2</v>
      </c>
      <c r="Y6">
        <v>0.73333333333333328</v>
      </c>
      <c r="Z6">
        <v>1.466666666666667</v>
      </c>
      <c r="AA6">
        <v>0.73333333333333328</v>
      </c>
      <c r="AB6">
        <v>1.8</v>
      </c>
      <c r="AC6">
        <v>1.2666666666666671</v>
      </c>
      <c r="AD6">
        <v>0.53333333333333333</v>
      </c>
      <c r="AE6">
        <v>0.53333333333333333</v>
      </c>
      <c r="AF6">
        <v>1.8666666666666669</v>
      </c>
      <c r="AG6">
        <v>6.0666666666666664</v>
      </c>
      <c r="AH6">
        <v>6.6666666666666666E-2</v>
      </c>
    </row>
    <row r="7" spans="1:34">
      <c r="A7" t="s">
        <v>88</v>
      </c>
      <c r="B7" t="s">
        <v>209</v>
      </c>
      <c r="C7">
        <v>15</v>
      </c>
      <c r="D7">
        <v>1</v>
      </c>
      <c r="E7">
        <v>1</v>
      </c>
      <c r="F7">
        <v>1</v>
      </c>
      <c r="G7">
        <v>0</v>
      </c>
      <c r="H7">
        <v>0</v>
      </c>
      <c r="I7">
        <v>1</v>
      </c>
      <c r="J7">
        <v>1</v>
      </c>
      <c r="K7">
        <v>100</v>
      </c>
      <c r="L7">
        <v>0</v>
      </c>
      <c r="M7">
        <v>0</v>
      </c>
      <c r="N7">
        <v>0</v>
      </c>
      <c r="O7">
        <v>0</v>
      </c>
      <c r="P7">
        <v>0</v>
      </c>
      <c r="Q7">
        <v>1</v>
      </c>
      <c r="R7">
        <v>10</v>
      </c>
      <c r="S7">
        <v>0</v>
      </c>
      <c r="T7">
        <v>6.6666666666666666E-2</v>
      </c>
      <c r="U7">
        <v>6.6666666666666666E-2</v>
      </c>
      <c r="V7">
        <v>6.6666666666666666E-2</v>
      </c>
      <c r="W7">
        <v>0</v>
      </c>
      <c r="X7">
        <v>0</v>
      </c>
      <c r="Y7">
        <v>6.6666666666666666E-2</v>
      </c>
      <c r="Z7">
        <v>6.6666666666666666E-2</v>
      </c>
      <c r="AA7">
        <v>0</v>
      </c>
      <c r="AB7">
        <v>0</v>
      </c>
      <c r="AC7">
        <v>0</v>
      </c>
      <c r="AD7">
        <v>0</v>
      </c>
      <c r="AE7">
        <v>0</v>
      </c>
      <c r="AF7">
        <v>6.6666666666666666E-2</v>
      </c>
      <c r="AG7">
        <v>0.66666666666666663</v>
      </c>
      <c r="AH7">
        <v>0</v>
      </c>
    </row>
    <row r="8" spans="1:34">
      <c r="A8" t="s">
        <v>78</v>
      </c>
      <c r="B8" t="s">
        <v>208</v>
      </c>
      <c r="C8">
        <v>14.3</v>
      </c>
      <c r="D8">
        <v>32</v>
      </c>
      <c r="E8">
        <v>23</v>
      </c>
      <c r="F8">
        <v>24</v>
      </c>
      <c r="G8">
        <v>7</v>
      </c>
      <c r="H8">
        <v>1</v>
      </c>
      <c r="I8">
        <v>22</v>
      </c>
      <c r="J8">
        <v>31</v>
      </c>
      <c r="K8">
        <v>71</v>
      </c>
      <c r="L8">
        <v>9</v>
      </c>
      <c r="M8">
        <v>16</v>
      </c>
      <c r="N8">
        <v>5</v>
      </c>
      <c r="O8">
        <v>11</v>
      </c>
      <c r="P8">
        <v>20</v>
      </c>
      <c r="Q8">
        <v>52</v>
      </c>
      <c r="R8">
        <v>39</v>
      </c>
      <c r="S8">
        <v>1</v>
      </c>
      <c r="T8">
        <v>2.237762237762237</v>
      </c>
      <c r="U8">
        <v>1.6083916083916081</v>
      </c>
      <c r="V8">
        <v>1.6783216783216779</v>
      </c>
      <c r="W8">
        <v>0.48951048951048948</v>
      </c>
      <c r="X8">
        <v>6.9930069930069921E-2</v>
      </c>
      <c r="Y8">
        <v>1.5384615384615381</v>
      </c>
      <c r="Z8">
        <v>2.1678321678321679</v>
      </c>
      <c r="AA8">
        <v>0.62937062937062938</v>
      </c>
      <c r="AB8">
        <v>1.118881118881119</v>
      </c>
      <c r="AC8">
        <v>0.34965034965034958</v>
      </c>
      <c r="AD8">
        <v>0.76923076923076916</v>
      </c>
      <c r="AE8">
        <v>1.398601398601399</v>
      </c>
      <c r="AF8">
        <v>3.6363636363636358</v>
      </c>
      <c r="AG8">
        <v>2.7272727272727271</v>
      </c>
      <c r="AH8">
        <v>6.9930069930069921E-2</v>
      </c>
    </row>
    <row r="9" spans="1:34">
      <c r="A9" t="s">
        <v>74</v>
      </c>
      <c r="B9" t="s">
        <v>208</v>
      </c>
      <c r="C9">
        <v>14</v>
      </c>
      <c r="D9">
        <v>15</v>
      </c>
      <c r="E9">
        <v>12</v>
      </c>
      <c r="F9">
        <v>10</v>
      </c>
      <c r="G9">
        <v>5</v>
      </c>
      <c r="H9">
        <v>0</v>
      </c>
      <c r="I9">
        <v>5</v>
      </c>
      <c r="J9">
        <v>6</v>
      </c>
      <c r="K9">
        <v>83.3</v>
      </c>
      <c r="L9">
        <v>1</v>
      </c>
      <c r="M9">
        <v>18</v>
      </c>
      <c r="N9">
        <v>12</v>
      </c>
      <c r="O9">
        <v>6</v>
      </c>
      <c r="P9">
        <v>12</v>
      </c>
      <c r="Q9">
        <v>27</v>
      </c>
      <c r="R9">
        <v>50</v>
      </c>
      <c r="S9">
        <v>0</v>
      </c>
      <c r="T9">
        <v>1.071428571428571</v>
      </c>
      <c r="U9">
        <v>0.8571428571428571</v>
      </c>
      <c r="V9">
        <v>0.7142857142857143</v>
      </c>
      <c r="W9">
        <v>0.35714285714285721</v>
      </c>
      <c r="X9">
        <v>0</v>
      </c>
      <c r="Y9">
        <v>0.35714285714285721</v>
      </c>
      <c r="Z9">
        <v>0.42857142857142849</v>
      </c>
      <c r="AA9">
        <v>7.1428571428571425E-2</v>
      </c>
      <c r="AB9">
        <v>1.285714285714286</v>
      </c>
      <c r="AC9">
        <v>0.8571428571428571</v>
      </c>
      <c r="AD9">
        <v>0.42857142857142849</v>
      </c>
      <c r="AE9">
        <v>0.8571428571428571</v>
      </c>
      <c r="AF9">
        <v>1.928571428571429</v>
      </c>
      <c r="AG9">
        <v>3.5714285714285721</v>
      </c>
      <c r="AH9">
        <v>0</v>
      </c>
    </row>
    <row r="10" spans="1:34">
      <c r="A10" t="s">
        <v>71</v>
      </c>
      <c r="B10" t="s">
        <v>210</v>
      </c>
      <c r="C10">
        <v>12.7</v>
      </c>
      <c r="D10">
        <v>1</v>
      </c>
      <c r="E10">
        <v>1</v>
      </c>
      <c r="F10">
        <v>0</v>
      </c>
      <c r="G10">
        <v>0</v>
      </c>
      <c r="H10">
        <v>1</v>
      </c>
      <c r="I10">
        <v>1</v>
      </c>
      <c r="J10">
        <v>5</v>
      </c>
      <c r="K10">
        <v>20</v>
      </c>
      <c r="L10">
        <v>4</v>
      </c>
      <c r="M10">
        <v>3</v>
      </c>
      <c r="N10">
        <v>2</v>
      </c>
      <c r="O10">
        <v>1</v>
      </c>
      <c r="P10">
        <v>3</v>
      </c>
      <c r="Q10">
        <v>4</v>
      </c>
      <c r="R10">
        <v>8</v>
      </c>
      <c r="S10">
        <v>0</v>
      </c>
      <c r="T10">
        <v>7.874015748031496E-2</v>
      </c>
      <c r="U10">
        <v>7.874015748031496E-2</v>
      </c>
      <c r="V10">
        <v>0</v>
      </c>
      <c r="W10">
        <v>0</v>
      </c>
      <c r="X10">
        <v>7.874015748031496E-2</v>
      </c>
      <c r="Y10">
        <v>7.874015748031496E-2</v>
      </c>
      <c r="Z10">
        <v>0.39370078740157483</v>
      </c>
      <c r="AA10">
        <v>0.31496062992125978</v>
      </c>
      <c r="AB10">
        <v>0.23622047244094491</v>
      </c>
      <c r="AC10">
        <v>0.15748031496062989</v>
      </c>
      <c r="AD10">
        <v>7.874015748031496E-2</v>
      </c>
      <c r="AE10">
        <v>0.23622047244094491</v>
      </c>
      <c r="AF10">
        <v>0.31496062992125978</v>
      </c>
      <c r="AG10">
        <v>0.62992125984251968</v>
      </c>
      <c r="AH10">
        <v>0</v>
      </c>
    </row>
    <row r="11" spans="1:34">
      <c r="A11" t="s">
        <v>73</v>
      </c>
      <c r="B11" t="s">
        <v>210</v>
      </c>
      <c r="C11">
        <v>11.7</v>
      </c>
      <c r="D11">
        <v>13</v>
      </c>
      <c r="E11">
        <v>8</v>
      </c>
      <c r="F11">
        <v>4</v>
      </c>
      <c r="G11">
        <v>6</v>
      </c>
      <c r="H11">
        <v>3</v>
      </c>
      <c r="I11">
        <v>6</v>
      </c>
      <c r="J11">
        <v>8</v>
      </c>
      <c r="K11">
        <v>75</v>
      </c>
      <c r="L11">
        <v>2</v>
      </c>
      <c r="M11">
        <v>4</v>
      </c>
      <c r="N11">
        <v>0</v>
      </c>
      <c r="O11">
        <v>4</v>
      </c>
      <c r="P11">
        <v>6</v>
      </c>
      <c r="Q11">
        <v>19</v>
      </c>
      <c r="R11">
        <v>4</v>
      </c>
      <c r="S11">
        <v>1</v>
      </c>
      <c r="T11">
        <v>1.1111111111111109</v>
      </c>
      <c r="U11">
        <v>0.68376068376068377</v>
      </c>
      <c r="V11">
        <v>0.34188034188034189</v>
      </c>
      <c r="W11">
        <v>0.51282051282051289</v>
      </c>
      <c r="X11">
        <v>0.25641025641025639</v>
      </c>
      <c r="Y11">
        <v>0.51282051282051289</v>
      </c>
      <c r="Z11">
        <v>0.68376068376068377</v>
      </c>
      <c r="AA11">
        <v>0.17094017094017089</v>
      </c>
      <c r="AB11">
        <v>0.34188034188034189</v>
      </c>
      <c r="AC11">
        <v>0</v>
      </c>
      <c r="AD11">
        <v>0.34188034188034189</v>
      </c>
      <c r="AE11">
        <v>0.51282051282051289</v>
      </c>
      <c r="AF11">
        <v>1.6239316239316239</v>
      </c>
      <c r="AG11">
        <v>0.34188034188034189</v>
      </c>
      <c r="AH11">
        <v>8.5470085470085472E-2</v>
      </c>
    </row>
    <row r="12" spans="1:34">
      <c r="A12" t="s">
        <v>75</v>
      </c>
      <c r="B12" t="s">
        <v>157</v>
      </c>
      <c r="C12">
        <v>12.5</v>
      </c>
      <c r="D12">
        <v>24</v>
      </c>
      <c r="E12">
        <v>13</v>
      </c>
      <c r="F12">
        <v>15</v>
      </c>
      <c r="G12">
        <v>7</v>
      </c>
      <c r="H12">
        <v>2</v>
      </c>
      <c r="I12">
        <v>8</v>
      </c>
      <c r="J12">
        <v>16</v>
      </c>
      <c r="K12">
        <v>50</v>
      </c>
      <c r="L12">
        <v>8</v>
      </c>
      <c r="M12">
        <v>16</v>
      </c>
      <c r="N12">
        <v>1</v>
      </c>
      <c r="O12">
        <v>15</v>
      </c>
      <c r="P12">
        <v>15</v>
      </c>
      <c r="Q12">
        <v>39</v>
      </c>
      <c r="R12">
        <v>32</v>
      </c>
      <c r="S12">
        <v>1</v>
      </c>
      <c r="T12">
        <v>1.92</v>
      </c>
      <c r="U12">
        <v>1.04</v>
      </c>
      <c r="V12">
        <v>1.2</v>
      </c>
      <c r="W12">
        <v>0.56000000000000005</v>
      </c>
      <c r="X12">
        <v>0.16</v>
      </c>
      <c r="Y12">
        <v>0.64</v>
      </c>
      <c r="Z12">
        <v>1.28</v>
      </c>
      <c r="AA12">
        <v>0.64</v>
      </c>
      <c r="AB12">
        <v>1.28</v>
      </c>
      <c r="AC12">
        <v>0.08</v>
      </c>
      <c r="AD12">
        <v>1.2</v>
      </c>
      <c r="AE12">
        <v>1.2</v>
      </c>
      <c r="AF12">
        <v>3.12</v>
      </c>
      <c r="AG12">
        <v>2.56</v>
      </c>
      <c r="AH12">
        <v>0.08</v>
      </c>
    </row>
    <row r="13" spans="1:34">
      <c r="A13" t="s">
        <v>72</v>
      </c>
      <c r="B13" t="s">
        <v>157</v>
      </c>
      <c r="C13">
        <v>9.4</v>
      </c>
      <c r="D13">
        <v>15</v>
      </c>
      <c r="E13">
        <v>4</v>
      </c>
      <c r="F13">
        <v>4</v>
      </c>
      <c r="G13">
        <v>9</v>
      </c>
      <c r="H13">
        <v>2</v>
      </c>
      <c r="I13">
        <v>3</v>
      </c>
      <c r="J13">
        <v>6</v>
      </c>
      <c r="K13">
        <v>50</v>
      </c>
      <c r="L13">
        <v>3</v>
      </c>
      <c r="M13">
        <v>3</v>
      </c>
      <c r="N13">
        <v>2</v>
      </c>
      <c r="O13">
        <v>1</v>
      </c>
      <c r="P13">
        <v>7</v>
      </c>
      <c r="Q13">
        <v>22</v>
      </c>
      <c r="R13">
        <v>8</v>
      </c>
      <c r="S13">
        <v>0</v>
      </c>
      <c r="T13">
        <v>1.595744680851064</v>
      </c>
      <c r="U13">
        <v>0.42553191489361702</v>
      </c>
      <c r="V13">
        <v>0.42553191489361702</v>
      </c>
      <c r="W13">
        <v>0.95744680851063824</v>
      </c>
      <c r="X13">
        <v>0.21276595744680851</v>
      </c>
      <c r="Y13">
        <v>0.31914893617021273</v>
      </c>
      <c r="Z13">
        <v>0.63829787234042545</v>
      </c>
      <c r="AA13">
        <v>0.31914893617021273</v>
      </c>
      <c r="AB13">
        <v>0.31914893617021273</v>
      </c>
      <c r="AC13">
        <v>0.21276595744680851</v>
      </c>
      <c r="AD13">
        <v>0.1063829787234043</v>
      </c>
      <c r="AE13">
        <v>0.74468085106382975</v>
      </c>
      <c r="AF13">
        <v>2.3404255319148941</v>
      </c>
      <c r="AG13">
        <v>0.85106382978723405</v>
      </c>
      <c r="AH13">
        <v>0</v>
      </c>
    </row>
    <row r="14" spans="1:34">
      <c r="A14" t="s">
        <v>80</v>
      </c>
      <c r="B14" t="s">
        <v>159</v>
      </c>
      <c r="C14">
        <v>9.1</v>
      </c>
      <c r="D14">
        <v>29</v>
      </c>
      <c r="E14">
        <v>21</v>
      </c>
      <c r="F14">
        <v>15</v>
      </c>
      <c r="G14">
        <v>9</v>
      </c>
      <c r="H14">
        <v>5</v>
      </c>
      <c r="I14">
        <v>13</v>
      </c>
      <c r="J14">
        <v>25</v>
      </c>
      <c r="K14">
        <v>52</v>
      </c>
      <c r="L14">
        <v>12</v>
      </c>
      <c r="M14">
        <v>20</v>
      </c>
      <c r="N14">
        <v>4</v>
      </c>
      <c r="O14">
        <v>16</v>
      </c>
      <c r="P14">
        <v>7</v>
      </c>
      <c r="Q14">
        <v>36</v>
      </c>
      <c r="R14">
        <v>17</v>
      </c>
      <c r="S14">
        <v>1</v>
      </c>
      <c r="T14">
        <v>3.186813186813187</v>
      </c>
      <c r="U14">
        <v>2.3076923076923079</v>
      </c>
      <c r="V14">
        <v>1.648351648351648</v>
      </c>
      <c r="W14">
        <v>0.98901098901098905</v>
      </c>
      <c r="X14">
        <v>0.5494505494505495</v>
      </c>
      <c r="Y14">
        <v>1.428571428571429</v>
      </c>
      <c r="Z14">
        <v>2.7472527472527468</v>
      </c>
      <c r="AA14">
        <v>1.3186813186813191</v>
      </c>
      <c r="AB14">
        <v>2.197802197802198</v>
      </c>
      <c r="AC14">
        <v>0.43956043956043961</v>
      </c>
      <c r="AD14">
        <v>1.758241758241758</v>
      </c>
      <c r="AE14">
        <v>0.76923076923076927</v>
      </c>
      <c r="AF14">
        <v>3.9560439560439562</v>
      </c>
      <c r="AG14">
        <v>1.8681318681318679</v>
      </c>
      <c r="AH14">
        <v>0.1098901098901099</v>
      </c>
    </row>
    <row r="15" spans="1:34">
      <c r="A15" t="s">
        <v>79</v>
      </c>
      <c r="B15" t="s">
        <v>210</v>
      </c>
      <c r="C15">
        <v>9</v>
      </c>
      <c r="D15">
        <v>8</v>
      </c>
      <c r="E15">
        <v>5</v>
      </c>
      <c r="F15">
        <v>4</v>
      </c>
      <c r="G15">
        <v>3</v>
      </c>
      <c r="H15">
        <v>1</v>
      </c>
      <c r="I15">
        <v>2</v>
      </c>
      <c r="J15">
        <v>6</v>
      </c>
      <c r="K15">
        <v>33.299999999999997</v>
      </c>
      <c r="L15">
        <v>4</v>
      </c>
      <c r="M15">
        <v>4</v>
      </c>
      <c r="N15">
        <v>0</v>
      </c>
      <c r="O15">
        <v>4</v>
      </c>
      <c r="P15">
        <v>3</v>
      </c>
      <c r="Q15">
        <v>11</v>
      </c>
      <c r="R15">
        <v>15</v>
      </c>
      <c r="S15">
        <v>0</v>
      </c>
      <c r="T15">
        <v>0.88888888888888884</v>
      </c>
      <c r="U15">
        <v>0.55555555555555558</v>
      </c>
      <c r="V15">
        <v>0.44444444444444442</v>
      </c>
      <c r="W15">
        <v>0.33333333333333331</v>
      </c>
      <c r="X15">
        <v>0.1111111111111111</v>
      </c>
      <c r="Y15">
        <v>0.22222222222222221</v>
      </c>
      <c r="Z15">
        <v>0.66666666666666663</v>
      </c>
      <c r="AA15">
        <v>0.44444444444444442</v>
      </c>
      <c r="AB15">
        <v>0.44444444444444442</v>
      </c>
      <c r="AC15">
        <v>0</v>
      </c>
      <c r="AD15">
        <v>0.44444444444444442</v>
      </c>
      <c r="AE15">
        <v>0.33333333333333331</v>
      </c>
      <c r="AF15">
        <v>1.2222222222222221</v>
      </c>
      <c r="AG15">
        <v>1.666666666666667</v>
      </c>
      <c r="AH15">
        <v>0</v>
      </c>
    </row>
    <row r="16" spans="1:34">
      <c r="A16" t="s">
        <v>85</v>
      </c>
      <c r="B16" t="s">
        <v>208</v>
      </c>
      <c r="C16">
        <v>8.8000000000000007</v>
      </c>
      <c r="D16">
        <v>24</v>
      </c>
      <c r="E16">
        <v>18</v>
      </c>
      <c r="F16">
        <v>19</v>
      </c>
      <c r="G16">
        <v>5</v>
      </c>
      <c r="H16">
        <v>0</v>
      </c>
      <c r="I16">
        <v>14</v>
      </c>
      <c r="J16">
        <v>34</v>
      </c>
      <c r="K16">
        <v>41.2</v>
      </c>
      <c r="L16">
        <v>20</v>
      </c>
      <c r="M16">
        <v>9</v>
      </c>
      <c r="N16">
        <v>4</v>
      </c>
      <c r="O16">
        <v>5</v>
      </c>
      <c r="P16">
        <v>14</v>
      </c>
      <c r="Q16">
        <v>38</v>
      </c>
      <c r="R16">
        <v>32</v>
      </c>
      <c r="S16">
        <v>0</v>
      </c>
      <c r="T16">
        <v>2.7272727272727271</v>
      </c>
      <c r="U16">
        <v>2.045454545454545</v>
      </c>
      <c r="V16">
        <v>2.1590909090909092</v>
      </c>
      <c r="W16">
        <v>0.56818181818181812</v>
      </c>
      <c r="X16">
        <v>0</v>
      </c>
      <c r="Y16">
        <v>1.5909090909090911</v>
      </c>
      <c r="Z16">
        <v>3.8636363636363629</v>
      </c>
      <c r="AA16">
        <v>2.272727272727272</v>
      </c>
      <c r="AB16">
        <v>1.0227272727272729</v>
      </c>
      <c r="AC16">
        <v>0.45454545454545447</v>
      </c>
      <c r="AD16">
        <v>0.56818181818181812</v>
      </c>
      <c r="AE16">
        <v>1.5909090909090911</v>
      </c>
      <c r="AF16">
        <v>4.3181818181818166</v>
      </c>
      <c r="AG16">
        <v>3.6363636363636358</v>
      </c>
      <c r="AH16">
        <v>0</v>
      </c>
    </row>
    <row r="17" spans="1:34">
      <c r="A17" t="s">
        <v>81</v>
      </c>
      <c r="B17" t="s">
        <v>159</v>
      </c>
      <c r="C17">
        <v>7.8</v>
      </c>
      <c r="D17">
        <v>27</v>
      </c>
      <c r="E17">
        <v>13</v>
      </c>
      <c r="F17">
        <v>11</v>
      </c>
      <c r="G17">
        <v>11</v>
      </c>
      <c r="H17">
        <v>5</v>
      </c>
      <c r="I17">
        <v>13</v>
      </c>
      <c r="J17">
        <v>26</v>
      </c>
      <c r="K17">
        <v>50</v>
      </c>
      <c r="L17">
        <v>13</v>
      </c>
      <c r="M17">
        <v>17</v>
      </c>
      <c r="N17">
        <v>4</v>
      </c>
      <c r="O17">
        <v>13</v>
      </c>
      <c r="P17">
        <v>15</v>
      </c>
      <c r="Q17">
        <v>42</v>
      </c>
      <c r="R17">
        <v>15</v>
      </c>
      <c r="S17">
        <v>0</v>
      </c>
      <c r="T17">
        <v>3.4615384615384621</v>
      </c>
      <c r="U17">
        <v>1.666666666666667</v>
      </c>
      <c r="V17">
        <v>1.4102564102564099</v>
      </c>
      <c r="W17">
        <v>1.4102564102564099</v>
      </c>
      <c r="X17">
        <v>0.64102564102564108</v>
      </c>
      <c r="Y17">
        <v>1.666666666666667</v>
      </c>
      <c r="Z17">
        <v>3.333333333333333</v>
      </c>
      <c r="AA17">
        <v>1.666666666666667</v>
      </c>
      <c r="AB17">
        <v>2.1794871794871802</v>
      </c>
      <c r="AC17">
        <v>0.51282051282051289</v>
      </c>
      <c r="AD17">
        <v>1.666666666666667</v>
      </c>
      <c r="AE17">
        <v>1.9230769230769229</v>
      </c>
      <c r="AF17">
        <v>5.384615384615385</v>
      </c>
      <c r="AG17">
        <v>1.9230769230769229</v>
      </c>
      <c r="AH17">
        <v>0</v>
      </c>
    </row>
    <row r="18" spans="1:34">
      <c r="A18" t="s">
        <v>82</v>
      </c>
      <c r="B18" t="s">
        <v>208</v>
      </c>
      <c r="C18">
        <v>6.2</v>
      </c>
      <c r="D18">
        <v>21</v>
      </c>
      <c r="E18">
        <v>12</v>
      </c>
      <c r="F18">
        <v>17</v>
      </c>
      <c r="G18">
        <v>4</v>
      </c>
      <c r="H18">
        <v>0</v>
      </c>
      <c r="I18">
        <v>10</v>
      </c>
      <c r="J18">
        <v>19</v>
      </c>
      <c r="K18">
        <v>52.6</v>
      </c>
      <c r="L18">
        <v>9</v>
      </c>
      <c r="M18">
        <v>11</v>
      </c>
      <c r="N18">
        <v>2</v>
      </c>
      <c r="O18">
        <v>9</v>
      </c>
      <c r="P18">
        <v>5</v>
      </c>
      <c r="Q18">
        <v>26</v>
      </c>
      <c r="R18">
        <v>23</v>
      </c>
      <c r="S18">
        <v>0</v>
      </c>
      <c r="T18">
        <v>3.387096774193548</v>
      </c>
      <c r="U18">
        <v>1.935483870967742</v>
      </c>
      <c r="V18">
        <v>2.741935483870968</v>
      </c>
      <c r="W18">
        <v>0.64516129032258063</v>
      </c>
      <c r="X18">
        <v>0</v>
      </c>
      <c r="Y18">
        <v>1.612903225806452</v>
      </c>
      <c r="Z18">
        <v>3.064516129032258</v>
      </c>
      <c r="AA18">
        <v>1.4516129032258061</v>
      </c>
      <c r="AB18">
        <v>1.774193548387097</v>
      </c>
      <c r="AC18">
        <v>0.32258064516129031</v>
      </c>
      <c r="AD18">
        <v>1.4516129032258061</v>
      </c>
      <c r="AE18">
        <v>0.80645161290322576</v>
      </c>
      <c r="AF18">
        <v>4.193548387096774</v>
      </c>
      <c r="AG18">
        <v>3.709677419354839</v>
      </c>
      <c r="AH18">
        <v>0</v>
      </c>
    </row>
    <row r="19" spans="1:34">
      <c r="A19" t="s">
        <v>86</v>
      </c>
      <c r="B19" t="s">
        <v>157</v>
      </c>
      <c r="C19">
        <v>4.2</v>
      </c>
      <c r="D19">
        <v>4</v>
      </c>
      <c r="E19">
        <v>1</v>
      </c>
      <c r="F19">
        <v>1</v>
      </c>
      <c r="G19">
        <v>3</v>
      </c>
      <c r="H19">
        <v>0</v>
      </c>
      <c r="I19">
        <v>2</v>
      </c>
      <c r="J19">
        <v>2</v>
      </c>
      <c r="K19">
        <v>100</v>
      </c>
      <c r="L19">
        <v>0</v>
      </c>
      <c r="M19">
        <v>3</v>
      </c>
      <c r="N19">
        <v>2</v>
      </c>
      <c r="O19">
        <v>1</v>
      </c>
      <c r="P19">
        <v>5</v>
      </c>
      <c r="Q19">
        <v>9</v>
      </c>
      <c r="R19">
        <v>6</v>
      </c>
      <c r="S19">
        <v>0</v>
      </c>
      <c r="T19">
        <v>0.95238095238095233</v>
      </c>
      <c r="U19">
        <v>0.23809523809523811</v>
      </c>
      <c r="V19">
        <v>0.23809523809523811</v>
      </c>
      <c r="W19">
        <v>0.7142857142857143</v>
      </c>
      <c r="X19">
        <v>0</v>
      </c>
      <c r="Y19">
        <v>0.47619047619047622</v>
      </c>
      <c r="Z19">
        <v>0.47619047619047622</v>
      </c>
      <c r="AA19">
        <v>0</v>
      </c>
      <c r="AB19">
        <v>0.7142857142857143</v>
      </c>
      <c r="AC19">
        <v>0.47619047619047622</v>
      </c>
      <c r="AD19">
        <v>0.23809523809523811</v>
      </c>
      <c r="AE19">
        <v>1.19047619047619</v>
      </c>
      <c r="AF19">
        <v>2.1428571428571428</v>
      </c>
      <c r="AG19">
        <v>1.428571428571429</v>
      </c>
      <c r="AH19">
        <v>0</v>
      </c>
    </row>
    <row r="20" spans="1:34">
      <c r="A20" t="s">
        <v>83</v>
      </c>
      <c r="B20" t="s">
        <v>211</v>
      </c>
      <c r="C20">
        <v>5.3</v>
      </c>
      <c r="D20">
        <v>11</v>
      </c>
      <c r="E20">
        <v>5</v>
      </c>
      <c r="F20">
        <v>5</v>
      </c>
      <c r="G20">
        <v>5</v>
      </c>
      <c r="H20">
        <v>1</v>
      </c>
      <c r="I20">
        <v>2</v>
      </c>
      <c r="J20">
        <v>13</v>
      </c>
      <c r="K20">
        <v>15.4</v>
      </c>
      <c r="L20">
        <v>11</v>
      </c>
      <c r="M20">
        <v>4</v>
      </c>
      <c r="N20">
        <v>0</v>
      </c>
      <c r="O20">
        <v>4</v>
      </c>
      <c r="P20">
        <v>10</v>
      </c>
      <c r="Q20">
        <v>21</v>
      </c>
      <c r="R20">
        <v>8</v>
      </c>
      <c r="S20">
        <v>0</v>
      </c>
      <c r="T20">
        <v>2.075471698113208</v>
      </c>
      <c r="U20">
        <v>0.94339622641509435</v>
      </c>
      <c r="V20">
        <v>0.94339622641509435</v>
      </c>
      <c r="W20">
        <v>0.94339622641509435</v>
      </c>
      <c r="X20">
        <v>0.18867924528301891</v>
      </c>
      <c r="Y20">
        <v>0.37735849056603782</v>
      </c>
      <c r="Z20">
        <v>2.4528301886792452</v>
      </c>
      <c r="AA20">
        <v>2.075471698113208</v>
      </c>
      <c r="AB20">
        <v>0.75471698113207553</v>
      </c>
      <c r="AC20">
        <v>0</v>
      </c>
      <c r="AD20">
        <v>0.75471698113207553</v>
      </c>
      <c r="AE20">
        <v>1.8867924528301889</v>
      </c>
      <c r="AF20">
        <v>3.9622641509433958</v>
      </c>
      <c r="AG20">
        <v>1.5094339622641511</v>
      </c>
      <c r="AH20">
        <v>0</v>
      </c>
    </row>
    <row r="21" spans="1:34">
      <c r="A21" t="s">
        <v>89</v>
      </c>
      <c r="B21" t="s">
        <v>157</v>
      </c>
      <c r="C21">
        <v>2.4</v>
      </c>
      <c r="D21">
        <v>15</v>
      </c>
      <c r="E21">
        <v>9</v>
      </c>
      <c r="F21">
        <v>5</v>
      </c>
      <c r="G21">
        <v>10</v>
      </c>
      <c r="H21">
        <v>0</v>
      </c>
      <c r="I21">
        <v>4</v>
      </c>
      <c r="J21">
        <v>8</v>
      </c>
      <c r="K21">
        <v>50</v>
      </c>
      <c r="L21">
        <v>4</v>
      </c>
      <c r="M21">
        <v>4</v>
      </c>
      <c r="N21">
        <v>0</v>
      </c>
      <c r="O21">
        <v>4</v>
      </c>
      <c r="P21">
        <v>2</v>
      </c>
      <c r="Q21">
        <v>17</v>
      </c>
      <c r="R21">
        <v>2</v>
      </c>
      <c r="S21">
        <v>0</v>
      </c>
      <c r="T21">
        <v>6.25</v>
      </c>
      <c r="U21">
        <v>3.75</v>
      </c>
      <c r="V21">
        <v>2.083333333333333</v>
      </c>
      <c r="W21">
        <v>4.166666666666667</v>
      </c>
      <c r="X21">
        <v>0</v>
      </c>
      <c r="Y21">
        <v>1.666666666666667</v>
      </c>
      <c r="Z21">
        <v>3.333333333333333</v>
      </c>
      <c r="AA21">
        <v>1.666666666666667</v>
      </c>
      <c r="AB21">
        <v>1.666666666666667</v>
      </c>
      <c r="AC21">
        <v>0</v>
      </c>
      <c r="AD21">
        <v>1.666666666666667</v>
      </c>
      <c r="AE21">
        <v>0.83333333333333337</v>
      </c>
      <c r="AF21">
        <v>7.0833333333333339</v>
      </c>
      <c r="AG21">
        <v>0.83333333333333337</v>
      </c>
      <c r="AH21">
        <v>0</v>
      </c>
    </row>
    <row r="22" spans="1:34">
      <c r="A22" t="s">
        <v>84</v>
      </c>
      <c r="B22" t="s">
        <v>210</v>
      </c>
      <c r="C22">
        <v>2.2999999999999998</v>
      </c>
      <c r="D22">
        <v>2</v>
      </c>
      <c r="E22">
        <v>1</v>
      </c>
      <c r="F22">
        <v>0</v>
      </c>
      <c r="G22">
        <v>1</v>
      </c>
      <c r="H22">
        <v>1</v>
      </c>
      <c r="I22">
        <v>1</v>
      </c>
      <c r="J22">
        <v>1</v>
      </c>
      <c r="K22">
        <v>100</v>
      </c>
      <c r="L22">
        <v>0</v>
      </c>
      <c r="M22">
        <v>1</v>
      </c>
      <c r="N22">
        <v>0</v>
      </c>
      <c r="O22">
        <v>1</v>
      </c>
      <c r="P22">
        <v>0</v>
      </c>
      <c r="Q22">
        <v>2</v>
      </c>
      <c r="R22">
        <v>3</v>
      </c>
      <c r="S22">
        <v>0</v>
      </c>
      <c r="T22">
        <v>0.86956521739130443</v>
      </c>
      <c r="U22">
        <v>0.43478260869565222</v>
      </c>
      <c r="V22">
        <v>0</v>
      </c>
      <c r="W22">
        <v>0.43478260869565222</v>
      </c>
      <c r="X22">
        <v>0.43478260869565222</v>
      </c>
      <c r="Y22">
        <v>0.43478260869565222</v>
      </c>
      <c r="Z22">
        <v>0.43478260869565222</v>
      </c>
      <c r="AA22">
        <v>0</v>
      </c>
      <c r="AB22">
        <v>0.43478260869565222</v>
      </c>
      <c r="AC22">
        <v>0</v>
      </c>
      <c r="AD22">
        <v>0.43478260869565222</v>
      </c>
      <c r="AE22">
        <v>0</v>
      </c>
      <c r="AF22">
        <v>0.86956521739130443</v>
      </c>
      <c r="AG22">
        <v>1.304347826086957</v>
      </c>
      <c r="AH22">
        <v>0</v>
      </c>
    </row>
    <row r="23" spans="1:34">
      <c r="A23" t="s">
        <v>87</v>
      </c>
      <c r="B23" t="s">
        <v>208</v>
      </c>
      <c r="C23">
        <v>1</v>
      </c>
      <c r="D23">
        <v>4</v>
      </c>
      <c r="E23">
        <v>0</v>
      </c>
      <c r="F23">
        <v>3</v>
      </c>
      <c r="G23">
        <v>1</v>
      </c>
      <c r="H23">
        <v>0</v>
      </c>
      <c r="I23">
        <v>3</v>
      </c>
      <c r="J23">
        <v>3</v>
      </c>
      <c r="K23">
        <v>100</v>
      </c>
      <c r="L23">
        <v>0</v>
      </c>
      <c r="M23">
        <v>3</v>
      </c>
      <c r="N23">
        <v>1</v>
      </c>
      <c r="O23">
        <v>2</v>
      </c>
      <c r="P23">
        <v>1</v>
      </c>
      <c r="Q23">
        <v>5</v>
      </c>
      <c r="R23">
        <v>8</v>
      </c>
      <c r="S23">
        <v>0</v>
      </c>
      <c r="T23">
        <v>4</v>
      </c>
      <c r="U23">
        <v>0</v>
      </c>
      <c r="V23">
        <v>3</v>
      </c>
      <c r="W23">
        <v>1</v>
      </c>
      <c r="X23">
        <v>0</v>
      </c>
      <c r="Y23">
        <v>3</v>
      </c>
      <c r="Z23">
        <v>3</v>
      </c>
      <c r="AA23">
        <v>0</v>
      </c>
      <c r="AB23">
        <v>3</v>
      </c>
      <c r="AC23">
        <v>1</v>
      </c>
      <c r="AD23">
        <v>2</v>
      </c>
      <c r="AE23">
        <v>1</v>
      </c>
      <c r="AF23">
        <v>5</v>
      </c>
      <c r="AG23">
        <v>8</v>
      </c>
      <c r="AH23">
        <v>0</v>
      </c>
    </row>
    <row r="24" spans="1:34">
      <c r="A24" t="s">
        <v>90</v>
      </c>
      <c r="B24" t="s">
        <v>157</v>
      </c>
      <c r="C24">
        <v>0.2</v>
      </c>
      <c r="D24">
        <v>0</v>
      </c>
      <c r="E24">
        <v>0</v>
      </c>
      <c r="F24">
        <v>0</v>
      </c>
      <c r="G24">
        <v>0</v>
      </c>
      <c r="H24">
        <v>0</v>
      </c>
      <c r="I24">
        <v>0</v>
      </c>
      <c r="J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row>
    <row r="25" spans="1:34">
      <c r="A25" t="s">
        <v>91</v>
      </c>
      <c r="B25" t="s">
        <v>208</v>
      </c>
      <c r="C25">
        <v>1.7</v>
      </c>
      <c r="D25">
        <v>3</v>
      </c>
      <c r="E25">
        <v>2</v>
      </c>
      <c r="F25">
        <v>3</v>
      </c>
      <c r="G25">
        <v>0</v>
      </c>
      <c r="H25">
        <v>0</v>
      </c>
      <c r="I25">
        <v>1</v>
      </c>
      <c r="J25">
        <v>2</v>
      </c>
      <c r="K25">
        <v>50</v>
      </c>
      <c r="L25">
        <v>1</v>
      </c>
      <c r="M25">
        <v>3</v>
      </c>
      <c r="N25">
        <v>3</v>
      </c>
      <c r="O25">
        <v>0</v>
      </c>
      <c r="P25">
        <v>3</v>
      </c>
      <c r="Q25">
        <v>6</v>
      </c>
      <c r="R25">
        <v>19</v>
      </c>
      <c r="S25">
        <v>0</v>
      </c>
      <c r="T25">
        <v>1.7647058823529409</v>
      </c>
      <c r="U25">
        <v>1.1764705882352939</v>
      </c>
      <c r="V25">
        <v>1.7647058823529409</v>
      </c>
      <c r="W25">
        <v>0</v>
      </c>
      <c r="X25">
        <v>0</v>
      </c>
      <c r="Y25">
        <v>0.58823529411764708</v>
      </c>
      <c r="Z25">
        <v>1.1764705882352939</v>
      </c>
      <c r="AA25">
        <v>0.58823529411764708</v>
      </c>
      <c r="AB25">
        <v>1.7647058823529409</v>
      </c>
      <c r="AC25">
        <v>1.7647058823529409</v>
      </c>
      <c r="AD25">
        <v>0</v>
      </c>
      <c r="AE25">
        <v>1.7647058823529409</v>
      </c>
      <c r="AF25">
        <v>3.5294117647058818</v>
      </c>
      <c r="AG25">
        <v>11.176470588235301</v>
      </c>
      <c r="AH25">
        <v>0</v>
      </c>
    </row>
    <row r="26" spans="1:34">
      <c r="A26" t="s">
        <v>77</v>
      </c>
      <c r="B26" t="s">
        <v>211</v>
      </c>
      <c r="C26">
        <v>1.7</v>
      </c>
      <c r="D26">
        <v>3</v>
      </c>
      <c r="E26">
        <v>2</v>
      </c>
      <c r="F26">
        <v>2</v>
      </c>
      <c r="G26">
        <v>0</v>
      </c>
      <c r="H26">
        <v>1</v>
      </c>
      <c r="I26">
        <v>1</v>
      </c>
      <c r="J26">
        <v>2</v>
      </c>
      <c r="K26">
        <v>50</v>
      </c>
      <c r="L26">
        <v>1</v>
      </c>
      <c r="M26">
        <v>3</v>
      </c>
      <c r="N26">
        <v>0</v>
      </c>
      <c r="O26">
        <v>3</v>
      </c>
      <c r="P26">
        <v>2</v>
      </c>
      <c r="Q26">
        <v>5</v>
      </c>
      <c r="R26">
        <v>2</v>
      </c>
      <c r="S26">
        <v>0</v>
      </c>
      <c r="T26">
        <v>1.7647058823529409</v>
      </c>
      <c r="U26">
        <v>1.1764705882352939</v>
      </c>
      <c r="V26">
        <v>1.1764705882352939</v>
      </c>
      <c r="W26">
        <v>0</v>
      </c>
      <c r="X26">
        <v>0.58823529411764708</v>
      </c>
      <c r="Y26">
        <v>0.58823529411764708</v>
      </c>
      <c r="Z26">
        <v>1.1764705882352939</v>
      </c>
      <c r="AA26">
        <v>0.58823529411764708</v>
      </c>
      <c r="AB26">
        <v>1.7647058823529409</v>
      </c>
      <c r="AC26">
        <v>0</v>
      </c>
      <c r="AD26">
        <v>1.7647058823529409</v>
      </c>
      <c r="AE26">
        <v>1.1764705882352939</v>
      </c>
      <c r="AF26">
        <v>2.9411764705882359</v>
      </c>
      <c r="AG26">
        <v>1.1764705882352939</v>
      </c>
      <c r="AH26">
        <v>0</v>
      </c>
    </row>
    <row r="27" spans="1:34">
      <c r="A27" t="s">
        <v>92</v>
      </c>
      <c r="B27" t="s">
        <v>208</v>
      </c>
      <c r="C27">
        <v>0.4</v>
      </c>
      <c r="D27">
        <v>2</v>
      </c>
      <c r="E27">
        <v>0</v>
      </c>
      <c r="F27">
        <v>1</v>
      </c>
      <c r="G27">
        <v>0</v>
      </c>
      <c r="H27">
        <v>1</v>
      </c>
      <c r="I27">
        <v>0</v>
      </c>
      <c r="J27">
        <v>0</v>
      </c>
      <c r="L27">
        <v>0</v>
      </c>
      <c r="M27">
        <v>0</v>
      </c>
      <c r="N27">
        <v>0</v>
      </c>
      <c r="O27">
        <v>0</v>
      </c>
      <c r="P27">
        <v>0</v>
      </c>
      <c r="Q27">
        <v>2</v>
      </c>
      <c r="R27">
        <v>3</v>
      </c>
      <c r="S27">
        <v>0</v>
      </c>
      <c r="T27">
        <v>5</v>
      </c>
      <c r="U27">
        <v>0</v>
      </c>
      <c r="V27">
        <v>2.5</v>
      </c>
      <c r="W27">
        <v>0</v>
      </c>
      <c r="X27">
        <v>2.5</v>
      </c>
      <c r="Y27">
        <v>0</v>
      </c>
      <c r="Z27">
        <v>0</v>
      </c>
      <c r="AA27">
        <v>0</v>
      </c>
      <c r="AB27">
        <v>0</v>
      </c>
      <c r="AC27">
        <v>0</v>
      </c>
      <c r="AD27">
        <v>0</v>
      </c>
      <c r="AE27">
        <v>0</v>
      </c>
      <c r="AF27">
        <v>5</v>
      </c>
      <c r="AG27">
        <v>7.5</v>
      </c>
      <c r="AH27">
        <v>0</v>
      </c>
    </row>
    <row r="28" spans="1:34">
      <c r="A28" t="s">
        <v>93</v>
      </c>
      <c r="B28" t="s">
        <v>212</v>
      </c>
      <c r="C28">
        <v>0.3</v>
      </c>
      <c r="D28">
        <v>2</v>
      </c>
      <c r="E28">
        <v>2</v>
      </c>
      <c r="F28">
        <v>2</v>
      </c>
      <c r="G28">
        <v>0</v>
      </c>
      <c r="H28">
        <v>0</v>
      </c>
      <c r="I28">
        <v>2</v>
      </c>
      <c r="J28">
        <v>6</v>
      </c>
      <c r="K28">
        <v>33.299999999999997</v>
      </c>
      <c r="L28">
        <v>4</v>
      </c>
      <c r="M28">
        <v>0</v>
      </c>
      <c r="N28">
        <v>0</v>
      </c>
      <c r="O28">
        <v>0</v>
      </c>
      <c r="P28">
        <v>1</v>
      </c>
      <c r="Q28">
        <v>3</v>
      </c>
      <c r="R28">
        <v>0</v>
      </c>
      <c r="S28">
        <v>0</v>
      </c>
      <c r="T28">
        <v>6.666666666666667</v>
      </c>
      <c r="U28">
        <v>6.666666666666667</v>
      </c>
      <c r="V28">
        <v>6.666666666666667</v>
      </c>
      <c r="W28">
        <v>0</v>
      </c>
      <c r="X28">
        <v>0</v>
      </c>
      <c r="Y28">
        <v>6.666666666666667</v>
      </c>
      <c r="Z28">
        <v>20</v>
      </c>
      <c r="AA28">
        <v>13.33333333333333</v>
      </c>
      <c r="AB28">
        <v>0</v>
      </c>
      <c r="AC28">
        <v>0</v>
      </c>
      <c r="AD28">
        <v>0</v>
      </c>
      <c r="AE28">
        <v>3.333333333333333</v>
      </c>
      <c r="AF28">
        <v>10</v>
      </c>
      <c r="AG28">
        <v>0</v>
      </c>
      <c r="AH28">
        <v>0</v>
      </c>
    </row>
    <row r="30" spans="1:34">
      <c r="A30" t="s">
        <v>94</v>
      </c>
      <c r="C30">
        <v>15</v>
      </c>
      <c r="D30">
        <v>276</v>
      </c>
      <c r="E30">
        <v>165</v>
      </c>
      <c r="F30">
        <v>160</v>
      </c>
      <c r="G30">
        <v>91</v>
      </c>
      <c r="H30">
        <v>25</v>
      </c>
      <c r="I30">
        <v>125</v>
      </c>
      <c r="J30">
        <v>242</v>
      </c>
      <c r="K30">
        <v>51.7</v>
      </c>
      <c r="L30">
        <v>117</v>
      </c>
      <c r="M30">
        <v>169</v>
      </c>
      <c r="N30">
        <v>61</v>
      </c>
      <c r="O30">
        <v>108</v>
      </c>
      <c r="P30">
        <v>139</v>
      </c>
      <c r="Q30">
        <v>415</v>
      </c>
      <c r="R30">
        <v>395</v>
      </c>
      <c r="S30">
        <v>5</v>
      </c>
      <c r="T30">
        <v>18.399999999999999</v>
      </c>
      <c r="U30">
        <v>11</v>
      </c>
      <c r="V30">
        <v>10.66666666666667</v>
      </c>
      <c r="W30">
        <v>6.0666666666666664</v>
      </c>
      <c r="X30">
        <v>1.666666666666667</v>
      </c>
      <c r="Y30">
        <v>8.3333333333333339</v>
      </c>
      <c r="Z30">
        <v>16.133333333333329</v>
      </c>
      <c r="AA30">
        <v>7.8</v>
      </c>
      <c r="AB30">
        <v>11.266666666666669</v>
      </c>
      <c r="AC30">
        <v>4.0666666666666664</v>
      </c>
      <c r="AD30">
        <v>7.2</v>
      </c>
      <c r="AE30">
        <v>9.2666666666666675</v>
      </c>
      <c r="AF30">
        <v>27.666666666666671</v>
      </c>
      <c r="AG30">
        <v>26.333333333333329</v>
      </c>
      <c r="AH30">
        <v>0.33333333333333331</v>
      </c>
    </row>
    <row r="31" spans="1:34">
      <c r="A31" t="s">
        <v>95</v>
      </c>
      <c r="C31">
        <v>15</v>
      </c>
      <c r="D31">
        <v>227</v>
      </c>
      <c r="E31">
        <v>145</v>
      </c>
      <c r="F31">
        <v>100</v>
      </c>
      <c r="G31">
        <v>84</v>
      </c>
      <c r="H31">
        <v>43</v>
      </c>
      <c r="I31">
        <v>96</v>
      </c>
      <c r="J31">
        <v>213</v>
      </c>
      <c r="K31">
        <v>45.1</v>
      </c>
      <c r="L31">
        <v>117</v>
      </c>
      <c r="M31">
        <v>165</v>
      </c>
      <c r="N31">
        <v>57</v>
      </c>
      <c r="O31">
        <v>108</v>
      </c>
      <c r="P31">
        <v>119</v>
      </c>
      <c r="Q31">
        <v>346</v>
      </c>
      <c r="R31">
        <v>321</v>
      </c>
      <c r="S31">
        <v>14</v>
      </c>
      <c r="T31">
        <v>15.133333333333329</v>
      </c>
      <c r="U31">
        <v>9.6666666666666661</v>
      </c>
      <c r="V31">
        <v>6.666666666666667</v>
      </c>
      <c r="W31">
        <v>5.6</v>
      </c>
      <c r="X31">
        <v>2.8666666666666671</v>
      </c>
      <c r="Y31">
        <v>6.4</v>
      </c>
      <c r="Z31">
        <v>14.2</v>
      </c>
      <c r="AA31">
        <v>7.8</v>
      </c>
      <c r="AB31">
        <v>11</v>
      </c>
      <c r="AC31">
        <v>3.8</v>
      </c>
      <c r="AD31">
        <v>7.2</v>
      </c>
      <c r="AE31">
        <v>7.9333333333333336</v>
      </c>
      <c r="AF31">
        <v>23.06666666666667</v>
      </c>
      <c r="AG31">
        <v>21.4</v>
      </c>
      <c r="AH31">
        <v>0.93333333333333335</v>
      </c>
    </row>
    <row r="34" spans="1:34">
      <c r="A34" t="s">
        <v>226</v>
      </c>
    </row>
    <row r="35" spans="1:34">
      <c r="A35" t="s">
        <v>217</v>
      </c>
      <c r="T35" t="s">
        <v>218</v>
      </c>
    </row>
    <row r="36" spans="1:34">
      <c r="A36" s="57"/>
      <c r="B36" s="57"/>
      <c r="C36" s="57"/>
      <c r="D36" s="61" t="s">
        <v>197</v>
      </c>
      <c r="E36" s="61"/>
      <c r="F36" s="61"/>
      <c r="G36" s="61"/>
      <c r="H36" s="61"/>
      <c r="I36" s="61" t="s">
        <v>177</v>
      </c>
      <c r="J36" s="61"/>
      <c r="K36" s="61"/>
      <c r="L36" s="61"/>
      <c r="M36" s="61" t="s">
        <v>178</v>
      </c>
      <c r="N36" s="61"/>
      <c r="O36" s="61"/>
      <c r="P36" s="57"/>
      <c r="Q36" s="57"/>
      <c r="R36" s="57"/>
      <c r="S36" s="57"/>
      <c r="T36" s="61" t="s">
        <v>197</v>
      </c>
      <c r="U36" s="61"/>
      <c r="V36" s="61"/>
      <c r="W36" s="61"/>
      <c r="X36" s="61"/>
      <c r="Y36" s="61" t="s">
        <v>177</v>
      </c>
      <c r="Z36" s="61"/>
      <c r="AA36" s="61"/>
      <c r="AB36" s="61" t="s">
        <v>178</v>
      </c>
      <c r="AC36" s="61"/>
      <c r="AD36" s="61"/>
      <c r="AE36" s="57"/>
      <c r="AF36" s="57"/>
      <c r="AG36" s="57"/>
      <c r="AH36" s="57"/>
    </row>
    <row r="37" spans="1:34">
      <c r="A37" s="57" t="s">
        <v>45</v>
      </c>
      <c r="B37" s="57" t="s">
        <v>151</v>
      </c>
      <c r="C37" s="57" t="s">
        <v>46</v>
      </c>
      <c r="D37" s="57" t="s">
        <v>183</v>
      </c>
      <c r="E37" s="57" t="s">
        <v>219</v>
      </c>
      <c r="F37" s="57" t="s">
        <v>220</v>
      </c>
      <c r="G37" s="57" t="s">
        <v>221</v>
      </c>
      <c r="H37" s="57" t="s">
        <v>182</v>
      </c>
      <c r="I37" s="57" t="s">
        <v>183</v>
      </c>
      <c r="J37" s="57" t="s">
        <v>140</v>
      </c>
      <c r="K37" s="57" t="s">
        <v>222</v>
      </c>
      <c r="L37" s="57" t="s">
        <v>174</v>
      </c>
      <c r="M37" s="57" t="s">
        <v>178</v>
      </c>
      <c r="N37" s="57" t="s">
        <v>223</v>
      </c>
      <c r="O37" s="57" t="s">
        <v>224</v>
      </c>
      <c r="P37" s="57" t="s">
        <v>171</v>
      </c>
      <c r="Q37" s="57" t="s">
        <v>225</v>
      </c>
      <c r="R37" s="57" t="s">
        <v>189</v>
      </c>
      <c r="S37" s="57" t="s">
        <v>190</v>
      </c>
      <c r="T37" s="57" t="s">
        <v>183</v>
      </c>
      <c r="U37" s="57" t="s">
        <v>219</v>
      </c>
      <c r="V37" s="57" t="s">
        <v>220</v>
      </c>
      <c r="W37" s="57" t="s">
        <v>221</v>
      </c>
      <c r="X37" s="57" t="s">
        <v>182</v>
      </c>
      <c r="Y37" s="57" t="s">
        <v>183</v>
      </c>
      <c r="Z37" s="57" t="s">
        <v>140</v>
      </c>
      <c r="AA37" s="57" t="s">
        <v>174</v>
      </c>
      <c r="AB37" s="57" t="s">
        <v>178</v>
      </c>
      <c r="AC37" s="57" t="s">
        <v>223</v>
      </c>
      <c r="AD37" s="57" t="s">
        <v>224</v>
      </c>
      <c r="AE37" s="57" t="s">
        <v>171</v>
      </c>
      <c r="AF37" s="57" t="s">
        <v>225</v>
      </c>
      <c r="AG37" s="57" t="s">
        <v>189</v>
      </c>
      <c r="AH37" s="57" t="s">
        <v>190</v>
      </c>
    </row>
    <row r="38" spans="1:34">
      <c r="A38" t="s">
        <v>72</v>
      </c>
      <c r="B38" t="s">
        <v>159</v>
      </c>
      <c r="C38">
        <v>35.1</v>
      </c>
      <c r="D38">
        <v>36</v>
      </c>
      <c r="E38">
        <v>24</v>
      </c>
      <c r="F38">
        <v>6</v>
      </c>
      <c r="G38">
        <v>20</v>
      </c>
      <c r="H38">
        <v>10</v>
      </c>
      <c r="I38">
        <v>14</v>
      </c>
      <c r="J38">
        <v>33</v>
      </c>
      <c r="K38">
        <v>42.4</v>
      </c>
      <c r="L38">
        <v>19</v>
      </c>
      <c r="M38">
        <v>31</v>
      </c>
      <c r="N38">
        <v>8</v>
      </c>
      <c r="O38">
        <v>23</v>
      </c>
      <c r="P38">
        <v>17</v>
      </c>
      <c r="Q38">
        <v>53</v>
      </c>
      <c r="R38">
        <v>21</v>
      </c>
      <c r="S38">
        <v>0</v>
      </c>
      <c r="T38">
        <v>1.025641025641026</v>
      </c>
      <c r="U38">
        <v>0.68376068376068377</v>
      </c>
      <c r="V38">
        <v>0.17094017094017089</v>
      </c>
      <c r="W38">
        <v>0.56980056980056981</v>
      </c>
      <c r="X38">
        <v>0.28490028490028491</v>
      </c>
      <c r="Y38">
        <v>0.39886039886039892</v>
      </c>
      <c r="Z38">
        <v>0.94017094017094016</v>
      </c>
      <c r="AA38">
        <v>0.54131054131054124</v>
      </c>
      <c r="AB38">
        <v>0.88319088319088312</v>
      </c>
      <c r="AC38">
        <v>0.2279202279202279</v>
      </c>
      <c r="AD38">
        <v>0.6552706552706552</v>
      </c>
      <c r="AE38">
        <v>0.48433048433048431</v>
      </c>
      <c r="AF38">
        <v>1.5099715099715101</v>
      </c>
      <c r="AG38">
        <v>0.59829059829059827</v>
      </c>
      <c r="AH38">
        <v>0</v>
      </c>
    </row>
    <row r="39" spans="1:34">
      <c r="A39" t="s">
        <v>76</v>
      </c>
      <c r="B39" t="s">
        <v>208</v>
      </c>
      <c r="C39">
        <v>31</v>
      </c>
      <c r="D39">
        <v>50</v>
      </c>
      <c r="E39">
        <v>31</v>
      </c>
      <c r="F39">
        <v>36</v>
      </c>
      <c r="G39">
        <v>13</v>
      </c>
      <c r="H39">
        <v>1</v>
      </c>
      <c r="I39">
        <v>19</v>
      </c>
      <c r="J39">
        <v>33</v>
      </c>
      <c r="K39">
        <v>57.6</v>
      </c>
      <c r="L39">
        <v>14</v>
      </c>
      <c r="M39">
        <v>41</v>
      </c>
      <c r="N39">
        <v>24</v>
      </c>
      <c r="O39">
        <v>17</v>
      </c>
      <c r="P39">
        <v>37</v>
      </c>
      <c r="Q39">
        <v>87</v>
      </c>
      <c r="R39">
        <v>188</v>
      </c>
      <c r="S39">
        <v>0</v>
      </c>
      <c r="T39">
        <v>1.612903225806452</v>
      </c>
      <c r="U39">
        <v>1</v>
      </c>
      <c r="V39">
        <v>1.161290322580645</v>
      </c>
      <c r="W39">
        <v>0.41935483870967738</v>
      </c>
      <c r="X39">
        <v>3.2258064516129031E-2</v>
      </c>
      <c r="Y39">
        <v>0.61290322580645162</v>
      </c>
      <c r="Z39">
        <v>1.064516129032258</v>
      </c>
      <c r="AA39">
        <v>0.45161290322580638</v>
      </c>
      <c r="AB39">
        <v>1.32258064516129</v>
      </c>
      <c r="AC39">
        <v>0.77419354838709675</v>
      </c>
      <c r="AD39">
        <v>0.54838709677419351</v>
      </c>
      <c r="AE39">
        <v>1.193548387096774</v>
      </c>
      <c r="AF39">
        <v>2.806451612903226</v>
      </c>
      <c r="AG39">
        <v>6.064516129032258</v>
      </c>
      <c r="AH39">
        <v>0</v>
      </c>
    </row>
    <row r="40" spans="1:34">
      <c r="A40" t="s">
        <v>79</v>
      </c>
      <c r="B40" t="s">
        <v>211</v>
      </c>
      <c r="C40">
        <v>27</v>
      </c>
      <c r="D40">
        <v>33</v>
      </c>
      <c r="E40">
        <v>19</v>
      </c>
      <c r="F40">
        <v>20</v>
      </c>
      <c r="G40">
        <v>6</v>
      </c>
      <c r="H40">
        <v>7</v>
      </c>
      <c r="I40">
        <v>17</v>
      </c>
      <c r="J40">
        <v>36</v>
      </c>
      <c r="K40">
        <v>47.2</v>
      </c>
      <c r="L40">
        <v>19</v>
      </c>
      <c r="M40">
        <v>22</v>
      </c>
      <c r="N40">
        <v>2</v>
      </c>
      <c r="O40">
        <v>20</v>
      </c>
      <c r="P40">
        <v>8</v>
      </c>
      <c r="Q40">
        <v>41</v>
      </c>
      <c r="R40">
        <v>20</v>
      </c>
      <c r="S40">
        <v>1</v>
      </c>
      <c r="T40">
        <v>1.2222222222222221</v>
      </c>
      <c r="U40">
        <v>0.70370370370370372</v>
      </c>
      <c r="V40">
        <v>0.7407407407407407</v>
      </c>
      <c r="W40">
        <v>0.22222222222222221</v>
      </c>
      <c r="X40">
        <v>0.25925925925925919</v>
      </c>
      <c r="Y40">
        <v>0.62962962962962965</v>
      </c>
      <c r="Z40">
        <v>1.333333333333333</v>
      </c>
      <c r="AA40">
        <v>0.70370370370370372</v>
      </c>
      <c r="AB40">
        <v>0.81481481481481477</v>
      </c>
      <c r="AC40">
        <v>7.407407407407407E-2</v>
      </c>
      <c r="AD40">
        <v>0.7407407407407407</v>
      </c>
      <c r="AE40">
        <v>0.29629629629629628</v>
      </c>
      <c r="AF40">
        <v>1.518518518518519</v>
      </c>
      <c r="AG40">
        <v>0.7407407407407407</v>
      </c>
      <c r="AH40">
        <v>3.7037037037037028E-2</v>
      </c>
    </row>
    <row r="41" spans="1:34">
      <c r="A41" t="s">
        <v>75</v>
      </c>
      <c r="B41" t="s">
        <v>157</v>
      </c>
      <c r="C41">
        <v>22.1</v>
      </c>
      <c r="D41">
        <v>66</v>
      </c>
      <c r="E41">
        <v>39</v>
      </c>
      <c r="F41">
        <v>39</v>
      </c>
      <c r="G41">
        <v>21</v>
      </c>
      <c r="H41">
        <v>6</v>
      </c>
      <c r="I41">
        <v>19</v>
      </c>
      <c r="J41">
        <v>34</v>
      </c>
      <c r="K41">
        <v>55.9</v>
      </c>
      <c r="L41">
        <v>15</v>
      </c>
      <c r="M41">
        <v>42</v>
      </c>
      <c r="N41">
        <v>15</v>
      </c>
      <c r="O41">
        <v>27</v>
      </c>
      <c r="P41">
        <v>21</v>
      </c>
      <c r="Q41">
        <v>87</v>
      </c>
      <c r="R41">
        <v>44</v>
      </c>
      <c r="S41">
        <v>1</v>
      </c>
      <c r="T41">
        <v>2.986425339366515</v>
      </c>
      <c r="U41">
        <v>1.7647058823529409</v>
      </c>
      <c r="V41">
        <v>1.7647058823529409</v>
      </c>
      <c r="W41">
        <v>0.95022624434389136</v>
      </c>
      <c r="X41">
        <v>0.27149321266968318</v>
      </c>
      <c r="Y41">
        <v>0.85972850678733026</v>
      </c>
      <c r="Z41">
        <v>1.5384615384615381</v>
      </c>
      <c r="AA41">
        <v>0.67873303167420806</v>
      </c>
      <c r="AB41">
        <v>1.9004524886877829</v>
      </c>
      <c r="AC41">
        <v>0.67873303167420806</v>
      </c>
      <c r="AD41">
        <v>1.221719457013575</v>
      </c>
      <c r="AE41">
        <v>0.95022624434389136</v>
      </c>
      <c r="AF41">
        <v>3.936651583710407</v>
      </c>
      <c r="AG41">
        <v>1.9909502262443439</v>
      </c>
      <c r="AH41">
        <v>4.5248868778280542E-2</v>
      </c>
    </row>
    <row r="42" spans="1:34">
      <c r="A42" t="s">
        <v>73</v>
      </c>
      <c r="B42" t="s">
        <v>211</v>
      </c>
      <c r="C42">
        <v>20.6</v>
      </c>
      <c r="D42">
        <v>18</v>
      </c>
      <c r="E42">
        <v>8</v>
      </c>
      <c r="F42">
        <v>4</v>
      </c>
      <c r="G42">
        <v>5</v>
      </c>
      <c r="H42">
        <v>9</v>
      </c>
      <c r="I42">
        <v>7</v>
      </c>
      <c r="J42">
        <v>28</v>
      </c>
      <c r="K42">
        <v>25</v>
      </c>
      <c r="L42">
        <v>21</v>
      </c>
      <c r="M42">
        <v>16</v>
      </c>
      <c r="N42">
        <v>1</v>
      </c>
      <c r="O42">
        <v>15</v>
      </c>
      <c r="P42">
        <v>7</v>
      </c>
      <c r="Q42">
        <v>25</v>
      </c>
      <c r="R42">
        <v>12</v>
      </c>
      <c r="S42">
        <v>1</v>
      </c>
      <c r="T42">
        <v>0.87378640776699024</v>
      </c>
      <c r="U42">
        <v>0.38834951456310679</v>
      </c>
      <c r="V42">
        <v>0.1941747572815534</v>
      </c>
      <c r="W42">
        <v>0.2427184466019417</v>
      </c>
      <c r="X42">
        <v>0.43689320388349512</v>
      </c>
      <c r="Y42">
        <v>0.33980582524271841</v>
      </c>
      <c r="Z42">
        <v>1.3592233009708741</v>
      </c>
      <c r="AA42">
        <v>1.0194174757281551</v>
      </c>
      <c r="AB42">
        <v>0.77669902912621358</v>
      </c>
      <c r="AC42">
        <v>4.8543689320388349E-2</v>
      </c>
      <c r="AD42">
        <v>0.72815533980582514</v>
      </c>
      <c r="AE42">
        <v>0.33980582524271841</v>
      </c>
      <c r="AF42">
        <v>1.2135922330097091</v>
      </c>
      <c r="AG42">
        <v>0.58252427184466016</v>
      </c>
      <c r="AH42">
        <v>4.8543689320388349E-2</v>
      </c>
    </row>
    <row r="43" spans="1:34">
      <c r="A43" t="s">
        <v>71</v>
      </c>
      <c r="B43" t="s">
        <v>210</v>
      </c>
      <c r="C43">
        <v>20.100000000000001</v>
      </c>
      <c r="D43">
        <v>7</v>
      </c>
      <c r="E43">
        <v>4</v>
      </c>
      <c r="F43">
        <v>1</v>
      </c>
      <c r="G43">
        <v>4</v>
      </c>
      <c r="H43">
        <v>2</v>
      </c>
      <c r="I43">
        <v>3</v>
      </c>
      <c r="J43">
        <v>9</v>
      </c>
      <c r="K43">
        <v>33.299999999999997</v>
      </c>
      <c r="L43">
        <v>6</v>
      </c>
      <c r="M43">
        <v>11</v>
      </c>
      <c r="N43">
        <v>3</v>
      </c>
      <c r="O43">
        <v>8</v>
      </c>
      <c r="P43">
        <v>1</v>
      </c>
      <c r="Q43">
        <v>8</v>
      </c>
      <c r="R43">
        <v>26</v>
      </c>
      <c r="S43">
        <v>0</v>
      </c>
      <c r="T43">
        <v>0.34825870646766172</v>
      </c>
      <c r="U43">
        <v>0.19900497512437809</v>
      </c>
      <c r="V43">
        <v>4.9751243781094523E-2</v>
      </c>
      <c r="W43">
        <v>0.19900497512437809</v>
      </c>
      <c r="X43">
        <v>9.9502487562189046E-2</v>
      </c>
      <c r="Y43">
        <v>0.1492537313432836</v>
      </c>
      <c r="Z43">
        <v>0.44776119402985071</v>
      </c>
      <c r="AA43">
        <v>0.29850746268656708</v>
      </c>
      <c r="AB43">
        <v>0.54726368159203975</v>
      </c>
      <c r="AC43">
        <v>0.1492537313432836</v>
      </c>
      <c r="AD43">
        <v>0.39800995024875618</v>
      </c>
      <c r="AE43">
        <v>4.9751243781094523E-2</v>
      </c>
      <c r="AF43">
        <v>0.39800995024875618</v>
      </c>
      <c r="AG43">
        <v>1.293532338308458</v>
      </c>
      <c r="AH43">
        <v>0</v>
      </c>
    </row>
    <row r="44" spans="1:34">
      <c r="A44" t="s">
        <v>90</v>
      </c>
      <c r="B44" t="s">
        <v>157</v>
      </c>
      <c r="C44">
        <v>19.899999999999999</v>
      </c>
      <c r="D44">
        <v>36</v>
      </c>
      <c r="E44">
        <v>18</v>
      </c>
      <c r="F44">
        <v>22</v>
      </c>
      <c r="G44">
        <v>12</v>
      </c>
      <c r="H44">
        <v>2</v>
      </c>
      <c r="I44">
        <v>21</v>
      </c>
      <c r="J44">
        <v>46</v>
      </c>
      <c r="K44">
        <v>45.7</v>
      </c>
      <c r="L44">
        <v>25</v>
      </c>
      <c r="M44">
        <v>33</v>
      </c>
      <c r="N44">
        <v>8</v>
      </c>
      <c r="O44">
        <v>25</v>
      </c>
      <c r="P44">
        <v>35</v>
      </c>
      <c r="Q44">
        <v>71</v>
      </c>
      <c r="R44">
        <v>42</v>
      </c>
      <c r="S44">
        <v>0</v>
      </c>
      <c r="T44">
        <v>1.8090452261306531</v>
      </c>
      <c r="U44">
        <v>0.90452261306532666</v>
      </c>
      <c r="V44">
        <v>1.1055276381909549</v>
      </c>
      <c r="W44">
        <v>0.60301507537688448</v>
      </c>
      <c r="X44">
        <v>0.1005025125628141</v>
      </c>
      <c r="Y44">
        <v>1.0552763819095481</v>
      </c>
      <c r="Z44">
        <v>2.3115577889447239</v>
      </c>
      <c r="AA44">
        <v>1.256281407035176</v>
      </c>
      <c r="AB44">
        <v>1.658291457286432</v>
      </c>
      <c r="AC44">
        <v>0.4020100502512563</v>
      </c>
      <c r="AD44">
        <v>1.256281407035176</v>
      </c>
      <c r="AE44">
        <v>1.7587939698492461</v>
      </c>
      <c r="AF44">
        <v>3.5678391959799001</v>
      </c>
      <c r="AG44">
        <v>2.1105527638190962</v>
      </c>
      <c r="AH44">
        <v>0</v>
      </c>
    </row>
    <row r="45" spans="1:34">
      <c r="A45" t="s">
        <v>78</v>
      </c>
      <c r="B45" t="s">
        <v>208</v>
      </c>
      <c r="C45">
        <v>18.8</v>
      </c>
      <c r="D45">
        <v>47</v>
      </c>
      <c r="E45">
        <v>31</v>
      </c>
      <c r="F45">
        <v>31</v>
      </c>
      <c r="G45">
        <v>12</v>
      </c>
      <c r="H45">
        <v>4</v>
      </c>
      <c r="I45">
        <v>29</v>
      </c>
      <c r="J45">
        <v>41</v>
      </c>
      <c r="K45">
        <v>70.7</v>
      </c>
      <c r="L45">
        <v>12</v>
      </c>
      <c r="M45">
        <v>19</v>
      </c>
      <c r="N45">
        <v>3</v>
      </c>
      <c r="O45">
        <v>16</v>
      </c>
      <c r="P45">
        <v>18</v>
      </c>
      <c r="Q45">
        <v>65</v>
      </c>
      <c r="R45">
        <v>51</v>
      </c>
      <c r="S45">
        <v>1</v>
      </c>
      <c r="T45">
        <v>2.5</v>
      </c>
      <c r="U45">
        <v>1.6489361702127661</v>
      </c>
      <c r="V45">
        <v>1.6489361702127661</v>
      </c>
      <c r="W45">
        <v>0.63829787234042545</v>
      </c>
      <c r="X45">
        <v>0.21276595744680851</v>
      </c>
      <c r="Y45">
        <v>1.542553191489362</v>
      </c>
      <c r="Z45">
        <v>2.1808510638297869</v>
      </c>
      <c r="AA45">
        <v>0.63829787234042545</v>
      </c>
      <c r="AB45">
        <v>1.0106382978723401</v>
      </c>
      <c r="AC45">
        <v>0.15957446808510639</v>
      </c>
      <c r="AD45">
        <v>0.85106382978723405</v>
      </c>
      <c r="AE45">
        <v>0.95744680851063824</v>
      </c>
      <c r="AF45">
        <v>3.457446808510638</v>
      </c>
      <c r="AG45">
        <v>2.712765957446809</v>
      </c>
      <c r="AH45">
        <v>5.3191489361702128E-2</v>
      </c>
    </row>
    <row r="46" spans="1:34">
      <c r="A46" t="s">
        <v>97</v>
      </c>
      <c r="B46" t="s">
        <v>157</v>
      </c>
      <c r="C46">
        <v>17.399999999999999</v>
      </c>
      <c r="D46">
        <v>27</v>
      </c>
      <c r="E46">
        <v>13</v>
      </c>
      <c r="F46">
        <v>16</v>
      </c>
      <c r="G46">
        <v>10</v>
      </c>
      <c r="H46">
        <v>1</v>
      </c>
      <c r="I46">
        <v>14</v>
      </c>
      <c r="J46">
        <v>29</v>
      </c>
      <c r="K46">
        <v>48.3</v>
      </c>
      <c r="L46">
        <v>15</v>
      </c>
      <c r="M46">
        <v>12</v>
      </c>
      <c r="N46">
        <v>6</v>
      </c>
      <c r="O46">
        <v>6</v>
      </c>
      <c r="P46">
        <v>26</v>
      </c>
      <c r="Q46">
        <v>53</v>
      </c>
      <c r="R46">
        <v>32</v>
      </c>
      <c r="S46">
        <v>0</v>
      </c>
      <c r="T46">
        <v>1.5517241379310349</v>
      </c>
      <c r="U46">
        <v>0.74712643678160928</v>
      </c>
      <c r="V46">
        <v>0.91954022988505757</v>
      </c>
      <c r="W46">
        <v>0.57471264367816099</v>
      </c>
      <c r="X46">
        <v>5.7471264367816098E-2</v>
      </c>
      <c r="Y46">
        <v>0.8045977011494253</v>
      </c>
      <c r="Z46">
        <v>1.666666666666667</v>
      </c>
      <c r="AA46">
        <v>0.86206896551724144</v>
      </c>
      <c r="AB46">
        <v>0.68965517241379315</v>
      </c>
      <c r="AC46">
        <v>0.34482758620689657</v>
      </c>
      <c r="AD46">
        <v>0.34482758620689657</v>
      </c>
      <c r="AE46">
        <v>1.494252873563219</v>
      </c>
      <c r="AF46">
        <v>3.0459770114942528</v>
      </c>
      <c r="AG46">
        <v>1.8390804597701149</v>
      </c>
      <c r="AH46">
        <v>0</v>
      </c>
    </row>
    <row r="47" spans="1:34">
      <c r="A47" t="s">
        <v>81</v>
      </c>
      <c r="B47" t="s">
        <v>159</v>
      </c>
      <c r="C47">
        <v>16.600000000000001</v>
      </c>
      <c r="D47">
        <v>63</v>
      </c>
      <c r="E47">
        <v>34</v>
      </c>
      <c r="F47">
        <v>35</v>
      </c>
      <c r="G47">
        <v>27</v>
      </c>
      <c r="H47">
        <v>1</v>
      </c>
      <c r="I47">
        <v>23</v>
      </c>
      <c r="J47">
        <v>48</v>
      </c>
      <c r="K47">
        <v>47.9</v>
      </c>
      <c r="L47">
        <v>25</v>
      </c>
      <c r="M47">
        <v>31</v>
      </c>
      <c r="N47">
        <v>5</v>
      </c>
      <c r="O47">
        <v>26</v>
      </c>
      <c r="P47">
        <v>18</v>
      </c>
      <c r="Q47">
        <v>81</v>
      </c>
      <c r="R47">
        <v>24</v>
      </c>
      <c r="S47">
        <v>0</v>
      </c>
      <c r="T47">
        <v>3.7951807228915659</v>
      </c>
      <c r="U47">
        <v>2.0481927710843371</v>
      </c>
      <c r="V47">
        <v>2.1084337349397591</v>
      </c>
      <c r="W47">
        <v>1.6265060240963849</v>
      </c>
      <c r="X47">
        <v>6.0240963855421679E-2</v>
      </c>
      <c r="Y47">
        <v>1.3855421686746989</v>
      </c>
      <c r="Z47">
        <v>2.8915662650602409</v>
      </c>
      <c r="AA47">
        <v>1.506024096385542</v>
      </c>
      <c r="AB47">
        <v>1.867469879518072</v>
      </c>
      <c r="AC47">
        <v>0.3012048192771084</v>
      </c>
      <c r="AD47">
        <v>1.566265060240964</v>
      </c>
      <c r="AE47">
        <v>1.0843373493975901</v>
      </c>
      <c r="AF47">
        <v>4.879518072289156</v>
      </c>
      <c r="AG47">
        <v>1.44578313253012</v>
      </c>
      <c r="AH47">
        <v>0</v>
      </c>
    </row>
    <row r="48" spans="1:34">
      <c r="A48" t="s">
        <v>82</v>
      </c>
      <c r="B48" t="s">
        <v>208</v>
      </c>
      <c r="C48">
        <v>18.2</v>
      </c>
      <c r="D48">
        <v>69</v>
      </c>
      <c r="E48">
        <v>40</v>
      </c>
      <c r="F48">
        <v>42</v>
      </c>
      <c r="G48">
        <v>18</v>
      </c>
      <c r="H48">
        <v>9</v>
      </c>
      <c r="I48">
        <v>35</v>
      </c>
      <c r="J48">
        <v>56</v>
      </c>
      <c r="K48">
        <v>62.5</v>
      </c>
      <c r="L48">
        <v>21</v>
      </c>
      <c r="M48">
        <v>44</v>
      </c>
      <c r="N48">
        <v>13</v>
      </c>
      <c r="O48">
        <v>31</v>
      </c>
      <c r="P48">
        <v>22</v>
      </c>
      <c r="Q48">
        <v>91</v>
      </c>
      <c r="R48">
        <v>53</v>
      </c>
      <c r="S48">
        <v>0</v>
      </c>
      <c r="T48">
        <v>3.791208791208792</v>
      </c>
      <c r="U48">
        <v>2.197802197802198</v>
      </c>
      <c r="V48">
        <v>2.3076923076923079</v>
      </c>
      <c r="W48">
        <v>0.98901098901098905</v>
      </c>
      <c r="X48">
        <v>0.49450549450549453</v>
      </c>
      <c r="Y48">
        <v>1.9230769230769229</v>
      </c>
      <c r="Z48">
        <v>3.0769230769230771</v>
      </c>
      <c r="AA48">
        <v>1.153846153846154</v>
      </c>
      <c r="AB48">
        <v>2.4175824175824179</v>
      </c>
      <c r="AC48">
        <v>0.7142857142857143</v>
      </c>
      <c r="AD48">
        <v>1.703296703296703</v>
      </c>
      <c r="AE48">
        <v>1.2087912087912089</v>
      </c>
      <c r="AF48">
        <v>5</v>
      </c>
      <c r="AG48">
        <v>2.912087912087912</v>
      </c>
      <c r="AH48">
        <v>0</v>
      </c>
    </row>
    <row r="49" spans="1:34">
      <c r="A49" t="s">
        <v>87</v>
      </c>
      <c r="B49" t="s">
        <v>208</v>
      </c>
      <c r="C49">
        <v>16</v>
      </c>
      <c r="D49">
        <v>46</v>
      </c>
      <c r="E49">
        <v>29</v>
      </c>
      <c r="F49">
        <v>36</v>
      </c>
      <c r="G49">
        <v>9</v>
      </c>
      <c r="H49">
        <v>1</v>
      </c>
      <c r="I49">
        <v>22</v>
      </c>
      <c r="J49">
        <v>40</v>
      </c>
      <c r="K49">
        <v>55</v>
      </c>
      <c r="L49">
        <v>18</v>
      </c>
      <c r="M49">
        <v>32</v>
      </c>
      <c r="N49">
        <v>21</v>
      </c>
      <c r="O49">
        <v>11</v>
      </c>
      <c r="P49">
        <v>25</v>
      </c>
      <c r="Q49">
        <v>71</v>
      </c>
      <c r="R49">
        <v>90</v>
      </c>
      <c r="S49">
        <v>0</v>
      </c>
      <c r="T49">
        <v>2.875</v>
      </c>
      <c r="U49">
        <v>1.8125</v>
      </c>
      <c r="V49">
        <v>2.25</v>
      </c>
      <c r="W49">
        <v>0.5625</v>
      </c>
      <c r="X49">
        <v>6.25E-2</v>
      </c>
      <c r="Y49">
        <v>1.375</v>
      </c>
      <c r="Z49">
        <v>2.5</v>
      </c>
      <c r="AA49">
        <v>1.125</v>
      </c>
      <c r="AB49">
        <v>2</v>
      </c>
      <c r="AC49">
        <v>1.3125</v>
      </c>
      <c r="AD49">
        <v>0.6875</v>
      </c>
      <c r="AE49">
        <v>1.5625</v>
      </c>
      <c r="AF49">
        <v>4.4375</v>
      </c>
      <c r="AG49">
        <v>5.625</v>
      </c>
      <c r="AH49">
        <v>0</v>
      </c>
    </row>
    <row r="50" spans="1:34">
      <c r="A50" t="s">
        <v>99</v>
      </c>
      <c r="B50" t="s">
        <v>209</v>
      </c>
      <c r="C50">
        <v>17</v>
      </c>
      <c r="D50">
        <v>0</v>
      </c>
      <c r="E50">
        <v>0</v>
      </c>
      <c r="F50">
        <v>0</v>
      </c>
      <c r="G50">
        <v>0</v>
      </c>
      <c r="H50">
        <v>0</v>
      </c>
      <c r="I50">
        <v>0</v>
      </c>
      <c r="J50">
        <v>0</v>
      </c>
      <c r="L50">
        <v>0</v>
      </c>
      <c r="M50">
        <v>0</v>
      </c>
      <c r="N50">
        <v>0</v>
      </c>
      <c r="O50">
        <v>0</v>
      </c>
      <c r="P50">
        <v>0</v>
      </c>
      <c r="Q50">
        <v>0</v>
      </c>
      <c r="R50">
        <v>8</v>
      </c>
      <c r="S50">
        <v>4</v>
      </c>
      <c r="T50">
        <v>0</v>
      </c>
      <c r="U50">
        <v>0</v>
      </c>
      <c r="V50">
        <v>0</v>
      </c>
      <c r="W50">
        <v>0</v>
      </c>
      <c r="X50">
        <v>0</v>
      </c>
      <c r="Y50">
        <v>0</v>
      </c>
      <c r="Z50">
        <v>0</v>
      </c>
      <c r="AA50">
        <v>0</v>
      </c>
      <c r="AB50">
        <v>0</v>
      </c>
      <c r="AC50">
        <v>0</v>
      </c>
      <c r="AD50">
        <v>0</v>
      </c>
      <c r="AE50">
        <v>0</v>
      </c>
      <c r="AF50">
        <v>0</v>
      </c>
      <c r="AG50">
        <v>0.47058823529411759</v>
      </c>
      <c r="AH50">
        <v>0.23529411764705879</v>
      </c>
    </row>
    <row r="51" spans="1:34">
      <c r="A51" t="s">
        <v>88</v>
      </c>
      <c r="B51" t="s">
        <v>209</v>
      </c>
      <c r="C51">
        <v>16</v>
      </c>
      <c r="D51">
        <v>0</v>
      </c>
      <c r="E51">
        <v>0</v>
      </c>
      <c r="F51">
        <v>0</v>
      </c>
      <c r="G51">
        <v>0</v>
      </c>
      <c r="H51">
        <v>0</v>
      </c>
      <c r="I51">
        <v>0</v>
      </c>
      <c r="J51">
        <v>0</v>
      </c>
      <c r="L51">
        <v>0</v>
      </c>
      <c r="M51">
        <v>0</v>
      </c>
      <c r="N51">
        <v>0</v>
      </c>
      <c r="O51">
        <v>0</v>
      </c>
      <c r="P51">
        <v>0</v>
      </c>
      <c r="Q51">
        <v>0</v>
      </c>
      <c r="R51">
        <v>11</v>
      </c>
      <c r="S51">
        <v>1</v>
      </c>
      <c r="T51">
        <v>0</v>
      </c>
      <c r="U51">
        <v>0</v>
      </c>
      <c r="V51">
        <v>0</v>
      </c>
      <c r="W51">
        <v>0</v>
      </c>
      <c r="X51">
        <v>0</v>
      </c>
      <c r="Y51">
        <v>0</v>
      </c>
      <c r="Z51">
        <v>0</v>
      </c>
      <c r="AA51">
        <v>0</v>
      </c>
      <c r="AB51">
        <v>0</v>
      </c>
      <c r="AC51">
        <v>0</v>
      </c>
      <c r="AD51">
        <v>0</v>
      </c>
      <c r="AE51">
        <v>0</v>
      </c>
      <c r="AF51">
        <v>0</v>
      </c>
      <c r="AG51">
        <v>0.6875</v>
      </c>
      <c r="AH51">
        <v>6.25E-2</v>
      </c>
    </row>
    <row r="52" spans="1:34">
      <c r="A52" t="s">
        <v>98</v>
      </c>
      <c r="B52" t="s">
        <v>208</v>
      </c>
      <c r="C52">
        <v>16.2</v>
      </c>
      <c r="D52">
        <v>42</v>
      </c>
      <c r="E52">
        <v>25</v>
      </c>
      <c r="F52">
        <v>33</v>
      </c>
      <c r="G52">
        <v>9</v>
      </c>
      <c r="H52">
        <v>0</v>
      </c>
      <c r="I52">
        <v>20</v>
      </c>
      <c r="J52">
        <v>25</v>
      </c>
      <c r="K52">
        <v>80</v>
      </c>
      <c r="L52">
        <v>5</v>
      </c>
      <c r="M52">
        <v>19</v>
      </c>
      <c r="N52">
        <v>12</v>
      </c>
      <c r="O52">
        <v>7</v>
      </c>
      <c r="P52">
        <v>14</v>
      </c>
      <c r="Q52">
        <v>56</v>
      </c>
      <c r="R52">
        <v>51</v>
      </c>
      <c r="S52">
        <v>0</v>
      </c>
      <c r="T52">
        <v>2.592592592592593</v>
      </c>
      <c r="U52">
        <v>1.5432098765432101</v>
      </c>
      <c r="V52">
        <v>2.0370370370370372</v>
      </c>
      <c r="W52">
        <v>0.55555555555555558</v>
      </c>
      <c r="X52">
        <v>0</v>
      </c>
      <c r="Y52">
        <v>1.2345679012345681</v>
      </c>
      <c r="Z52">
        <v>1.5432098765432101</v>
      </c>
      <c r="AA52">
        <v>0.30864197530864201</v>
      </c>
      <c r="AB52">
        <v>1.1728395061728401</v>
      </c>
      <c r="AC52">
        <v>0.74074074074074081</v>
      </c>
      <c r="AD52">
        <v>0.4320987654320988</v>
      </c>
      <c r="AE52">
        <v>0.86419753086419759</v>
      </c>
      <c r="AF52">
        <v>3.4567901234567899</v>
      </c>
      <c r="AG52">
        <v>3.1481481481481479</v>
      </c>
      <c r="AH52">
        <v>0</v>
      </c>
    </row>
    <row r="53" spans="1:34">
      <c r="A53" t="s">
        <v>92</v>
      </c>
      <c r="B53" t="s">
        <v>208</v>
      </c>
      <c r="C53">
        <v>16.2</v>
      </c>
      <c r="D53">
        <v>26</v>
      </c>
      <c r="E53">
        <v>14</v>
      </c>
      <c r="F53">
        <v>20</v>
      </c>
      <c r="G53">
        <v>6</v>
      </c>
      <c r="H53">
        <v>0</v>
      </c>
      <c r="I53">
        <v>15</v>
      </c>
      <c r="J53">
        <v>24</v>
      </c>
      <c r="K53">
        <v>62.5</v>
      </c>
      <c r="L53">
        <v>9</v>
      </c>
      <c r="M53">
        <v>34</v>
      </c>
      <c r="N53">
        <v>13</v>
      </c>
      <c r="O53">
        <v>21</v>
      </c>
      <c r="P53">
        <v>14</v>
      </c>
      <c r="Q53">
        <v>40</v>
      </c>
      <c r="R53">
        <v>49</v>
      </c>
      <c r="S53">
        <v>0</v>
      </c>
      <c r="T53">
        <v>1.6049382716049381</v>
      </c>
      <c r="U53">
        <v>0.86419753086419759</v>
      </c>
      <c r="V53">
        <v>1.2345679012345681</v>
      </c>
      <c r="W53">
        <v>0.37037037037037041</v>
      </c>
      <c r="X53">
        <v>0</v>
      </c>
      <c r="Y53">
        <v>0.92592592592592593</v>
      </c>
      <c r="Z53">
        <v>1.4814814814814821</v>
      </c>
      <c r="AA53">
        <v>0.55555555555555558</v>
      </c>
      <c r="AB53">
        <v>2.098765432098765</v>
      </c>
      <c r="AC53">
        <v>0.80246913580246915</v>
      </c>
      <c r="AD53">
        <v>1.2962962962962961</v>
      </c>
      <c r="AE53">
        <v>0.86419753086419759</v>
      </c>
      <c r="AF53">
        <v>2.4691358024691361</v>
      </c>
      <c r="AG53">
        <v>3.024691358024691</v>
      </c>
      <c r="AH53">
        <v>0</v>
      </c>
    </row>
    <row r="54" spans="1:34">
      <c r="A54" t="s">
        <v>89</v>
      </c>
      <c r="B54" t="s">
        <v>157</v>
      </c>
      <c r="C54">
        <v>11.5</v>
      </c>
      <c r="D54">
        <v>42</v>
      </c>
      <c r="E54">
        <v>23</v>
      </c>
      <c r="F54">
        <v>25</v>
      </c>
      <c r="G54">
        <v>13</v>
      </c>
      <c r="H54">
        <v>4</v>
      </c>
      <c r="I54">
        <v>12</v>
      </c>
      <c r="J54">
        <v>29</v>
      </c>
      <c r="K54">
        <v>41.4</v>
      </c>
      <c r="L54">
        <v>17</v>
      </c>
      <c r="M54">
        <v>24</v>
      </c>
      <c r="N54">
        <v>7</v>
      </c>
      <c r="O54">
        <v>17</v>
      </c>
      <c r="P54">
        <v>16</v>
      </c>
      <c r="Q54">
        <v>58</v>
      </c>
      <c r="R54">
        <v>21</v>
      </c>
      <c r="S54">
        <v>0</v>
      </c>
      <c r="T54">
        <v>3.652173913043478</v>
      </c>
      <c r="U54">
        <v>2</v>
      </c>
      <c r="V54">
        <v>2.1739130434782612</v>
      </c>
      <c r="W54">
        <v>1.130434782608696</v>
      </c>
      <c r="X54">
        <v>0.34782608695652167</v>
      </c>
      <c r="Y54">
        <v>1.043478260869565</v>
      </c>
      <c r="Z54">
        <v>2.5217391304347831</v>
      </c>
      <c r="AA54">
        <v>1.4782608695652171</v>
      </c>
      <c r="AB54">
        <v>2.0869565217391299</v>
      </c>
      <c r="AC54">
        <v>0.60869565217391308</v>
      </c>
      <c r="AD54">
        <v>1.4782608695652171</v>
      </c>
      <c r="AE54">
        <v>1.3913043478260869</v>
      </c>
      <c r="AF54">
        <v>5.0434782608695654</v>
      </c>
      <c r="AG54">
        <v>1.826086956521739</v>
      </c>
      <c r="AH54">
        <v>0</v>
      </c>
    </row>
    <row r="55" spans="1:34">
      <c r="A55" t="s">
        <v>84</v>
      </c>
      <c r="B55" t="s">
        <v>210</v>
      </c>
      <c r="C55">
        <v>11.6</v>
      </c>
      <c r="D55">
        <v>9</v>
      </c>
      <c r="E55">
        <v>7</v>
      </c>
      <c r="F55">
        <v>1</v>
      </c>
      <c r="G55">
        <v>4</v>
      </c>
      <c r="H55">
        <v>4</v>
      </c>
      <c r="I55">
        <v>1</v>
      </c>
      <c r="J55">
        <v>2</v>
      </c>
      <c r="K55">
        <v>50</v>
      </c>
      <c r="L55">
        <v>1</v>
      </c>
      <c r="M55">
        <v>7</v>
      </c>
      <c r="N55">
        <v>2</v>
      </c>
      <c r="O55">
        <v>5</v>
      </c>
      <c r="P55">
        <v>1</v>
      </c>
      <c r="Q55">
        <v>10</v>
      </c>
      <c r="R55">
        <v>9</v>
      </c>
      <c r="S55">
        <v>0</v>
      </c>
      <c r="T55">
        <v>0.77586206896551724</v>
      </c>
      <c r="U55">
        <v>0.60344827586206895</v>
      </c>
      <c r="V55">
        <v>8.6206896551724144E-2</v>
      </c>
      <c r="W55">
        <v>0.34482758620689657</v>
      </c>
      <c r="X55">
        <v>0.34482758620689657</v>
      </c>
      <c r="Y55">
        <v>8.6206896551724144E-2</v>
      </c>
      <c r="Z55">
        <v>0.17241379310344829</v>
      </c>
      <c r="AA55">
        <v>8.6206896551724144E-2</v>
      </c>
      <c r="AB55">
        <v>0.60344827586206895</v>
      </c>
      <c r="AC55">
        <v>0.17241379310344829</v>
      </c>
      <c r="AD55">
        <v>0.43103448275862072</v>
      </c>
      <c r="AE55">
        <v>8.6206896551724144E-2</v>
      </c>
      <c r="AF55">
        <v>0.86206896551724144</v>
      </c>
      <c r="AG55">
        <v>0.77586206896551724</v>
      </c>
      <c r="AH55">
        <v>0</v>
      </c>
    </row>
    <row r="56" spans="1:34">
      <c r="A56" t="s">
        <v>100</v>
      </c>
      <c r="B56" t="s">
        <v>214</v>
      </c>
      <c r="C56">
        <v>9.3000000000000007</v>
      </c>
      <c r="D56">
        <v>20</v>
      </c>
      <c r="E56">
        <v>14</v>
      </c>
      <c r="F56">
        <v>9</v>
      </c>
      <c r="G56">
        <v>11</v>
      </c>
      <c r="H56">
        <v>0</v>
      </c>
      <c r="I56">
        <v>5</v>
      </c>
      <c r="J56">
        <v>11</v>
      </c>
      <c r="K56">
        <v>45.5</v>
      </c>
      <c r="L56">
        <v>6</v>
      </c>
      <c r="M56">
        <v>10</v>
      </c>
      <c r="N56">
        <v>3</v>
      </c>
      <c r="O56">
        <v>7</v>
      </c>
      <c r="P56">
        <v>9</v>
      </c>
      <c r="Q56">
        <v>29</v>
      </c>
      <c r="R56">
        <v>36</v>
      </c>
      <c r="S56">
        <v>1</v>
      </c>
      <c r="T56">
        <v>2.150537634408602</v>
      </c>
      <c r="U56">
        <v>1.5053763440860219</v>
      </c>
      <c r="V56">
        <v>0.96774193548387089</v>
      </c>
      <c r="W56">
        <v>1.182795698924731</v>
      </c>
      <c r="X56">
        <v>0</v>
      </c>
      <c r="Y56">
        <v>0.5376344086021505</v>
      </c>
      <c r="Z56">
        <v>1.182795698924731</v>
      </c>
      <c r="AA56">
        <v>0.64516129032258063</v>
      </c>
      <c r="AB56">
        <v>1.075268817204301</v>
      </c>
      <c r="AC56">
        <v>0.32258064516129031</v>
      </c>
      <c r="AD56">
        <v>0.75268817204301075</v>
      </c>
      <c r="AE56">
        <v>0.96774193548387089</v>
      </c>
      <c r="AF56">
        <v>3.118279569892473</v>
      </c>
      <c r="AG56">
        <v>3.870967741935484</v>
      </c>
      <c r="AH56">
        <v>0.1075268817204301</v>
      </c>
    </row>
    <row r="57" spans="1:34">
      <c r="A57" t="s">
        <v>101</v>
      </c>
      <c r="B57" t="s">
        <v>208</v>
      </c>
      <c r="C57">
        <v>8.9</v>
      </c>
      <c r="D57">
        <v>22</v>
      </c>
      <c r="E57">
        <v>19</v>
      </c>
      <c r="F57">
        <v>12</v>
      </c>
      <c r="G57">
        <v>8</v>
      </c>
      <c r="H57">
        <v>2</v>
      </c>
      <c r="I57">
        <v>16</v>
      </c>
      <c r="J57">
        <v>29</v>
      </c>
      <c r="K57">
        <v>55.2</v>
      </c>
      <c r="L57">
        <v>13</v>
      </c>
      <c r="M57">
        <v>8</v>
      </c>
      <c r="N57">
        <v>3</v>
      </c>
      <c r="O57">
        <v>5</v>
      </c>
      <c r="P57">
        <v>9</v>
      </c>
      <c r="Q57">
        <v>31</v>
      </c>
      <c r="R57">
        <v>31</v>
      </c>
      <c r="S57">
        <v>1</v>
      </c>
      <c r="T57">
        <v>2.4719101123595499</v>
      </c>
      <c r="U57">
        <v>2.1348314606741572</v>
      </c>
      <c r="V57">
        <v>1.348314606741573</v>
      </c>
      <c r="W57">
        <v>0.898876404494382</v>
      </c>
      <c r="X57">
        <v>0.2247191011235955</v>
      </c>
      <c r="Y57">
        <v>1.797752808988764</v>
      </c>
      <c r="Z57">
        <v>3.2584269662921348</v>
      </c>
      <c r="AA57">
        <v>1.460674157303371</v>
      </c>
      <c r="AB57">
        <v>0.898876404494382</v>
      </c>
      <c r="AC57">
        <v>0.33707865168539319</v>
      </c>
      <c r="AD57">
        <v>0.56179775280898869</v>
      </c>
      <c r="AE57">
        <v>1.01123595505618</v>
      </c>
      <c r="AF57">
        <v>3.48314606741573</v>
      </c>
      <c r="AG57">
        <v>3.48314606741573</v>
      </c>
      <c r="AH57">
        <v>0.11235955056179769</v>
      </c>
    </row>
    <row r="58" spans="1:34">
      <c r="A58" t="s">
        <v>102</v>
      </c>
      <c r="B58" t="s">
        <v>208</v>
      </c>
      <c r="C58">
        <v>8.6999999999999993</v>
      </c>
      <c r="D58">
        <v>10</v>
      </c>
      <c r="E58">
        <v>3</v>
      </c>
      <c r="F58">
        <v>9</v>
      </c>
      <c r="G58">
        <v>1</v>
      </c>
      <c r="H58">
        <v>0</v>
      </c>
      <c r="I58">
        <v>5</v>
      </c>
      <c r="J58">
        <v>8</v>
      </c>
      <c r="K58">
        <v>62.5</v>
      </c>
      <c r="L58">
        <v>3</v>
      </c>
      <c r="M58">
        <v>12</v>
      </c>
      <c r="N58">
        <v>8</v>
      </c>
      <c r="O58">
        <v>4</v>
      </c>
      <c r="P58">
        <v>13</v>
      </c>
      <c r="Q58">
        <v>23</v>
      </c>
      <c r="R58">
        <v>42</v>
      </c>
      <c r="S58">
        <v>1</v>
      </c>
      <c r="T58">
        <v>1.149425287356322</v>
      </c>
      <c r="U58">
        <v>0.34482758620689657</v>
      </c>
      <c r="V58">
        <v>1.0344827586206899</v>
      </c>
      <c r="W58">
        <v>0.1149425287356322</v>
      </c>
      <c r="X58">
        <v>0</v>
      </c>
      <c r="Y58">
        <v>0.57471264367816099</v>
      </c>
      <c r="Z58">
        <v>0.91954022988505757</v>
      </c>
      <c r="AA58">
        <v>0.34482758620689657</v>
      </c>
      <c r="AB58">
        <v>1.3793103448275861</v>
      </c>
      <c r="AC58">
        <v>0.91954022988505757</v>
      </c>
      <c r="AD58">
        <v>0.45977011494252878</v>
      </c>
      <c r="AE58">
        <v>1.494252873563219</v>
      </c>
      <c r="AF58">
        <v>2.6436781609195399</v>
      </c>
      <c r="AG58">
        <v>4.8275862068965516</v>
      </c>
      <c r="AH58">
        <v>0.1149425287356322</v>
      </c>
    </row>
    <row r="59" spans="1:34">
      <c r="A59" t="s">
        <v>103</v>
      </c>
      <c r="B59" t="s">
        <v>210</v>
      </c>
      <c r="C59">
        <v>6.7</v>
      </c>
      <c r="D59">
        <v>6</v>
      </c>
      <c r="E59">
        <v>4</v>
      </c>
      <c r="F59">
        <v>5</v>
      </c>
      <c r="G59">
        <v>0</v>
      </c>
      <c r="H59">
        <v>1</v>
      </c>
      <c r="I59">
        <v>0</v>
      </c>
      <c r="J59">
        <v>0</v>
      </c>
      <c r="L59">
        <v>0</v>
      </c>
      <c r="M59">
        <v>6</v>
      </c>
      <c r="N59">
        <v>0</v>
      </c>
      <c r="O59">
        <v>6</v>
      </c>
      <c r="P59">
        <v>2</v>
      </c>
      <c r="Q59">
        <v>8</v>
      </c>
      <c r="R59">
        <v>4</v>
      </c>
      <c r="S59">
        <v>0</v>
      </c>
      <c r="T59">
        <v>0.89552238805970152</v>
      </c>
      <c r="U59">
        <v>0.59701492537313428</v>
      </c>
      <c r="V59">
        <v>0.74626865671641784</v>
      </c>
      <c r="W59">
        <v>0</v>
      </c>
      <c r="X59">
        <v>0.1492537313432836</v>
      </c>
      <c r="Y59">
        <v>0</v>
      </c>
      <c r="Z59">
        <v>0</v>
      </c>
      <c r="AA59">
        <v>0</v>
      </c>
      <c r="AB59">
        <v>0.89552238805970152</v>
      </c>
      <c r="AC59">
        <v>0</v>
      </c>
      <c r="AD59">
        <v>0.89552238805970152</v>
      </c>
      <c r="AE59">
        <v>0.29850746268656708</v>
      </c>
      <c r="AF59">
        <v>1.194029850746269</v>
      </c>
      <c r="AG59">
        <v>0.59701492537313428</v>
      </c>
      <c r="AH59">
        <v>0</v>
      </c>
    </row>
    <row r="60" spans="1:34">
      <c r="A60" t="s">
        <v>104</v>
      </c>
      <c r="B60" t="s">
        <v>208</v>
      </c>
      <c r="C60">
        <v>5.0999999999999996</v>
      </c>
      <c r="D60">
        <v>11</v>
      </c>
      <c r="E60">
        <v>7</v>
      </c>
      <c r="F60">
        <v>9</v>
      </c>
      <c r="G60">
        <v>1</v>
      </c>
      <c r="H60">
        <v>1</v>
      </c>
      <c r="I60">
        <v>8</v>
      </c>
      <c r="J60">
        <v>9</v>
      </c>
      <c r="K60">
        <v>88.9</v>
      </c>
      <c r="L60">
        <v>1</v>
      </c>
      <c r="M60">
        <v>6</v>
      </c>
      <c r="N60">
        <v>0</v>
      </c>
      <c r="O60">
        <v>6</v>
      </c>
      <c r="P60">
        <v>1</v>
      </c>
      <c r="Q60">
        <v>12</v>
      </c>
      <c r="R60">
        <v>21</v>
      </c>
      <c r="S60">
        <v>0</v>
      </c>
      <c r="T60">
        <v>2.15686274509804</v>
      </c>
      <c r="U60">
        <v>1.3725490196078429</v>
      </c>
      <c r="V60">
        <v>1.7647058823529409</v>
      </c>
      <c r="W60">
        <v>0.19607843137254899</v>
      </c>
      <c r="X60">
        <v>0.19607843137254899</v>
      </c>
      <c r="Y60">
        <v>1.5686274509803919</v>
      </c>
      <c r="Z60">
        <v>1.7647058823529409</v>
      </c>
      <c r="AA60">
        <v>0.19607843137254899</v>
      </c>
      <c r="AB60">
        <v>1.1764705882352939</v>
      </c>
      <c r="AC60">
        <v>0</v>
      </c>
      <c r="AD60">
        <v>1.1764705882352939</v>
      </c>
      <c r="AE60">
        <v>0.19607843137254899</v>
      </c>
      <c r="AF60">
        <v>2.3529411764705879</v>
      </c>
      <c r="AG60">
        <v>4.1176470588235299</v>
      </c>
      <c r="AH60">
        <v>0</v>
      </c>
    </row>
    <row r="61" spans="1:34">
      <c r="A61" t="s">
        <v>105</v>
      </c>
      <c r="B61" t="s">
        <v>209</v>
      </c>
      <c r="C61">
        <v>5</v>
      </c>
      <c r="D61">
        <v>0</v>
      </c>
      <c r="E61">
        <v>0</v>
      </c>
      <c r="F61">
        <v>0</v>
      </c>
      <c r="G61">
        <v>0</v>
      </c>
      <c r="H61">
        <v>0</v>
      </c>
      <c r="I61">
        <v>0</v>
      </c>
      <c r="J61">
        <v>1</v>
      </c>
      <c r="K61">
        <v>0</v>
      </c>
      <c r="L61">
        <v>1</v>
      </c>
      <c r="M61">
        <v>0</v>
      </c>
      <c r="N61">
        <v>0</v>
      </c>
      <c r="O61">
        <v>0</v>
      </c>
      <c r="P61">
        <v>0</v>
      </c>
      <c r="Q61">
        <v>0</v>
      </c>
      <c r="R61">
        <v>1</v>
      </c>
      <c r="S61">
        <v>0</v>
      </c>
      <c r="T61">
        <v>0</v>
      </c>
      <c r="U61">
        <v>0</v>
      </c>
      <c r="V61">
        <v>0</v>
      </c>
      <c r="W61">
        <v>0</v>
      </c>
      <c r="X61">
        <v>0</v>
      </c>
      <c r="Y61">
        <v>0</v>
      </c>
      <c r="Z61">
        <v>0.2</v>
      </c>
      <c r="AA61">
        <v>0.2</v>
      </c>
      <c r="AB61">
        <v>0</v>
      </c>
      <c r="AC61">
        <v>0</v>
      </c>
      <c r="AD61">
        <v>0</v>
      </c>
      <c r="AE61">
        <v>0</v>
      </c>
      <c r="AF61">
        <v>0</v>
      </c>
      <c r="AG61">
        <v>0.2</v>
      </c>
      <c r="AH61">
        <v>0</v>
      </c>
    </row>
    <row r="62" spans="1:34">
      <c r="A62" t="s">
        <v>106</v>
      </c>
      <c r="B62" t="s">
        <v>208</v>
      </c>
      <c r="C62">
        <v>4.9000000000000004</v>
      </c>
      <c r="D62">
        <v>7</v>
      </c>
      <c r="E62">
        <v>5</v>
      </c>
      <c r="F62">
        <v>6</v>
      </c>
      <c r="G62">
        <v>1</v>
      </c>
      <c r="H62">
        <v>0</v>
      </c>
      <c r="I62">
        <v>3</v>
      </c>
      <c r="J62">
        <v>6</v>
      </c>
      <c r="K62">
        <v>50</v>
      </c>
      <c r="L62">
        <v>3</v>
      </c>
      <c r="M62">
        <v>5</v>
      </c>
      <c r="N62">
        <v>4</v>
      </c>
      <c r="O62">
        <v>1</v>
      </c>
      <c r="P62">
        <v>3</v>
      </c>
      <c r="Q62">
        <v>10</v>
      </c>
      <c r="R62">
        <v>32</v>
      </c>
      <c r="S62">
        <v>1</v>
      </c>
      <c r="T62">
        <v>1.4285714285714279</v>
      </c>
      <c r="U62">
        <v>1.0204081632653059</v>
      </c>
      <c r="V62">
        <v>1.2244897959183669</v>
      </c>
      <c r="W62">
        <v>0.2040816326530612</v>
      </c>
      <c r="X62">
        <v>0</v>
      </c>
      <c r="Y62">
        <v>0.61224489795918358</v>
      </c>
      <c r="Z62">
        <v>1.2244897959183669</v>
      </c>
      <c r="AA62">
        <v>0.61224489795918358</v>
      </c>
      <c r="AB62">
        <v>1.0204081632653059</v>
      </c>
      <c r="AC62">
        <v>0.81632653061224481</v>
      </c>
      <c r="AD62">
        <v>0.2040816326530612</v>
      </c>
      <c r="AE62">
        <v>0.61224489795918358</v>
      </c>
      <c r="AF62">
        <v>2.0408163265306118</v>
      </c>
      <c r="AG62">
        <v>6.5306122448979584</v>
      </c>
      <c r="AH62">
        <v>0.2040816326530612</v>
      </c>
    </row>
    <row r="63" spans="1:34">
      <c r="A63" t="s">
        <v>107</v>
      </c>
      <c r="B63" t="s">
        <v>208</v>
      </c>
      <c r="C63">
        <v>4.5999999999999996</v>
      </c>
      <c r="D63">
        <v>4</v>
      </c>
      <c r="E63">
        <v>0</v>
      </c>
      <c r="F63">
        <v>3</v>
      </c>
      <c r="G63">
        <v>1</v>
      </c>
      <c r="H63">
        <v>0</v>
      </c>
      <c r="I63">
        <v>2</v>
      </c>
      <c r="J63">
        <v>3</v>
      </c>
      <c r="K63">
        <v>66.7</v>
      </c>
      <c r="L63">
        <v>1</v>
      </c>
      <c r="M63">
        <v>6</v>
      </c>
      <c r="N63">
        <v>4</v>
      </c>
      <c r="O63">
        <v>2</v>
      </c>
      <c r="P63">
        <v>5</v>
      </c>
      <c r="Q63">
        <v>9</v>
      </c>
      <c r="R63">
        <v>27</v>
      </c>
      <c r="S63">
        <v>0</v>
      </c>
      <c r="T63">
        <v>0.86956521739130443</v>
      </c>
      <c r="U63">
        <v>0</v>
      </c>
      <c r="V63">
        <v>0.65217391304347827</v>
      </c>
      <c r="W63">
        <v>0.21739130434782611</v>
      </c>
      <c r="X63">
        <v>0</v>
      </c>
      <c r="Y63">
        <v>0.43478260869565222</v>
      </c>
      <c r="Z63">
        <v>0.65217391304347827</v>
      </c>
      <c r="AA63">
        <v>0.21739130434782611</v>
      </c>
      <c r="AB63">
        <v>1.304347826086957</v>
      </c>
      <c r="AC63">
        <v>0.86956521739130443</v>
      </c>
      <c r="AD63">
        <v>0.43478260869565222</v>
      </c>
      <c r="AE63">
        <v>1.086956521739131</v>
      </c>
      <c r="AF63">
        <v>1.956521739130435</v>
      </c>
      <c r="AG63">
        <v>5.8695652173913047</v>
      </c>
      <c r="AH63">
        <v>0</v>
      </c>
    </row>
    <row r="64" spans="1:34">
      <c r="A64" t="s">
        <v>108</v>
      </c>
      <c r="B64" t="s">
        <v>208</v>
      </c>
      <c r="C64">
        <v>4.2</v>
      </c>
      <c r="D64">
        <v>12</v>
      </c>
      <c r="E64">
        <v>9</v>
      </c>
      <c r="F64">
        <v>9</v>
      </c>
      <c r="G64">
        <v>3</v>
      </c>
      <c r="H64">
        <v>0</v>
      </c>
      <c r="I64">
        <v>9</v>
      </c>
      <c r="J64">
        <v>12</v>
      </c>
      <c r="K64">
        <v>75</v>
      </c>
      <c r="L64">
        <v>3</v>
      </c>
      <c r="M64">
        <v>4</v>
      </c>
      <c r="N64">
        <v>1</v>
      </c>
      <c r="O64">
        <v>3</v>
      </c>
      <c r="P64">
        <v>4</v>
      </c>
      <c r="Q64">
        <v>16</v>
      </c>
      <c r="R64">
        <v>12</v>
      </c>
      <c r="S64">
        <v>0</v>
      </c>
      <c r="T64">
        <v>2.8571428571428572</v>
      </c>
      <c r="U64">
        <v>2.1428571428571428</v>
      </c>
      <c r="V64">
        <v>2.1428571428571428</v>
      </c>
      <c r="W64">
        <v>0.7142857142857143</v>
      </c>
      <c r="X64">
        <v>0</v>
      </c>
      <c r="Y64">
        <v>2.1428571428571428</v>
      </c>
      <c r="Z64">
        <v>2.8571428571428572</v>
      </c>
      <c r="AA64">
        <v>0.7142857142857143</v>
      </c>
      <c r="AB64">
        <v>0.95238095238095233</v>
      </c>
      <c r="AC64">
        <v>0.23809523809523811</v>
      </c>
      <c r="AD64">
        <v>0.7142857142857143</v>
      </c>
      <c r="AE64">
        <v>0.95238095238095233</v>
      </c>
      <c r="AF64">
        <v>3.8095238095238089</v>
      </c>
      <c r="AG64">
        <v>2.8571428571428572</v>
      </c>
      <c r="AH64">
        <v>0</v>
      </c>
    </row>
    <row r="65" spans="1:34">
      <c r="A65" t="s">
        <v>109</v>
      </c>
      <c r="B65" t="s">
        <v>211</v>
      </c>
      <c r="C65">
        <v>2.6</v>
      </c>
      <c r="D65">
        <v>4</v>
      </c>
      <c r="E65">
        <v>1</v>
      </c>
      <c r="F65">
        <v>1</v>
      </c>
      <c r="G65">
        <v>1</v>
      </c>
      <c r="H65">
        <v>2</v>
      </c>
      <c r="I65">
        <v>2</v>
      </c>
      <c r="J65">
        <v>4</v>
      </c>
      <c r="K65">
        <v>50</v>
      </c>
      <c r="L65">
        <v>2</v>
      </c>
      <c r="M65">
        <v>4</v>
      </c>
      <c r="N65">
        <v>1</v>
      </c>
      <c r="O65">
        <v>3</v>
      </c>
      <c r="P65">
        <v>0</v>
      </c>
      <c r="Q65">
        <v>4</v>
      </c>
      <c r="R65">
        <v>0</v>
      </c>
      <c r="S65">
        <v>0</v>
      </c>
      <c r="T65">
        <v>1.5384615384615381</v>
      </c>
      <c r="U65">
        <v>0.38461538461538458</v>
      </c>
      <c r="V65">
        <v>0.38461538461538458</v>
      </c>
      <c r="W65">
        <v>0.38461538461538458</v>
      </c>
      <c r="X65">
        <v>0.76923076923076916</v>
      </c>
      <c r="Y65">
        <v>0.76923076923076916</v>
      </c>
      <c r="Z65">
        <v>1.5384615384615381</v>
      </c>
      <c r="AA65">
        <v>0.76923076923076916</v>
      </c>
      <c r="AB65">
        <v>1.5384615384615381</v>
      </c>
      <c r="AC65">
        <v>0.38461538461538458</v>
      </c>
      <c r="AD65">
        <v>1.153846153846154</v>
      </c>
      <c r="AE65">
        <v>0</v>
      </c>
      <c r="AF65">
        <v>1.5384615384615381</v>
      </c>
      <c r="AG65">
        <v>0</v>
      </c>
      <c r="AH65">
        <v>0</v>
      </c>
    </row>
    <row r="66" spans="1:34">
      <c r="A66" t="s">
        <v>110</v>
      </c>
      <c r="B66" t="s">
        <v>211</v>
      </c>
      <c r="C66">
        <v>2.6</v>
      </c>
      <c r="D66">
        <v>7</v>
      </c>
      <c r="E66">
        <v>3</v>
      </c>
      <c r="F66">
        <v>4</v>
      </c>
      <c r="G66">
        <v>0</v>
      </c>
      <c r="H66">
        <v>3</v>
      </c>
      <c r="I66">
        <v>3</v>
      </c>
      <c r="J66">
        <v>6</v>
      </c>
      <c r="K66">
        <v>50</v>
      </c>
      <c r="L66">
        <v>3</v>
      </c>
      <c r="M66">
        <v>3</v>
      </c>
      <c r="N66">
        <v>0</v>
      </c>
      <c r="O66">
        <v>3</v>
      </c>
      <c r="P66">
        <v>2</v>
      </c>
      <c r="Q66">
        <v>9</v>
      </c>
      <c r="R66">
        <v>0</v>
      </c>
      <c r="S66">
        <v>0</v>
      </c>
      <c r="T66">
        <v>2.6923076923076921</v>
      </c>
      <c r="U66">
        <v>1.153846153846154</v>
      </c>
      <c r="V66">
        <v>1.5384615384615381</v>
      </c>
      <c r="W66">
        <v>0</v>
      </c>
      <c r="X66">
        <v>1.153846153846154</v>
      </c>
      <c r="Y66">
        <v>1.153846153846154</v>
      </c>
      <c r="Z66">
        <v>2.307692307692307</v>
      </c>
      <c r="AA66">
        <v>1.153846153846154</v>
      </c>
      <c r="AB66">
        <v>1.153846153846154</v>
      </c>
      <c r="AC66">
        <v>0</v>
      </c>
      <c r="AD66">
        <v>1.153846153846154</v>
      </c>
      <c r="AE66">
        <v>0.76923076923076916</v>
      </c>
      <c r="AF66">
        <v>3.4615384615384608</v>
      </c>
      <c r="AG66">
        <v>0</v>
      </c>
      <c r="AH66">
        <v>0</v>
      </c>
    </row>
    <row r="67" spans="1:34">
      <c r="A67" t="s">
        <v>111</v>
      </c>
      <c r="B67" t="s">
        <v>157</v>
      </c>
      <c r="C67">
        <v>2.4</v>
      </c>
      <c r="D67">
        <v>8</v>
      </c>
      <c r="E67">
        <v>5</v>
      </c>
      <c r="F67">
        <v>3</v>
      </c>
      <c r="G67">
        <v>3</v>
      </c>
      <c r="H67">
        <v>2</v>
      </c>
      <c r="I67">
        <v>1</v>
      </c>
      <c r="J67">
        <v>4</v>
      </c>
      <c r="K67">
        <v>25</v>
      </c>
      <c r="L67">
        <v>3</v>
      </c>
      <c r="M67">
        <v>4</v>
      </c>
      <c r="N67">
        <v>1</v>
      </c>
      <c r="O67">
        <v>3</v>
      </c>
      <c r="P67">
        <v>2</v>
      </c>
      <c r="Q67">
        <v>10</v>
      </c>
      <c r="R67">
        <v>10</v>
      </c>
      <c r="S67">
        <v>0</v>
      </c>
      <c r="T67">
        <v>3.333333333333333</v>
      </c>
      <c r="U67">
        <v>2.083333333333333</v>
      </c>
      <c r="V67">
        <v>1.25</v>
      </c>
      <c r="W67">
        <v>1.25</v>
      </c>
      <c r="X67">
        <v>0.83333333333333337</v>
      </c>
      <c r="Y67">
        <v>0.41666666666666669</v>
      </c>
      <c r="Z67">
        <v>1.666666666666667</v>
      </c>
      <c r="AA67">
        <v>1.25</v>
      </c>
      <c r="AB67">
        <v>1.666666666666667</v>
      </c>
      <c r="AC67">
        <v>0.41666666666666669</v>
      </c>
      <c r="AD67">
        <v>1.25</v>
      </c>
      <c r="AE67">
        <v>0.83333333333333337</v>
      </c>
      <c r="AF67">
        <v>4.166666666666667</v>
      </c>
      <c r="AG67">
        <v>4.166666666666667</v>
      </c>
      <c r="AH67">
        <v>0</v>
      </c>
    </row>
    <row r="68" spans="1:34">
      <c r="A68" t="s">
        <v>112</v>
      </c>
      <c r="B68" t="s">
        <v>159</v>
      </c>
      <c r="C68">
        <v>0.2</v>
      </c>
      <c r="D68">
        <v>0</v>
      </c>
      <c r="E68">
        <v>0</v>
      </c>
      <c r="F68">
        <v>0</v>
      </c>
      <c r="G68">
        <v>0</v>
      </c>
      <c r="H68">
        <v>0</v>
      </c>
      <c r="I68">
        <v>0</v>
      </c>
      <c r="J68">
        <v>1</v>
      </c>
      <c r="K68">
        <v>0</v>
      </c>
      <c r="L68">
        <v>1</v>
      </c>
      <c r="M68">
        <v>1</v>
      </c>
      <c r="N68">
        <v>0</v>
      </c>
      <c r="O68">
        <v>1</v>
      </c>
      <c r="P68">
        <v>1</v>
      </c>
      <c r="Q68">
        <v>1</v>
      </c>
      <c r="R68">
        <v>0</v>
      </c>
      <c r="S68">
        <v>0</v>
      </c>
      <c r="T68">
        <v>0</v>
      </c>
      <c r="U68">
        <v>0</v>
      </c>
      <c r="V68">
        <v>0</v>
      </c>
      <c r="W68">
        <v>0</v>
      </c>
      <c r="X68">
        <v>0</v>
      </c>
      <c r="Y68">
        <v>0</v>
      </c>
      <c r="Z68">
        <v>5</v>
      </c>
      <c r="AA68">
        <v>5</v>
      </c>
      <c r="AB68">
        <v>5</v>
      </c>
      <c r="AC68">
        <v>0</v>
      </c>
      <c r="AD68">
        <v>5</v>
      </c>
      <c r="AE68">
        <v>5</v>
      </c>
      <c r="AF68">
        <v>5</v>
      </c>
      <c r="AG68">
        <v>0</v>
      </c>
      <c r="AH68">
        <v>0</v>
      </c>
    </row>
    <row r="69" spans="1:34">
      <c r="A69" t="s">
        <v>113</v>
      </c>
      <c r="B69" t="s">
        <v>157</v>
      </c>
      <c r="C69">
        <v>0.1</v>
      </c>
      <c r="D69">
        <v>0</v>
      </c>
      <c r="E69">
        <v>0</v>
      </c>
      <c r="F69">
        <v>0</v>
      </c>
      <c r="G69">
        <v>0</v>
      </c>
      <c r="H69">
        <v>0</v>
      </c>
      <c r="I69">
        <v>0</v>
      </c>
      <c r="J69">
        <v>0</v>
      </c>
      <c r="L69">
        <v>0</v>
      </c>
      <c r="M69">
        <v>1</v>
      </c>
      <c r="N69">
        <v>0</v>
      </c>
      <c r="O69">
        <v>1</v>
      </c>
      <c r="P69">
        <v>0</v>
      </c>
      <c r="Q69">
        <v>0</v>
      </c>
      <c r="R69">
        <v>0</v>
      </c>
      <c r="S69">
        <v>0</v>
      </c>
      <c r="T69">
        <v>0</v>
      </c>
      <c r="U69">
        <v>0</v>
      </c>
      <c r="V69">
        <v>0</v>
      </c>
      <c r="W69">
        <v>0</v>
      </c>
      <c r="X69">
        <v>0</v>
      </c>
      <c r="Y69">
        <v>0</v>
      </c>
      <c r="Z69">
        <v>0</v>
      </c>
      <c r="AA69">
        <v>0</v>
      </c>
      <c r="AB69">
        <v>10</v>
      </c>
      <c r="AC69">
        <v>0</v>
      </c>
      <c r="AD69">
        <v>10</v>
      </c>
      <c r="AE69">
        <v>0</v>
      </c>
      <c r="AF69">
        <v>0</v>
      </c>
      <c r="AG69">
        <v>0</v>
      </c>
      <c r="AH69">
        <v>0</v>
      </c>
    </row>
    <row r="70" spans="1:34">
      <c r="A70" t="s">
        <v>114</v>
      </c>
      <c r="B70" t="s">
        <v>210</v>
      </c>
      <c r="C70">
        <v>0.1</v>
      </c>
      <c r="D70">
        <v>0</v>
      </c>
      <c r="E70">
        <v>0</v>
      </c>
      <c r="F70">
        <v>0</v>
      </c>
      <c r="G70">
        <v>0</v>
      </c>
      <c r="H70">
        <v>0</v>
      </c>
      <c r="I70">
        <v>0</v>
      </c>
      <c r="J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row>
    <row r="72" spans="1:34">
      <c r="A72" t="s">
        <v>94</v>
      </c>
      <c r="C72">
        <v>38</v>
      </c>
      <c r="D72">
        <v>728</v>
      </c>
      <c r="E72">
        <v>429</v>
      </c>
      <c r="F72">
        <v>437</v>
      </c>
      <c r="G72">
        <v>219</v>
      </c>
      <c r="H72">
        <v>72</v>
      </c>
      <c r="I72">
        <v>325</v>
      </c>
      <c r="J72">
        <v>607</v>
      </c>
      <c r="K72">
        <v>53.5</v>
      </c>
      <c r="L72">
        <v>282</v>
      </c>
      <c r="M72">
        <v>488</v>
      </c>
      <c r="N72">
        <v>168</v>
      </c>
      <c r="O72">
        <v>320</v>
      </c>
      <c r="P72">
        <v>331</v>
      </c>
      <c r="Q72">
        <v>1059</v>
      </c>
      <c r="R72">
        <v>968</v>
      </c>
      <c r="S72">
        <v>13</v>
      </c>
      <c r="T72">
        <v>19.15789473684211</v>
      </c>
      <c r="U72">
        <v>11.289473684210529</v>
      </c>
      <c r="V72">
        <v>11.5</v>
      </c>
      <c r="W72">
        <v>5.7631578947368416</v>
      </c>
      <c r="X72">
        <v>1.8947368421052631</v>
      </c>
      <c r="Y72">
        <v>8.5526315789473681</v>
      </c>
      <c r="Z72">
        <v>15.97368421052632</v>
      </c>
      <c r="AA72">
        <v>7.4210526315789478</v>
      </c>
      <c r="AB72">
        <v>12.842105263157899</v>
      </c>
      <c r="AC72">
        <v>4.4210526315789478</v>
      </c>
      <c r="AD72">
        <v>8.4210526315789469</v>
      </c>
      <c r="AE72">
        <v>8.7105263157894743</v>
      </c>
      <c r="AF72">
        <v>27.868421052631579</v>
      </c>
      <c r="AG72">
        <v>25.473684210526319</v>
      </c>
      <c r="AH72">
        <v>0.34210526315789469</v>
      </c>
    </row>
    <row r="73" spans="1:34">
      <c r="A73" t="s">
        <v>95</v>
      </c>
      <c r="C73">
        <v>38</v>
      </c>
      <c r="D73">
        <v>554</v>
      </c>
      <c r="E73">
        <v>341</v>
      </c>
      <c r="F73">
        <v>234</v>
      </c>
      <c r="G73">
        <v>219</v>
      </c>
      <c r="H73">
        <v>101</v>
      </c>
      <c r="I73">
        <v>268</v>
      </c>
      <c r="J73">
        <v>543</v>
      </c>
      <c r="K73">
        <v>49.4</v>
      </c>
      <c r="L73">
        <v>275</v>
      </c>
      <c r="M73">
        <v>391</v>
      </c>
      <c r="N73">
        <v>113</v>
      </c>
      <c r="O73">
        <v>278</v>
      </c>
      <c r="P73">
        <v>289</v>
      </c>
      <c r="Q73">
        <v>843</v>
      </c>
      <c r="R73">
        <v>747</v>
      </c>
      <c r="S73">
        <v>12</v>
      </c>
      <c r="T73">
        <v>14.57894736842105</v>
      </c>
      <c r="U73">
        <v>8.973684210526315</v>
      </c>
      <c r="V73">
        <v>6.1578947368421053</v>
      </c>
      <c r="W73">
        <v>5.7631578947368416</v>
      </c>
      <c r="X73">
        <v>2.6578947368421049</v>
      </c>
      <c r="Y73">
        <v>7.0526315789473681</v>
      </c>
      <c r="Z73">
        <v>14.289473684210529</v>
      </c>
      <c r="AA73">
        <v>7.2368421052631584</v>
      </c>
      <c r="AB73">
        <v>10.289473684210529</v>
      </c>
      <c r="AC73">
        <v>2.9736842105263159</v>
      </c>
      <c r="AD73">
        <v>7.3157894736842106</v>
      </c>
      <c r="AE73">
        <v>7.6052631578947372</v>
      </c>
      <c r="AF73">
        <v>22.184210526315791</v>
      </c>
      <c r="AG73">
        <v>19.65789473684211</v>
      </c>
      <c r="AH73">
        <v>0.31578947368421051</v>
      </c>
    </row>
  </sheetData>
  <autoFilter ref="A5:AH5" xr:uid="{00000000-0001-0000-0300-000000000000}"/>
  <mergeCells count="12">
    <mergeCell ref="AB4:AD4"/>
    <mergeCell ref="D36:H36"/>
    <mergeCell ref="I36:L36"/>
    <mergeCell ref="M36:O36"/>
    <mergeCell ref="T36:X36"/>
    <mergeCell ref="Y36:AA36"/>
    <mergeCell ref="AB36:AD36"/>
    <mergeCell ref="D4:H4"/>
    <mergeCell ref="I4:L4"/>
    <mergeCell ref="M4:O4"/>
    <mergeCell ref="T4:X4"/>
    <mergeCell ref="Y4:AA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71"/>
  <sheetViews>
    <sheetView workbookViewId="0">
      <selection activeCell="A10" sqref="A10"/>
    </sheetView>
  </sheetViews>
  <sheetFormatPr defaultRowHeight="15"/>
  <sheetData>
    <row r="1" spans="1:27">
      <c r="A1" t="s">
        <v>227</v>
      </c>
    </row>
    <row r="2" spans="1:27">
      <c r="A2" t="s">
        <v>228</v>
      </c>
    </row>
    <row r="3" spans="1:27">
      <c r="A3" t="s">
        <v>229</v>
      </c>
      <c r="Q3" t="s">
        <v>230</v>
      </c>
    </row>
    <row r="4" spans="1:27">
      <c r="A4" s="57"/>
      <c r="B4" s="57"/>
      <c r="C4" s="57"/>
      <c r="D4" s="61" t="s">
        <v>132</v>
      </c>
      <c r="E4" s="61"/>
      <c r="F4" s="61"/>
      <c r="G4" s="61"/>
      <c r="H4" s="61"/>
      <c r="I4" s="61" t="s">
        <v>133</v>
      </c>
      <c r="J4" s="61"/>
      <c r="K4" s="61"/>
      <c r="L4" s="61"/>
      <c r="M4" s="61"/>
      <c r="N4" s="61"/>
      <c r="O4" s="61"/>
      <c r="P4" s="61"/>
      <c r="Q4" s="61" t="s">
        <v>132</v>
      </c>
      <c r="R4" s="61"/>
      <c r="S4" s="61"/>
      <c r="T4" s="61" t="s">
        <v>133</v>
      </c>
      <c r="U4" s="61"/>
      <c r="V4" s="61"/>
      <c r="W4" s="61"/>
      <c r="X4" s="61"/>
      <c r="Y4" s="61"/>
      <c r="Z4" s="61"/>
      <c r="AA4" s="61"/>
    </row>
    <row r="5" spans="1:27">
      <c r="A5" s="57" t="s">
        <v>45</v>
      </c>
      <c r="B5" s="57" t="s">
        <v>151</v>
      </c>
      <c r="C5" s="57" t="s">
        <v>46</v>
      </c>
      <c r="D5" s="57" t="s">
        <v>140</v>
      </c>
      <c r="E5" s="57" t="s">
        <v>141</v>
      </c>
      <c r="F5" s="57" t="s">
        <v>231</v>
      </c>
      <c r="G5" s="57" t="s">
        <v>142</v>
      </c>
      <c r="H5" s="57" t="s">
        <v>232</v>
      </c>
      <c r="I5" s="57" t="s">
        <v>133</v>
      </c>
      <c r="J5" s="57" t="s">
        <v>143</v>
      </c>
      <c r="K5" s="57" t="s">
        <v>167</v>
      </c>
      <c r="L5" s="57" t="s">
        <v>56</v>
      </c>
      <c r="M5" s="57" t="s">
        <v>145</v>
      </c>
      <c r="N5" s="57" t="s">
        <v>233</v>
      </c>
      <c r="O5" s="57" t="s">
        <v>147</v>
      </c>
      <c r="P5" s="57" t="s">
        <v>234</v>
      </c>
      <c r="Q5" s="57" t="s">
        <v>140</v>
      </c>
      <c r="R5" s="57" t="s">
        <v>141</v>
      </c>
      <c r="S5" s="57" t="s">
        <v>142</v>
      </c>
      <c r="T5" s="57" t="s">
        <v>133</v>
      </c>
      <c r="U5" s="57" t="s">
        <v>143</v>
      </c>
      <c r="V5" s="57" t="s">
        <v>167</v>
      </c>
      <c r="W5" s="57" t="s">
        <v>56</v>
      </c>
      <c r="X5" s="57" t="s">
        <v>235</v>
      </c>
      <c r="Y5" s="57" t="s">
        <v>233</v>
      </c>
      <c r="Z5" s="57" t="s">
        <v>147</v>
      </c>
      <c r="AA5" s="57" t="s">
        <v>234</v>
      </c>
    </row>
    <row r="6" spans="1:27">
      <c r="A6" t="s">
        <v>76</v>
      </c>
      <c r="B6" t="s">
        <v>208</v>
      </c>
      <c r="C6">
        <v>15</v>
      </c>
      <c r="D6">
        <v>14</v>
      </c>
      <c r="E6">
        <v>11</v>
      </c>
      <c r="F6">
        <v>78.599999999999994</v>
      </c>
      <c r="G6">
        <v>3</v>
      </c>
      <c r="H6">
        <v>21.4</v>
      </c>
      <c r="I6">
        <v>342</v>
      </c>
      <c r="J6">
        <v>1742</v>
      </c>
      <c r="K6">
        <v>1142</v>
      </c>
      <c r="L6">
        <v>11</v>
      </c>
      <c r="M6">
        <v>14</v>
      </c>
      <c r="N6">
        <v>0</v>
      </c>
      <c r="O6">
        <v>5</v>
      </c>
      <c r="P6">
        <v>5</v>
      </c>
      <c r="Q6">
        <v>0.93333333333333335</v>
      </c>
      <c r="R6">
        <v>0.73333333333333328</v>
      </c>
      <c r="S6">
        <v>0.2</v>
      </c>
      <c r="T6">
        <v>22.8</v>
      </c>
      <c r="U6">
        <v>116.1333333333333</v>
      </c>
      <c r="V6">
        <v>76.13333333333334</v>
      </c>
      <c r="W6">
        <v>0.73333333333333328</v>
      </c>
      <c r="X6">
        <v>0.93333333333333335</v>
      </c>
      <c r="Y6">
        <v>0</v>
      </c>
      <c r="Z6">
        <v>0.33333333333333331</v>
      </c>
      <c r="AA6">
        <v>0.33333333333333331</v>
      </c>
    </row>
    <row r="7" spans="1:27">
      <c r="A7" t="s">
        <v>88</v>
      </c>
      <c r="B7" t="s">
        <v>209</v>
      </c>
      <c r="C7">
        <v>15</v>
      </c>
      <c r="D7">
        <v>0</v>
      </c>
      <c r="E7">
        <v>0</v>
      </c>
      <c r="G7">
        <v>0</v>
      </c>
      <c r="I7">
        <v>234</v>
      </c>
      <c r="J7">
        <v>1384</v>
      </c>
      <c r="K7">
        <v>719</v>
      </c>
      <c r="L7">
        <v>0</v>
      </c>
      <c r="M7">
        <v>0</v>
      </c>
      <c r="N7">
        <v>0</v>
      </c>
      <c r="O7">
        <v>0</v>
      </c>
      <c r="P7">
        <v>0</v>
      </c>
      <c r="Q7">
        <v>0</v>
      </c>
      <c r="R7">
        <v>0</v>
      </c>
      <c r="S7">
        <v>0</v>
      </c>
      <c r="T7">
        <v>15.6</v>
      </c>
      <c r="U7">
        <v>92.266666666666666</v>
      </c>
      <c r="V7">
        <v>47.93333333333333</v>
      </c>
      <c r="W7">
        <v>0</v>
      </c>
      <c r="X7">
        <v>0</v>
      </c>
      <c r="Y7">
        <v>0</v>
      </c>
      <c r="Z7">
        <v>0</v>
      </c>
      <c r="AA7">
        <v>0</v>
      </c>
    </row>
    <row r="8" spans="1:27">
      <c r="A8" t="s">
        <v>78</v>
      </c>
      <c r="B8" t="s">
        <v>208</v>
      </c>
      <c r="C8">
        <v>14.3</v>
      </c>
      <c r="D8">
        <v>29</v>
      </c>
      <c r="E8">
        <v>14</v>
      </c>
      <c r="F8">
        <v>48.3</v>
      </c>
      <c r="G8">
        <v>10</v>
      </c>
      <c r="H8">
        <v>34.5</v>
      </c>
      <c r="I8">
        <v>351</v>
      </c>
      <c r="J8">
        <v>2379</v>
      </c>
      <c r="K8">
        <v>1427</v>
      </c>
      <c r="L8">
        <v>31</v>
      </c>
      <c r="M8">
        <v>24</v>
      </c>
      <c r="N8">
        <v>5</v>
      </c>
      <c r="O8">
        <v>20</v>
      </c>
      <c r="P8">
        <v>9</v>
      </c>
      <c r="Q8">
        <v>2.0279720279720279</v>
      </c>
      <c r="R8">
        <v>0.97902097902097895</v>
      </c>
      <c r="S8">
        <v>0.69930069930069927</v>
      </c>
      <c r="T8">
        <v>24.54545454545454</v>
      </c>
      <c r="U8">
        <v>166.36363636363629</v>
      </c>
      <c r="V8">
        <v>99.790209790209786</v>
      </c>
      <c r="W8">
        <v>2.1678321678321679</v>
      </c>
      <c r="X8">
        <v>1.6783216783216779</v>
      </c>
      <c r="Y8">
        <v>0.34965034965034958</v>
      </c>
      <c r="Z8">
        <v>1.398601398601399</v>
      </c>
      <c r="AA8">
        <v>0.62937062937062938</v>
      </c>
    </row>
    <row r="9" spans="1:27">
      <c r="A9" t="s">
        <v>74</v>
      </c>
      <c r="B9" t="s">
        <v>208</v>
      </c>
      <c r="C9">
        <v>14</v>
      </c>
      <c r="D9">
        <v>1</v>
      </c>
      <c r="E9">
        <v>1</v>
      </c>
      <c r="F9">
        <v>100</v>
      </c>
      <c r="G9">
        <v>0</v>
      </c>
      <c r="H9">
        <v>0</v>
      </c>
      <c r="I9">
        <v>226</v>
      </c>
      <c r="J9">
        <v>915</v>
      </c>
      <c r="K9">
        <v>447</v>
      </c>
      <c r="L9">
        <v>2</v>
      </c>
      <c r="M9">
        <v>1</v>
      </c>
      <c r="N9">
        <v>1</v>
      </c>
      <c r="O9">
        <v>1</v>
      </c>
      <c r="P9">
        <v>2</v>
      </c>
      <c r="Q9">
        <v>7.1428571428571425E-2</v>
      </c>
      <c r="R9">
        <v>7.1428571428571425E-2</v>
      </c>
      <c r="S9">
        <v>0</v>
      </c>
      <c r="T9">
        <v>16.142857142857139</v>
      </c>
      <c r="U9">
        <v>65.357142857142861</v>
      </c>
      <c r="V9">
        <v>31.928571428571431</v>
      </c>
      <c r="W9">
        <v>0.14285714285714279</v>
      </c>
      <c r="X9">
        <v>7.1428571428571425E-2</v>
      </c>
      <c r="Y9">
        <v>7.1428571428571425E-2</v>
      </c>
      <c r="Z9">
        <v>7.1428571428571425E-2</v>
      </c>
      <c r="AA9">
        <v>0.14285714285714279</v>
      </c>
    </row>
    <row r="10" spans="1:27">
      <c r="A10" t="s">
        <v>71</v>
      </c>
      <c r="B10" t="s">
        <v>210</v>
      </c>
      <c r="C10">
        <v>12.7</v>
      </c>
      <c r="D10">
        <v>4</v>
      </c>
      <c r="E10">
        <v>1</v>
      </c>
      <c r="F10">
        <v>25</v>
      </c>
      <c r="G10">
        <v>2</v>
      </c>
      <c r="H10">
        <v>50</v>
      </c>
      <c r="I10">
        <v>147</v>
      </c>
      <c r="J10">
        <v>574</v>
      </c>
      <c r="K10">
        <v>229</v>
      </c>
      <c r="L10">
        <v>9</v>
      </c>
      <c r="M10">
        <v>5</v>
      </c>
      <c r="N10">
        <v>3</v>
      </c>
      <c r="O10">
        <v>32</v>
      </c>
      <c r="P10">
        <v>7</v>
      </c>
      <c r="Q10">
        <v>0.31496062992125978</v>
      </c>
      <c r="R10">
        <v>7.874015748031496E-2</v>
      </c>
      <c r="S10">
        <v>0.15748031496062989</v>
      </c>
      <c r="T10">
        <v>11.5748031496063</v>
      </c>
      <c r="U10">
        <v>45.196850393700792</v>
      </c>
      <c r="V10">
        <v>18.031496062992129</v>
      </c>
      <c r="W10">
        <v>0.70866141732283472</v>
      </c>
      <c r="X10">
        <v>0.39370078740157483</v>
      </c>
      <c r="Y10">
        <v>0.23622047244094491</v>
      </c>
      <c r="Z10">
        <v>2.5196850393700791</v>
      </c>
      <c r="AA10">
        <v>0.55118110236220474</v>
      </c>
    </row>
    <row r="11" spans="1:27">
      <c r="A11" t="s">
        <v>73</v>
      </c>
      <c r="B11" t="s">
        <v>210</v>
      </c>
      <c r="C11">
        <v>11.7</v>
      </c>
      <c r="D11">
        <v>30</v>
      </c>
      <c r="E11">
        <v>20</v>
      </c>
      <c r="F11">
        <v>66.7</v>
      </c>
      <c r="G11">
        <v>8</v>
      </c>
      <c r="H11">
        <v>26.7</v>
      </c>
      <c r="I11">
        <v>287</v>
      </c>
      <c r="J11">
        <v>2363</v>
      </c>
      <c r="K11">
        <v>1520</v>
      </c>
      <c r="L11">
        <v>59</v>
      </c>
      <c r="M11">
        <v>26</v>
      </c>
      <c r="N11">
        <v>23</v>
      </c>
      <c r="O11">
        <v>18</v>
      </c>
      <c r="P11">
        <v>12</v>
      </c>
      <c r="Q11">
        <v>2.5641025641025639</v>
      </c>
      <c r="R11">
        <v>1.70940170940171</v>
      </c>
      <c r="S11">
        <v>0.68376068376068377</v>
      </c>
      <c r="T11">
        <v>24.529914529914532</v>
      </c>
      <c r="U11">
        <v>201.96581196581201</v>
      </c>
      <c r="V11">
        <v>129.91452991452991</v>
      </c>
      <c r="W11">
        <v>5.0427350427350426</v>
      </c>
      <c r="X11">
        <v>2.2222222222222219</v>
      </c>
      <c r="Y11">
        <v>1.9658119658119659</v>
      </c>
      <c r="Z11">
        <v>1.538461538461539</v>
      </c>
      <c r="AA11">
        <v>1.025641025641026</v>
      </c>
    </row>
    <row r="12" spans="1:27">
      <c r="A12" t="s">
        <v>75</v>
      </c>
      <c r="B12" t="s">
        <v>157</v>
      </c>
      <c r="C12">
        <v>12.5</v>
      </c>
      <c r="D12">
        <v>14</v>
      </c>
      <c r="E12">
        <v>7</v>
      </c>
      <c r="F12">
        <v>50</v>
      </c>
      <c r="G12">
        <v>5</v>
      </c>
      <c r="H12">
        <v>35.700000000000003</v>
      </c>
      <c r="I12">
        <v>283</v>
      </c>
      <c r="J12">
        <v>1330</v>
      </c>
      <c r="K12">
        <v>569</v>
      </c>
      <c r="L12">
        <v>12</v>
      </c>
      <c r="M12">
        <v>14</v>
      </c>
      <c r="N12">
        <v>1</v>
      </c>
      <c r="O12">
        <v>12</v>
      </c>
      <c r="P12">
        <v>15</v>
      </c>
      <c r="Q12">
        <v>1.1200000000000001</v>
      </c>
      <c r="R12">
        <v>0.56000000000000005</v>
      </c>
      <c r="S12">
        <v>0.4</v>
      </c>
      <c r="T12">
        <v>22.64</v>
      </c>
      <c r="U12">
        <v>106.4</v>
      </c>
      <c r="V12">
        <v>45.52</v>
      </c>
      <c r="W12">
        <v>0.96</v>
      </c>
      <c r="X12">
        <v>1.1200000000000001</v>
      </c>
      <c r="Y12">
        <v>0.08</v>
      </c>
      <c r="Z12">
        <v>0.96</v>
      </c>
      <c r="AA12">
        <v>1.2</v>
      </c>
    </row>
    <row r="13" spans="1:27">
      <c r="A13" t="s">
        <v>72</v>
      </c>
      <c r="B13" t="s">
        <v>157</v>
      </c>
      <c r="C13">
        <v>9.4</v>
      </c>
      <c r="D13">
        <v>32</v>
      </c>
      <c r="E13">
        <v>15</v>
      </c>
      <c r="F13">
        <v>46.9</v>
      </c>
      <c r="G13">
        <v>14</v>
      </c>
      <c r="H13">
        <v>43.8</v>
      </c>
      <c r="I13">
        <v>280</v>
      </c>
      <c r="J13">
        <v>1544</v>
      </c>
      <c r="K13">
        <v>862</v>
      </c>
      <c r="L13">
        <v>26</v>
      </c>
      <c r="M13">
        <v>17</v>
      </c>
      <c r="N13">
        <v>6</v>
      </c>
      <c r="O13">
        <v>19</v>
      </c>
      <c r="P13">
        <v>20</v>
      </c>
      <c r="Q13">
        <v>3.4042553191489362</v>
      </c>
      <c r="R13">
        <v>1.595744680851064</v>
      </c>
      <c r="S13">
        <v>1.4893617021276599</v>
      </c>
      <c r="T13">
        <v>29.787234042553191</v>
      </c>
      <c r="U13">
        <v>164.2553191489362</v>
      </c>
      <c r="V13">
        <v>91.702127659574458</v>
      </c>
      <c r="W13">
        <v>2.76595744680851</v>
      </c>
      <c r="X13">
        <v>1.808510638297872</v>
      </c>
      <c r="Y13">
        <v>0.63829787234042545</v>
      </c>
      <c r="Z13">
        <v>2.021276595744681</v>
      </c>
      <c r="AA13">
        <v>2.1276595744680851</v>
      </c>
    </row>
    <row r="14" spans="1:27">
      <c r="A14" t="s">
        <v>80</v>
      </c>
      <c r="B14" t="s">
        <v>159</v>
      </c>
      <c r="C14">
        <v>9.1</v>
      </c>
      <c r="D14">
        <v>32</v>
      </c>
      <c r="E14">
        <v>16</v>
      </c>
      <c r="F14">
        <v>50</v>
      </c>
      <c r="G14">
        <v>11</v>
      </c>
      <c r="H14">
        <v>34.4</v>
      </c>
      <c r="I14">
        <v>286</v>
      </c>
      <c r="J14">
        <v>1463</v>
      </c>
      <c r="K14">
        <v>676</v>
      </c>
      <c r="L14">
        <v>19</v>
      </c>
      <c r="M14">
        <v>14</v>
      </c>
      <c r="N14">
        <v>8</v>
      </c>
      <c r="O14">
        <v>24</v>
      </c>
      <c r="P14">
        <v>12</v>
      </c>
      <c r="Q14">
        <v>3.516483516483516</v>
      </c>
      <c r="R14">
        <v>1.758241758241758</v>
      </c>
      <c r="S14">
        <v>1.2087912087912089</v>
      </c>
      <c r="T14">
        <v>31.428571428571431</v>
      </c>
      <c r="U14">
        <v>160.7692307692308</v>
      </c>
      <c r="V14">
        <v>74.285714285714292</v>
      </c>
      <c r="W14">
        <v>2.087912087912088</v>
      </c>
      <c r="X14">
        <v>1.538461538461539</v>
      </c>
      <c r="Y14">
        <v>0.87912087912087911</v>
      </c>
      <c r="Z14">
        <v>2.6373626373626369</v>
      </c>
      <c r="AA14">
        <v>1.3186813186813191</v>
      </c>
    </row>
    <row r="15" spans="1:27">
      <c r="A15" t="s">
        <v>79</v>
      </c>
      <c r="B15" t="s">
        <v>210</v>
      </c>
      <c r="C15">
        <v>9</v>
      </c>
      <c r="D15">
        <v>29</v>
      </c>
      <c r="E15">
        <v>6</v>
      </c>
      <c r="F15">
        <v>20.7</v>
      </c>
      <c r="G15">
        <v>13</v>
      </c>
      <c r="H15">
        <v>44.8</v>
      </c>
      <c r="I15">
        <v>182</v>
      </c>
      <c r="J15">
        <v>1469</v>
      </c>
      <c r="K15">
        <v>802</v>
      </c>
      <c r="L15">
        <v>27</v>
      </c>
      <c r="M15">
        <v>17</v>
      </c>
      <c r="N15">
        <v>16</v>
      </c>
      <c r="O15">
        <v>21</v>
      </c>
      <c r="P15">
        <v>13</v>
      </c>
      <c r="Q15">
        <v>3.2222222222222219</v>
      </c>
      <c r="R15">
        <v>0.66666666666666663</v>
      </c>
      <c r="S15">
        <v>1.444444444444444</v>
      </c>
      <c r="T15">
        <v>20.222222222222221</v>
      </c>
      <c r="U15">
        <v>163.2222222222222</v>
      </c>
      <c r="V15">
        <v>89.111111111111114</v>
      </c>
      <c r="W15">
        <v>3</v>
      </c>
      <c r="X15">
        <v>1.8888888888888891</v>
      </c>
      <c r="Y15">
        <v>1.7777777777777779</v>
      </c>
      <c r="Z15">
        <v>2.333333333333333</v>
      </c>
      <c r="AA15">
        <v>1.444444444444444</v>
      </c>
    </row>
    <row r="16" spans="1:27">
      <c r="A16" t="s">
        <v>85</v>
      </c>
      <c r="B16" t="s">
        <v>208</v>
      </c>
      <c r="C16">
        <v>8.8000000000000007</v>
      </c>
      <c r="D16">
        <v>18</v>
      </c>
      <c r="E16">
        <v>7</v>
      </c>
      <c r="F16">
        <v>38.9</v>
      </c>
      <c r="G16">
        <v>6</v>
      </c>
      <c r="H16">
        <v>33.299999999999997</v>
      </c>
      <c r="I16">
        <v>189</v>
      </c>
      <c r="J16">
        <v>1187</v>
      </c>
      <c r="K16">
        <v>694</v>
      </c>
      <c r="L16">
        <v>20</v>
      </c>
      <c r="M16">
        <v>15</v>
      </c>
      <c r="N16">
        <v>2</v>
      </c>
      <c r="O16">
        <v>10</v>
      </c>
      <c r="P16">
        <v>5</v>
      </c>
      <c r="Q16">
        <v>2.045454545454545</v>
      </c>
      <c r="R16">
        <v>0.79545454545454541</v>
      </c>
      <c r="S16">
        <v>0.68181818181818177</v>
      </c>
      <c r="T16">
        <v>21.47727272727273</v>
      </c>
      <c r="U16">
        <v>134.8863636363636</v>
      </c>
      <c r="V16">
        <v>78.86363636363636</v>
      </c>
      <c r="W16">
        <v>2.272727272727272</v>
      </c>
      <c r="X16">
        <v>1.7045454545454539</v>
      </c>
      <c r="Y16">
        <v>0.22727272727272729</v>
      </c>
      <c r="Z16">
        <v>1.136363636363636</v>
      </c>
      <c r="AA16">
        <v>0.56818181818181812</v>
      </c>
    </row>
    <row r="17" spans="1:27">
      <c r="A17" t="s">
        <v>81</v>
      </c>
      <c r="B17" t="s">
        <v>159</v>
      </c>
      <c r="C17">
        <v>7.8</v>
      </c>
      <c r="D17">
        <v>4</v>
      </c>
      <c r="E17">
        <v>1</v>
      </c>
      <c r="F17">
        <v>25</v>
      </c>
      <c r="G17">
        <v>2</v>
      </c>
      <c r="H17">
        <v>50</v>
      </c>
      <c r="I17">
        <v>194</v>
      </c>
      <c r="J17">
        <v>651</v>
      </c>
      <c r="K17">
        <v>323</v>
      </c>
      <c r="L17">
        <v>7</v>
      </c>
      <c r="M17">
        <v>5</v>
      </c>
      <c r="N17">
        <v>2</v>
      </c>
      <c r="O17">
        <v>6</v>
      </c>
      <c r="P17">
        <v>5</v>
      </c>
      <c r="Q17">
        <v>0.51282051282051289</v>
      </c>
      <c r="R17">
        <v>0.12820512820512819</v>
      </c>
      <c r="S17">
        <v>0.25641025641025639</v>
      </c>
      <c r="T17">
        <v>24.871794871794869</v>
      </c>
      <c r="U17">
        <v>83.461538461538467</v>
      </c>
      <c r="V17">
        <v>41.410256410256409</v>
      </c>
      <c r="W17">
        <v>0.89743589743589747</v>
      </c>
      <c r="X17">
        <v>0.64102564102564108</v>
      </c>
      <c r="Y17">
        <v>0.25641025641025639</v>
      </c>
      <c r="Z17">
        <v>0.76923076923076927</v>
      </c>
      <c r="AA17">
        <v>0.64102564102564108</v>
      </c>
    </row>
    <row r="18" spans="1:27">
      <c r="A18" t="s">
        <v>82</v>
      </c>
      <c r="B18" t="s">
        <v>208</v>
      </c>
      <c r="C18">
        <v>6.2</v>
      </c>
      <c r="D18">
        <v>12</v>
      </c>
      <c r="E18">
        <v>5</v>
      </c>
      <c r="F18">
        <v>41.7</v>
      </c>
      <c r="G18">
        <v>4</v>
      </c>
      <c r="H18">
        <v>33.299999999999997</v>
      </c>
      <c r="I18">
        <v>126</v>
      </c>
      <c r="J18">
        <v>758</v>
      </c>
      <c r="K18">
        <v>392</v>
      </c>
      <c r="L18">
        <v>15</v>
      </c>
      <c r="M18">
        <v>4</v>
      </c>
      <c r="N18">
        <v>3</v>
      </c>
      <c r="O18">
        <v>2</v>
      </c>
      <c r="P18">
        <v>7</v>
      </c>
      <c r="Q18">
        <v>1.935483870967742</v>
      </c>
      <c r="R18">
        <v>0.80645161290322576</v>
      </c>
      <c r="S18">
        <v>0.64516129032258063</v>
      </c>
      <c r="T18">
        <v>20.322580645161288</v>
      </c>
      <c r="U18">
        <v>122.258064516129</v>
      </c>
      <c r="V18">
        <v>63.225806451612897</v>
      </c>
      <c r="W18">
        <v>2.419354838709677</v>
      </c>
      <c r="X18">
        <v>0.64516129032258063</v>
      </c>
      <c r="Y18">
        <v>0.48387096774193539</v>
      </c>
      <c r="Z18">
        <v>0.32258064516129031</v>
      </c>
      <c r="AA18">
        <v>1.129032258064516</v>
      </c>
    </row>
    <row r="19" spans="1:27">
      <c r="A19" t="s">
        <v>86</v>
      </c>
      <c r="B19" t="s">
        <v>157</v>
      </c>
      <c r="C19">
        <v>4.2</v>
      </c>
      <c r="D19">
        <v>0</v>
      </c>
      <c r="E19">
        <v>0</v>
      </c>
      <c r="G19">
        <v>0</v>
      </c>
      <c r="I19">
        <v>90</v>
      </c>
      <c r="J19">
        <v>363</v>
      </c>
      <c r="K19">
        <v>128</v>
      </c>
      <c r="L19">
        <v>1</v>
      </c>
      <c r="M19">
        <v>3</v>
      </c>
      <c r="N19">
        <v>0</v>
      </c>
      <c r="O19">
        <v>3</v>
      </c>
      <c r="P19">
        <v>3</v>
      </c>
      <c r="Q19">
        <v>0</v>
      </c>
      <c r="R19">
        <v>0</v>
      </c>
      <c r="S19">
        <v>0</v>
      </c>
      <c r="T19">
        <v>21.428571428571431</v>
      </c>
      <c r="U19">
        <v>86.428571428571431</v>
      </c>
      <c r="V19">
        <v>30.476190476190471</v>
      </c>
      <c r="W19">
        <v>0.23809523809523811</v>
      </c>
      <c r="X19">
        <v>0.7142857142857143</v>
      </c>
      <c r="Y19">
        <v>0</v>
      </c>
      <c r="Z19">
        <v>0.7142857142857143</v>
      </c>
      <c r="AA19">
        <v>0.7142857142857143</v>
      </c>
    </row>
    <row r="20" spans="1:27">
      <c r="A20" t="s">
        <v>83</v>
      </c>
      <c r="B20" t="s">
        <v>211</v>
      </c>
      <c r="C20">
        <v>5.3</v>
      </c>
      <c r="D20">
        <v>22</v>
      </c>
      <c r="E20">
        <v>5</v>
      </c>
      <c r="F20">
        <v>22.7</v>
      </c>
      <c r="G20">
        <v>10</v>
      </c>
      <c r="H20">
        <v>45.5</v>
      </c>
      <c r="I20">
        <v>104</v>
      </c>
      <c r="J20">
        <v>747</v>
      </c>
      <c r="K20">
        <v>493</v>
      </c>
      <c r="L20">
        <v>16</v>
      </c>
      <c r="M20">
        <v>9</v>
      </c>
      <c r="N20">
        <v>6</v>
      </c>
      <c r="O20">
        <v>14</v>
      </c>
      <c r="P20">
        <v>6</v>
      </c>
      <c r="Q20">
        <v>4.1509433962264151</v>
      </c>
      <c r="R20">
        <v>0.94339622641509435</v>
      </c>
      <c r="S20">
        <v>1.8867924528301889</v>
      </c>
      <c r="T20">
        <v>19.622641509433961</v>
      </c>
      <c r="U20">
        <v>140.9433962264151</v>
      </c>
      <c r="V20">
        <v>93.018867924528308</v>
      </c>
      <c r="W20">
        <v>3.0188679245283021</v>
      </c>
      <c r="X20">
        <v>1.6981132075471701</v>
      </c>
      <c r="Y20">
        <v>1.132075471698113</v>
      </c>
      <c r="Z20">
        <v>2.641509433962264</v>
      </c>
      <c r="AA20">
        <v>1.132075471698113</v>
      </c>
    </row>
    <row r="21" spans="1:27">
      <c r="A21" t="s">
        <v>89</v>
      </c>
      <c r="B21" t="s">
        <v>157</v>
      </c>
      <c r="C21">
        <v>2.4</v>
      </c>
      <c r="D21">
        <v>0</v>
      </c>
      <c r="E21">
        <v>0</v>
      </c>
      <c r="G21">
        <v>0</v>
      </c>
      <c r="I21">
        <v>60</v>
      </c>
      <c r="J21">
        <v>231</v>
      </c>
      <c r="K21">
        <v>67</v>
      </c>
      <c r="L21">
        <v>0</v>
      </c>
      <c r="M21">
        <v>2</v>
      </c>
      <c r="N21">
        <v>0</v>
      </c>
      <c r="O21">
        <v>2</v>
      </c>
      <c r="P21">
        <v>1</v>
      </c>
      <c r="Q21">
        <v>0</v>
      </c>
      <c r="R21">
        <v>0</v>
      </c>
      <c r="S21">
        <v>0</v>
      </c>
      <c r="T21">
        <v>25</v>
      </c>
      <c r="U21">
        <v>96.25</v>
      </c>
      <c r="V21">
        <v>27.916666666666671</v>
      </c>
      <c r="W21">
        <v>0</v>
      </c>
      <c r="X21">
        <v>0.83333333333333337</v>
      </c>
      <c r="Y21">
        <v>0</v>
      </c>
      <c r="Z21">
        <v>0.83333333333333337</v>
      </c>
      <c r="AA21">
        <v>0.41666666666666669</v>
      </c>
    </row>
    <row r="22" spans="1:27">
      <c r="A22" t="s">
        <v>84</v>
      </c>
      <c r="B22" t="s">
        <v>210</v>
      </c>
      <c r="C22">
        <v>2.2999999999999998</v>
      </c>
      <c r="D22">
        <v>3</v>
      </c>
      <c r="E22">
        <v>1</v>
      </c>
      <c r="F22">
        <v>33.299999999999997</v>
      </c>
      <c r="G22">
        <v>2</v>
      </c>
      <c r="H22">
        <v>66.7</v>
      </c>
      <c r="I22">
        <v>37</v>
      </c>
      <c r="J22">
        <v>180</v>
      </c>
      <c r="K22">
        <v>93</v>
      </c>
      <c r="L22">
        <v>3</v>
      </c>
      <c r="M22">
        <v>4</v>
      </c>
      <c r="N22">
        <v>1</v>
      </c>
      <c r="O22">
        <v>9</v>
      </c>
      <c r="P22">
        <v>7</v>
      </c>
      <c r="Q22">
        <v>1.304347826086957</v>
      </c>
      <c r="R22">
        <v>0.43478260869565222</v>
      </c>
      <c r="S22">
        <v>0.86956521739130443</v>
      </c>
      <c r="T22">
        <v>16.086956521739129</v>
      </c>
      <c r="U22">
        <v>78.260869565217391</v>
      </c>
      <c r="V22">
        <v>40.434782608695663</v>
      </c>
      <c r="W22">
        <v>1.304347826086957</v>
      </c>
      <c r="X22">
        <v>1.7391304347826091</v>
      </c>
      <c r="Y22">
        <v>0.43478260869565222</v>
      </c>
      <c r="Z22">
        <v>3.9130434782608701</v>
      </c>
      <c r="AA22">
        <v>3.043478260869565</v>
      </c>
    </row>
    <row r="23" spans="1:27">
      <c r="A23" t="s">
        <v>87</v>
      </c>
      <c r="B23" t="s">
        <v>208</v>
      </c>
      <c r="C23">
        <v>1</v>
      </c>
      <c r="D23">
        <v>0</v>
      </c>
      <c r="E23">
        <v>0</v>
      </c>
      <c r="G23">
        <v>0</v>
      </c>
      <c r="I23">
        <v>32</v>
      </c>
      <c r="J23">
        <v>111</v>
      </c>
      <c r="K23">
        <v>33</v>
      </c>
      <c r="L23">
        <v>0</v>
      </c>
      <c r="M23">
        <v>0</v>
      </c>
      <c r="N23">
        <v>0</v>
      </c>
      <c r="O23">
        <v>1</v>
      </c>
      <c r="P23">
        <v>0</v>
      </c>
      <c r="Q23">
        <v>0</v>
      </c>
      <c r="R23">
        <v>0</v>
      </c>
      <c r="S23">
        <v>0</v>
      </c>
      <c r="T23">
        <v>32</v>
      </c>
      <c r="U23">
        <v>111</v>
      </c>
      <c r="V23">
        <v>33</v>
      </c>
      <c r="W23">
        <v>0</v>
      </c>
      <c r="X23">
        <v>0</v>
      </c>
      <c r="Y23">
        <v>0</v>
      </c>
      <c r="Z23">
        <v>1</v>
      </c>
      <c r="AA23">
        <v>0</v>
      </c>
    </row>
    <row r="24" spans="1:27">
      <c r="A24" t="s">
        <v>90</v>
      </c>
      <c r="B24" t="s">
        <v>157</v>
      </c>
      <c r="C24">
        <v>0.2</v>
      </c>
      <c r="D24">
        <v>3</v>
      </c>
      <c r="E24">
        <v>1</v>
      </c>
      <c r="F24">
        <v>33.299999999999997</v>
      </c>
      <c r="G24">
        <v>2</v>
      </c>
      <c r="H24">
        <v>66.7</v>
      </c>
      <c r="I24">
        <v>4</v>
      </c>
      <c r="J24">
        <v>26</v>
      </c>
      <c r="K24">
        <v>3</v>
      </c>
      <c r="L24">
        <v>0</v>
      </c>
      <c r="M24">
        <v>0</v>
      </c>
      <c r="N24">
        <v>0</v>
      </c>
      <c r="O24">
        <v>1</v>
      </c>
      <c r="P24">
        <v>0</v>
      </c>
      <c r="Q24">
        <v>15</v>
      </c>
      <c r="R24">
        <v>5</v>
      </c>
      <c r="S24">
        <v>10</v>
      </c>
      <c r="T24">
        <v>20</v>
      </c>
      <c r="U24">
        <v>130</v>
      </c>
      <c r="V24">
        <v>15</v>
      </c>
      <c r="W24">
        <v>0</v>
      </c>
      <c r="X24">
        <v>0</v>
      </c>
      <c r="Y24">
        <v>0</v>
      </c>
      <c r="Z24">
        <v>5</v>
      </c>
      <c r="AA24">
        <v>0</v>
      </c>
    </row>
    <row r="25" spans="1:27">
      <c r="A25" t="s">
        <v>91</v>
      </c>
      <c r="B25" t="s">
        <v>208</v>
      </c>
      <c r="C25">
        <v>1.7</v>
      </c>
      <c r="D25">
        <v>1</v>
      </c>
      <c r="E25">
        <v>1</v>
      </c>
      <c r="F25">
        <v>100</v>
      </c>
      <c r="G25">
        <v>0</v>
      </c>
      <c r="H25">
        <v>0</v>
      </c>
      <c r="I25">
        <v>24</v>
      </c>
      <c r="J25">
        <v>98</v>
      </c>
      <c r="K25">
        <v>37</v>
      </c>
      <c r="L25">
        <v>0</v>
      </c>
      <c r="M25">
        <v>2</v>
      </c>
      <c r="N25">
        <v>0</v>
      </c>
      <c r="O25">
        <v>1</v>
      </c>
      <c r="P25">
        <v>0</v>
      </c>
      <c r="Q25">
        <v>0.58823529411764708</v>
      </c>
      <c r="R25">
        <v>0.58823529411764708</v>
      </c>
      <c r="S25">
        <v>0</v>
      </c>
      <c r="T25">
        <v>14.117647058823531</v>
      </c>
      <c r="U25">
        <v>57.647058823529413</v>
      </c>
      <c r="V25">
        <v>21.764705882352938</v>
      </c>
      <c r="W25">
        <v>0</v>
      </c>
      <c r="X25">
        <v>1.1764705882352939</v>
      </c>
      <c r="Y25">
        <v>0</v>
      </c>
      <c r="Z25">
        <v>0.58823529411764708</v>
      </c>
      <c r="AA25">
        <v>0</v>
      </c>
    </row>
    <row r="26" spans="1:27">
      <c r="A26" t="s">
        <v>77</v>
      </c>
      <c r="B26" t="s">
        <v>211</v>
      </c>
      <c r="C26">
        <v>1.7</v>
      </c>
      <c r="D26">
        <v>8</v>
      </c>
      <c r="E26">
        <v>5</v>
      </c>
      <c r="F26">
        <v>62.5</v>
      </c>
      <c r="G26">
        <v>3</v>
      </c>
      <c r="H26">
        <v>37.5</v>
      </c>
      <c r="I26">
        <v>46</v>
      </c>
      <c r="J26">
        <v>348</v>
      </c>
      <c r="K26">
        <v>155</v>
      </c>
      <c r="L26">
        <v>7</v>
      </c>
      <c r="M26">
        <v>4</v>
      </c>
      <c r="N26">
        <v>4</v>
      </c>
      <c r="O26">
        <v>3</v>
      </c>
      <c r="P26">
        <v>2</v>
      </c>
      <c r="Q26">
        <v>4.7058823529411766</v>
      </c>
      <c r="R26">
        <v>2.9411764705882359</v>
      </c>
      <c r="S26">
        <v>1.7647058823529409</v>
      </c>
      <c r="T26">
        <v>27.058823529411761</v>
      </c>
      <c r="U26">
        <v>204.70588235294119</v>
      </c>
      <c r="V26">
        <v>91.17647058823529</v>
      </c>
      <c r="W26">
        <v>4.1176470588235299</v>
      </c>
      <c r="X26">
        <v>2.3529411764705879</v>
      </c>
      <c r="Y26">
        <v>2.3529411764705879</v>
      </c>
      <c r="Z26">
        <v>1.7647058823529409</v>
      </c>
      <c r="AA26">
        <v>1.1764705882352939</v>
      </c>
    </row>
    <row r="27" spans="1:27">
      <c r="A27" t="s">
        <v>92</v>
      </c>
      <c r="B27" t="s">
        <v>208</v>
      </c>
      <c r="C27">
        <v>0.4</v>
      </c>
      <c r="D27">
        <v>0</v>
      </c>
      <c r="E27">
        <v>0</v>
      </c>
      <c r="G27">
        <v>0</v>
      </c>
      <c r="I27">
        <v>8</v>
      </c>
      <c r="J27">
        <v>14</v>
      </c>
      <c r="K27">
        <v>7</v>
      </c>
      <c r="L27">
        <v>0</v>
      </c>
      <c r="M27">
        <v>0</v>
      </c>
      <c r="N27">
        <v>0</v>
      </c>
      <c r="O27">
        <v>0</v>
      </c>
      <c r="P27">
        <v>0</v>
      </c>
      <c r="Q27">
        <v>0</v>
      </c>
      <c r="R27">
        <v>0</v>
      </c>
      <c r="S27">
        <v>0</v>
      </c>
      <c r="T27">
        <v>20</v>
      </c>
      <c r="U27">
        <v>35</v>
      </c>
      <c r="V27">
        <v>17.5</v>
      </c>
      <c r="W27">
        <v>0</v>
      </c>
      <c r="X27">
        <v>0</v>
      </c>
      <c r="Y27">
        <v>0</v>
      </c>
      <c r="Z27">
        <v>0</v>
      </c>
      <c r="AA27">
        <v>0</v>
      </c>
    </row>
    <row r="28" spans="1:27">
      <c r="A28" t="s">
        <v>93</v>
      </c>
      <c r="B28" t="s">
        <v>212</v>
      </c>
      <c r="C28">
        <v>0.3</v>
      </c>
      <c r="D28">
        <v>1</v>
      </c>
      <c r="E28">
        <v>0</v>
      </c>
      <c r="F28">
        <v>0</v>
      </c>
      <c r="G28">
        <v>1</v>
      </c>
      <c r="H28">
        <v>100</v>
      </c>
      <c r="I28">
        <v>4</v>
      </c>
      <c r="J28">
        <v>26</v>
      </c>
      <c r="K28">
        <v>11</v>
      </c>
      <c r="L28">
        <v>1</v>
      </c>
      <c r="M28">
        <v>0</v>
      </c>
      <c r="N28">
        <v>0</v>
      </c>
      <c r="O28">
        <v>1</v>
      </c>
      <c r="P28">
        <v>0</v>
      </c>
      <c r="Q28">
        <v>3.333333333333333</v>
      </c>
      <c r="R28">
        <v>0</v>
      </c>
      <c r="S28">
        <v>3.333333333333333</v>
      </c>
      <c r="T28">
        <v>13.33333333333333</v>
      </c>
      <c r="U28">
        <v>86.666666666666671</v>
      </c>
      <c r="V28">
        <v>36.666666666666671</v>
      </c>
      <c r="W28">
        <v>3.333333333333333</v>
      </c>
      <c r="X28">
        <v>0</v>
      </c>
      <c r="Y28">
        <v>0</v>
      </c>
      <c r="Z28">
        <v>3.333333333333333</v>
      </c>
      <c r="AA28">
        <v>0</v>
      </c>
    </row>
    <row r="29" spans="1:27">
      <c r="A29" t="s">
        <v>94</v>
      </c>
      <c r="C29">
        <v>15</v>
      </c>
      <c r="D29">
        <v>257</v>
      </c>
      <c r="E29">
        <v>117</v>
      </c>
      <c r="F29">
        <v>45.5</v>
      </c>
      <c r="G29">
        <v>96</v>
      </c>
      <c r="H29">
        <v>37.4</v>
      </c>
      <c r="I29">
        <v>3536</v>
      </c>
      <c r="J29">
        <v>19903</v>
      </c>
      <c r="K29">
        <v>10829</v>
      </c>
      <c r="L29">
        <v>266</v>
      </c>
      <c r="M29">
        <v>180</v>
      </c>
      <c r="N29">
        <v>81</v>
      </c>
      <c r="O29">
        <v>205</v>
      </c>
      <c r="P29">
        <v>131</v>
      </c>
      <c r="Q29">
        <v>17.133333333333329</v>
      </c>
      <c r="R29">
        <v>7.8</v>
      </c>
      <c r="S29">
        <v>6.4</v>
      </c>
      <c r="T29">
        <v>235.73333333333329</v>
      </c>
      <c r="U29">
        <v>1326.866666666667</v>
      </c>
      <c r="V29">
        <v>721.93333333333328</v>
      </c>
      <c r="W29">
        <v>17.733333333333331</v>
      </c>
      <c r="X29">
        <v>12</v>
      </c>
      <c r="Y29">
        <v>5.4</v>
      </c>
      <c r="Z29">
        <v>13.66666666666667</v>
      </c>
      <c r="AA29">
        <v>8.7333333333333325</v>
      </c>
    </row>
    <row r="30" spans="1:27">
      <c r="A30" t="s">
        <v>95</v>
      </c>
      <c r="C30">
        <v>15</v>
      </c>
      <c r="D30">
        <v>277</v>
      </c>
      <c r="E30">
        <v>117</v>
      </c>
      <c r="F30">
        <v>42.2</v>
      </c>
      <c r="G30">
        <v>125</v>
      </c>
      <c r="H30">
        <v>45.1</v>
      </c>
      <c r="I30">
        <v>5907</v>
      </c>
      <c r="J30">
        <v>34187</v>
      </c>
      <c r="K30">
        <v>19476</v>
      </c>
      <c r="L30">
        <v>394</v>
      </c>
      <c r="M30">
        <v>258</v>
      </c>
      <c r="N30">
        <v>105</v>
      </c>
      <c r="O30">
        <v>205</v>
      </c>
      <c r="P30">
        <v>151</v>
      </c>
      <c r="Q30">
        <v>18.466666666666669</v>
      </c>
      <c r="R30">
        <v>7.8</v>
      </c>
      <c r="S30">
        <v>8.3333333333333339</v>
      </c>
      <c r="T30">
        <v>393.8</v>
      </c>
      <c r="U30">
        <v>2279.1333333333332</v>
      </c>
      <c r="V30">
        <v>1298.4000000000001</v>
      </c>
      <c r="W30">
        <v>26.266666666666669</v>
      </c>
      <c r="X30">
        <v>17.2</v>
      </c>
      <c r="Y30">
        <v>7</v>
      </c>
      <c r="Z30">
        <v>13.66666666666667</v>
      </c>
      <c r="AA30">
        <v>10.06666666666667</v>
      </c>
    </row>
    <row r="33" spans="1:27">
      <c r="A33" t="s">
        <v>236</v>
      </c>
    </row>
    <row r="34" spans="1:27">
      <c r="A34" t="s">
        <v>229</v>
      </c>
      <c r="Q34" t="s">
        <v>230</v>
      </c>
    </row>
    <row r="35" spans="1:27">
      <c r="A35" s="57"/>
      <c r="B35" s="57"/>
      <c r="C35" s="57"/>
      <c r="D35" s="61" t="s">
        <v>132</v>
      </c>
      <c r="E35" s="61"/>
      <c r="F35" s="61"/>
      <c r="G35" s="61"/>
      <c r="H35" s="61"/>
      <c r="I35" s="61" t="s">
        <v>133</v>
      </c>
      <c r="J35" s="61"/>
      <c r="K35" s="61"/>
      <c r="L35" s="61"/>
      <c r="M35" s="61"/>
      <c r="N35" s="61"/>
      <c r="O35" s="61"/>
      <c r="P35" s="61"/>
      <c r="Q35" s="61" t="s">
        <v>132</v>
      </c>
      <c r="R35" s="61"/>
      <c r="S35" s="61"/>
      <c r="T35" s="61" t="s">
        <v>133</v>
      </c>
      <c r="U35" s="61"/>
      <c r="V35" s="61"/>
      <c r="W35" s="61"/>
      <c r="X35" s="61"/>
      <c r="Y35" s="61"/>
      <c r="Z35" s="61"/>
      <c r="AA35" s="61"/>
    </row>
    <row r="36" spans="1:27">
      <c r="A36" s="57" t="s">
        <v>45</v>
      </c>
      <c r="B36" s="57" t="s">
        <v>151</v>
      </c>
      <c r="C36" s="57" t="s">
        <v>46</v>
      </c>
      <c r="D36" s="57" t="s">
        <v>140</v>
      </c>
      <c r="E36" s="57" t="s">
        <v>141</v>
      </c>
      <c r="F36" s="57" t="s">
        <v>231</v>
      </c>
      <c r="G36" s="57" t="s">
        <v>142</v>
      </c>
      <c r="H36" s="57" t="s">
        <v>232</v>
      </c>
      <c r="I36" s="57" t="s">
        <v>133</v>
      </c>
      <c r="J36" s="57" t="s">
        <v>143</v>
      </c>
      <c r="K36" s="57" t="s">
        <v>167</v>
      </c>
      <c r="L36" s="57" t="s">
        <v>56</v>
      </c>
      <c r="M36" s="57" t="s">
        <v>145</v>
      </c>
      <c r="N36" s="57" t="s">
        <v>233</v>
      </c>
      <c r="O36" s="57" t="s">
        <v>147</v>
      </c>
      <c r="P36" s="57" t="s">
        <v>234</v>
      </c>
      <c r="Q36" s="57" t="s">
        <v>140</v>
      </c>
      <c r="R36" s="57" t="s">
        <v>141</v>
      </c>
      <c r="S36" s="57" t="s">
        <v>142</v>
      </c>
      <c r="T36" s="57" t="s">
        <v>133</v>
      </c>
      <c r="U36" s="57" t="s">
        <v>143</v>
      </c>
      <c r="V36" s="57" t="s">
        <v>167</v>
      </c>
      <c r="W36" s="57" t="s">
        <v>56</v>
      </c>
      <c r="X36" s="57" t="s">
        <v>145</v>
      </c>
      <c r="Y36" s="57" t="s">
        <v>233</v>
      </c>
      <c r="Z36" s="57" t="s">
        <v>147</v>
      </c>
      <c r="AA36" s="57" t="s">
        <v>234</v>
      </c>
    </row>
    <row r="37" spans="1:27">
      <c r="A37" t="s">
        <v>72</v>
      </c>
      <c r="B37" t="s">
        <v>159</v>
      </c>
      <c r="C37">
        <v>35.1</v>
      </c>
      <c r="D37">
        <v>115</v>
      </c>
      <c r="E37">
        <v>44</v>
      </c>
      <c r="F37">
        <v>38.299999999999997</v>
      </c>
      <c r="G37">
        <v>55</v>
      </c>
      <c r="H37">
        <v>47.8</v>
      </c>
      <c r="I37">
        <v>1033</v>
      </c>
      <c r="J37">
        <v>5636</v>
      </c>
      <c r="K37">
        <v>2889</v>
      </c>
      <c r="L37">
        <v>80</v>
      </c>
      <c r="M37">
        <v>62</v>
      </c>
      <c r="N37">
        <v>15</v>
      </c>
      <c r="O37">
        <v>78</v>
      </c>
      <c r="P37">
        <v>44</v>
      </c>
      <c r="Q37">
        <v>3.2763532763532761</v>
      </c>
      <c r="R37">
        <v>1.253561253561253</v>
      </c>
      <c r="S37">
        <v>1.566951566951567</v>
      </c>
      <c r="T37">
        <v>29.43019943019943</v>
      </c>
      <c r="U37">
        <v>160.56980056980061</v>
      </c>
      <c r="V37">
        <v>82.307692307692307</v>
      </c>
      <c r="W37">
        <v>2.2792022792022788</v>
      </c>
      <c r="X37">
        <v>1.766381766381766</v>
      </c>
      <c r="Y37">
        <v>0.42735042735042728</v>
      </c>
      <c r="Z37">
        <v>2.2222222222222219</v>
      </c>
      <c r="AA37">
        <v>1.253561253561253</v>
      </c>
    </row>
    <row r="38" spans="1:27">
      <c r="A38" t="s">
        <v>76</v>
      </c>
      <c r="B38" t="s">
        <v>208</v>
      </c>
      <c r="C38">
        <v>31</v>
      </c>
      <c r="D38">
        <v>35</v>
      </c>
      <c r="E38">
        <v>20</v>
      </c>
      <c r="F38">
        <v>57.1</v>
      </c>
      <c r="G38">
        <v>15</v>
      </c>
      <c r="H38">
        <v>42.9</v>
      </c>
      <c r="I38">
        <v>985</v>
      </c>
      <c r="J38">
        <v>5473</v>
      </c>
      <c r="K38">
        <v>3400</v>
      </c>
      <c r="L38">
        <v>22</v>
      </c>
      <c r="M38">
        <v>14</v>
      </c>
      <c r="N38">
        <v>3</v>
      </c>
      <c r="O38">
        <v>20</v>
      </c>
      <c r="P38">
        <v>15</v>
      </c>
      <c r="Q38">
        <v>1.129032258064516</v>
      </c>
      <c r="R38">
        <v>0.64516129032258063</v>
      </c>
      <c r="S38">
        <v>0.4838709677419355</v>
      </c>
      <c r="T38">
        <v>31.7741935483871</v>
      </c>
      <c r="U38">
        <v>176.54838709677421</v>
      </c>
      <c r="V38">
        <v>109.6774193548387</v>
      </c>
      <c r="W38">
        <v>0.70967741935483875</v>
      </c>
      <c r="X38">
        <v>0.45161290322580638</v>
      </c>
      <c r="Y38">
        <v>9.6774193548387094E-2</v>
      </c>
      <c r="Z38">
        <v>0.64516129032258063</v>
      </c>
      <c r="AA38">
        <v>0.4838709677419355</v>
      </c>
    </row>
    <row r="39" spans="1:27">
      <c r="A39" t="s">
        <v>79</v>
      </c>
      <c r="B39" t="s">
        <v>211</v>
      </c>
      <c r="C39">
        <v>27</v>
      </c>
      <c r="D39">
        <v>76</v>
      </c>
      <c r="E39">
        <v>28</v>
      </c>
      <c r="F39">
        <v>36.799999999999997</v>
      </c>
      <c r="G39">
        <v>42</v>
      </c>
      <c r="H39">
        <v>55.3</v>
      </c>
      <c r="I39">
        <v>625</v>
      </c>
      <c r="J39">
        <v>4704</v>
      </c>
      <c r="K39">
        <v>2514</v>
      </c>
      <c r="L39">
        <v>98</v>
      </c>
      <c r="M39">
        <v>54</v>
      </c>
      <c r="N39">
        <v>42</v>
      </c>
      <c r="O39">
        <v>67</v>
      </c>
      <c r="P39">
        <v>22</v>
      </c>
      <c r="Q39">
        <v>2.8148148148148149</v>
      </c>
      <c r="R39">
        <v>1.037037037037037</v>
      </c>
      <c r="S39">
        <v>1.555555555555556</v>
      </c>
      <c r="T39">
        <v>23.148148148148149</v>
      </c>
      <c r="U39">
        <v>174.2222222222222</v>
      </c>
      <c r="V39">
        <v>93.111111111111114</v>
      </c>
      <c r="W39">
        <v>3.6296296296296302</v>
      </c>
      <c r="X39">
        <v>2</v>
      </c>
      <c r="Y39">
        <v>1.555555555555556</v>
      </c>
      <c r="Z39">
        <v>2.481481481481481</v>
      </c>
      <c r="AA39">
        <v>0.81481481481481477</v>
      </c>
    </row>
    <row r="40" spans="1:27">
      <c r="A40" t="s">
        <v>75</v>
      </c>
      <c r="B40" t="s">
        <v>157</v>
      </c>
      <c r="C40">
        <v>22.1</v>
      </c>
      <c r="D40">
        <v>9</v>
      </c>
      <c r="E40">
        <v>4</v>
      </c>
      <c r="F40">
        <v>44.4</v>
      </c>
      <c r="G40">
        <v>4</v>
      </c>
      <c r="H40">
        <v>44.4</v>
      </c>
      <c r="I40">
        <v>457</v>
      </c>
      <c r="J40">
        <v>2027</v>
      </c>
      <c r="K40">
        <v>942</v>
      </c>
      <c r="L40">
        <v>18</v>
      </c>
      <c r="M40">
        <v>15</v>
      </c>
      <c r="N40">
        <v>0</v>
      </c>
      <c r="O40">
        <v>24</v>
      </c>
      <c r="P40">
        <v>10</v>
      </c>
      <c r="Q40">
        <v>0.40723981900452488</v>
      </c>
      <c r="R40">
        <v>0.1809954751131222</v>
      </c>
      <c r="S40">
        <v>0.1809954751131222</v>
      </c>
      <c r="T40">
        <v>20.678733031674209</v>
      </c>
      <c r="U40">
        <v>91.719457013574655</v>
      </c>
      <c r="V40">
        <v>42.624434389140269</v>
      </c>
      <c r="W40">
        <v>0.81447963800904977</v>
      </c>
      <c r="X40">
        <v>0.67873303167420806</v>
      </c>
      <c r="Y40">
        <v>0</v>
      </c>
      <c r="Z40">
        <v>1.0859728506787329</v>
      </c>
      <c r="AA40">
        <v>0.45248868778280538</v>
      </c>
    </row>
    <row r="41" spans="1:27">
      <c r="A41" t="s">
        <v>73</v>
      </c>
      <c r="B41" t="s">
        <v>211</v>
      </c>
      <c r="C41">
        <v>20.6</v>
      </c>
      <c r="D41">
        <v>80</v>
      </c>
      <c r="E41">
        <v>43</v>
      </c>
      <c r="F41">
        <v>53.8</v>
      </c>
      <c r="G41">
        <v>27</v>
      </c>
      <c r="H41">
        <v>33.799999999999997</v>
      </c>
      <c r="I41">
        <v>646</v>
      </c>
      <c r="J41">
        <v>5044</v>
      </c>
      <c r="K41">
        <v>3054</v>
      </c>
      <c r="L41">
        <v>111</v>
      </c>
      <c r="M41">
        <v>57</v>
      </c>
      <c r="N41">
        <v>39</v>
      </c>
      <c r="O41">
        <v>34</v>
      </c>
      <c r="P41">
        <v>33</v>
      </c>
      <c r="Q41">
        <v>3.883495145631068</v>
      </c>
      <c r="R41">
        <v>2.087378640776699</v>
      </c>
      <c r="S41">
        <v>1.3106796116504851</v>
      </c>
      <c r="T41">
        <v>31.359223300970871</v>
      </c>
      <c r="U41">
        <v>244.8543689320388</v>
      </c>
      <c r="V41">
        <v>148.252427184466</v>
      </c>
      <c r="W41">
        <v>5.3883495145631066</v>
      </c>
      <c r="X41">
        <v>2.766990291262136</v>
      </c>
      <c r="Y41">
        <v>1.893203883495145</v>
      </c>
      <c r="Z41">
        <v>1.650485436893204</v>
      </c>
      <c r="AA41">
        <v>1.601941747572815</v>
      </c>
    </row>
    <row r="42" spans="1:27">
      <c r="A42" t="s">
        <v>71</v>
      </c>
      <c r="B42" t="s">
        <v>210</v>
      </c>
      <c r="C42">
        <v>20.100000000000001</v>
      </c>
      <c r="D42">
        <v>17</v>
      </c>
      <c r="E42">
        <v>6</v>
      </c>
      <c r="F42">
        <v>35.299999999999997</v>
      </c>
      <c r="G42">
        <v>9</v>
      </c>
      <c r="H42">
        <v>52.9</v>
      </c>
      <c r="I42">
        <v>295</v>
      </c>
      <c r="J42">
        <v>949</v>
      </c>
      <c r="K42">
        <v>477</v>
      </c>
      <c r="L42">
        <v>16</v>
      </c>
      <c r="M42">
        <v>10</v>
      </c>
      <c r="N42">
        <v>7</v>
      </c>
      <c r="O42">
        <v>50</v>
      </c>
      <c r="P42">
        <v>21</v>
      </c>
      <c r="Q42">
        <v>0.84577114427860689</v>
      </c>
      <c r="R42">
        <v>0.29850746268656708</v>
      </c>
      <c r="S42">
        <v>0.44776119402985071</v>
      </c>
      <c r="T42">
        <v>14.67661691542289</v>
      </c>
      <c r="U42">
        <v>47.2139303482587</v>
      </c>
      <c r="V42">
        <v>23.731343283582088</v>
      </c>
      <c r="W42">
        <v>0.79601990049751237</v>
      </c>
      <c r="X42">
        <v>0.49751243781094517</v>
      </c>
      <c r="Y42">
        <v>0.34825870646766172</v>
      </c>
      <c r="Z42">
        <v>2.4875621890547261</v>
      </c>
      <c r="AA42">
        <v>1.044776119402985</v>
      </c>
    </row>
    <row r="43" spans="1:27">
      <c r="A43" t="s">
        <v>90</v>
      </c>
      <c r="B43" t="s">
        <v>157</v>
      </c>
      <c r="C43">
        <v>19.899999999999999</v>
      </c>
      <c r="D43">
        <v>26</v>
      </c>
      <c r="E43">
        <v>17</v>
      </c>
      <c r="F43">
        <v>65.400000000000006</v>
      </c>
      <c r="G43">
        <v>9</v>
      </c>
      <c r="H43">
        <v>34.6</v>
      </c>
      <c r="I43">
        <v>515</v>
      </c>
      <c r="J43">
        <v>2547</v>
      </c>
      <c r="K43">
        <v>1178</v>
      </c>
      <c r="L43">
        <v>22</v>
      </c>
      <c r="M43">
        <v>20</v>
      </c>
      <c r="N43">
        <v>3</v>
      </c>
      <c r="O43">
        <v>24</v>
      </c>
      <c r="P43">
        <v>13</v>
      </c>
      <c r="Q43">
        <v>1.306532663316583</v>
      </c>
      <c r="R43">
        <v>0.85427135678391963</v>
      </c>
      <c r="S43">
        <v>0.45226130653266328</v>
      </c>
      <c r="T43">
        <v>25.879396984924629</v>
      </c>
      <c r="U43">
        <v>127.9899497487437</v>
      </c>
      <c r="V43">
        <v>59.195979899497488</v>
      </c>
      <c r="W43">
        <v>1.1055276381909549</v>
      </c>
      <c r="X43">
        <v>1.0050251256281411</v>
      </c>
      <c r="Y43">
        <v>0.15075376884422109</v>
      </c>
      <c r="Z43">
        <v>1.206030150753769</v>
      </c>
      <c r="AA43">
        <v>0.65326633165829151</v>
      </c>
    </row>
    <row r="44" spans="1:27">
      <c r="A44" t="s">
        <v>78</v>
      </c>
      <c r="B44" t="s">
        <v>208</v>
      </c>
      <c r="C44">
        <v>18.8</v>
      </c>
      <c r="D44">
        <v>45</v>
      </c>
      <c r="E44">
        <v>27</v>
      </c>
      <c r="F44">
        <v>60</v>
      </c>
      <c r="G44">
        <v>14</v>
      </c>
      <c r="H44">
        <v>31.1</v>
      </c>
      <c r="I44">
        <v>494</v>
      </c>
      <c r="J44">
        <v>3139</v>
      </c>
      <c r="K44">
        <v>1830</v>
      </c>
      <c r="L44">
        <v>53</v>
      </c>
      <c r="M44">
        <v>29</v>
      </c>
      <c r="N44">
        <v>11</v>
      </c>
      <c r="O44">
        <v>24</v>
      </c>
      <c r="P44">
        <v>10</v>
      </c>
      <c r="Q44">
        <v>2.393617021276595</v>
      </c>
      <c r="R44">
        <v>1.436170212765957</v>
      </c>
      <c r="S44">
        <v>0.74468085106382975</v>
      </c>
      <c r="T44">
        <v>26.276595744680851</v>
      </c>
      <c r="U44">
        <v>166.968085106383</v>
      </c>
      <c r="V44">
        <v>97.340425531914889</v>
      </c>
      <c r="W44">
        <v>2.8191489361702131</v>
      </c>
      <c r="X44">
        <v>1.542553191489362</v>
      </c>
      <c r="Y44">
        <v>0.58510638297872342</v>
      </c>
      <c r="Z44">
        <v>1.2765957446808509</v>
      </c>
      <c r="AA44">
        <v>0.53191489361702127</v>
      </c>
    </row>
    <row r="45" spans="1:27">
      <c r="A45" t="s">
        <v>97</v>
      </c>
      <c r="B45" t="s">
        <v>157</v>
      </c>
      <c r="C45">
        <v>17.399999999999999</v>
      </c>
      <c r="D45">
        <v>30</v>
      </c>
      <c r="E45">
        <v>13</v>
      </c>
      <c r="F45">
        <v>43.3</v>
      </c>
      <c r="G45">
        <v>13</v>
      </c>
      <c r="H45">
        <v>43.3</v>
      </c>
      <c r="I45">
        <v>429</v>
      </c>
      <c r="J45">
        <v>2097</v>
      </c>
      <c r="K45">
        <v>961</v>
      </c>
      <c r="L45">
        <v>13</v>
      </c>
      <c r="M45">
        <v>11</v>
      </c>
      <c r="N45">
        <v>1</v>
      </c>
      <c r="O45">
        <v>17</v>
      </c>
      <c r="P45">
        <v>18</v>
      </c>
      <c r="Q45">
        <v>1.7241379310344831</v>
      </c>
      <c r="R45">
        <v>0.74712643678160928</v>
      </c>
      <c r="S45">
        <v>0.74712643678160928</v>
      </c>
      <c r="T45">
        <v>24.65517241379311</v>
      </c>
      <c r="U45">
        <v>120.51724137931031</v>
      </c>
      <c r="V45">
        <v>55.229885057471272</v>
      </c>
      <c r="W45">
        <v>0.74712643678160928</v>
      </c>
      <c r="X45">
        <v>0.63218390804597702</v>
      </c>
      <c r="Y45">
        <v>5.7471264367816098E-2</v>
      </c>
      <c r="Z45">
        <v>0.97701149425287359</v>
      </c>
      <c r="AA45">
        <v>1.0344827586206899</v>
      </c>
    </row>
    <row r="46" spans="1:27">
      <c r="A46" t="s">
        <v>81</v>
      </c>
      <c r="B46" t="s">
        <v>159</v>
      </c>
      <c r="C46">
        <v>16.600000000000001</v>
      </c>
      <c r="D46">
        <v>17</v>
      </c>
      <c r="E46">
        <v>7</v>
      </c>
      <c r="F46">
        <v>41.2</v>
      </c>
      <c r="G46">
        <v>8</v>
      </c>
      <c r="H46">
        <v>47.1</v>
      </c>
      <c r="I46">
        <v>492</v>
      </c>
      <c r="J46">
        <v>2030</v>
      </c>
      <c r="K46">
        <v>1106</v>
      </c>
      <c r="L46">
        <v>14</v>
      </c>
      <c r="M46">
        <v>13</v>
      </c>
      <c r="N46">
        <v>2</v>
      </c>
      <c r="O46">
        <v>21</v>
      </c>
      <c r="P46">
        <v>7</v>
      </c>
      <c r="Q46">
        <v>1.024096385542169</v>
      </c>
      <c r="R46">
        <v>0.42168674698795178</v>
      </c>
      <c r="S46">
        <v>0.48192771084337338</v>
      </c>
      <c r="T46">
        <v>29.638554216867469</v>
      </c>
      <c r="U46">
        <v>122.289156626506</v>
      </c>
      <c r="V46">
        <v>66.626506024096386</v>
      </c>
      <c r="W46">
        <v>0.84337349397590355</v>
      </c>
      <c r="X46">
        <v>0.7831325301204819</v>
      </c>
      <c r="Y46">
        <v>0.1204819277108434</v>
      </c>
      <c r="Z46">
        <v>1.2650602409638549</v>
      </c>
      <c r="AA46">
        <v>0.42168674698795178</v>
      </c>
    </row>
    <row r="47" spans="1:27">
      <c r="A47" t="s">
        <v>82</v>
      </c>
      <c r="B47" t="s">
        <v>208</v>
      </c>
      <c r="C47">
        <v>18.2</v>
      </c>
      <c r="D47">
        <v>44</v>
      </c>
      <c r="E47">
        <v>19</v>
      </c>
      <c r="F47">
        <v>43.2</v>
      </c>
      <c r="G47">
        <v>18</v>
      </c>
      <c r="H47">
        <v>40.9</v>
      </c>
      <c r="I47">
        <v>496</v>
      </c>
      <c r="J47">
        <v>3101</v>
      </c>
      <c r="K47">
        <v>1631</v>
      </c>
      <c r="L47">
        <v>48</v>
      </c>
      <c r="M47">
        <v>24</v>
      </c>
      <c r="N47">
        <v>6</v>
      </c>
      <c r="O47">
        <v>38</v>
      </c>
      <c r="P47">
        <v>27</v>
      </c>
      <c r="Q47">
        <v>2.4175824175824179</v>
      </c>
      <c r="R47">
        <v>1.043956043956044</v>
      </c>
      <c r="S47">
        <v>0.98901098901098905</v>
      </c>
      <c r="T47">
        <v>27.252747252747259</v>
      </c>
      <c r="U47">
        <v>170.38461538461539</v>
      </c>
      <c r="V47">
        <v>89.615384615384613</v>
      </c>
      <c r="W47">
        <v>2.6373626373626369</v>
      </c>
      <c r="X47">
        <v>1.3186813186813191</v>
      </c>
      <c r="Y47">
        <v>0.32967032967032972</v>
      </c>
      <c r="Z47">
        <v>2.087912087912088</v>
      </c>
      <c r="AA47">
        <v>1.483516483516484</v>
      </c>
    </row>
    <row r="48" spans="1:27">
      <c r="A48" t="s">
        <v>87</v>
      </c>
      <c r="B48" t="s">
        <v>208</v>
      </c>
      <c r="C48">
        <v>16</v>
      </c>
      <c r="D48">
        <v>7</v>
      </c>
      <c r="E48">
        <v>3</v>
      </c>
      <c r="F48">
        <v>42.9</v>
      </c>
      <c r="G48">
        <v>2</v>
      </c>
      <c r="H48">
        <v>28.6</v>
      </c>
      <c r="I48">
        <v>379</v>
      </c>
      <c r="J48">
        <v>1712</v>
      </c>
      <c r="K48">
        <v>864</v>
      </c>
      <c r="L48">
        <v>4</v>
      </c>
      <c r="M48">
        <v>2</v>
      </c>
      <c r="N48">
        <v>1</v>
      </c>
      <c r="O48">
        <v>4</v>
      </c>
      <c r="P48">
        <v>3</v>
      </c>
      <c r="Q48">
        <v>0.4375</v>
      </c>
      <c r="R48">
        <v>0.1875</v>
      </c>
      <c r="S48">
        <v>0.125</v>
      </c>
      <c r="T48">
        <v>23.6875</v>
      </c>
      <c r="U48">
        <v>107</v>
      </c>
      <c r="V48">
        <v>54</v>
      </c>
      <c r="W48">
        <v>0.25</v>
      </c>
      <c r="X48">
        <v>0.125</v>
      </c>
      <c r="Y48">
        <v>6.25E-2</v>
      </c>
      <c r="Z48">
        <v>0.25</v>
      </c>
      <c r="AA48">
        <v>0.1875</v>
      </c>
    </row>
    <row r="49" spans="1:27">
      <c r="A49" t="s">
        <v>99</v>
      </c>
      <c r="B49" t="s">
        <v>209</v>
      </c>
      <c r="C49">
        <v>17</v>
      </c>
      <c r="D49">
        <v>0</v>
      </c>
      <c r="E49">
        <v>0</v>
      </c>
      <c r="G49">
        <v>0</v>
      </c>
      <c r="I49">
        <v>319</v>
      </c>
      <c r="J49">
        <v>1984</v>
      </c>
      <c r="K49">
        <v>1372</v>
      </c>
      <c r="L49">
        <v>0</v>
      </c>
      <c r="M49">
        <v>0</v>
      </c>
      <c r="N49">
        <v>0</v>
      </c>
      <c r="O49">
        <v>1</v>
      </c>
      <c r="P49">
        <v>0</v>
      </c>
      <c r="Q49">
        <v>0</v>
      </c>
      <c r="R49">
        <v>0</v>
      </c>
      <c r="S49">
        <v>0</v>
      </c>
      <c r="T49">
        <v>18.764705882352938</v>
      </c>
      <c r="U49">
        <v>116.7058823529412</v>
      </c>
      <c r="V49">
        <v>80.705882352941174</v>
      </c>
      <c r="W49">
        <v>0</v>
      </c>
      <c r="X49">
        <v>0</v>
      </c>
      <c r="Y49">
        <v>0</v>
      </c>
      <c r="Z49">
        <v>5.8823529411764712E-2</v>
      </c>
      <c r="AA49">
        <v>0</v>
      </c>
    </row>
    <row r="50" spans="1:27">
      <c r="A50" t="s">
        <v>88</v>
      </c>
      <c r="B50" t="s">
        <v>209</v>
      </c>
      <c r="C50">
        <v>16</v>
      </c>
      <c r="D50">
        <v>0</v>
      </c>
      <c r="E50">
        <v>0</v>
      </c>
      <c r="G50">
        <v>0</v>
      </c>
      <c r="I50">
        <v>213</v>
      </c>
      <c r="J50">
        <v>1145</v>
      </c>
      <c r="K50">
        <v>657</v>
      </c>
      <c r="L50">
        <v>0</v>
      </c>
      <c r="M50">
        <v>0</v>
      </c>
      <c r="N50">
        <v>0</v>
      </c>
      <c r="O50">
        <v>0</v>
      </c>
      <c r="P50">
        <v>0</v>
      </c>
      <c r="Q50">
        <v>0</v>
      </c>
      <c r="R50">
        <v>0</v>
      </c>
      <c r="S50">
        <v>0</v>
      </c>
      <c r="T50">
        <v>13.3125</v>
      </c>
      <c r="U50">
        <v>71.5625</v>
      </c>
      <c r="V50">
        <v>41.0625</v>
      </c>
      <c r="W50">
        <v>0</v>
      </c>
      <c r="X50">
        <v>0</v>
      </c>
      <c r="Y50">
        <v>0</v>
      </c>
      <c r="Z50">
        <v>0</v>
      </c>
      <c r="AA50">
        <v>0</v>
      </c>
    </row>
    <row r="51" spans="1:27">
      <c r="A51" t="s">
        <v>98</v>
      </c>
      <c r="B51" t="s">
        <v>208</v>
      </c>
      <c r="C51">
        <v>16.2</v>
      </c>
      <c r="D51">
        <v>3</v>
      </c>
      <c r="E51">
        <v>3</v>
      </c>
      <c r="F51">
        <v>100</v>
      </c>
      <c r="G51">
        <v>0</v>
      </c>
      <c r="H51">
        <v>0</v>
      </c>
      <c r="I51">
        <v>502</v>
      </c>
      <c r="J51">
        <v>2510</v>
      </c>
      <c r="K51">
        <v>1184</v>
      </c>
      <c r="L51">
        <v>13</v>
      </c>
      <c r="M51">
        <v>12</v>
      </c>
      <c r="N51">
        <v>1</v>
      </c>
      <c r="O51">
        <v>4</v>
      </c>
      <c r="P51">
        <v>3</v>
      </c>
      <c r="Q51">
        <v>0.1851851851851852</v>
      </c>
      <c r="R51">
        <v>0.1851851851851852</v>
      </c>
      <c r="S51">
        <v>0</v>
      </c>
      <c r="T51">
        <v>30.987654320987659</v>
      </c>
      <c r="U51">
        <v>154.93827160493831</v>
      </c>
      <c r="V51">
        <v>73.086419753086417</v>
      </c>
      <c r="W51">
        <v>0.80246913580246915</v>
      </c>
      <c r="X51">
        <v>0.74074074074074081</v>
      </c>
      <c r="Y51">
        <v>6.1728395061728399E-2</v>
      </c>
      <c r="Z51">
        <v>0.24691358024691359</v>
      </c>
      <c r="AA51">
        <v>0.1851851851851852</v>
      </c>
    </row>
    <row r="52" spans="1:27">
      <c r="A52" t="s">
        <v>92</v>
      </c>
      <c r="B52" t="s">
        <v>208</v>
      </c>
      <c r="C52">
        <v>16.2</v>
      </c>
      <c r="D52">
        <v>3</v>
      </c>
      <c r="E52">
        <v>1</v>
      </c>
      <c r="F52">
        <v>33.299999999999997</v>
      </c>
      <c r="G52">
        <v>2</v>
      </c>
      <c r="H52">
        <v>66.7</v>
      </c>
      <c r="I52">
        <v>272</v>
      </c>
      <c r="J52">
        <v>966</v>
      </c>
      <c r="K52">
        <v>475</v>
      </c>
      <c r="L52">
        <v>10</v>
      </c>
      <c r="M52">
        <v>7</v>
      </c>
      <c r="N52">
        <v>1</v>
      </c>
      <c r="O52">
        <v>7</v>
      </c>
      <c r="P52">
        <v>5</v>
      </c>
      <c r="Q52">
        <v>0.1851851851851852</v>
      </c>
      <c r="R52">
        <v>6.1728395061728399E-2</v>
      </c>
      <c r="S52">
        <v>0.1234567901234568</v>
      </c>
      <c r="T52">
        <v>16.79012345679012</v>
      </c>
      <c r="U52">
        <v>59.629629629629633</v>
      </c>
      <c r="V52">
        <v>29.320987654320991</v>
      </c>
      <c r="W52">
        <v>0.61728395061728403</v>
      </c>
      <c r="X52">
        <v>0.4320987654320988</v>
      </c>
      <c r="Y52">
        <v>6.1728395061728399E-2</v>
      </c>
      <c r="Z52">
        <v>0.4320987654320988</v>
      </c>
      <c r="AA52">
        <v>0.30864197530864201</v>
      </c>
    </row>
    <row r="53" spans="1:27">
      <c r="A53" t="s">
        <v>89</v>
      </c>
      <c r="B53" t="s">
        <v>157</v>
      </c>
      <c r="C53">
        <v>11.5</v>
      </c>
      <c r="D53">
        <v>12</v>
      </c>
      <c r="E53">
        <v>6</v>
      </c>
      <c r="F53">
        <v>50</v>
      </c>
      <c r="G53">
        <v>6</v>
      </c>
      <c r="H53">
        <v>50</v>
      </c>
      <c r="I53">
        <v>279</v>
      </c>
      <c r="J53">
        <v>1219</v>
      </c>
      <c r="K53">
        <v>532</v>
      </c>
      <c r="L53">
        <v>5</v>
      </c>
      <c r="M53">
        <v>4</v>
      </c>
      <c r="N53">
        <v>0</v>
      </c>
      <c r="O53">
        <v>10</v>
      </c>
      <c r="P53">
        <v>8</v>
      </c>
      <c r="Q53">
        <v>1.043478260869565</v>
      </c>
      <c r="R53">
        <v>0.52173913043478259</v>
      </c>
      <c r="S53">
        <v>0.52173913043478259</v>
      </c>
      <c r="T53">
        <v>24.260869565217391</v>
      </c>
      <c r="U53">
        <v>106</v>
      </c>
      <c r="V53">
        <v>46.260869565217391</v>
      </c>
      <c r="W53">
        <v>0.43478260869565222</v>
      </c>
      <c r="X53">
        <v>0.34782608695652167</v>
      </c>
      <c r="Y53">
        <v>0</v>
      </c>
      <c r="Z53">
        <v>0.86956521739130432</v>
      </c>
      <c r="AA53">
        <v>0.69565217391304346</v>
      </c>
    </row>
    <row r="54" spans="1:27">
      <c r="A54" t="s">
        <v>84</v>
      </c>
      <c r="B54" t="s">
        <v>210</v>
      </c>
      <c r="C54">
        <v>11.6</v>
      </c>
      <c r="D54">
        <v>16</v>
      </c>
      <c r="E54">
        <v>8</v>
      </c>
      <c r="F54">
        <v>50</v>
      </c>
      <c r="G54">
        <v>7</v>
      </c>
      <c r="H54">
        <v>43.8</v>
      </c>
      <c r="I54">
        <v>168</v>
      </c>
      <c r="J54">
        <v>748</v>
      </c>
      <c r="K54">
        <v>320</v>
      </c>
      <c r="L54">
        <v>8</v>
      </c>
      <c r="M54">
        <v>6</v>
      </c>
      <c r="N54">
        <v>6</v>
      </c>
      <c r="O54">
        <v>38</v>
      </c>
      <c r="P54">
        <v>11</v>
      </c>
      <c r="Q54">
        <v>1.3793103448275861</v>
      </c>
      <c r="R54">
        <v>0.68965517241379315</v>
      </c>
      <c r="S54">
        <v>0.60344827586206895</v>
      </c>
      <c r="T54">
        <v>14.482758620689649</v>
      </c>
      <c r="U54">
        <v>64.482758620689651</v>
      </c>
      <c r="V54">
        <v>27.58620689655173</v>
      </c>
      <c r="W54">
        <v>0.68965517241379315</v>
      </c>
      <c r="X54">
        <v>0.51724137931034486</v>
      </c>
      <c r="Y54">
        <v>0.51724137931034486</v>
      </c>
      <c r="Z54">
        <v>3.2758620689655169</v>
      </c>
      <c r="AA54">
        <v>0.94827586206896552</v>
      </c>
    </row>
    <row r="55" spans="1:27">
      <c r="A55" t="s">
        <v>100</v>
      </c>
      <c r="B55" t="s">
        <v>214</v>
      </c>
      <c r="C55">
        <v>9.3000000000000007</v>
      </c>
      <c r="D55">
        <v>14</v>
      </c>
      <c r="E55">
        <v>3</v>
      </c>
      <c r="F55">
        <v>21.4</v>
      </c>
      <c r="G55">
        <v>11</v>
      </c>
      <c r="H55">
        <v>78.599999999999994</v>
      </c>
      <c r="I55">
        <v>249</v>
      </c>
      <c r="J55">
        <v>1039</v>
      </c>
      <c r="K55">
        <v>532</v>
      </c>
      <c r="L55">
        <v>10</v>
      </c>
      <c r="M55">
        <v>15</v>
      </c>
      <c r="N55">
        <v>1</v>
      </c>
      <c r="O55">
        <v>9</v>
      </c>
      <c r="P55">
        <v>8</v>
      </c>
      <c r="Q55">
        <v>1.5053763440860219</v>
      </c>
      <c r="R55">
        <v>0.32258064516129031</v>
      </c>
      <c r="S55">
        <v>1.182795698924731</v>
      </c>
      <c r="T55">
        <v>26.7741935483871</v>
      </c>
      <c r="U55">
        <v>111.72043010752689</v>
      </c>
      <c r="V55">
        <v>57.204301075268823</v>
      </c>
      <c r="W55">
        <v>1.075268817204301</v>
      </c>
      <c r="X55">
        <v>1.612903225806452</v>
      </c>
      <c r="Y55">
        <v>0.1075268817204301</v>
      </c>
      <c r="Z55">
        <v>0.96774193548387089</v>
      </c>
      <c r="AA55">
        <v>0.86021505376344076</v>
      </c>
    </row>
    <row r="56" spans="1:27">
      <c r="A56" t="s">
        <v>101</v>
      </c>
      <c r="B56" t="s">
        <v>208</v>
      </c>
      <c r="C56">
        <v>8.9</v>
      </c>
      <c r="D56">
        <v>1</v>
      </c>
      <c r="E56">
        <v>1</v>
      </c>
      <c r="F56">
        <v>100</v>
      </c>
      <c r="G56">
        <v>0</v>
      </c>
      <c r="H56">
        <v>0</v>
      </c>
      <c r="I56">
        <v>210</v>
      </c>
      <c r="J56">
        <v>932</v>
      </c>
      <c r="K56">
        <v>577</v>
      </c>
      <c r="L56">
        <v>10</v>
      </c>
      <c r="M56">
        <v>10</v>
      </c>
      <c r="N56">
        <v>1</v>
      </c>
      <c r="O56">
        <v>7</v>
      </c>
      <c r="P56">
        <v>3</v>
      </c>
      <c r="Q56">
        <v>0.11235955056179769</v>
      </c>
      <c r="R56">
        <v>0.11235955056179769</v>
      </c>
      <c r="S56">
        <v>0</v>
      </c>
      <c r="T56">
        <v>23.59550561797753</v>
      </c>
      <c r="U56">
        <v>104.71910112359549</v>
      </c>
      <c r="V56">
        <v>64.831460674157299</v>
      </c>
      <c r="W56">
        <v>1.1235955056179769</v>
      </c>
      <c r="X56">
        <v>1.1235955056179769</v>
      </c>
      <c r="Y56">
        <v>0.11235955056179769</v>
      </c>
      <c r="Z56">
        <v>0.78651685393258419</v>
      </c>
      <c r="AA56">
        <v>0.33707865168539319</v>
      </c>
    </row>
    <row r="57" spans="1:27">
      <c r="A57" t="s">
        <v>102</v>
      </c>
      <c r="B57" t="s">
        <v>208</v>
      </c>
      <c r="C57">
        <v>8.6999999999999993</v>
      </c>
      <c r="D57">
        <v>0</v>
      </c>
      <c r="E57">
        <v>0</v>
      </c>
      <c r="G57">
        <v>0</v>
      </c>
      <c r="I57">
        <v>217</v>
      </c>
      <c r="J57">
        <v>1082</v>
      </c>
      <c r="K57">
        <v>429</v>
      </c>
      <c r="L57">
        <v>1</v>
      </c>
      <c r="M57">
        <v>0</v>
      </c>
      <c r="N57">
        <v>0</v>
      </c>
      <c r="O57">
        <v>3</v>
      </c>
      <c r="P57">
        <v>0</v>
      </c>
      <c r="Q57">
        <v>0</v>
      </c>
      <c r="R57">
        <v>0</v>
      </c>
      <c r="S57">
        <v>0</v>
      </c>
      <c r="T57">
        <v>24.942528735632191</v>
      </c>
      <c r="U57">
        <v>124.367816091954</v>
      </c>
      <c r="V57">
        <v>49.310344827586214</v>
      </c>
      <c r="W57">
        <v>0.1149425287356322</v>
      </c>
      <c r="X57">
        <v>0</v>
      </c>
      <c r="Y57">
        <v>0</v>
      </c>
      <c r="Z57">
        <v>0.34482758620689657</v>
      </c>
      <c r="AA57">
        <v>0</v>
      </c>
    </row>
    <row r="58" spans="1:27">
      <c r="A58" t="s">
        <v>103</v>
      </c>
      <c r="B58" t="s">
        <v>210</v>
      </c>
      <c r="C58">
        <v>6.7</v>
      </c>
      <c r="D58">
        <v>24</v>
      </c>
      <c r="E58">
        <v>9</v>
      </c>
      <c r="F58">
        <v>37.5</v>
      </c>
      <c r="G58">
        <v>12</v>
      </c>
      <c r="H58">
        <v>50</v>
      </c>
      <c r="I58">
        <v>144</v>
      </c>
      <c r="J58">
        <v>914</v>
      </c>
      <c r="K58">
        <v>409</v>
      </c>
      <c r="L58">
        <v>19</v>
      </c>
      <c r="M58">
        <v>9</v>
      </c>
      <c r="N58">
        <v>9</v>
      </c>
      <c r="O58">
        <v>16</v>
      </c>
      <c r="P58">
        <v>10</v>
      </c>
      <c r="Q58">
        <v>3.5820895522388061</v>
      </c>
      <c r="R58">
        <v>1.3432835820895519</v>
      </c>
      <c r="S58">
        <v>1.791044776119403</v>
      </c>
      <c r="T58">
        <v>21.49253731343283</v>
      </c>
      <c r="U58">
        <v>136.41791044776119</v>
      </c>
      <c r="V58">
        <v>61.044776119402982</v>
      </c>
      <c r="W58">
        <v>2.8358208955223878</v>
      </c>
      <c r="X58">
        <v>1.3432835820895519</v>
      </c>
      <c r="Y58">
        <v>1.3432835820895519</v>
      </c>
      <c r="Z58">
        <v>2.3880597014925371</v>
      </c>
      <c r="AA58">
        <v>1.4925373134328359</v>
      </c>
    </row>
    <row r="59" spans="1:27">
      <c r="A59" t="s">
        <v>104</v>
      </c>
      <c r="B59" t="s">
        <v>208</v>
      </c>
      <c r="C59">
        <v>5.0999999999999996</v>
      </c>
      <c r="D59">
        <v>9</v>
      </c>
      <c r="E59">
        <v>6</v>
      </c>
      <c r="F59">
        <v>66.7</v>
      </c>
      <c r="G59">
        <v>3</v>
      </c>
      <c r="H59">
        <v>33.299999999999997</v>
      </c>
      <c r="I59">
        <v>166</v>
      </c>
      <c r="J59">
        <v>940</v>
      </c>
      <c r="K59">
        <v>564</v>
      </c>
      <c r="L59">
        <v>14</v>
      </c>
      <c r="M59">
        <v>12</v>
      </c>
      <c r="N59">
        <v>2</v>
      </c>
      <c r="O59">
        <v>10</v>
      </c>
      <c r="P59">
        <v>4</v>
      </c>
      <c r="Q59">
        <v>1.7647058823529409</v>
      </c>
      <c r="R59">
        <v>1.1764705882352939</v>
      </c>
      <c r="S59">
        <v>0.58823529411764708</v>
      </c>
      <c r="T59">
        <v>32.549019607843142</v>
      </c>
      <c r="U59">
        <v>184.31372549019611</v>
      </c>
      <c r="V59">
        <v>110.58823529411769</v>
      </c>
      <c r="W59">
        <v>2.7450980392156858</v>
      </c>
      <c r="X59">
        <v>2.3529411764705879</v>
      </c>
      <c r="Y59">
        <v>0.39215686274509809</v>
      </c>
      <c r="Z59">
        <v>1.9607843137254899</v>
      </c>
      <c r="AA59">
        <v>0.78431372549019618</v>
      </c>
    </row>
    <row r="60" spans="1:27">
      <c r="A60" t="s">
        <v>105</v>
      </c>
      <c r="B60" t="s">
        <v>209</v>
      </c>
      <c r="C60">
        <v>5</v>
      </c>
      <c r="D60">
        <v>0</v>
      </c>
      <c r="E60">
        <v>0</v>
      </c>
      <c r="G60">
        <v>0</v>
      </c>
      <c r="I60">
        <v>94</v>
      </c>
      <c r="J60">
        <v>476</v>
      </c>
      <c r="K60">
        <v>265</v>
      </c>
      <c r="L60">
        <v>0</v>
      </c>
      <c r="M60">
        <v>0</v>
      </c>
      <c r="N60">
        <v>0</v>
      </c>
      <c r="O60">
        <v>0</v>
      </c>
      <c r="P60">
        <v>0</v>
      </c>
      <c r="Q60">
        <v>0</v>
      </c>
      <c r="R60">
        <v>0</v>
      </c>
      <c r="S60">
        <v>0</v>
      </c>
      <c r="T60">
        <v>18.8</v>
      </c>
      <c r="U60">
        <v>95.2</v>
      </c>
      <c r="V60">
        <v>53</v>
      </c>
      <c r="W60">
        <v>0</v>
      </c>
      <c r="X60">
        <v>0</v>
      </c>
      <c r="Y60">
        <v>0</v>
      </c>
      <c r="Z60">
        <v>0</v>
      </c>
      <c r="AA60">
        <v>0</v>
      </c>
    </row>
    <row r="61" spans="1:27">
      <c r="A61" t="s">
        <v>106</v>
      </c>
      <c r="B61" t="s">
        <v>208</v>
      </c>
      <c r="C61">
        <v>4.9000000000000004</v>
      </c>
      <c r="D61">
        <v>0</v>
      </c>
      <c r="E61">
        <v>0</v>
      </c>
      <c r="G61">
        <v>0</v>
      </c>
      <c r="I61">
        <v>105</v>
      </c>
      <c r="J61">
        <v>410</v>
      </c>
      <c r="K61">
        <v>111</v>
      </c>
      <c r="L61">
        <v>0</v>
      </c>
      <c r="M61">
        <v>0</v>
      </c>
      <c r="N61">
        <v>0</v>
      </c>
      <c r="O61">
        <v>0</v>
      </c>
      <c r="P61">
        <v>0</v>
      </c>
      <c r="Q61">
        <v>0</v>
      </c>
      <c r="R61">
        <v>0</v>
      </c>
      <c r="S61">
        <v>0</v>
      </c>
      <c r="T61">
        <v>21.428571428571431</v>
      </c>
      <c r="U61">
        <v>83.673469387755091</v>
      </c>
      <c r="V61">
        <v>22.65306122448979</v>
      </c>
      <c r="W61">
        <v>0</v>
      </c>
      <c r="X61">
        <v>0</v>
      </c>
      <c r="Y61">
        <v>0</v>
      </c>
      <c r="Z61">
        <v>0</v>
      </c>
      <c r="AA61">
        <v>0</v>
      </c>
    </row>
    <row r="62" spans="1:27">
      <c r="A62" t="s">
        <v>107</v>
      </c>
      <c r="B62" t="s">
        <v>208</v>
      </c>
      <c r="C62">
        <v>4.5999999999999996</v>
      </c>
      <c r="D62">
        <v>0</v>
      </c>
      <c r="E62">
        <v>0</v>
      </c>
      <c r="G62">
        <v>0</v>
      </c>
      <c r="I62">
        <v>102</v>
      </c>
      <c r="J62">
        <v>365</v>
      </c>
      <c r="K62">
        <v>177</v>
      </c>
      <c r="L62">
        <v>1</v>
      </c>
      <c r="M62">
        <v>0</v>
      </c>
      <c r="N62">
        <v>0</v>
      </c>
      <c r="O62">
        <v>3</v>
      </c>
      <c r="P62">
        <v>0</v>
      </c>
      <c r="Q62">
        <v>0</v>
      </c>
      <c r="R62">
        <v>0</v>
      </c>
      <c r="S62">
        <v>0</v>
      </c>
      <c r="T62">
        <v>22.173913043478262</v>
      </c>
      <c r="U62">
        <v>79.34782608695653</v>
      </c>
      <c r="V62">
        <v>38.478260869565219</v>
      </c>
      <c r="W62">
        <v>0.21739130434782611</v>
      </c>
      <c r="X62">
        <v>0</v>
      </c>
      <c r="Y62">
        <v>0</v>
      </c>
      <c r="Z62">
        <v>0.65217391304347827</v>
      </c>
      <c r="AA62">
        <v>0</v>
      </c>
    </row>
    <row r="63" spans="1:27">
      <c r="A63" t="s">
        <v>108</v>
      </c>
      <c r="B63" t="s">
        <v>208</v>
      </c>
      <c r="C63">
        <v>4.2</v>
      </c>
      <c r="D63">
        <v>2</v>
      </c>
      <c r="E63">
        <v>1</v>
      </c>
      <c r="F63">
        <v>50</v>
      </c>
      <c r="G63">
        <v>1</v>
      </c>
      <c r="H63">
        <v>50</v>
      </c>
      <c r="I63">
        <v>147</v>
      </c>
      <c r="J63">
        <v>692</v>
      </c>
      <c r="K63">
        <v>361</v>
      </c>
      <c r="L63">
        <v>1</v>
      </c>
      <c r="M63">
        <v>1</v>
      </c>
      <c r="N63">
        <v>0</v>
      </c>
      <c r="O63">
        <v>3</v>
      </c>
      <c r="P63">
        <v>1</v>
      </c>
      <c r="Q63">
        <v>0.47619047619047622</v>
      </c>
      <c r="R63">
        <v>0.23809523809523811</v>
      </c>
      <c r="S63">
        <v>0.23809523809523811</v>
      </c>
      <c r="T63">
        <v>35</v>
      </c>
      <c r="U63">
        <v>164.76190476190479</v>
      </c>
      <c r="V63">
        <v>85.952380952380949</v>
      </c>
      <c r="W63">
        <v>0.23809523809523811</v>
      </c>
      <c r="X63">
        <v>0.23809523809523811</v>
      </c>
      <c r="Y63">
        <v>0</v>
      </c>
      <c r="Z63">
        <v>0.7142857142857143</v>
      </c>
      <c r="AA63">
        <v>0.23809523809523811</v>
      </c>
    </row>
    <row r="64" spans="1:27">
      <c r="A64" t="s">
        <v>109</v>
      </c>
      <c r="B64" t="s">
        <v>211</v>
      </c>
      <c r="C64">
        <v>2.6</v>
      </c>
      <c r="D64">
        <v>7</v>
      </c>
      <c r="E64">
        <v>2</v>
      </c>
      <c r="F64">
        <v>28.6</v>
      </c>
      <c r="G64">
        <v>3</v>
      </c>
      <c r="H64">
        <v>42.9</v>
      </c>
      <c r="I64">
        <v>50</v>
      </c>
      <c r="J64">
        <v>372</v>
      </c>
      <c r="K64">
        <v>205</v>
      </c>
      <c r="L64">
        <v>8</v>
      </c>
      <c r="M64">
        <v>4</v>
      </c>
      <c r="N64">
        <v>3</v>
      </c>
      <c r="O64">
        <v>4</v>
      </c>
      <c r="P64">
        <v>2</v>
      </c>
      <c r="Q64">
        <v>2.6923076923076921</v>
      </c>
      <c r="R64">
        <v>0.76923076923076916</v>
      </c>
      <c r="S64">
        <v>1.153846153846154</v>
      </c>
      <c r="T64">
        <v>19.23076923076923</v>
      </c>
      <c r="U64">
        <v>143.07692307692309</v>
      </c>
      <c r="V64">
        <v>78.84615384615384</v>
      </c>
      <c r="W64">
        <v>3.0769230769230771</v>
      </c>
      <c r="X64">
        <v>1.5384615384615381</v>
      </c>
      <c r="Y64">
        <v>1.153846153846154</v>
      </c>
      <c r="Z64">
        <v>1.5384615384615381</v>
      </c>
      <c r="AA64">
        <v>0.76923076923076916</v>
      </c>
    </row>
    <row r="65" spans="1:27">
      <c r="A65" t="s">
        <v>110</v>
      </c>
      <c r="B65" t="s">
        <v>211</v>
      </c>
      <c r="C65">
        <v>2.6</v>
      </c>
      <c r="D65">
        <v>7</v>
      </c>
      <c r="E65">
        <v>3</v>
      </c>
      <c r="F65">
        <v>42.9</v>
      </c>
      <c r="G65">
        <v>4</v>
      </c>
      <c r="H65">
        <v>57.1</v>
      </c>
      <c r="I65">
        <v>83</v>
      </c>
      <c r="J65">
        <v>327</v>
      </c>
      <c r="K65">
        <v>101</v>
      </c>
      <c r="L65">
        <v>3</v>
      </c>
      <c r="M65">
        <v>2</v>
      </c>
      <c r="N65">
        <v>2</v>
      </c>
      <c r="O65">
        <v>8</v>
      </c>
      <c r="P65">
        <v>4</v>
      </c>
      <c r="Q65">
        <v>2.6923076923076921</v>
      </c>
      <c r="R65">
        <v>1.153846153846154</v>
      </c>
      <c r="S65">
        <v>1.5384615384615381</v>
      </c>
      <c r="T65">
        <v>31.92307692307692</v>
      </c>
      <c r="U65">
        <v>125.7692307692308</v>
      </c>
      <c r="V65">
        <v>38.846153846153847</v>
      </c>
      <c r="W65">
        <v>1.153846153846154</v>
      </c>
      <c r="X65">
        <v>0.76923076923076916</v>
      </c>
      <c r="Y65">
        <v>0.76923076923076916</v>
      </c>
      <c r="Z65">
        <v>3.0769230769230771</v>
      </c>
      <c r="AA65">
        <v>1.5384615384615381</v>
      </c>
    </row>
    <row r="66" spans="1:27">
      <c r="A66" t="s">
        <v>111</v>
      </c>
      <c r="B66" t="s">
        <v>157</v>
      </c>
      <c r="C66">
        <v>2.4</v>
      </c>
      <c r="D66">
        <v>2</v>
      </c>
      <c r="E66">
        <v>1</v>
      </c>
      <c r="F66">
        <v>50</v>
      </c>
      <c r="G66">
        <v>1</v>
      </c>
      <c r="H66">
        <v>50</v>
      </c>
      <c r="I66">
        <v>37</v>
      </c>
      <c r="J66">
        <v>112</v>
      </c>
      <c r="K66">
        <v>46</v>
      </c>
      <c r="L66">
        <v>0</v>
      </c>
      <c r="M66">
        <v>1</v>
      </c>
      <c r="N66">
        <v>0</v>
      </c>
      <c r="O66">
        <v>3</v>
      </c>
      <c r="P66">
        <v>3</v>
      </c>
      <c r="Q66">
        <v>0.83333333333333337</v>
      </c>
      <c r="R66">
        <v>0.41666666666666669</v>
      </c>
      <c r="S66">
        <v>0.41666666666666669</v>
      </c>
      <c r="T66">
        <v>15.41666666666667</v>
      </c>
      <c r="U66">
        <v>46.666666666666671</v>
      </c>
      <c r="V66">
        <v>19.166666666666671</v>
      </c>
      <c r="W66">
        <v>0</v>
      </c>
      <c r="X66">
        <v>0.41666666666666669</v>
      </c>
      <c r="Y66">
        <v>0</v>
      </c>
      <c r="Z66">
        <v>1.25</v>
      </c>
      <c r="AA66">
        <v>1.25</v>
      </c>
    </row>
    <row r="67" spans="1:27">
      <c r="A67" t="s">
        <v>112</v>
      </c>
      <c r="B67" t="s">
        <v>159</v>
      </c>
      <c r="C67">
        <v>0.2</v>
      </c>
      <c r="D67">
        <v>1</v>
      </c>
      <c r="E67">
        <v>0</v>
      </c>
      <c r="F67">
        <v>0</v>
      </c>
      <c r="G67">
        <v>1</v>
      </c>
      <c r="H67">
        <v>100</v>
      </c>
      <c r="I67">
        <v>7</v>
      </c>
      <c r="J67">
        <v>59</v>
      </c>
      <c r="K67">
        <v>43</v>
      </c>
      <c r="L67">
        <v>2</v>
      </c>
      <c r="M67">
        <v>1</v>
      </c>
      <c r="N67">
        <v>0</v>
      </c>
      <c r="O67">
        <v>0</v>
      </c>
      <c r="P67">
        <v>1</v>
      </c>
      <c r="Q67">
        <v>5</v>
      </c>
      <c r="R67">
        <v>0</v>
      </c>
      <c r="S67">
        <v>5</v>
      </c>
      <c r="T67">
        <v>35</v>
      </c>
      <c r="U67">
        <v>295</v>
      </c>
      <c r="V67">
        <v>215</v>
      </c>
      <c r="W67">
        <v>10</v>
      </c>
      <c r="X67">
        <v>5</v>
      </c>
      <c r="Y67">
        <v>0</v>
      </c>
      <c r="Z67">
        <v>0</v>
      </c>
      <c r="AA67">
        <v>5</v>
      </c>
    </row>
    <row r="68" spans="1:27">
      <c r="A68" t="s">
        <v>113</v>
      </c>
      <c r="B68" t="s">
        <v>157</v>
      </c>
      <c r="C68">
        <v>0.1</v>
      </c>
      <c r="D68">
        <v>1</v>
      </c>
      <c r="E68">
        <v>0</v>
      </c>
      <c r="F68">
        <v>0</v>
      </c>
      <c r="G68">
        <v>1</v>
      </c>
      <c r="H68">
        <v>100</v>
      </c>
      <c r="I68">
        <v>2</v>
      </c>
      <c r="J68">
        <v>15</v>
      </c>
      <c r="K68">
        <v>13</v>
      </c>
      <c r="L68">
        <v>0</v>
      </c>
      <c r="M68">
        <v>0</v>
      </c>
      <c r="N68">
        <v>0</v>
      </c>
      <c r="O68">
        <v>0</v>
      </c>
      <c r="P68">
        <v>0</v>
      </c>
      <c r="Q68">
        <v>10</v>
      </c>
      <c r="R68">
        <v>0</v>
      </c>
      <c r="S68">
        <v>10</v>
      </c>
      <c r="T68">
        <v>20</v>
      </c>
      <c r="U68">
        <v>150</v>
      </c>
      <c r="V68">
        <v>130</v>
      </c>
      <c r="W68">
        <v>0</v>
      </c>
      <c r="X68">
        <v>0</v>
      </c>
      <c r="Y68">
        <v>0</v>
      </c>
      <c r="Z68">
        <v>0</v>
      </c>
      <c r="AA68">
        <v>0</v>
      </c>
    </row>
    <row r="69" spans="1:27">
      <c r="A69" t="s">
        <v>114</v>
      </c>
      <c r="B69" t="s">
        <v>210</v>
      </c>
      <c r="C69">
        <v>0.1</v>
      </c>
      <c r="D69">
        <v>0</v>
      </c>
      <c r="E69">
        <v>0</v>
      </c>
      <c r="G69">
        <v>0</v>
      </c>
      <c r="I69">
        <v>4</v>
      </c>
      <c r="J69">
        <v>16</v>
      </c>
      <c r="K69">
        <v>12</v>
      </c>
      <c r="L69">
        <v>0</v>
      </c>
      <c r="M69">
        <v>1</v>
      </c>
      <c r="N69">
        <v>0</v>
      </c>
      <c r="O69">
        <v>0</v>
      </c>
      <c r="P69">
        <v>0</v>
      </c>
      <c r="Q69">
        <v>0</v>
      </c>
      <c r="R69">
        <v>0</v>
      </c>
      <c r="S69">
        <v>0</v>
      </c>
      <c r="T69">
        <v>40</v>
      </c>
      <c r="U69">
        <v>160</v>
      </c>
      <c r="V69">
        <v>120</v>
      </c>
      <c r="W69">
        <v>0</v>
      </c>
      <c r="X69">
        <v>10</v>
      </c>
      <c r="Y69">
        <v>0</v>
      </c>
      <c r="Z69">
        <v>0</v>
      </c>
      <c r="AA69">
        <v>0</v>
      </c>
    </row>
    <row r="70" spans="1:27">
      <c r="A70" t="s">
        <v>94</v>
      </c>
      <c r="C70">
        <v>38</v>
      </c>
      <c r="D70">
        <v>603</v>
      </c>
      <c r="E70">
        <v>275</v>
      </c>
      <c r="F70">
        <v>45.6</v>
      </c>
      <c r="G70">
        <v>268</v>
      </c>
      <c r="H70">
        <v>44.4</v>
      </c>
      <c r="I70">
        <v>10216</v>
      </c>
      <c r="J70">
        <v>54782</v>
      </c>
      <c r="K70">
        <v>29231</v>
      </c>
      <c r="L70">
        <v>604</v>
      </c>
      <c r="M70">
        <v>396</v>
      </c>
      <c r="N70">
        <v>156</v>
      </c>
      <c r="O70">
        <v>527</v>
      </c>
      <c r="P70">
        <v>286</v>
      </c>
      <c r="Q70">
        <v>15.868421052631581</v>
      </c>
      <c r="R70">
        <v>7.2368421052631584</v>
      </c>
      <c r="S70">
        <v>7.0526315789473681</v>
      </c>
      <c r="T70">
        <v>268.84210526315792</v>
      </c>
      <c r="U70">
        <v>1441.6315789473681</v>
      </c>
      <c r="V70">
        <v>769.23684210526312</v>
      </c>
      <c r="W70">
        <v>15.89473684210526</v>
      </c>
      <c r="X70">
        <v>10.42105263157895</v>
      </c>
      <c r="Y70">
        <v>4.1052631578947372</v>
      </c>
      <c r="Z70">
        <v>13.868421052631581</v>
      </c>
      <c r="AA70">
        <v>7.5263157894736841</v>
      </c>
    </row>
    <row r="71" spans="1:27">
      <c r="A71" t="s">
        <v>95</v>
      </c>
      <c r="C71">
        <v>38</v>
      </c>
      <c r="D71">
        <v>685</v>
      </c>
      <c r="E71">
        <v>282</v>
      </c>
      <c r="F71">
        <v>41.2</v>
      </c>
      <c r="G71">
        <v>325</v>
      </c>
      <c r="H71">
        <v>47.4</v>
      </c>
      <c r="I71">
        <v>16411</v>
      </c>
      <c r="J71">
        <v>87453</v>
      </c>
      <c r="K71">
        <v>47491</v>
      </c>
      <c r="L71">
        <v>812</v>
      </c>
      <c r="M71">
        <v>593</v>
      </c>
      <c r="N71">
        <v>193</v>
      </c>
      <c r="O71">
        <v>585</v>
      </c>
      <c r="P71">
        <v>403</v>
      </c>
      <c r="Q71">
        <v>18.026315789473681</v>
      </c>
      <c r="R71">
        <v>7.4210526315789478</v>
      </c>
      <c r="S71">
        <v>8.5526315789473681</v>
      </c>
      <c r="T71">
        <v>431.86842105263162</v>
      </c>
      <c r="U71">
        <v>2301.394736842105</v>
      </c>
      <c r="V71">
        <v>1249.7631578947371</v>
      </c>
      <c r="W71">
        <v>21.368421052631579</v>
      </c>
      <c r="X71">
        <v>15.60526315789474</v>
      </c>
      <c r="Y71">
        <v>5.0789473684210522</v>
      </c>
      <c r="Z71">
        <v>15.39473684210526</v>
      </c>
      <c r="AA71">
        <v>10.60526315789474</v>
      </c>
    </row>
  </sheetData>
  <mergeCells count="8">
    <mergeCell ref="D4:H4"/>
    <mergeCell ref="I4:P4"/>
    <mergeCell ref="Q4:S4"/>
    <mergeCell ref="T4:AA4"/>
    <mergeCell ref="D35:H35"/>
    <mergeCell ref="I35:P35"/>
    <mergeCell ref="Q35:S35"/>
    <mergeCell ref="T35:AA3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8"/>
  <sheetViews>
    <sheetView topLeftCell="A16" workbookViewId="0">
      <selection activeCell="A5" activeCellId="1" sqref="A35:XFD35 A5:XFD5"/>
    </sheetView>
  </sheetViews>
  <sheetFormatPr defaultRowHeight="15"/>
  <sheetData>
    <row r="1" spans="1:11">
      <c r="A1" t="s">
        <v>237</v>
      </c>
    </row>
    <row r="2" spans="1:11">
      <c r="A2" t="s">
        <v>238</v>
      </c>
    </row>
    <row r="3" spans="1:11">
      <c r="A3" t="s">
        <v>239</v>
      </c>
      <c r="H3" t="s">
        <v>240</v>
      </c>
    </row>
    <row r="4" spans="1:11">
      <c r="A4" s="57" t="s">
        <v>45</v>
      </c>
      <c r="B4" s="57" t="s">
        <v>151</v>
      </c>
      <c r="C4" s="57" t="s">
        <v>46</v>
      </c>
      <c r="D4" s="57" t="s">
        <v>241</v>
      </c>
      <c r="E4" s="57" t="s">
        <v>143</v>
      </c>
      <c r="F4" s="57" t="s">
        <v>167</v>
      </c>
      <c r="G4" s="57" t="s">
        <v>57</v>
      </c>
      <c r="H4" s="57" t="s">
        <v>143</v>
      </c>
      <c r="I4" s="57" t="s">
        <v>167</v>
      </c>
      <c r="J4" s="57" t="s">
        <v>57</v>
      </c>
      <c r="K4" s="57" t="s">
        <v>165</v>
      </c>
    </row>
    <row r="5" spans="1:11">
      <c r="A5" t="s">
        <v>76</v>
      </c>
      <c r="B5" t="s">
        <v>208</v>
      </c>
      <c r="C5">
        <v>15</v>
      </c>
      <c r="D5">
        <v>79</v>
      </c>
      <c r="E5">
        <v>8774</v>
      </c>
      <c r="F5">
        <v>3863</v>
      </c>
      <c r="G5">
        <v>43</v>
      </c>
      <c r="H5">
        <v>584.93333333333328</v>
      </c>
      <c r="I5">
        <v>257.53333333333342</v>
      </c>
      <c r="J5">
        <v>2.8666666666666671</v>
      </c>
      <c r="K5">
        <v>44.027809436972873</v>
      </c>
    </row>
    <row r="6" spans="1:11">
      <c r="A6" t="s">
        <v>88</v>
      </c>
      <c r="B6" t="s">
        <v>209</v>
      </c>
      <c r="C6">
        <v>15</v>
      </c>
      <c r="D6">
        <v>50.2</v>
      </c>
      <c r="E6">
        <v>7470</v>
      </c>
      <c r="F6">
        <v>6395</v>
      </c>
      <c r="G6">
        <v>1</v>
      </c>
      <c r="H6">
        <v>498</v>
      </c>
      <c r="I6">
        <v>426.33333333333331</v>
      </c>
      <c r="J6">
        <v>6.6666666666666666E-2</v>
      </c>
      <c r="K6">
        <v>85.609103078982599</v>
      </c>
    </row>
    <row r="7" spans="1:11">
      <c r="A7" t="s">
        <v>78</v>
      </c>
      <c r="B7" t="s">
        <v>208</v>
      </c>
      <c r="C7">
        <v>14.3</v>
      </c>
      <c r="D7">
        <v>74.7</v>
      </c>
      <c r="E7">
        <v>7380</v>
      </c>
      <c r="F7">
        <v>3125</v>
      </c>
      <c r="G7">
        <v>56</v>
      </c>
      <c r="H7">
        <v>516.08391608391605</v>
      </c>
      <c r="I7">
        <v>218.53146853146851</v>
      </c>
      <c r="J7">
        <v>3.9160839160839158</v>
      </c>
      <c r="K7">
        <v>42.344173441734419</v>
      </c>
    </row>
    <row r="8" spans="1:11">
      <c r="A8" t="s">
        <v>74</v>
      </c>
      <c r="B8" t="s">
        <v>208</v>
      </c>
      <c r="C8">
        <v>14</v>
      </c>
      <c r="D8">
        <v>84.3</v>
      </c>
      <c r="E8">
        <v>6645</v>
      </c>
      <c r="F8">
        <v>2510</v>
      </c>
      <c r="G8">
        <v>21</v>
      </c>
      <c r="H8">
        <v>474.64285714285722</v>
      </c>
      <c r="I8">
        <v>179.28571428571431</v>
      </c>
      <c r="J8">
        <v>1.5</v>
      </c>
      <c r="K8">
        <v>37.772761474793079</v>
      </c>
    </row>
    <row r="9" spans="1:11">
      <c r="A9" t="s">
        <v>71</v>
      </c>
      <c r="B9" t="s">
        <v>210</v>
      </c>
      <c r="C9">
        <v>12.7</v>
      </c>
      <c r="D9">
        <v>62.6</v>
      </c>
      <c r="E9">
        <v>1569</v>
      </c>
      <c r="F9">
        <v>358</v>
      </c>
      <c r="G9">
        <v>11</v>
      </c>
      <c r="H9">
        <v>123.54330708661421</v>
      </c>
      <c r="I9">
        <v>28.188976377952759</v>
      </c>
      <c r="J9">
        <v>0.86614173228346458</v>
      </c>
      <c r="K9">
        <v>22.817080943275968</v>
      </c>
    </row>
    <row r="10" spans="1:11">
      <c r="A10" t="s">
        <v>73</v>
      </c>
      <c r="B10" t="s">
        <v>210</v>
      </c>
      <c r="C10">
        <v>11.7</v>
      </c>
      <c r="D10">
        <v>82</v>
      </c>
      <c r="E10">
        <v>4610</v>
      </c>
      <c r="F10">
        <v>946</v>
      </c>
      <c r="G10">
        <v>31</v>
      </c>
      <c r="H10">
        <v>394.01709401709411</v>
      </c>
      <c r="I10">
        <v>80.854700854700866</v>
      </c>
      <c r="J10">
        <v>2.6495726495726499</v>
      </c>
      <c r="K10">
        <v>20.520607375271151</v>
      </c>
    </row>
    <row r="11" spans="1:11">
      <c r="A11" t="s">
        <v>75</v>
      </c>
      <c r="B11" t="s">
        <v>157</v>
      </c>
      <c r="C11">
        <v>12.5</v>
      </c>
      <c r="D11">
        <v>83.6</v>
      </c>
      <c r="E11">
        <v>5531</v>
      </c>
      <c r="F11">
        <v>1168</v>
      </c>
      <c r="G11">
        <v>30</v>
      </c>
      <c r="H11">
        <v>442.48</v>
      </c>
      <c r="I11">
        <v>93.44</v>
      </c>
      <c r="J11">
        <v>2.4</v>
      </c>
      <c r="K11">
        <v>21.117338636774541</v>
      </c>
    </row>
    <row r="12" spans="1:11">
      <c r="A12" t="s">
        <v>72</v>
      </c>
      <c r="B12" t="s">
        <v>157</v>
      </c>
      <c r="C12">
        <v>9.4</v>
      </c>
      <c r="D12">
        <v>74.8</v>
      </c>
      <c r="E12">
        <v>4050</v>
      </c>
      <c r="F12">
        <v>1210</v>
      </c>
      <c r="G12">
        <v>44</v>
      </c>
      <c r="H12">
        <v>430.85106382978722</v>
      </c>
      <c r="I12">
        <v>128.72340425531911</v>
      </c>
      <c r="J12">
        <v>4.6808510638297873</v>
      </c>
      <c r="K12">
        <v>29.876543209876541</v>
      </c>
    </row>
    <row r="13" spans="1:11">
      <c r="A13" t="s">
        <v>80</v>
      </c>
      <c r="B13" t="s">
        <v>159</v>
      </c>
      <c r="C13">
        <v>9.1</v>
      </c>
      <c r="D13">
        <v>79.2</v>
      </c>
      <c r="E13">
        <v>5251</v>
      </c>
      <c r="F13">
        <v>1748</v>
      </c>
      <c r="G13">
        <v>42</v>
      </c>
      <c r="H13">
        <v>577.03296703296701</v>
      </c>
      <c r="I13">
        <v>192.08791208791209</v>
      </c>
      <c r="J13">
        <v>4.6153846153846159</v>
      </c>
      <c r="K13">
        <v>33.288897352885172</v>
      </c>
    </row>
    <row r="14" spans="1:11">
      <c r="A14" t="s">
        <v>79</v>
      </c>
      <c r="B14" t="s">
        <v>210</v>
      </c>
      <c r="C14">
        <v>9</v>
      </c>
      <c r="D14">
        <v>61.5</v>
      </c>
      <c r="E14">
        <v>2370</v>
      </c>
      <c r="F14">
        <v>848</v>
      </c>
      <c r="G14">
        <v>15</v>
      </c>
      <c r="H14">
        <v>263.33333333333331</v>
      </c>
      <c r="I14">
        <v>94.222222222222229</v>
      </c>
      <c r="J14">
        <v>1.666666666666667</v>
      </c>
      <c r="K14">
        <v>35.780590717299567</v>
      </c>
    </row>
    <row r="15" spans="1:11">
      <c r="A15" t="s">
        <v>85</v>
      </c>
      <c r="B15" t="s">
        <v>208</v>
      </c>
      <c r="C15">
        <v>8.8000000000000007</v>
      </c>
      <c r="D15">
        <v>71.099999999999994</v>
      </c>
      <c r="E15">
        <v>3574</v>
      </c>
      <c r="F15">
        <v>1452</v>
      </c>
      <c r="G15">
        <v>28</v>
      </c>
      <c r="H15">
        <v>406.13636363636363</v>
      </c>
      <c r="I15">
        <v>165</v>
      </c>
      <c r="J15">
        <v>3.1818181818181821</v>
      </c>
      <c r="K15">
        <v>40.62674874090655</v>
      </c>
    </row>
    <row r="16" spans="1:11">
      <c r="A16" t="s">
        <v>81</v>
      </c>
      <c r="B16" t="s">
        <v>159</v>
      </c>
      <c r="C16">
        <v>7.8</v>
      </c>
      <c r="D16">
        <v>84.5</v>
      </c>
      <c r="E16">
        <v>4369</v>
      </c>
      <c r="F16">
        <v>1333</v>
      </c>
      <c r="G16">
        <v>26</v>
      </c>
      <c r="H16">
        <v>560.1282051282052</v>
      </c>
      <c r="I16">
        <v>170.89743589743591</v>
      </c>
      <c r="J16">
        <v>3.333333333333333</v>
      </c>
      <c r="K16">
        <v>30.510414282444501</v>
      </c>
    </row>
    <row r="17" spans="1:11">
      <c r="A17" t="s">
        <v>82</v>
      </c>
      <c r="B17" t="s">
        <v>208</v>
      </c>
      <c r="C17">
        <v>6.2</v>
      </c>
      <c r="D17">
        <v>72</v>
      </c>
      <c r="E17">
        <v>2438</v>
      </c>
      <c r="F17">
        <v>981</v>
      </c>
      <c r="G17">
        <v>16</v>
      </c>
      <c r="H17">
        <v>393.22580645161293</v>
      </c>
      <c r="I17">
        <v>158.2258064516129</v>
      </c>
      <c r="J17">
        <v>2.580645161290323</v>
      </c>
      <c r="K17">
        <v>40.237899917965549</v>
      </c>
    </row>
    <row r="18" spans="1:11">
      <c r="A18" t="s">
        <v>86</v>
      </c>
      <c r="B18" t="s">
        <v>157</v>
      </c>
      <c r="C18">
        <v>4.2</v>
      </c>
      <c r="D18">
        <v>79.8</v>
      </c>
      <c r="E18">
        <v>2249</v>
      </c>
      <c r="F18">
        <v>762</v>
      </c>
      <c r="G18">
        <v>16</v>
      </c>
      <c r="H18">
        <v>535.47619047619048</v>
      </c>
      <c r="I18">
        <v>181.42857142857139</v>
      </c>
      <c r="J18">
        <v>3.8095238095238089</v>
      </c>
      <c r="K18">
        <v>33.88172521120498</v>
      </c>
    </row>
    <row r="19" spans="1:11">
      <c r="A19" t="s">
        <v>83</v>
      </c>
      <c r="B19" t="s">
        <v>211</v>
      </c>
      <c r="C19">
        <v>5.3</v>
      </c>
      <c r="D19">
        <v>59.4</v>
      </c>
      <c r="E19">
        <v>916</v>
      </c>
      <c r="F19">
        <v>324</v>
      </c>
      <c r="G19">
        <v>12</v>
      </c>
      <c r="H19">
        <v>172.83018867924531</v>
      </c>
      <c r="I19">
        <v>61.132075471698123</v>
      </c>
      <c r="J19">
        <v>2.2641509433962259</v>
      </c>
      <c r="K19">
        <v>35.37117903930131</v>
      </c>
    </row>
    <row r="20" spans="1:11">
      <c r="A20" t="s">
        <v>89</v>
      </c>
      <c r="B20" t="s">
        <v>157</v>
      </c>
      <c r="C20">
        <v>2.4</v>
      </c>
      <c r="D20">
        <v>76.099999999999994</v>
      </c>
      <c r="E20">
        <v>1305</v>
      </c>
      <c r="F20">
        <v>411</v>
      </c>
      <c r="G20">
        <v>8</v>
      </c>
      <c r="H20">
        <v>543.75</v>
      </c>
      <c r="I20">
        <v>171.25</v>
      </c>
      <c r="J20">
        <v>3.333333333333333</v>
      </c>
      <c r="K20">
        <v>31.494252873563219</v>
      </c>
    </row>
    <row r="21" spans="1:11">
      <c r="A21" t="s">
        <v>84</v>
      </c>
      <c r="B21" t="s">
        <v>210</v>
      </c>
      <c r="C21">
        <v>2.2999999999999998</v>
      </c>
      <c r="D21">
        <v>65.099999999999994</v>
      </c>
      <c r="E21">
        <v>316</v>
      </c>
      <c r="F21">
        <v>39</v>
      </c>
      <c r="G21">
        <v>3</v>
      </c>
      <c r="H21">
        <v>137.39130434782609</v>
      </c>
      <c r="I21">
        <v>16.956521739130441</v>
      </c>
      <c r="J21">
        <v>1.304347826086957</v>
      </c>
      <c r="K21">
        <v>12.341772151898731</v>
      </c>
    </row>
    <row r="22" spans="1:11">
      <c r="A22" t="s">
        <v>87</v>
      </c>
      <c r="B22" t="s">
        <v>208</v>
      </c>
      <c r="C22">
        <v>1</v>
      </c>
      <c r="D22">
        <v>79.599999999999994</v>
      </c>
      <c r="E22">
        <v>833</v>
      </c>
      <c r="F22">
        <v>371</v>
      </c>
      <c r="G22">
        <v>2</v>
      </c>
      <c r="H22">
        <v>833</v>
      </c>
      <c r="I22">
        <v>371</v>
      </c>
      <c r="J22">
        <v>2</v>
      </c>
      <c r="K22">
        <v>44.537815126050432</v>
      </c>
    </row>
    <row r="23" spans="1:11">
      <c r="A23" t="s">
        <v>90</v>
      </c>
      <c r="B23" t="s">
        <v>157</v>
      </c>
      <c r="C23">
        <v>0.2</v>
      </c>
      <c r="D23">
        <v>100</v>
      </c>
      <c r="E23">
        <v>85</v>
      </c>
      <c r="F23">
        <v>6</v>
      </c>
      <c r="G23">
        <v>0</v>
      </c>
      <c r="H23">
        <v>425</v>
      </c>
      <c r="I23">
        <v>30</v>
      </c>
      <c r="J23">
        <v>0</v>
      </c>
      <c r="K23">
        <v>7.0588235294117636</v>
      </c>
    </row>
    <row r="24" spans="1:11">
      <c r="A24" t="s">
        <v>91</v>
      </c>
      <c r="B24" t="s">
        <v>208</v>
      </c>
      <c r="C24">
        <v>1.7</v>
      </c>
      <c r="D24">
        <v>72.099999999999994</v>
      </c>
      <c r="E24">
        <v>444</v>
      </c>
      <c r="F24">
        <v>221</v>
      </c>
      <c r="G24">
        <v>5</v>
      </c>
      <c r="H24">
        <v>261.1764705882353</v>
      </c>
      <c r="I24">
        <v>130</v>
      </c>
      <c r="J24">
        <v>2.9411764705882359</v>
      </c>
      <c r="K24">
        <v>49.774774774774777</v>
      </c>
    </row>
    <row r="25" spans="1:11">
      <c r="A25" t="s">
        <v>77</v>
      </c>
      <c r="B25" t="s">
        <v>211</v>
      </c>
      <c r="C25">
        <v>1.7</v>
      </c>
      <c r="D25">
        <v>68.400000000000006</v>
      </c>
      <c r="E25">
        <v>608</v>
      </c>
      <c r="F25">
        <v>168</v>
      </c>
      <c r="G25">
        <v>4</v>
      </c>
      <c r="H25">
        <v>357.64705882352939</v>
      </c>
      <c r="I25">
        <v>98.82352941176471</v>
      </c>
      <c r="J25">
        <v>2.3529411764705879</v>
      </c>
      <c r="K25">
        <v>27.631578947368421</v>
      </c>
    </row>
    <row r="26" spans="1:11">
      <c r="A26" t="s">
        <v>92</v>
      </c>
      <c r="B26" t="s">
        <v>208</v>
      </c>
      <c r="C26">
        <v>0.4</v>
      </c>
      <c r="D26">
        <v>73.3</v>
      </c>
      <c r="E26">
        <v>299</v>
      </c>
      <c r="F26">
        <v>163</v>
      </c>
      <c r="G26">
        <v>1</v>
      </c>
      <c r="H26">
        <v>747.5</v>
      </c>
      <c r="I26">
        <v>407.5</v>
      </c>
      <c r="J26">
        <v>2.5</v>
      </c>
      <c r="K26">
        <v>54.515050167224082</v>
      </c>
    </row>
    <row r="27" spans="1:11">
      <c r="A27" t="s">
        <v>93</v>
      </c>
      <c r="B27" t="s">
        <v>212</v>
      </c>
      <c r="C27">
        <v>0.3</v>
      </c>
      <c r="D27">
        <v>87.5</v>
      </c>
      <c r="E27">
        <v>86</v>
      </c>
      <c r="F27">
        <v>7</v>
      </c>
      <c r="G27">
        <v>0</v>
      </c>
      <c r="H27">
        <v>286.66666666666669</v>
      </c>
      <c r="I27">
        <v>23.333333333333339</v>
      </c>
      <c r="J27">
        <v>0</v>
      </c>
      <c r="K27">
        <v>8.1395348837209305</v>
      </c>
    </row>
    <row r="28" spans="1:11">
      <c r="A28" t="s">
        <v>94</v>
      </c>
      <c r="C28">
        <v>15</v>
      </c>
      <c r="D28">
        <v>74.7</v>
      </c>
      <c r="E28">
        <v>71172</v>
      </c>
      <c r="F28">
        <v>28409</v>
      </c>
      <c r="G28">
        <v>415</v>
      </c>
      <c r="H28">
        <v>4744.8</v>
      </c>
      <c r="I28">
        <v>1893.9333333333329</v>
      </c>
      <c r="J28">
        <v>27.666666666666671</v>
      </c>
      <c r="K28">
        <v>39.91597819367167</v>
      </c>
    </row>
    <row r="29" spans="1:11">
      <c r="A29" t="s">
        <v>95</v>
      </c>
      <c r="C29">
        <v>15</v>
      </c>
      <c r="D29">
        <v>83</v>
      </c>
      <c r="E29">
        <v>116320</v>
      </c>
      <c r="F29">
        <v>38514</v>
      </c>
      <c r="G29">
        <v>757</v>
      </c>
      <c r="H29">
        <v>7754.666666666667</v>
      </c>
      <c r="I29">
        <v>2567.6</v>
      </c>
      <c r="J29">
        <v>50.466666666666669</v>
      </c>
      <c r="K29">
        <v>33.110385144429159</v>
      </c>
    </row>
    <row r="31" spans="1:11">
      <c r="A31" t="s">
        <v>242</v>
      </c>
    </row>
    <row r="32" spans="1:11">
      <c r="A32" t="s">
        <v>239</v>
      </c>
      <c r="H32" t="s">
        <v>240</v>
      </c>
    </row>
    <row r="33" spans="1:11">
      <c r="A33" s="57" t="s">
        <v>45</v>
      </c>
      <c r="B33" s="57" t="s">
        <v>151</v>
      </c>
      <c r="C33" s="57" t="s">
        <v>46</v>
      </c>
      <c r="D33" s="57" t="s">
        <v>241</v>
      </c>
      <c r="E33" s="57" t="s">
        <v>143</v>
      </c>
      <c r="F33" s="57" t="s">
        <v>167</v>
      </c>
      <c r="G33" s="57" t="s">
        <v>57</v>
      </c>
      <c r="H33" s="57" t="s">
        <v>143</v>
      </c>
      <c r="I33" s="57" t="s">
        <v>167</v>
      </c>
      <c r="J33" s="57" t="s">
        <v>57</v>
      </c>
      <c r="K33" s="57" t="s">
        <v>165</v>
      </c>
    </row>
    <row r="34" spans="1:11">
      <c r="A34" t="s">
        <v>72</v>
      </c>
      <c r="B34" t="s">
        <v>159</v>
      </c>
      <c r="C34">
        <v>35.1</v>
      </c>
      <c r="D34">
        <v>70.599999999999994</v>
      </c>
      <c r="E34">
        <v>18412</v>
      </c>
      <c r="F34">
        <v>6092</v>
      </c>
      <c r="G34">
        <v>170</v>
      </c>
      <c r="H34">
        <v>524.5584045584045</v>
      </c>
      <c r="I34">
        <v>173.56125356125361</v>
      </c>
      <c r="J34">
        <v>4.8433048433048427</v>
      </c>
      <c r="K34">
        <v>33.087117097545082</v>
      </c>
    </row>
    <row r="35" spans="1:11">
      <c r="A35" t="s">
        <v>76</v>
      </c>
      <c r="B35" t="s">
        <v>208</v>
      </c>
      <c r="C35">
        <v>31</v>
      </c>
      <c r="D35">
        <v>76.900000000000006</v>
      </c>
      <c r="E35">
        <v>22984</v>
      </c>
      <c r="F35">
        <v>10571</v>
      </c>
      <c r="G35">
        <v>89</v>
      </c>
      <c r="H35">
        <v>741.41935483870964</v>
      </c>
      <c r="I35">
        <v>341</v>
      </c>
      <c r="J35">
        <v>2.870967741935484</v>
      </c>
      <c r="K35">
        <v>45.992864601461889</v>
      </c>
    </row>
    <row r="36" spans="1:11">
      <c r="A36" t="s">
        <v>79</v>
      </c>
      <c r="B36" t="s">
        <v>211</v>
      </c>
      <c r="C36">
        <v>27</v>
      </c>
      <c r="D36">
        <v>69.900000000000006</v>
      </c>
      <c r="E36">
        <v>6655</v>
      </c>
      <c r="F36">
        <v>1569</v>
      </c>
      <c r="G36">
        <v>49</v>
      </c>
      <c r="H36">
        <v>246.4814814814815</v>
      </c>
      <c r="I36">
        <v>58.111111111111107</v>
      </c>
      <c r="J36">
        <v>1.8148148148148151</v>
      </c>
      <c r="K36">
        <v>23.576258452291508</v>
      </c>
    </row>
    <row r="37" spans="1:11">
      <c r="A37" t="s">
        <v>75</v>
      </c>
      <c r="B37" t="s">
        <v>157</v>
      </c>
      <c r="C37">
        <v>22.1</v>
      </c>
      <c r="D37">
        <v>79.599999999999994</v>
      </c>
      <c r="E37">
        <v>10590</v>
      </c>
      <c r="F37">
        <v>2717</v>
      </c>
      <c r="G37">
        <v>73</v>
      </c>
      <c r="H37">
        <v>479.18552036199088</v>
      </c>
      <c r="I37">
        <v>122.9411764705882</v>
      </c>
      <c r="J37">
        <v>3.303167420814479</v>
      </c>
      <c r="K37">
        <v>25.65627950897073</v>
      </c>
    </row>
    <row r="38" spans="1:11">
      <c r="A38" t="s">
        <v>73</v>
      </c>
      <c r="B38" t="s">
        <v>211</v>
      </c>
      <c r="C38">
        <v>20.6</v>
      </c>
      <c r="D38">
        <v>78</v>
      </c>
      <c r="E38">
        <v>9036</v>
      </c>
      <c r="F38">
        <v>1826</v>
      </c>
      <c r="G38">
        <v>58</v>
      </c>
      <c r="H38">
        <v>438.64077669902912</v>
      </c>
      <c r="I38">
        <v>88.640776699029118</v>
      </c>
      <c r="J38">
        <v>2.8155339805825239</v>
      </c>
      <c r="K38">
        <v>20.20805666223993</v>
      </c>
    </row>
    <row r="39" spans="1:11">
      <c r="A39" t="s">
        <v>71</v>
      </c>
      <c r="B39" t="s">
        <v>210</v>
      </c>
      <c r="C39">
        <v>20.100000000000001</v>
      </c>
      <c r="D39">
        <v>64.2</v>
      </c>
      <c r="E39">
        <v>3415</v>
      </c>
      <c r="F39">
        <v>784</v>
      </c>
      <c r="G39">
        <v>30</v>
      </c>
      <c r="H39">
        <v>169.90049751243779</v>
      </c>
      <c r="I39">
        <v>39.004975124378113</v>
      </c>
      <c r="J39">
        <v>1.4925373134328359</v>
      </c>
      <c r="K39">
        <v>22.957540263543191</v>
      </c>
    </row>
    <row r="40" spans="1:11">
      <c r="A40" t="s">
        <v>90</v>
      </c>
      <c r="B40" t="s">
        <v>157</v>
      </c>
      <c r="C40">
        <v>19.899999999999999</v>
      </c>
      <c r="D40">
        <v>77.7</v>
      </c>
      <c r="E40">
        <v>10498</v>
      </c>
      <c r="F40">
        <v>3239</v>
      </c>
      <c r="G40">
        <v>83</v>
      </c>
      <c r="H40">
        <v>527.53768844221111</v>
      </c>
      <c r="I40">
        <v>162.7638190954774</v>
      </c>
      <c r="J40">
        <v>4.1708542713567844</v>
      </c>
      <c r="K40">
        <v>30.85349590398171</v>
      </c>
    </row>
    <row r="41" spans="1:11">
      <c r="A41" t="s">
        <v>78</v>
      </c>
      <c r="B41" t="s">
        <v>208</v>
      </c>
      <c r="C41">
        <v>18.8</v>
      </c>
      <c r="D41">
        <v>75.2</v>
      </c>
      <c r="E41">
        <v>9610</v>
      </c>
      <c r="F41">
        <v>4012</v>
      </c>
      <c r="G41">
        <v>68</v>
      </c>
      <c r="H41">
        <v>511.17021276595739</v>
      </c>
      <c r="I41">
        <v>213.40425531914889</v>
      </c>
      <c r="J41">
        <v>3.6170212765957439</v>
      </c>
      <c r="K41">
        <v>41.748178980228928</v>
      </c>
    </row>
    <row r="42" spans="1:11">
      <c r="A42" t="s">
        <v>97</v>
      </c>
      <c r="B42" t="s">
        <v>157</v>
      </c>
      <c r="C42">
        <v>17.399999999999999</v>
      </c>
      <c r="D42">
        <v>88.2</v>
      </c>
      <c r="E42">
        <v>9021</v>
      </c>
      <c r="F42">
        <v>2312</v>
      </c>
      <c r="G42">
        <v>45</v>
      </c>
      <c r="H42">
        <v>518.44827586206895</v>
      </c>
      <c r="I42">
        <v>132.87356321839081</v>
      </c>
      <c r="J42">
        <v>2.5862068965517242</v>
      </c>
      <c r="K42">
        <v>25.629087684292209</v>
      </c>
    </row>
    <row r="43" spans="1:11">
      <c r="A43" t="s">
        <v>81</v>
      </c>
      <c r="B43" t="s">
        <v>159</v>
      </c>
      <c r="C43">
        <v>16.600000000000001</v>
      </c>
      <c r="D43">
        <v>84.7</v>
      </c>
      <c r="E43">
        <v>10894</v>
      </c>
      <c r="F43">
        <v>3223</v>
      </c>
      <c r="G43">
        <v>91</v>
      </c>
      <c r="H43">
        <v>656.26506024096375</v>
      </c>
      <c r="I43">
        <v>194.15662650602411</v>
      </c>
      <c r="J43">
        <v>5.4819277108433733</v>
      </c>
      <c r="K43">
        <v>29.585092711584359</v>
      </c>
    </row>
    <row r="44" spans="1:11">
      <c r="A44" t="s">
        <v>82</v>
      </c>
      <c r="B44" t="s">
        <v>208</v>
      </c>
      <c r="C44">
        <v>18.2</v>
      </c>
      <c r="D44">
        <v>66.099999999999994</v>
      </c>
      <c r="E44">
        <v>8061</v>
      </c>
      <c r="F44">
        <v>3375</v>
      </c>
      <c r="G44">
        <v>47</v>
      </c>
      <c r="H44">
        <v>442.91208791208788</v>
      </c>
      <c r="I44">
        <v>185.43956043956041</v>
      </c>
      <c r="J44">
        <v>2.582417582417583</v>
      </c>
      <c r="K44">
        <v>41.868254558987722</v>
      </c>
    </row>
    <row r="45" spans="1:11">
      <c r="A45" t="s">
        <v>87</v>
      </c>
      <c r="B45" t="s">
        <v>208</v>
      </c>
      <c r="C45">
        <v>16</v>
      </c>
      <c r="D45">
        <v>75</v>
      </c>
      <c r="E45">
        <v>9362</v>
      </c>
      <c r="F45">
        <v>4059</v>
      </c>
      <c r="G45">
        <v>32</v>
      </c>
      <c r="H45">
        <v>585.125</v>
      </c>
      <c r="I45">
        <v>253.6875</v>
      </c>
      <c r="J45">
        <v>2</v>
      </c>
      <c r="K45">
        <v>43.356120487075408</v>
      </c>
    </row>
    <row r="46" spans="1:11">
      <c r="A46" t="s">
        <v>99</v>
      </c>
      <c r="B46" t="s">
        <v>209</v>
      </c>
      <c r="C46">
        <v>17</v>
      </c>
      <c r="D46">
        <v>68.900000000000006</v>
      </c>
      <c r="E46">
        <v>12363</v>
      </c>
      <c r="F46">
        <v>9869</v>
      </c>
      <c r="G46">
        <v>0</v>
      </c>
      <c r="H46">
        <v>727.23529411764707</v>
      </c>
      <c r="I46">
        <v>580.52941176470586</v>
      </c>
      <c r="J46">
        <v>0</v>
      </c>
      <c r="K46">
        <v>79.826902855294023</v>
      </c>
    </row>
    <row r="47" spans="1:11">
      <c r="A47" t="s">
        <v>88</v>
      </c>
      <c r="B47" t="s">
        <v>209</v>
      </c>
      <c r="C47">
        <v>16</v>
      </c>
      <c r="D47">
        <v>69.599999999999994</v>
      </c>
      <c r="E47">
        <v>7675</v>
      </c>
      <c r="F47">
        <v>5788</v>
      </c>
      <c r="G47">
        <v>0</v>
      </c>
      <c r="H47">
        <v>479.6875</v>
      </c>
      <c r="I47">
        <v>361.75</v>
      </c>
      <c r="J47">
        <v>0</v>
      </c>
      <c r="K47">
        <v>75.413680781758956</v>
      </c>
    </row>
    <row r="48" spans="1:11">
      <c r="A48" t="s">
        <v>98</v>
      </c>
      <c r="B48" t="s">
        <v>208</v>
      </c>
      <c r="C48">
        <v>16.2</v>
      </c>
      <c r="D48">
        <v>79.7</v>
      </c>
      <c r="E48">
        <v>11418</v>
      </c>
      <c r="F48">
        <v>4223</v>
      </c>
      <c r="G48">
        <v>39</v>
      </c>
      <c r="H48">
        <v>704.81481481481489</v>
      </c>
      <c r="I48">
        <v>260.67901234567898</v>
      </c>
      <c r="J48">
        <v>2.407407407407407</v>
      </c>
      <c r="K48">
        <v>36.985461551935543</v>
      </c>
    </row>
    <row r="49" spans="1:11">
      <c r="A49" t="s">
        <v>92</v>
      </c>
      <c r="B49" t="s">
        <v>208</v>
      </c>
      <c r="C49">
        <v>16.2</v>
      </c>
      <c r="D49">
        <v>71.900000000000006</v>
      </c>
      <c r="E49">
        <v>6959</v>
      </c>
      <c r="F49">
        <v>2983</v>
      </c>
      <c r="G49">
        <v>42</v>
      </c>
      <c r="H49">
        <v>429.5679012345679</v>
      </c>
      <c r="I49">
        <v>184.1358024691358</v>
      </c>
      <c r="J49">
        <v>2.592592592592593</v>
      </c>
      <c r="K49">
        <v>42.86535421755999</v>
      </c>
    </row>
    <row r="50" spans="1:11">
      <c r="A50" t="s">
        <v>89</v>
      </c>
      <c r="B50" t="s">
        <v>157</v>
      </c>
      <c r="C50">
        <v>11.5</v>
      </c>
      <c r="D50">
        <v>79.8</v>
      </c>
      <c r="E50">
        <v>5477</v>
      </c>
      <c r="F50">
        <v>1680</v>
      </c>
      <c r="G50">
        <v>44</v>
      </c>
      <c r="H50">
        <v>476.26086956521738</v>
      </c>
      <c r="I50">
        <v>146.0869565217391</v>
      </c>
      <c r="J50">
        <v>3.8260869565217388</v>
      </c>
      <c r="K50">
        <v>30.673726492605439</v>
      </c>
    </row>
    <row r="51" spans="1:11">
      <c r="A51" t="s">
        <v>84</v>
      </c>
      <c r="B51" t="s">
        <v>210</v>
      </c>
      <c r="C51">
        <v>11.6</v>
      </c>
      <c r="D51">
        <v>72.599999999999994</v>
      </c>
      <c r="E51">
        <v>1594</v>
      </c>
      <c r="F51">
        <v>312</v>
      </c>
      <c r="G51">
        <v>14</v>
      </c>
      <c r="H51">
        <v>137.41379310344831</v>
      </c>
      <c r="I51">
        <v>26.896551724137929</v>
      </c>
      <c r="J51">
        <v>1.2068965517241379</v>
      </c>
      <c r="K51">
        <v>19.573400250941031</v>
      </c>
    </row>
    <row r="52" spans="1:11">
      <c r="A52" t="s">
        <v>100</v>
      </c>
      <c r="B52" t="s">
        <v>214</v>
      </c>
      <c r="C52">
        <v>9.3000000000000007</v>
      </c>
      <c r="D52">
        <v>77.7</v>
      </c>
      <c r="E52">
        <v>5238</v>
      </c>
      <c r="F52">
        <v>2147</v>
      </c>
      <c r="G52">
        <v>47</v>
      </c>
      <c r="H52">
        <v>563.22580645161281</v>
      </c>
      <c r="I52">
        <v>230.8602150537634</v>
      </c>
      <c r="J52">
        <v>5.053763440860215</v>
      </c>
      <c r="K52">
        <v>40.988927071401299</v>
      </c>
    </row>
    <row r="53" spans="1:11">
      <c r="A53" t="s">
        <v>101</v>
      </c>
      <c r="B53" t="s">
        <v>208</v>
      </c>
      <c r="C53">
        <v>8.9</v>
      </c>
      <c r="D53">
        <v>75.599999999999994</v>
      </c>
      <c r="E53">
        <v>4600</v>
      </c>
      <c r="F53">
        <v>1986</v>
      </c>
      <c r="G53">
        <v>28</v>
      </c>
      <c r="H53">
        <v>516.85393258426961</v>
      </c>
      <c r="I53">
        <v>223.1460674157303</v>
      </c>
      <c r="J53">
        <v>3.1460674157303372</v>
      </c>
      <c r="K53">
        <v>43.173913043478272</v>
      </c>
    </row>
    <row r="54" spans="1:11">
      <c r="A54" t="s">
        <v>102</v>
      </c>
      <c r="B54" t="s">
        <v>208</v>
      </c>
      <c r="C54">
        <v>8.6999999999999993</v>
      </c>
      <c r="D54">
        <v>87.4</v>
      </c>
      <c r="E54">
        <v>5197</v>
      </c>
      <c r="F54">
        <v>1449</v>
      </c>
      <c r="G54">
        <v>8</v>
      </c>
      <c r="H54">
        <v>597.35632183908046</v>
      </c>
      <c r="I54">
        <v>166.55172413793099</v>
      </c>
      <c r="J54">
        <v>0.91954022988505757</v>
      </c>
      <c r="K54">
        <v>27.88147007889167</v>
      </c>
    </row>
    <row r="55" spans="1:11">
      <c r="A55" t="s">
        <v>103</v>
      </c>
      <c r="B55" t="s">
        <v>210</v>
      </c>
      <c r="C55">
        <v>6.7</v>
      </c>
      <c r="D55">
        <v>63.9</v>
      </c>
      <c r="E55">
        <v>1357</v>
      </c>
      <c r="F55">
        <v>327</v>
      </c>
      <c r="G55">
        <v>14</v>
      </c>
      <c r="H55">
        <v>202.53731343283579</v>
      </c>
      <c r="I55">
        <v>48.805970149253731</v>
      </c>
      <c r="J55">
        <v>2.08955223880597</v>
      </c>
      <c r="K55">
        <v>24.097273397199711</v>
      </c>
    </row>
    <row r="56" spans="1:11">
      <c r="A56" t="s">
        <v>104</v>
      </c>
      <c r="B56" t="s">
        <v>208</v>
      </c>
      <c r="C56">
        <v>5.0999999999999996</v>
      </c>
      <c r="D56">
        <v>73.400000000000006</v>
      </c>
      <c r="E56">
        <v>2954</v>
      </c>
      <c r="F56">
        <v>1132</v>
      </c>
      <c r="G56">
        <v>24</v>
      </c>
      <c r="H56">
        <v>579.21568627450984</v>
      </c>
      <c r="I56">
        <v>221.9607843137255</v>
      </c>
      <c r="J56">
        <v>4.7058823529411766</v>
      </c>
      <c r="K56">
        <v>38.320920785375762</v>
      </c>
    </row>
    <row r="57" spans="1:11">
      <c r="A57" t="s">
        <v>105</v>
      </c>
      <c r="B57" t="s">
        <v>209</v>
      </c>
      <c r="C57">
        <v>5</v>
      </c>
      <c r="D57">
        <v>80.099999999999994</v>
      </c>
      <c r="E57">
        <v>3965</v>
      </c>
      <c r="F57">
        <v>2847</v>
      </c>
      <c r="G57">
        <v>1</v>
      </c>
      <c r="H57">
        <v>793</v>
      </c>
      <c r="I57">
        <v>569.4</v>
      </c>
      <c r="J57">
        <v>0.2</v>
      </c>
      <c r="K57">
        <v>71.803278688524586</v>
      </c>
    </row>
    <row r="58" spans="1:11">
      <c r="A58" t="s">
        <v>106</v>
      </c>
      <c r="B58" t="s">
        <v>208</v>
      </c>
      <c r="C58">
        <v>4.9000000000000004</v>
      </c>
      <c r="D58">
        <v>84.1</v>
      </c>
      <c r="E58">
        <v>2910</v>
      </c>
      <c r="F58">
        <v>1068</v>
      </c>
      <c r="G58">
        <v>8</v>
      </c>
      <c r="H58">
        <v>593.87755102040808</v>
      </c>
      <c r="I58">
        <v>217.9591836734694</v>
      </c>
      <c r="J58">
        <v>1.6326530612244901</v>
      </c>
      <c r="K58">
        <v>36.701030927835049</v>
      </c>
    </row>
    <row r="59" spans="1:11">
      <c r="A59" t="s">
        <v>107</v>
      </c>
      <c r="B59" t="s">
        <v>208</v>
      </c>
      <c r="C59">
        <v>4.5999999999999996</v>
      </c>
      <c r="D59">
        <v>73.7</v>
      </c>
      <c r="E59">
        <v>2769</v>
      </c>
      <c r="F59">
        <v>1280</v>
      </c>
      <c r="G59">
        <v>10</v>
      </c>
      <c r="H59">
        <v>601.95652173913049</v>
      </c>
      <c r="I59">
        <v>278.26086956521738</v>
      </c>
      <c r="J59">
        <v>2.1739130434782612</v>
      </c>
      <c r="K59">
        <v>46.226074395088482</v>
      </c>
    </row>
    <row r="60" spans="1:11">
      <c r="A60" t="s">
        <v>108</v>
      </c>
      <c r="B60" t="s">
        <v>208</v>
      </c>
      <c r="C60">
        <v>4.2</v>
      </c>
      <c r="D60">
        <v>85.1</v>
      </c>
      <c r="E60">
        <v>3654</v>
      </c>
      <c r="F60">
        <v>1412</v>
      </c>
      <c r="G60">
        <v>6</v>
      </c>
      <c r="H60">
        <v>870</v>
      </c>
      <c r="I60">
        <v>336.1904761904762</v>
      </c>
      <c r="J60">
        <v>1.428571428571429</v>
      </c>
      <c r="K60">
        <v>38.642583470169683</v>
      </c>
    </row>
    <row r="61" spans="1:11">
      <c r="A61" t="s">
        <v>109</v>
      </c>
      <c r="B61" t="s">
        <v>211</v>
      </c>
      <c r="C61">
        <v>2.6</v>
      </c>
      <c r="D61">
        <v>77</v>
      </c>
      <c r="E61">
        <v>671</v>
      </c>
      <c r="F61">
        <v>143</v>
      </c>
      <c r="G61">
        <v>1</v>
      </c>
      <c r="H61">
        <v>258.07692307692309</v>
      </c>
      <c r="I61">
        <v>55</v>
      </c>
      <c r="J61">
        <v>0.38461538461538458</v>
      </c>
      <c r="K61">
        <v>21.31147540983606</v>
      </c>
    </row>
    <row r="62" spans="1:11">
      <c r="A62" t="s">
        <v>110</v>
      </c>
      <c r="B62" t="s">
        <v>211</v>
      </c>
      <c r="C62">
        <v>2.6</v>
      </c>
      <c r="D62">
        <v>84.3</v>
      </c>
      <c r="E62">
        <v>1768</v>
      </c>
      <c r="F62">
        <v>374</v>
      </c>
      <c r="G62">
        <v>12</v>
      </c>
      <c r="H62">
        <v>680</v>
      </c>
      <c r="I62">
        <v>143.84615384615381</v>
      </c>
      <c r="J62">
        <v>4.615384615384615</v>
      </c>
      <c r="K62">
        <v>21.15384615384615</v>
      </c>
    </row>
    <row r="63" spans="1:11">
      <c r="A63" t="s">
        <v>111</v>
      </c>
      <c r="B63" t="s">
        <v>157</v>
      </c>
      <c r="C63">
        <v>2.4</v>
      </c>
      <c r="D63">
        <v>63.5</v>
      </c>
      <c r="E63">
        <v>604</v>
      </c>
      <c r="F63">
        <v>159</v>
      </c>
      <c r="G63">
        <v>5</v>
      </c>
      <c r="H63">
        <v>251.66666666666671</v>
      </c>
      <c r="I63">
        <v>66.25</v>
      </c>
      <c r="J63">
        <v>2.083333333333333</v>
      </c>
      <c r="K63">
        <v>26.32450331125828</v>
      </c>
    </row>
    <row r="64" spans="1:11">
      <c r="A64" t="s">
        <v>112</v>
      </c>
      <c r="B64" t="s">
        <v>159</v>
      </c>
      <c r="C64">
        <v>0.2</v>
      </c>
      <c r="D64">
        <v>75</v>
      </c>
      <c r="E64">
        <v>89</v>
      </c>
      <c r="F64">
        <v>35</v>
      </c>
      <c r="G64">
        <v>2</v>
      </c>
      <c r="H64">
        <v>445</v>
      </c>
      <c r="I64">
        <v>175</v>
      </c>
      <c r="J64">
        <v>10</v>
      </c>
      <c r="K64">
        <v>39.325842696629223</v>
      </c>
    </row>
    <row r="65" spans="1:11">
      <c r="A65" t="s">
        <v>113</v>
      </c>
      <c r="B65" t="s">
        <v>157</v>
      </c>
      <c r="C65">
        <v>0.1</v>
      </c>
      <c r="D65">
        <v>100</v>
      </c>
      <c r="E65">
        <v>90</v>
      </c>
      <c r="F65">
        <v>31</v>
      </c>
      <c r="G65">
        <v>0</v>
      </c>
      <c r="H65">
        <v>900</v>
      </c>
      <c r="I65">
        <v>310</v>
      </c>
      <c r="J65">
        <v>0</v>
      </c>
      <c r="K65">
        <v>34.444444444444443</v>
      </c>
    </row>
    <row r="66" spans="1:11">
      <c r="A66" t="s">
        <v>114</v>
      </c>
      <c r="B66" t="s">
        <v>210</v>
      </c>
      <c r="C66">
        <v>0.1</v>
      </c>
      <c r="D66">
        <v>50</v>
      </c>
      <c r="E66">
        <v>48</v>
      </c>
      <c r="F66">
        <v>23</v>
      </c>
      <c r="G66">
        <v>0</v>
      </c>
      <c r="H66">
        <v>480</v>
      </c>
      <c r="I66">
        <v>230</v>
      </c>
      <c r="J66">
        <v>0</v>
      </c>
      <c r="K66">
        <v>47.916666666666671</v>
      </c>
    </row>
    <row r="67" spans="1:11">
      <c r="A67" t="s">
        <v>94</v>
      </c>
      <c r="C67">
        <v>38</v>
      </c>
      <c r="D67">
        <v>75.8</v>
      </c>
      <c r="E67">
        <v>209938</v>
      </c>
      <c r="F67">
        <v>83047</v>
      </c>
      <c r="G67">
        <v>1140</v>
      </c>
      <c r="H67">
        <v>5524.6842105263158</v>
      </c>
      <c r="I67">
        <v>2185.447368421052</v>
      </c>
      <c r="J67">
        <v>30</v>
      </c>
      <c r="K67">
        <v>39.557869466223359</v>
      </c>
    </row>
    <row r="68" spans="1:11">
      <c r="A68" t="s">
        <v>95</v>
      </c>
      <c r="C68">
        <v>38</v>
      </c>
      <c r="D68">
        <v>83.2</v>
      </c>
      <c r="E68">
        <v>321849</v>
      </c>
      <c r="F68">
        <v>107533</v>
      </c>
      <c r="G68">
        <v>1901</v>
      </c>
      <c r="H68">
        <v>8469.71052631579</v>
      </c>
      <c r="I68">
        <v>2829.8157894736842</v>
      </c>
      <c r="J68">
        <v>50.026315789473678</v>
      </c>
      <c r="K68">
        <v>33.41100951067115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68"/>
  <sheetViews>
    <sheetView workbookViewId="0">
      <selection activeCell="M8" sqref="M8:N8"/>
    </sheetView>
  </sheetViews>
  <sheetFormatPr defaultRowHeight="15"/>
  <sheetData>
    <row r="1" spans="1:14">
      <c r="A1" t="s">
        <v>243</v>
      </c>
    </row>
    <row r="2" spans="1:14">
      <c r="A2" t="s">
        <v>244</v>
      </c>
    </row>
    <row r="3" spans="1:14">
      <c r="A3" t="s">
        <v>245</v>
      </c>
      <c r="I3" t="s">
        <v>169</v>
      </c>
    </row>
    <row r="4" spans="1:14">
      <c r="A4" s="57" t="s">
        <v>45</v>
      </c>
      <c r="B4" s="57" t="s">
        <v>151</v>
      </c>
      <c r="C4" s="57" t="s">
        <v>46</v>
      </c>
      <c r="D4" s="57" t="s">
        <v>170</v>
      </c>
      <c r="E4" s="57" t="s">
        <v>171</v>
      </c>
      <c r="F4" s="57" t="s">
        <v>172</v>
      </c>
      <c r="G4" s="57" t="s">
        <v>173</v>
      </c>
      <c r="H4" s="57" t="s">
        <v>174</v>
      </c>
      <c r="I4" s="57" t="s">
        <v>175</v>
      </c>
      <c r="J4" s="57" t="s">
        <v>170</v>
      </c>
      <c r="K4" s="57" t="s">
        <v>171</v>
      </c>
      <c r="L4" s="57" t="s">
        <v>172</v>
      </c>
      <c r="M4" s="57" t="s">
        <v>173</v>
      </c>
      <c r="N4" s="57" t="s">
        <v>174</v>
      </c>
    </row>
    <row r="5" spans="1:14">
      <c r="A5" t="s">
        <v>76</v>
      </c>
      <c r="B5" t="s">
        <v>208</v>
      </c>
      <c r="C5">
        <v>15</v>
      </c>
      <c r="D5">
        <v>3</v>
      </c>
      <c r="E5">
        <v>8</v>
      </c>
      <c r="F5">
        <v>50</v>
      </c>
      <c r="G5">
        <v>13</v>
      </c>
      <c r="H5">
        <v>10</v>
      </c>
      <c r="I5">
        <v>56.5</v>
      </c>
      <c r="J5">
        <v>0.2</v>
      </c>
      <c r="K5">
        <v>0.53333333333333333</v>
      </c>
      <c r="L5">
        <v>3.333333333333333</v>
      </c>
      <c r="M5">
        <v>0.8666666666666667</v>
      </c>
      <c r="N5">
        <v>0.66666666666666663</v>
      </c>
    </row>
    <row r="6" spans="1:14">
      <c r="A6" t="s">
        <v>88</v>
      </c>
      <c r="B6" t="s">
        <v>209</v>
      </c>
      <c r="C6">
        <v>15</v>
      </c>
      <c r="D6">
        <v>0</v>
      </c>
      <c r="E6">
        <v>0</v>
      </c>
      <c r="F6">
        <v>6</v>
      </c>
      <c r="G6">
        <v>8</v>
      </c>
      <c r="H6">
        <v>0</v>
      </c>
      <c r="I6">
        <v>100</v>
      </c>
      <c r="J6">
        <v>0</v>
      </c>
      <c r="K6">
        <v>0</v>
      </c>
      <c r="L6">
        <v>0.4</v>
      </c>
      <c r="M6">
        <v>0.53333333333333333</v>
      </c>
      <c r="N6">
        <v>0</v>
      </c>
    </row>
    <row r="7" spans="1:14">
      <c r="A7" t="s">
        <v>78</v>
      </c>
      <c r="B7" t="s">
        <v>208</v>
      </c>
      <c r="C7">
        <v>14.3</v>
      </c>
      <c r="D7">
        <v>29</v>
      </c>
      <c r="E7">
        <v>20</v>
      </c>
      <c r="F7">
        <v>82</v>
      </c>
      <c r="G7">
        <v>5</v>
      </c>
      <c r="H7">
        <v>10</v>
      </c>
      <c r="I7">
        <v>33.299999999999997</v>
      </c>
      <c r="J7">
        <v>2.0279720279720279</v>
      </c>
      <c r="K7">
        <v>1.398601398601399</v>
      </c>
      <c r="L7">
        <v>5.7342657342657342</v>
      </c>
      <c r="M7">
        <v>0.34965034965034958</v>
      </c>
      <c r="N7">
        <v>0.69930069930069927</v>
      </c>
    </row>
    <row r="8" spans="1:14">
      <c r="A8" t="s">
        <v>74</v>
      </c>
      <c r="B8" t="s">
        <v>208</v>
      </c>
      <c r="C8">
        <v>14</v>
      </c>
      <c r="D8">
        <v>0</v>
      </c>
      <c r="E8">
        <v>12</v>
      </c>
      <c r="F8">
        <v>35</v>
      </c>
      <c r="G8">
        <v>37</v>
      </c>
      <c r="H8">
        <v>19</v>
      </c>
      <c r="I8">
        <v>66.099999999999994</v>
      </c>
      <c r="J8">
        <v>0</v>
      </c>
      <c r="K8">
        <v>0.8571428571428571</v>
      </c>
      <c r="L8">
        <v>2.5</v>
      </c>
      <c r="M8">
        <v>2.6428571428571428</v>
      </c>
      <c r="N8">
        <v>1.357142857142857</v>
      </c>
    </row>
    <row r="9" spans="1:14">
      <c r="A9" t="s">
        <v>71</v>
      </c>
      <c r="B9" t="s">
        <v>210</v>
      </c>
      <c r="C9">
        <v>12.7</v>
      </c>
      <c r="D9">
        <v>1</v>
      </c>
      <c r="E9">
        <v>3</v>
      </c>
      <c r="F9">
        <v>16</v>
      </c>
      <c r="G9">
        <v>38</v>
      </c>
      <c r="H9">
        <v>52</v>
      </c>
      <c r="I9">
        <v>42.2</v>
      </c>
      <c r="J9">
        <v>7.874015748031496E-2</v>
      </c>
      <c r="K9">
        <v>0.23622047244094491</v>
      </c>
      <c r="L9">
        <v>1.2598425196850389</v>
      </c>
      <c r="M9">
        <v>2.992125984251969</v>
      </c>
      <c r="N9">
        <v>4.0944881889763778</v>
      </c>
    </row>
    <row r="10" spans="1:14">
      <c r="A10" t="s">
        <v>73</v>
      </c>
      <c r="B10" t="s">
        <v>210</v>
      </c>
      <c r="C10">
        <v>11.7</v>
      </c>
      <c r="D10">
        <v>33</v>
      </c>
      <c r="E10">
        <v>6</v>
      </c>
      <c r="F10">
        <v>35</v>
      </c>
      <c r="G10">
        <v>0</v>
      </c>
      <c r="H10">
        <v>9</v>
      </c>
      <c r="I10">
        <v>0</v>
      </c>
      <c r="J10">
        <v>2.8205128205128212</v>
      </c>
      <c r="K10">
        <v>0.51282051282051289</v>
      </c>
      <c r="L10">
        <v>2.991452991452991</v>
      </c>
      <c r="M10">
        <v>0</v>
      </c>
      <c r="N10">
        <v>0.76923076923076927</v>
      </c>
    </row>
    <row r="11" spans="1:14">
      <c r="A11" t="s">
        <v>75</v>
      </c>
      <c r="B11" t="s">
        <v>157</v>
      </c>
      <c r="C11">
        <v>12.5</v>
      </c>
      <c r="D11">
        <v>2</v>
      </c>
      <c r="E11">
        <v>15</v>
      </c>
      <c r="F11">
        <v>55</v>
      </c>
      <c r="G11">
        <v>28</v>
      </c>
      <c r="H11">
        <v>18</v>
      </c>
      <c r="I11">
        <v>60.9</v>
      </c>
      <c r="J11">
        <v>0.16</v>
      </c>
      <c r="K11">
        <v>1.2</v>
      </c>
      <c r="L11">
        <v>4.4000000000000004</v>
      </c>
      <c r="M11">
        <v>2.2400000000000002</v>
      </c>
      <c r="N11">
        <v>1.44</v>
      </c>
    </row>
    <row r="12" spans="1:14">
      <c r="A12" t="s">
        <v>72</v>
      </c>
      <c r="B12" t="s">
        <v>157</v>
      </c>
      <c r="C12">
        <v>9.4</v>
      </c>
      <c r="D12">
        <v>9</v>
      </c>
      <c r="E12">
        <v>7</v>
      </c>
      <c r="F12">
        <v>40</v>
      </c>
      <c r="G12">
        <v>12</v>
      </c>
      <c r="H12">
        <v>16</v>
      </c>
      <c r="I12">
        <v>42.9</v>
      </c>
      <c r="J12">
        <v>0.95744680851063824</v>
      </c>
      <c r="K12">
        <v>0.74468085106382975</v>
      </c>
      <c r="L12">
        <v>4.2553191489361701</v>
      </c>
      <c r="M12">
        <v>1.2765957446808509</v>
      </c>
      <c r="N12">
        <v>1.7021276595744681</v>
      </c>
    </row>
    <row r="13" spans="1:14">
      <c r="A13" t="s">
        <v>80</v>
      </c>
      <c r="B13" t="s">
        <v>159</v>
      </c>
      <c r="C13">
        <v>9.1</v>
      </c>
      <c r="D13">
        <v>34</v>
      </c>
      <c r="E13">
        <v>7</v>
      </c>
      <c r="F13">
        <v>56</v>
      </c>
      <c r="G13">
        <v>12</v>
      </c>
      <c r="H13">
        <v>6</v>
      </c>
      <c r="I13">
        <v>66.7</v>
      </c>
      <c r="J13">
        <v>3.7362637362637359</v>
      </c>
      <c r="K13">
        <v>0.76923076923076927</v>
      </c>
      <c r="L13">
        <v>6.1538461538461542</v>
      </c>
      <c r="M13">
        <v>1.3186813186813191</v>
      </c>
      <c r="N13">
        <v>0.65934065934065933</v>
      </c>
    </row>
    <row r="14" spans="1:14">
      <c r="A14" t="s">
        <v>79</v>
      </c>
      <c r="B14" t="s">
        <v>210</v>
      </c>
      <c r="C14">
        <v>9</v>
      </c>
      <c r="D14">
        <v>65</v>
      </c>
      <c r="E14">
        <v>3</v>
      </c>
      <c r="F14">
        <v>32</v>
      </c>
      <c r="G14">
        <v>10</v>
      </c>
      <c r="H14">
        <v>13</v>
      </c>
      <c r="I14">
        <v>43.5</v>
      </c>
      <c r="J14">
        <v>7.2222222222222223</v>
      </c>
      <c r="K14">
        <v>0.33333333333333331</v>
      </c>
      <c r="L14">
        <v>3.5555555555555549</v>
      </c>
      <c r="M14">
        <v>1.1111111111111109</v>
      </c>
      <c r="N14">
        <v>1.444444444444444</v>
      </c>
    </row>
    <row r="15" spans="1:14">
      <c r="A15" t="s">
        <v>85</v>
      </c>
      <c r="B15" t="s">
        <v>208</v>
      </c>
      <c r="C15">
        <v>8.8000000000000007</v>
      </c>
      <c r="D15">
        <v>13</v>
      </c>
      <c r="E15">
        <v>14</v>
      </c>
      <c r="F15">
        <v>39</v>
      </c>
      <c r="G15">
        <v>1</v>
      </c>
      <c r="H15">
        <v>8</v>
      </c>
      <c r="I15">
        <v>11.1</v>
      </c>
      <c r="J15">
        <v>1.4772727272727271</v>
      </c>
      <c r="K15">
        <v>1.5909090909090911</v>
      </c>
      <c r="L15">
        <v>4.4318181818181817</v>
      </c>
      <c r="M15">
        <v>0.1136363636363636</v>
      </c>
      <c r="N15">
        <v>0.90909090909090906</v>
      </c>
    </row>
    <row r="16" spans="1:14">
      <c r="A16" t="s">
        <v>81</v>
      </c>
      <c r="B16" t="s">
        <v>159</v>
      </c>
      <c r="C16">
        <v>7.8</v>
      </c>
      <c r="D16">
        <v>1</v>
      </c>
      <c r="E16">
        <v>15</v>
      </c>
      <c r="F16">
        <v>40</v>
      </c>
      <c r="G16">
        <v>8</v>
      </c>
      <c r="H16">
        <v>6</v>
      </c>
      <c r="I16">
        <v>57.1</v>
      </c>
      <c r="J16">
        <v>0.12820512820512819</v>
      </c>
      <c r="K16">
        <v>1.9230769230769229</v>
      </c>
      <c r="L16">
        <v>5.1282051282051286</v>
      </c>
      <c r="M16">
        <v>1.025641025641026</v>
      </c>
      <c r="N16">
        <v>0.76923076923076927</v>
      </c>
    </row>
    <row r="17" spans="1:14">
      <c r="A17" t="s">
        <v>82</v>
      </c>
      <c r="B17" t="s">
        <v>208</v>
      </c>
      <c r="C17">
        <v>6.2</v>
      </c>
      <c r="D17">
        <v>14</v>
      </c>
      <c r="E17">
        <v>5</v>
      </c>
      <c r="F17">
        <v>23</v>
      </c>
      <c r="G17">
        <v>10</v>
      </c>
      <c r="H17">
        <v>2</v>
      </c>
      <c r="I17">
        <v>83.3</v>
      </c>
      <c r="J17">
        <v>2.258064516129032</v>
      </c>
      <c r="K17">
        <v>0.80645161290322576</v>
      </c>
      <c r="L17">
        <v>3.709677419354839</v>
      </c>
      <c r="M17">
        <v>1.612903225806452</v>
      </c>
      <c r="N17">
        <v>0.32258064516129031</v>
      </c>
    </row>
    <row r="18" spans="1:14">
      <c r="A18" t="s">
        <v>86</v>
      </c>
      <c r="B18" t="s">
        <v>157</v>
      </c>
      <c r="C18">
        <v>4.2</v>
      </c>
      <c r="D18">
        <v>19</v>
      </c>
      <c r="E18">
        <v>5</v>
      </c>
      <c r="F18">
        <v>18</v>
      </c>
      <c r="G18">
        <v>3</v>
      </c>
      <c r="H18">
        <v>4</v>
      </c>
      <c r="I18">
        <v>42.9</v>
      </c>
      <c r="J18">
        <v>4.5238095238095237</v>
      </c>
      <c r="K18">
        <v>1.19047619047619</v>
      </c>
      <c r="L18">
        <v>4.2857142857142856</v>
      </c>
      <c r="M18">
        <v>0.7142857142857143</v>
      </c>
      <c r="N18">
        <v>0.95238095238095233</v>
      </c>
    </row>
    <row r="19" spans="1:14">
      <c r="A19" t="s">
        <v>83</v>
      </c>
      <c r="B19" t="s">
        <v>211</v>
      </c>
      <c r="C19">
        <v>5.3</v>
      </c>
      <c r="D19">
        <v>13</v>
      </c>
      <c r="E19">
        <v>10</v>
      </c>
      <c r="F19">
        <v>28</v>
      </c>
      <c r="G19">
        <v>13</v>
      </c>
      <c r="H19">
        <v>16</v>
      </c>
      <c r="I19">
        <v>44.8</v>
      </c>
      <c r="J19">
        <v>2.4528301886792452</v>
      </c>
      <c r="K19">
        <v>1.8867924528301889</v>
      </c>
      <c r="L19">
        <v>5.2830188679245289</v>
      </c>
      <c r="M19">
        <v>2.4528301886792452</v>
      </c>
      <c r="N19">
        <v>3.0188679245283021</v>
      </c>
    </row>
    <row r="20" spans="1:14">
      <c r="A20" t="s">
        <v>89</v>
      </c>
      <c r="B20" t="s">
        <v>157</v>
      </c>
      <c r="C20">
        <v>2.4</v>
      </c>
      <c r="D20">
        <v>0</v>
      </c>
      <c r="E20">
        <v>2</v>
      </c>
      <c r="F20">
        <v>18</v>
      </c>
      <c r="G20">
        <v>5</v>
      </c>
      <c r="H20">
        <v>3</v>
      </c>
      <c r="I20">
        <v>62.5</v>
      </c>
      <c r="J20">
        <v>0</v>
      </c>
      <c r="K20">
        <v>0.83333333333333337</v>
      </c>
      <c r="L20">
        <v>7.5</v>
      </c>
      <c r="M20">
        <v>2.083333333333333</v>
      </c>
      <c r="N20">
        <v>1.25</v>
      </c>
    </row>
    <row r="21" spans="1:14">
      <c r="A21" t="s">
        <v>84</v>
      </c>
      <c r="B21" t="s">
        <v>210</v>
      </c>
      <c r="C21">
        <v>2.2999999999999998</v>
      </c>
      <c r="D21">
        <v>1</v>
      </c>
      <c r="E21">
        <v>0</v>
      </c>
      <c r="F21">
        <v>11</v>
      </c>
      <c r="G21">
        <v>6</v>
      </c>
      <c r="H21">
        <v>14</v>
      </c>
      <c r="I21">
        <v>30</v>
      </c>
      <c r="J21">
        <v>0.43478260869565222</v>
      </c>
      <c r="K21">
        <v>0</v>
      </c>
      <c r="L21">
        <v>4.7826086956521747</v>
      </c>
      <c r="M21">
        <v>2.6086956521739131</v>
      </c>
      <c r="N21">
        <v>6.0869565217391308</v>
      </c>
    </row>
    <row r="22" spans="1:14">
      <c r="A22" t="s">
        <v>87</v>
      </c>
      <c r="B22" t="s">
        <v>208</v>
      </c>
      <c r="C22">
        <v>1</v>
      </c>
      <c r="D22">
        <v>0</v>
      </c>
      <c r="E22">
        <v>1</v>
      </c>
      <c r="F22">
        <v>1</v>
      </c>
      <c r="G22">
        <v>4</v>
      </c>
      <c r="H22">
        <v>0</v>
      </c>
      <c r="I22">
        <v>100</v>
      </c>
      <c r="J22">
        <v>0</v>
      </c>
      <c r="K22">
        <v>1</v>
      </c>
      <c r="L22">
        <v>1</v>
      </c>
      <c r="M22">
        <v>4</v>
      </c>
      <c r="N22">
        <v>0</v>
      </c>
    </row>
    <row r="23" spans="1:14">
      <c r="A23" t="s">
        <v>90</v>
      </c>
      <c r="B23" t="s">
        <v>157</v>
      </c>
      <c r="C23">
        <v>0.2</v>
      </c>
      <c r="D23">
        <v>0</v>
      </c>
      <c r="E23">
        <v>0</v>
      </c>
      <c r="F23">
        <v>1</v>
      </c>
      <c r="G23">
        <v>0</v>
      </c>
      <c r="H23">
        <v>0</v>
      </c>
      <c r="J23">
        <v>0</v>
      </c>
      <c r="K23">
        <v>0</v>
      </c>
      <c r="L23">
        <v>5</v>
      </c>
      <c r="M23">
        <v>0</v>
      </c>
      <c r="N23">
        <v>0</v>
      </c>
    </row>
    <row r="24" spans="1:14">
      <c r="A24" t="s">
        <v>91</v>
      </c>
      <c r="B24" t="s">
        <v>208</v>
      </c>
      <c r="C24">
        <v>1.7</v>
      </c>
      <c r="D24">
        <v>0</v>
      </c>
      <c r="E24">
        <v>3</v>
      </c>
      <c r="F24">
        <v>5</v>
      </c>
      <c r="G24">
        <v>1</v>
      </c>
      <c r="H24">
        <v>6</v>
      </c>
      <c r="I24">
        <v>14.3</v>
      </c>
      <c r="J24">
        <v>0</v>
      </c>
      <c r="K24">
        <v>1.7647058823529409</v>
      </c>
      <c r="L24">
        <v>2.9411764705882359</v>
      </c>
      <c r="M24">
        <v>0.58823529411764708</v>
      </c>
      <c r="N24">
        <v>3.5294117647058818</v>
      </c>
    </row>
    <row r="25" spans="1:14">
      <c r="A25" t="s">
        <v>77</v>
      </c>
      <c r="B25" t="s">
        <v>211</v>
      </c>
      <c r="C25">
        <v>1.7</v>
      </c>
      <c r="D25">
        <v>7</v>
      </c>
      <c r="E25">
        <v>2</v>
      </c>
      <c r="F25">
        <v>11</v>
      </c>
      <c r="G25">
        <v>1</v>
      </c>
      <c r="H25">
        <v>4</v>
      </c>
      <c r="I25">
        <v>20</v>
      </c>
      <c r="J25">
        <v>4.1176470588235299</v>
      </c>
      <c r="K25">
        <v>1.1764705882352939</v>
      </c>
      <c r="L25">
        <v>6.4705882352941178</v>
      </c>
      <c r="M25">
        <v>0.58823529411764708</v>
      </c>
      <c r="N25">
        <v>2.3529411764705879</v>
      </c>
    </row>
    <row r="26" spans="1:14">
      <c r="A26" t="s">
        <v>92</v>
      </c>
      <c r="B26" t="s">
        <v>208</v>
      </c>
      <c r="C26">
        <v>0.4</v>
      </c>
      <c r="D26">
        <v>3</v>
      </c>
      <c r="E26">
        <v>0</v>
      </c>
      <c r="F26">
        <v>0</v>
      </c>
      <c r="G26">
        <v>0</v>
      </c>
      <c r="H26">
        <v>0</v>
      </c>
      <c r="J26">
        <v>7.5</v>
      </c>
      <c r="K26">
        <v>0</v>
      </c>
      <c r="L26">
        <v>0</v>
      </c>
      <c r="M26">
        <v>0</v>
      </c>
      <c r="N26">
        <v>0</v>
      </c>
    </row>
    <row r="27" spans="1:14">
      <c r="A27" t="s">
        <v>93</v>
      </c>
      <c r="B27" t="s">
        <v>212</v>
      </c>
      <c r="C27">
        <v>0.3</v>
      </c>
      <c r="D27">
        <v>0</v>
      </c>
      <c r="E27">
        <v>1</v>
      </c>
      <c r="F27">
        <v>2</v>
      </c>
      <c r="G27">
        <v>0</v>
      </c>
      <c r="H27">
        <v>0</v>
      </c>
      <c r="J27">
        <v>0</v>
      </c>
      <c r="K27">
        <v>3.333333333333333</v>
      </c>
      <c r="L27">
        <v>6.666666666666667</v>
      </c>
      <c r="M27">
        <v>0</v>
      </c>
      <c r="N27">
        <v>0</v>
      </c>
    </row>
    <row r="28" spans="1:14">
      <c r="A28" t="s">
        <v>94</v>
      </c>
      <c r="C28">
        <v>15</v>
      </c>
      <c r="D28">
        <v>247</v>
      </c>
      <c r="E28">
        <v>139</v>
      </c>
      <c r="F28">
        <v>604</v>
      </c>
      <c r="G28">
        <v>215</v>
      </c>
      <c r="H28">
        <v>216</v>
      </c>
      <c r="I28">
        <v>49.9</v>
      </c>
      <c r="J28">
        <v>16.466666666666669</v>
      </c>
      <c r="K28">
        <v>9.2666666666666675</v>
      </c>
      <c r="L28">
        <v>40.266666666666673</v>
      </c>
      <c r="M28">
        <v>14.33333333333333</v>
      </c>
      <c r="N28">
        <v>14.4</v>
      </c>
    </row>
    <row r="29" spans="1:14">
      <c r="A29" t="s">
        <v>95</v>
      </c>
      <c r="C29">
        <v>15</v>
      </c>
      <c r="D29">
        <v>317</v>
      </c>
      <c r="E29">
        <v>119</v>
      </c>
      <c r="F29">
        <v>603</v>
      </c>
      <c r="G29">
        <v>216</v>
      </c>
      <c r="H29">
        <v>215</v>
      </c>
      <c r="I29">
        <v>50.1</v>
      </c>
      <c r="J29">
        <v>21.133333333333329</v>
      </c>
      <c r="K29">
        <v>7.9333333333333336</v>
      </c>
      <c r="L29">
        <v>40.200000000000003</v>
      </c>
      <c r="M29">
        <v>14.4</v>
      </c>
      <c r="N29">
        <v>14.33333333333333</v>
      </c>
    </row>
    <row r="31" spans="1:14">
      <c r="A31" t="s">
        <v>246</v>
      </c>
    </row>
    <row r="32" spans="1:14">
      <c r="A32" t="s">
        <v>245</v>
      </c>
      <c r="I32" t="s">
        <v>169</v>
      </c>
    </row>
    <row r="33" spans="1:14">
      <c r="A33" s="57" t="s">
        <v>45</v>
      </c>
      <c r="B33" s="57" t="s">
        <v>151</v>
      </c>
      <c r="C33" s="57" t="s">
        <v>46</v>
      </c>
      <c r="D33" s="57" t="s">
        <v>170</v>
      </c>
      <c r="E33" s="57" t="s">
        <v>171</v>
      </c>
      <c r="F33" s="57" t="s">
        <v>172</v>
      </c>
      <c r="G33" s="57" t="s">
        <v>173</v>
      </c>
      <c r="H33" s="57" t="s">
        <v>174</v>
      </c>
      <c r="I33" s="57" t="s">
        <v>175</v>
      </c>
      <c r="J33" s="57" t="s">
        <v>170</v>
      </c>
      <c r="K33" s="57" t="s">
        <v>171</v>
      </c>
      <c r="L33" s="57" t="s">
        <v>172</v>
      </c>
      <c r="M33" s="57" t="s">
        <v>173</v>
      </c>
      <c r="N33" s="57" t="s">
        <v>174</v>
      </c>
    </row>
    <row r="34" spans="1:14">
      <c r="A34" t="s">
        <v>72</v>
      </c>
      <c r="B34" t="s">
        <v>159</v>
      </c>
      <c r="C34">
        <v>35.1</v>
      </c>
      <c r="D34">
        <v>182</v>
      </c>
      <c r="E34">
        <v>17</v>
      </c>
      <c r="F34">
        <v>179</v>
      </c>
      <c r="G34">
        <v>60</v>
      </c>
      <c r="H34">
        <v>68</v>
      </c>
      <c r="I34">
        <v>46.9</v>
      </c>
      <c r="J34">
        <v>5.1851851851851851</v>
      </c>
      <c r="K34">
        <v>0.48433048433048431</v>
      </c>
      <c r="L34">
        <v>5.0997150997150991</v>
      </c>
      <c r="M34">
        <v>1.7094017094017091</v>
      </c>
      <c r="N34">
        <v>1.937321937321937</v>
      </c>
    </row>
    <row r="35" spans="1:14">
      <c r="A35" t="s">
        <v>76</v>
      </c>
      <c r="B35" t="s">
        <v>208</v>
      </c>
      <c r="C35">
        <v>31</v>
      </c>
      <c r="D35">
        <v>4</v>
      </c>
      <c r="E35">
        <v>37</v>
      </c>
      <c r="F35">
        <v>146</v>
      </c>
      <c r="G35">
        <v>38</v>
      </c>
      <c r="H35">
        <v>40</v>
      </c>
      <c r="I35">
        <v>48.7</v>
      </c>
      <c r="J35">
        <v>0.1290322580645161</v>
      </c>
      <c r="K35">
        <v>1.193548387096774</v>
      </c>
      <c r="L35">
        <v>4.709677419354839</v>
      </c>
      <c r="M35">
        <v>1.225806451612903</v>
      </c>
      <c r="N35">
        <v>1.290322580645161</v>
      </c>
    </row>
    <row r="36" spans="1:14">
      <c r="A36" t="s">
        <v>79</v>
      </c>
      <c r="B36" t="s">
        <v>211</v>
      </c>
      <c r="C36">
        <v>27</v>
      </c>
      <c r="D36">
        <v>58</v>
      </c>
      <c r="E36">
        <v>8</v>
      </c>
      <c r="F36">
        <v>96</v>
      </c>
      <c r="G36">
        <v>17</v>
      </c>
      <c r="H36">
        <v>37</v>
      </c>
      <c r="I36">
        <v>31.5</v>
      </c>
      <c r="J36">
        <v>2.1481481481481479</v>
      </c>
      <c r="K36">
        <v>0.29629629629629628</v>
      </c>
      <c r="L36">
        <v>3.5555555555555549</v>
      </c>
      <c r="M36">
        <v>0.62962962962962965</v>
      </c>
      <c r="N36">
        <v>1.37037037037037</v>
      </c>
    </row>
    <row r="37" spans="1:14">
      <c r="A37" t="s">
        <v>75</v>
      </c>
      <c r="B37" t="s">
        <v>157</v>
      </c>
      <c r="C37">
        <v>22.1</v>
      </c>
      <c r="D37">
        <v>6</v>
      </c>
      <c r="E37">
        <v>21</v>
      </c>
      <c r="F37">
        <v>110</v>
      </c>
      <c r="G37">
        <v>41</v>
      </c>
      <c r="H37">
        <v>36</v>
      </c>
      <c r="I37">
        <v>53.2</v>
      </c>
      <c r="J37">
        <v>0.27149321266968318</v>
      </c>
      <c r="K37">
        <v>0.95022624434389136</v>
      </c>
      <c r="L37">
        <v>4.9773755656108598</v>
      </c>
      <c r="M37">
        <v>1.8552036199095021</v>
      </c>
      <c r="N37">
        <v>1.6289592760181</v>
      </c>
    </row>
    <row r="38" spans="1:14">
      <c r="A38" t="s">
        <v>73</v>
      </c>
      <c r="B38" t="s">
        <v>211</v>
      </c>
      <c r="C38">
        <v>20.6</v>
      </c>
      <c r="D38">
        <v>74</v>
      </c>
      <c r="E38">
        <v>7</v>
      </c>
      <c r="F38">
        <v>98</v>
      </c>
      <c r="G38">
        <v>2</v>
      </c>
      <c r="H38">
        <v>7</v>
      </c>
      <c r="I38">
        <v>22.2</v>
      </c>
      <c r="J38">
        <v>3.592233009708738</v>
      </c>
      <c r="K38">
        <v>0.33980582524271841</v>
      </c>
      <c r="L38">
        <v>4.7572815533980579</v>
      </c>
      <c r="M38">
        <v>9.7087378640776698E-2</v>
      </c>
      <c r="N38">
        <v>0.33980582524271841</v>
      </c>
    </row>
    <row r="39" spans="1:14">
      <c r="A39" t="s">
        <v>71</v>
      </c>
      <c r="B39" t="s">
        <v>210</v>
      </c>
      <c r="C39">
        <v>20.100000000000001</v>
      </c>
      <c r="D39">
        <v>2</v>
      </c>
      <c r="E39">
        <v>1</v>
      </c>
      <c r="F39">
        <v>46</v>
      </c>
      <c r="G39">
        <v>72</v>
      </c>
      <c r="H39">
        <v>96</v>
      </c>
      <c r="I39">
        <v>42.9</v>
      </c>
      <c r="J39">
        <v>9.9502487562189046E-2</v>
      </c>
      <c r="K39">
        <v>4.9751243781094523E-2</v>
      </c>
      <c r="L39">
        <v>2.2885572139303481</v>
      </c>
      <c r="M39">
        <v>3.5820895522388061</v>
      </c>
      <c r="N39">
        <v>4.7761194029850742</v>
      </c>
    </row>
    <row r="40" spans="1:14">
      <c r="A40" t="s">
        <v>90</v>
      </c>
      <c r="B40" t="s">
        <v>157</v>
      </c>
      <c r="C40">
        <v>19.899999999999999</v>
      </c>
      <c r="D40">
        <v>26</v>
      </c>
      <c r="E40">
        <v>35</v>
      </c>
      <c r="F40">
        <v>118</v>
      </c>
      <c r="G40">
        <v>14</v>
      </c>
      <c r="H40">
        <v>10</v>
      </c>
      <c r="I40">
        <v>58.3</v>
      </c>
      <c r="J40">
        <v>1.306532663316583</v>
      </c>
      <c r="K40">
        <v>1.7587939698492461</v>
      </c>
      <c r="L40">
        <v>5.9296482412060314</v>
      </c>
      <c r="M40">
        <v>0.70351758793969854</v>
      </c>
      <c r="N40">
        <v>0.50251256281407042</v>
      </c>
    </row>
    <row r="41" spans="1:14">
      <c r="A41" t="s">
        <v>78</v>
      </c>
      <c r="B41" t="s">
        <v>208</v>
      </c>
      <c r="C41">
        <v>18.8</v>
      </c>
      <c r="D41">
        <v>28</v>
      </c>
      <c r="E41">
        <v>18</v>
      </c>
      <c r="F41">
        <v>97</v>
      </c>
      <c r="G41">
        <v>16</v>
      </c>
      <c r="H41">
        <v>12</v>
      </c>
      <c r="I41">
        <v>57.1</v>
      </c>
      <c r="J41">
        <v>1.4893617021276599</v>
      </c>
      <c r="K41">
        <v>0.95744680851063824</v>
      </c>
      <c r="L41">
        <v>5.1595744680851059</v>
      </c>
      <c r="M41">
        <v>0.85106382978723405</v>
      </c>
      <c r="N41">
        <v>0.63829787234042545</v>
      </c>
    </row>
    <row r="42" spans="1:14">
      <c r="A42" t="s">
        <v>97</v>
      </c>
      <c r="B42" t="s">
        <v>157</v>
      </c>
      <c r="C42">
        <v>17.399999999999999</v>
      </c>
      <c r="D42">
        <v>2</v>
      </c>
      <c r="E42">
        <v>26</v>
      </c>
      <c r="F42">
        <v>74</v>
      </c>
      <c r="G42">
        <v>9</v>
      </c>
      <c r="H42">
        <v>3</v>
      </c>
      <c r="I42">
        <v>75</v>
      </c>
      <c r="J42">
        <v>0.1149425287356322</v>
      </c>
      <c r="K42">
        <v>1.494252873563219</v>
      </c>
      <c r="L42">
        <v>4.2528735632183912</v>
      </c>
      <c r="M42">
        <v>0.51724137931034486</v>
      </c>
      <c r="N42">
        <v>0.17241379310344829</v>
      </c>
    </row>
    <row r="43" spans="1:14">
      <c r="A43" t="s">
        <v>81</v>
      </c>
      <c r="B43" t="s">
        <v>159</v>
      </c>
      <c r="C43">
        <v>16.600000000000001</v>
      </c>
      <c r="D43">
        <v>6</v>
      </c>
      <c r="E43">
        <v>18</v>
      </c>
      <c r="F43">
        <v>108</v>
      </c>
      <c r="G43">
        <v>21</v>
      </c>
      <c r="H43">
        <v>19</v>
      </c>
      <c r="I43">
        <v>52.5</v>
      </c>
      <c r="J43">
        <v>0.36144578313253012</v>
      </c>
      <c r="K43">
        <v>1.0843373493975901</v>
      </c>
      <c r="L43">
        <v>6.5060240963855414</v>
      </c>
      <c r="M43">
        <v>1.2650602409638549</v>
      </c>
      <c r="N43">
        <v>1.1445783132530121</v>
      </c>
    </row>
    <row r="44" spans="1:14">
      <c r="A44" t="s">
        <v>82</v>
      </c>
      <c r="B44" t="s">
        <v>208</v>
      </c>
      <c r="C44">
        <v>18.2</v>
      </c>
      <c r="D44">
        <v>68</v>
      </c>
      <c r="E44">
        <v>22</v>
      </c>
      <c r="F44">
        <v>107</v>
      </c>
      <c r="G44">
        <v>31</v>
      </c>
      <c r="H44">
        <v>20</v>
      </c>
      <c r="I44">
        <v>60.8</v>
      </c>
      <c r="J44">
        <v>3.7362637362637359</v>
      </c>
      <c r="K44">
        <v>1.2087912087912089</v>
      </c>
      <c r="L44">
        <v>5.8791208791208804</v>
      </c>
      <c r="M44">
        <v>1.703296703296703</v>
      </c>
      <c r="N44">
        <v>1.098901098901099</v>
      </c>
    </row>
    <row r="45" spans="1:14">
      <c r="A45" t="s">
        <v>87</v>
      </c>
      <c r="B45" t="s">
        <v>208</v>
      </c>
      <c r="C45">
        <v>16</v>
      </c>
      <c r="D45">
        <v>1</v>
      </c>
      <c r="E45">
        <v>25</v>
      </c>
      <c r="F45">
        <v>86</v>
      </c>
      <c r="G45">
        <v>57</v>
      </c>
      <c r="H45">
        <v>26</v>
      </c>
      <c r="I45">
        <v>68.7</v>
      </c>
      <c r="J45">
        <v>6.25E-2</v>
      </c>
      <c r="K45">
        <v>1.5625</v>
      </c>
      <c r="L45">
        <v>5.375</v>
      </c>
      <c r="M45">
        <v>3.5625</v>
      </c>
      <c r="N45">
        <v>1.625</v>
      </c>
    </row>
    <row r="46" spans="1:14">
      <c r="A46" t="s">
        <v>99</v>
      </c>
      <c r="B46" t="s">
        <v>209</v>
      </c>
      <c r="C46">
        <v>17</v>
      </c>
      <c r="D46">
        <v>0</v>
      </c>
      <c r="E46">
        <v>0</v>
      </c>
      <c r="F46">
        <v>11</v>
      </c>
      <c r="G46">
        <v>4</v>
      </c>
      <c r="H46">
        <v>0</v>
      </c>
      <c r="I46">
        <v>100</v>
      </c>
      <c r="J46">
        <v>0</v>
      </c>
      <c r="K46">
        <v>0</v>
      </c>
      <c r="L46">
        <v>0.6470588235294118</v>
      </c>
      <c r="M46">
        <v>0.23529411764705879</v>
      </c>
      <c r="N46">
        <v>0</v>
      </c>
    </row>
    <row r="47" spans="1:14">
      <c r="A47" t="s">
        <v>88</v>
      </c>
      <c r="B47" t="s">
        <v>209</v>
      </c>
      <c r="C47">
        <v>16</v>
      </c>
      <c r="D47">
        <v>0</v>
      </c>
      <c r="E47">
        <v>0</v>
      </c>
      <c r="F47">
        <v>4</v>
      </c>
      <c r="G47">
        <v>3</v>
      </c>
      <c r="H47">
        <v>0</v>
      </c>
      <c r="I47">
        <v>100</v>
      </c>
      <c r="J47">
        <v>0</v>
      </c>
      <c r="K47">
        <v>0</v>
      </c>
      <c r="L47">
        <v>0.25</v>
      </c>
      <c r="M47">
        <v>0.1875</v>
      </c>
      <c r="N47">
        <v>0</v>
      </c>
    </row>
    <row r="48" spans="1:14">
      <c r="A48" t="s">
        <v>98</v>
      </c>
      <c r="B48" t="s">
        <v>208</v>
      </c>
      <c r="C48">
        <v>16.2</v>
      </c>
      <c r="D48">
        <v>11</v>
      </c>
      <c r="E48">
        <v>14</v>
      </c>
      <c r="F48">
        <v>98</v>
      </c>
      <c r="G48">
        <v>15</v>
      </c>
      <c r="H48">
        <v>5</v>
      </c>
      <c r="I48">
        <v>75</v>
      </c>
      <c r="J48">
        <v>0.67901234567901236</v>
      </c>
      <c r="K48">
        <v>0.86419753086419759</v>
      </c>
      <c r="L48">
        <v>6.0493827160493829</v>
      </c>
      <c r="M48">
        <v>0.92592592592592593</v>
      </c>
      <c r="N48">
        <v>0.30864197530864201</v>
      </c>
    </row>
    <row r="49" spans="1:14">
      <c r="A49" t="s">
        <v>92</v>
      </c>
      <c r="B49" t="s">
        <v>208</v>
      </c>
      <c r="C49">
        <v>16.2</v>
      </c>
      <c r="D49">
        <v>47</v>
      </c>
      <c r="E49">
        <v>14</v>
      </c>
      <c r="F49">
        <v>57</v>
      </c>
      <c r="G49">
        <v>25</v>
      </c>
      <c r="H49">
        <v>15</v>
      </c>
      <c r="I49">
        <v>62.5</v>
      </c>
      <c r="J49">
        <v>2.901234567901235</v>
      </c>
      <c r="K49">
        <v>0.86419753086419759</v>
      </c>
      <c r="L49">
        <v>3.518518518518519</v>
      </c>
      <c r="M49">
        <v>1.5432098765432101</v>
      </c>
      <c r="N49">
        <v>0.92592592592592593</v>
      </c>
    </row>
    <row r="50" spans="1:14">
      <c r="A50" t="s">
        <v>89</v>
      </c>
      <c r="B50" t="s">
        <v>157</v>
      </c>
      <c r="C50">
        <v>11.5</v>
      </c>
      <c r="D50">
        <v>2</v>
      </c>
      <c r="E50">
        <v>16</v>
      </c>
      <c r="F50">
        <v>70</v>
      </c>
      <c r="G50">
        <v>8</v>
      </c>
      <c r="H50">
        <v>16</v>
      </c>
      <c r="I50">
        <v>33.299999999999997</v>
      </c>
      <c r="J50">
        <v>0.17391304347826089</v>
      </c>
      <c r="K50">
        <v>1.3913043478260869</v>
      </c>
      <c r="L50">
        <v>6.0869565217391308</v>
      </c>
      <c r="M50">
        <v>0.69565217391304346</v>
      </c>
      <c r="N50">
        <v>1.3913043478260869</v>
      </c>
    </row>
    <row r="51" spans="1:14">
      <c r="A51" t="s">
        <v>84</v>
      </c>
      <c r="B51" t="s">
        <v>210</v>
      </c>
      <c r="C51">
        <v>11.6</v>
      </c>
      <c r="D51">
        <v>1</v>
      </c>
      <c r="E51">
        <v>1</v>
      </c>
      <c r="F51">
        <v>33</v>
      </c>
      <c r="G51">
        <v>21</v>
      </c>
      <c r="H51">
        <v>48</v>
      </c>
      <c r="I51">
        <v>30.4</v>
      </c>
      <c r="J51">
        <v>8.6206896551724144E-2</v>
      </c>
      <c r="K51">
        <v>8.6206896551724144E-2</v>
      </c>
      <c r="L51">
        <v>2.8448275862068968</v>
      </c>
      <c r="M51">
        <v>1.8103448275862071</v>
      </c>
      <c r="N51">
        <v>4.1379310344827589</v>
      </c>
    </row>
    <row r="52" spans="1:14">
      <c r="A52" t="s">
        <v>100</v>
      </c>
      <c r="B52" t="s">
        <v>214</v>
      </c>
      <c r="C52">
        <v>9.3000000000000007</v>
      </c>
      <c r="D52">
        <v>22</v>
      </c>
      <c r="E52">
        <v>9</v>
      </c>
      <c r="F52">
        <v>50</v>
      </c>
      <c r="G52">
        <v>30</v>
      </c>
      <c r="H52">
        <v>20</v>
      </c>
      <c r="I52">
        <v>60</v>
      </c>
      <c r="J52">
        <v>2.365591397849462</v>
      </c>
      <c r="K52">
        <v>0.96774193548387089</v>
      </c>
      <c r="L52">
        <v>5.376344086021505</v>
      </c>
      <c r="M52">
        <v>3.225806451612903</v>
      </c>
      <c r="N52">
        <v>2.150537634408602</v>
      </c>
    </row>
    <row r="53" spans="1:14">
      <c r="A53" t="s">
        <v>101</v>
      </c>
      <c r="B53" t="s">
        <v>208</v>
      </c>
      <c r="C53">
        <v>8.9</v>
      </c>
      <c r="D53">
        <v>16</v>
      </c>
      <c r="E53">
        <v>9</v>
      </c>
      <c r="F53">
        <v>42</v>
      </c>
      <c r="G53">
        <v>12</v>
      </c>
      <c r="H53">
        <v>8</v>
      </c>
      <c r="I53">
        <v>60</v>
      </c>
      <c r="J53">
        <v>1.797752808988764</v>
      </c>
      <c r="K53">
        <v>1.01123595505618</v>
      </c>
      <c r="L53">
        <v>4.7191011235955056</v>
      </c>
      <c r="M53">
        <v>1.348314606741573</v>
      </c>
      <c r="N53">
        <v>0.898876404494382</v>
      </c>
    </row>
    <row r="54" spans="1:14">
      <c r="A54" t="s">
        <v>102</v>
      </c>
      <c r="B54" t="s">
        <v>208</v>
      </c>
      <c r="C54">
        <v>8.6999999999999993</v>
      </c>
      <c r="D54">
        <v>0</v>
      </c>
      <c r="E54">
        <v>13</v>
      </c>
      <c r="F54">
        <v>21</v>
      </c>
      <c r="G54">
        <v>7</v>
      </c>
      <c r="H54">
        <v>10</v>
      </c>
      <c r="I54">
        <v>41.2</v>
      </c>
      <c r="J54">
        <v>0</v>
      </c>
      <c r="K54">
        <v>1.494252873563219</v>
      </c>
      <c r="L54">
        <v>2.4137931034482758</v>
      </c>
      <c r="M54">
        <v>0.8045977011494253</v>
      </c>
      <c r="N54">
        <v>1.149425287356322</v>
      </c>
    </row>
    <row r="55" spans="1:14">
      <c r="A55" t="s">
        <v>103</v>
      </c>
      <c r="B55" t="s">
        <v>210</v>
      </c>
      <c r="C55">
        <v>6.7</v>
      </c>
      <c r="D55">
        <v>13</v>
      </c>
      <c r="E55">
        <v>2</v>
      </c>
      <c r="F55">
        <v>16</v>
      </c>
      <c r="G55">
        <v>11</v>
      </c>
      <c r="H55">
        <v>17</v>
      </c>
      <c r="I55">
        <v>39.299999999999997</v>
      </c>
      <c r="J55">
        <v>1.9402985074626871</v>
      </c>
      <c r="K55">
        <v>0.29850746268656708</v>
      </c>
      <c r="L55">
        <v>2.3880597014925371</v>
      </c>
      <c r="M55">
        <v>1.641791044776119</v>
      </c>
      <c r="N55">
        <v>2.5373134328358211</v>
      </c>
    </row>
    <row r="56" spans="1:14">
      <c r="A56" t="s">
        <v>104</v>
      </c>
      <c r="B56" t="s">
        <v>208</v>
      </c>
      <c r="C56">
        <v>5.0999999999999996</v>
      </c>
      <c r="D56">
        <v>16</v>
      </c>
      <c r="E56">
        <v>1</v>
      </c>
      <c r="F56">
        <v>33</v>
      </c>
      <c r="G56">
        <v>3</v>
      </c>
      <c r="H56">
        <v>2</v>
      </c>
      <c r="I56">
        <v>60</v>
      </c>
      <c r="J56">
        <v>3.1372549019607852</v>
      </c>
      <c r="K56">
        <v>0.19607843137254899</v>
      </c>
      <c r="L56">
        <v>6.4705882352941178</v>
      </c>
      <c r="M56">
        <v>0.58823529411764708</v>
      </c>
      <c r="N56">
        <v>0.39215686274509809</v>
      </c>
    </row>
    <row r="57" spans="1:14">
      <c r="A57" t="s">
        <v>105</v>
      </c>
      <c r="B57" t="s">
        <v>209</v>
      </c>
      <c r="C57">
        <v>5</v>
      </c>
      <c r="D57">
        <v>0</v>
      </c>
      <c r="E57">
        <v>0</v>
      </c>
      <c r="F57">
        <v>4</v>
      </c>
      <c r="G57">
        <v>0</v>
      </c>
      <c r="H57">
        <v>0</v>
      </c>
      <c r="J57">
        <v>0</v>
      </c>
      <c r="K57">
        <v>0</v>
      </c>
      <c r="L57">
        <v>0.8</v>
      </c>
      <c r="M57">
        <v>0</v>
      </c>
      <c r="N57">
        <v>0</v>
      </c>
    </row>
    <row r="58" spans="1:14">
      <c r="A58" t="s">
        <v>106</v>
      </c>
      <c r="B58" t="s">
        <v>208</v>
      </c>
      <c r="C58">
        <v>4.9000000000000004</v>
      </c>
      <c r="D58">
        <v>0</v>
      </c>
      <c r="E58">
        <v>3</v>
      </c>
      <c r="F58">
        <v>18</v>
      </c>
      <c r="G58">
        <v>12</v>
      </c>
      <c r="H58">
        <v>10</v>
      </c>
      <c r="I58">
        <v>54.5</v>
      </c>
      <c r="J58">
        <v>0</v>
      </c>
      <c r="K58">
        <v>0.61224489795918358</v>
      </c>
      <c r="L58">
        <v>3.6734693877551021</v>
      </c>
      <c r="M58">
        <v>2.4489795918367339</v>
      </c>
      <c r="N58">
        <v>2.0408163265306118</v>
      </c>
    </row>
    <row r="59" spans="1:14">
      <c r="A59" t="s">
        <v>107</v>
      </c>
      <c r="B59" t="s">
        <v>208</v>
      </c>
      <c r="C59">
        <v>4.5999999999999996</v>
      </c>
      <c r="D59">
        <v>0</v>
      </c>
      <c r="E59">
        <v>5</v>
      </c>
      <c r="F59">
        <v>25</v>
      </c>
      <c r="G59">
        <v>20</v>
      </c>
      <c r="H59">
        <v>3</v>
      </c>
      <c r="I59">
        <v>87</v>
      </c>
      <c r="J59">
        <v>0</v>
      </c>
      <c r="K59">
        <v>1.086956521739131</v>
      </c>
      <c r="L59">
        <v>5.4347826086956523</v>
      </c>
      <c r="M59">
        <v>4.3478260869565224</v>
      </c>
      <c r="N59">
        <v>0.65217391304347827</v>
      </c>
    </row>
    <row r="60" spans="1:14">
      <c r="A60" t="s">
        <v>108</v>
      </c>
      <c r="B60" t="s">
        <v>208</v>
      </c>
      <c r="C60">
        <v>4.2</v>
      </c>
      <c r="D60">
        <v>0</v>
      </c>
      <c r="E60">
        <v>4</v>
      </c>
      <c r="F60">
        <v>20</v>
      </c>
      <c r="G60">
        <v>14</v>
      </c>
      <c r="H60">
        <v>6</v>
      </c>
      <c r="I60">
        <v>70</v>
      </c>
      <c r="J60">
        <v>0</v>
      </c>
      <c r="K60">
        <v>0.95238095238095233</v>
      </c>
      <c r="L60">
        <v>4.7619047619047619</v>
      </c>
      <c r="M60">
        <v>3.333333333333333</v>
      </c>
      <c r="N60">
        <v>1.428571428571429</v>
      </c>
    </row>
    <row r="61" spans="1:14">
      <c r="A61" t="s">
        <v>109</v>
      </c>
      <c r="B61" t="s">
        <v>211</v>
      </c>
      <c r="C61">
        <v>2.6</v>
      </c>
      <c r="D61">
        <v>2</v>
      </c>
      <c r="E61">
        <v>0</v>
      </c>
      <c r="F61">
        <v>11</v>
      </c>
      <c r="G61">
        <v>1</v>
      </c>
      <c r="H61">
        <v>2</v>
      </c>
      <c r="I61">
        <v>33.299999999999997</v>
      </c>
      <c r="J61">
        <v>0.76923076923076916</v>
      </c>
      <c r="K61">
        <v>0</v>
      </c>
      <c r="L61">
        <v>4.2307692307692308</v>
      </c>
      <c r="M61">
        <v>0.38461538461538458</v>
      </c>
      <c r="N61">
        <v>0.76923076923076916</v>
      </c>
    </row>
    <row r="62" spans="1:14">
      <c r="A62" t="s">
        <v>110</v>
      </c>
      <c r="B62" t="s">
        <v>211</v>
      </c>
      <c r="C62">
        <v>2.6</v>
      </c>
      <c r="D62">
        <v>8</v>
      </c>
      <c r="E62">
        <v>2</v>
      </c>
      <c r="F62">
        <v>14</v>
      </c>
      <c r="G62">
        <v>7</v>
      </c>
      <c r="H62">
        <v>9</v>
      </c>
      <c r="I62">
        <v>43.8</v>
      </c>
      <c r="J62">
        <v>3.0769230769230771</v>
      </c>
      <c r="K62">
        <v>0.76923076923076916</v>
      </c>
      <c r="L62">
        <v>5.3846153846153841</v>
      </c>
      <c r="M62">
        <v>2.6923076923076921</v>
      </c>
      <c r="N62">
        <v>3.4615384615384608</v>
      </c>
    </row>
    <row r="63" spans="1:14">
      <c r="A63" t="s">
        <v>111</v>
      </c>
      <c r="B63" t="s">
        <v>157</v>
      </c>
      <c r="C63">
        <v>2.4</v>
      </c>
      <c r="D63">
        <v>0</v>
      </c>
      <c r="E63">
        <v>2</v>
      </c>
      <c r="F63">
        <v>14</v>
      </c>
      <c r="G63">
        <v>10</v>
      </c>
      <c r="H63">
        <v>10</v>
      </c>
      <c r="I63">
        <v>50</v>
      </c>
      <c r="J63">
        <v>0</v>
      </c>
      <c r="K63">
        <v>0.83333333333333337</v>
      </c>
      <c r="L63">
        <v>5.8333333333333339</v>
      </c>
      <c r="M63">
        <v>4.166666666666667</v>
      </c>
      <c r="N63">
        <v>4.166666666666667</v>
      </c>
    </row>
    <row r="64" spans="1:14">
      <c r="A64" t="s">
        <v>112</v>
      </c>
      <c r="B64" t="s">
        <v>159</v>
      </c>
      <c r="C64">
        <v>0.2</v>
      </c>
      <c r="D64">
        <v>0</v>
      </c>
      <c r="E64">
        <v>1</v>
      </c>
      <c r="F64">
        <v>1</v>
      </c>
      <c r="G64">
        <v>2</v>
      </c>
      <c r="H64">
        <v>1</v>
      </c>
      <c r="I64">
        <v>66.7</v>
      </c>
      <c r="J64">
        <v>0</v>
      </c>
      <c r="K64">
        <v>5</v>
      </c>
      <c r="L64">
        <v>5</v>
      </c>
      <c r="M64">
        <v>10</v>
      </c>
      <c r="N64">
        <v>5</v>
      </c>
    </row>
    <row r="65" spans="1:14">
      <c r="A65" t="s">
        <v>113</v>
      </c>
      <c r="B65" t="s">
        <v>157</v>
      </c>
      <c r="C65">
        <v>0.1</v>
      </c>
      <c r="D65">
        <v>0</v>
      </c>
      <c r="E65">
        <v>0</v>
      </c>
      <c r="F65">
        <v>0</v>
      </c>
      <c r="G65">
        <v>0</v>
      </c>
      <c r="H65">
        <v>0</v>
      </c>
      <c r="J65">
        <v>0</v>
      </c>
      <c r="K65">
        <v>0</v>
      </c>
      <c r="L65">
        <v>0</v>
      </c>
      <c r="M65">
        <v>0</v>
      </c>
      <c r="N65">
        <v>0</v>
      </c>
    </row>
    <row r="66" spans="1:14">
      <c r="A66" t="s">
        <v>114</v>
      </c>
      <c r="B66" t="s">
        <v>210</v>
      </c>
      <c r="C66">
        <v>0.1</v>
      </c>
      <c r="D66">
        <v>0</v>
      </c>
      <c r="E66">
        <v>0</v>
      </c>
      <c r="F66">
        <v>0</v>
      </c>
      <c r="G66">
        <v>0</v>
      </c>
      <c r="H66">
        <v>0</v>
      </c>
      <c r="J66">
        <v>0</v>
      </c>
      <c r="K66">
        <v>0</v>
      </c>
      <c r="L66">
        <v>0</v>
      </c>
      <c r="M66">
        <v>0</v>
      </c>
      <c r="N66">
        <v>0</v>
      </c>
    </row>
    <row r="67" spans="1:14">
      <c r="A67" t="s">
        <v>94</v>
      </c>
      <c r="C67">
        <v>38</v>
      </c>
      <c r="D67">
        <v>595</v>
      </c>
      <c r="E67">
        <v>331</v>
      </c>
      <c r="F67">
        <v>1807</v>
      </c>
      <c r="G67">
        <v>583</v>
      </c>
      <c r="H67">
        <v>556</v>
      </c>
      <c r="I67">
        <v>51.2</v>
      </c>
      <c r="J67">
        <v>15.657894736842101</v>
      </c>
      <c r="K67">
        <v>8.7105263157894743</v>
      </c>
      <c r="L67">
        <v>47.55263157894737</v>
      </c>
      <c r="M67">
        <v>15.342105263157899</v>
      </c>
      <c r="N67">
        <v>14.631578947368419</v>
      </c>
    </row>
    <row r="68" spans="1:14">
      <c r="A68" t="s">
        <v>95</v>
      </c>
      <c r="C68">
        <v>38</v>
      </c>
      <c r="D68">
        <v>799</v>
      </c>
      <c r="E68">
        <v>289</v>
      </c>
      <c r="F68">
        <v>1867</v>
      </c>
      <c r="G68">
        <v>556</v>
      </c>
      <c r="H68">
        <v>583</v>
      </c>
      <c r="I68">
        <v>48.8</v>
      </c>
      <c r="J68">
        <v>21.026315789473681</v>
      </c>
      <c r="K68">
        <v>7.6052631578947372</v>
      </c>
      <c r="L68">
        <v>49.131578947368418</v>
      </c>
      <c r="M68">
        <v>14.631578947368419</v>
      </c>
      <c r="N68">
        <v>15.342105263157899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Q130"/>
  <sheetViews>
    <sheetView workbookViewId="0">
      <selection activeCell="J105" sqref="J105"/>
    </sheetView>
  </sheetViews>
  <sheetFormatPr defaultRowHeight="15"/>
  <cols>
    <col min="3" max="3" width="19.42578125" customWidth="1"/>
    <col min="19" max="19" width="12.85546875" bestFit="1" customWidth="1"/>
    <col min="29" max="29" width="26" customWidth="1"/>
    <col min="31" max="31" width="20.5703125" bestFit="1" customWidth="1"/>
  </cols>
  <sheetData>
    <row r="1" spans="1:49">
      <c r="A1" t="s">
        <v>247</v>
      </c>
    </row>
    <row r="2" spans="1:49">
      <c r="A2" t="s">
        <v>248</v>
      </c>
    </row>
    <row r="3" spans="1:49">
      <c r="A3" s="57" t="s">
        <v>249</v>
      </c>
      <c r="B3" s="57" t="s">
        <v>250</v>
      </c>
      <c r="C3" s="57" t="s">
        <v>251</v>
      </c>
      <c r="D3" s="57" t="s">
        <v>252</v>
      </c>
      <c r="E3" s="57" t="s">
        <v>253</v>
      </c>
      <c r="F3" s="57" t="s">
        <v>8</v>
      </c>
      <c r="G3" s="57" t="s">
        <v>254</v>
      </c>
      <c r="H3" s="57" t="s">
        <v>255</v>
      </c>
      <c r="I3" s="57" t="s">
        <v>256</v>
      </c>
      <c r="J3" s="57" t="s">
        <v>52</v>
      </c>
      <c r="K3" s="57" t="s">
        <v>257</v>
      </c>
      <c r="L3" s="57" t="s">
        <v>258</v>
      </c>
      <c r="M3" s="57" t="s">
        <v>259</v>
      </c>
      <c r="N3" s="57" t="s">
        <v>260</v>
      </c>
      <c r="O3" s="57" t="s">
        <v>261</v>
      </c>
      <c r="P3" s="57" t="s">
        <v>262</v>
      </c>
      <c r="Q3" s="57" t="s">
        <v>263</v>
      </c>
    </row>
    <row r="4" spans="1:49">
      <c r="A4" t="s">
        <v>264</v>
      </c>
      <c r="B4" t="s">
        <v>265</v>
      </c>
      <c r="C4" t="s">
        <v>266</v>
      </c>
      <c r="D4" t="s">
        <v>267</v>
      </c>
      <c r="E4" t="s">
        <v>22</v>
      </c>
      <c r="F4" t="s">
        <v>21</v>
      </c>
      <c r="G4">
        <v>1</v>
      </c>
      <c r="H4">
        <v>1</v>
      </c>
      <c r="I4" t="s">
        <v>268</v>
      </c>
      <c r="J4">
        <v>1.3</v>
      </c>
      <c r="K4">
        <v>1.2</v>
      </c>
      <c r="L4">
        <v>53</v>
      </c>
      <c r="M4">
        <v>29763</v>
      </c>
      <c r="N4" t="s">
        <v>72</v>
      </c>
      <c r="O4" t="s">
        <v>269</v>
      </c>
      <c r="P4" t="s">
        <v>269</v>
      </c>
      <c r="Q4" t="s">
        <v>270</v>
      </c>
      <c r="S4" s="27" t="s">
        <v>118</v>
      </c>
      <c r="T4">
        <v>19</v>
      </c>
      <c r="U4" s="27" t="s">
        <v>52</v>
      </c>
      <c r="V4">
        <v>17.899999999999999</v>
      </c>
    </row>
    <row r="5" spans="1:49">
      <c r="A5" t="s">
        <v>271</v>
      </c>
      <c r="B5" t="s">
        <v>265</v>
      </c>
      <c r="C5" t="s">
        <v>272</v>
      </c>
      <c r="D5" t="s">
        <v>267</v>
      </c>
      <c r="E5" t="s">
        <v>24</v>
      </c>
      <c r="F5" t="s">
        <v>19</v>
      </c>
      <c r="G5">
        <v>1</v>
      </c>
      <c r="H5">
        <v>0</v>
      </c>
      <c r="I5" t="s">
        <v>273</v>
      </c>
      <c r="J5">
        <v>2.2000000000000002</v>
      </c>
      <c r="K5">
        <v>0.1</v>
      </c>
      <c r="L5">
        <v>36</v>
      </c>
      <c r="M5">
        <v>31150</v>
      </c>
      <c r="N5" t="s">
        <v>72</v>
      </c>
      <c r="O5" t="s">
        <v>269</v>
      </c>
      <c r="P5" t="s">
        <v>274</v>
      </c>
      <c r="Q5" t="s">
        <v>275</v>
      </c>
      <c r="S5" s="27" t="s">
        <v>276</v>
      </c>
      <c r="T5">
        <v>18</v>
      </c>
      <c r="U5" s="27" t="s">
        <v>257</v>
      </c>
      <c r="V5">
        <v>16.7</v>
      </c>
    </row>
    <row r="6" spans="1:49">
      <c r="A6" t="s">
        <v>277</v>
      </c>
      <c r="B6" t="s">
        <v>265</v>
      </c>
      <c r="C6" t="s">
        <v>278</v>
      </c>
      <c r="D6" t="s">
        <v>267</v>
      </c>
      <c r="E6" t="s">
        <v>22</v>
      </c>
      <c r="F6" t="s">
        <v>21</v>
      </c>
      <c r="G6">
        <v>1</v>
      </c>
      <c r="H6">
        <v>1</v>
      </c>
      <c r="I6" t="s">
        <v>279</v>
      </c>
      <c r="J6">
        <v>1</v>
      </c>
      <c r="K6">
        <v>0.7</v>
      </c>
      <c r="L6">
        <v>52</v>
      </c>
      <c r="M6">
        <v>29918</v>
      </c>
      <c r="N6" t="s">
        <v>72</v>
      </c>
      <c r="O6" t="s">
        <v>269</v>
      </c>
      <c r="P6" t="s">
        <v>280</v>
      </c>
      <c r="Q6" t="s">
        <v>281</v>
      </c>
      <c r="AL6" s="57"/>
      <c r="AM6" s="57"/>
      <c r="AN6" s="57"/>
      <c r="AO6" s="57"/>
      <c r="AP6" s="57"/>
      <c r="AW6" s="57" t="s">
        <v>263</v>
      </c>
    </row>
    <row r="7" spans="1:49">
      <c r="A7" t="s">
        <v>282</v>
      </c>
      <c r="B7" t="s">
        <v>265</v>
      </c>
      <c r="C7" t="s">
        <v>283</v>
      </c>
      <c r="D7" t="s">
        <v>267</v>
      </c>
      <c r="E7" t="s">
        <v>24</v>
      </c>
      <c r="F7" t="s">
        <v>19</v>
      </c>
      <c r="G7">
        <v>1</v>
      </c>
      <c r="H7">
        <v>0</v>
      </c>
      <c r="I7" t="s">
        <v>284</v>
      </c>
      <c r="J7">
        <v>0.4</v>
      </c>
      <c r="K7">
        <v>0.9</v>
      </c>
      <c r="L7">
        <v>32</v>
      </c>
      <c r="M7">
        <v>60344</v>
      </c>
      <c r="N7" t="s">
        <v>75</v>
      </c>
      <c r="O7" t="s">
        <v>269</v>
      </c>
      <c r="P7" t="s">
        <v>269</v>
      </c>
      <c r="Q7" t="s">
        <v>270</v>
      </c>
    </row>
    <row r="8" spans="1:49">
      <c r="A8" t="s">
        <v>285</v>
      </c>
      <c r="B8" t="s">
        <v>286</v>
      </c>
      <c r="C8" t="s">
        <v>287</v>
      </c>
      <c r="D8" t="s">
        <v>288</v>
      </c>
      <c r="E8" t="s">
        <v>24</v>
      </c>
      <c r="F8" t="s">
        <v>21</v>
      </c>
      <c r="G8">
        <v>2</v>
      </c>
      <c r="H8">
        <v>2</v>
      </c>
      <c r="I8" t="s">
        <v>289</v>
      </c>
      <c r="J8">
        <v>1.4</v>
      </c>
      <c r="K8">
        <v>1</v>
      </c>
      <c r="L8">
        <v>30</v>
      </c>
      <c r="M8">
        <v>31444</v>
      </c>
      <c r="N8" t="s">
        <v>72</v>
      </c>
      <c r="O8" t="s">
        <v>269</v>
      </c>
      <c r="P8" t="s">
        <v>269</v>
      </c>
      <c r="Q8" t="s">
        <v>290</v>
      </c>
    </row>
    <row r="9" spans="1:49">
      <c r="A9" t="s">
        <v>291</v>
      </c>
      <c r="B9" t="s">
        <v>265</v>
      </c>
      <c r="C9" t="s">
        <v>292</v>
      </c>
      <c r="D9" t="s">
        <v>267</v>
      </c>
      <c r="E9" t="s">
        <v>22</v>
      </c>
      <c r="F9" t="s">
        <v>23</v>
      </c>
      <c r="G9">
        <v>0</v>
      </c>
      <c r="H9">
        <v>1</v>
      </c>
      <c r="I9" t="s">
        <v>293</v>
      </c>
      <c r="J9">
        <v>0.8</v>
      </c>
      <c r="K9">
        <v>1.3</v>
      </c>
      <c r="L9">
        <v>41</v>
      </c>
      <c r="M9">
        <v>30139</v>
      </c>
      <c r="N9" t="s">
        <v>75</v>
      </c>
      <c r="O9" t="s">
        <v>294</v>
      </c>
      <c r="P9" t="s">
        <v>269</v>
      </c>
      <c r="Q9" t="s">
        <v>295</v>
      </c>
    </row>
    <row r="10" spans="1:49">
      <c r="A10" t="s">
        <v>296</v>
      </c>
      <c r="B10" t="s">
        <v>286</v>
      </c>
      <c r="C10" t="s">
        <v>297</v>
      </c>
      <c r="D10" t="s">
        <v>288</v>
      </c>
      <c r="E10" t="s">
        <v>24</v>
      </c>
      <c r="F10" t="s">
        <v>21</v>
      </c>
      <c r="G10">
        <v>1</v>
      </c>
      <c r="H10">
        <v>1</v>
      </c>
      <c r="I10" t="s">
        <v>298</v>
      </c>
      <c r="J10">
        <v>0.9</v>
      </c>
      <c r="K10">
        <v>2.2999999999999998</v>
      </c>
      <c r="L10">
        <v>35</v>
      </c>
      <c r="M10">
        <v>39501</v>
      </c>
      <c r="N10" t="s">
        <v>75</v>
      </c>
      <c r="O10" t="s">
        <v>269</v>
      </c>
      <c r="P10" t="s">
        <v>269</v>
      </c>
      <c r="Q10" t="s">
        <v>299</v>
      </c>
    </row>
    <row r="11" spans="1:49">
      <c r="A11" t="s">
        <v>300</v>
      </c>
      <c r="B11" t="s">
        <v>301</v>
      </c>
      <c r="C11" t="s">
        <v>302</v>
      </c>
      <c r="D11" t="s">
        <v>303</v>
      </c>
      <c r="E11" t="s">
        <v>22</v>
      </c>
      <c r="F11" t="s">
        <v>19</v>
      </c>
      <c r="G11">
        <v>1</v>
      </c>
      <c r="H11">
        <v>0</v>
      </c>
      <c r="I11" t="s">
        <v>304</v>
      </c>
      <c r="J11">
        <v>1.7</v>
      </c>
      <c r="K11">
        <v>1</v>
      </c>
      <c r="L11">
        <v>51</v>
      </c>
      <c r="M11">
        <v>29443</v>
      </c>
      <c r="N11" t="s">
        <v>75</v>
      </c>
      <c r="O11" t="s">
        <v>269</v>
      </c>
      <c r="P11" t="s">
        <v>305</v>
      </c>
      <c r="Q11" t="s">
        <v>306</v>
      </c>
    </row>
    <row r="12" spans="1:49">
      <c r="A12" t="s">
        <v>307</v>
      </c>
      <c r="B12" t="s">
        <v>301</v>
      </c>
      <c r="C12" t="s">
        <v>308</v>
      </c>
      <c r="D12" t="s">
        <v>309</v>
      </c>
      <c r="E12" t="s">
        <v>24</v>
      </c>
      <c r="F12" t="s">
        <v>19</v>
      </c>
      <c r="G12">
        <v>3</v>
      </c>
      <c r="H12">
        <v>1</v>
      </c>
      <c r="I12" t="s">
        <v>310</v>
      </c>
      <c r="J12">
        <v>1.7</v>
      </c>
      <c r="K12">
        <v>0.8</v>
      </c>
      <c r="L12">
        <v>35</v>
      </c>
      <c r="M12">
        <v>31879</v>
      </c>
      <c r="N12" t="s">
        <v>75</v>
      </c>
      <c r="O12" t="s">
        <v>269</v>
      </c>
      <c r="P12" t="s">
        <v>269</v>
      </c>
      <c r="Q12" t="s">
        <v>311</v>
      </c>
    </row>
    <row r="13" spans="1:49">
      <c r="A13" t="s">
        <v>312</v>
      </c>
      <c r="B13" t="s">
        <v>265</v>
      </c>
      <c r="C13" t="s">
        <v>313</v>
      </c>
      <c r="D13" t="s">
        <v>267</v>
      </c>
      <c r="E13" t="s">
        <v>22</v>
      </c>
      <c r="F13" t="s">
        <v>19</v>
      </c>
      <c r="G13">
        <v>3</v>
      </c>
      <c r="H13">
        <v>0</v>
      </c>
      <c r="I13" t="s">
        <v>314</v>
      </c>
      <c r="J13">
        <v>2.2000000000000002</v>
      </c>
      <c r="K13">
        <v>0.1</v>
      </c>
      <c r="L13">
        <v>54</v>
      </c>
      <c r="M13">
        <v>30112</v>
      </c>
      <c r="N13" t="s">
        <v>75</v>
      </c>
      <c r="O13" t="s">
        <v>269</v>
      </c>
      <c r="P13" t="s">
        <v>315</v>
      </c>
      <c r="Q13" t="s">
        <v>316</v>
      </c>
    </row>
    <row r="14" spans="1:49">
      <c r="A14" t="s">
        <v>317</v>
      </c>
      <c r="B14" t="s">
        <v>286</v>
      </c>
      <c r="C14" t="s">
        <v>318</v>
      </c>
      <c r="D14" t="s">
        <v>288</v>
      </c>
      <c r="E14" t="s">
        <v>22</v>
      </c>
      <c r="F14" t="s">
        <v>23</v>
      </c>
      <c r="G14">
        <v>1</v>
      </c>
      <c r="H14">
        <v>3</v>
      </c>
      <c r="I14" t="s">
        <v>319</v>
      </c>
      <c r="J14">
        <v>0.6</v>
      </c>
      <c r="K14">
        <v>1.6</v>
      </c>
      <c r="L14">
        <v>44</v>
      </c>
      <c r="M14">
        <v>30145</v>
      </c>
      <c r="N14" t="s">
        <v>75</v>
      </c>
      <c r="O14" t="s">
        <v>269</v>
      </c>
      <c r="P14" t="s">
        <v>320</v>
      </c>
      <c r="Q14" t="s">
        <v>321</v>
      </c>
    </row>
    <row r="15" spans="1:49">
      <c r="A15" t="s">
        <v>322</v>
      </c>
      <c r="B15" t="s">
        <v>265</v>
      </c>
      <c r="C15" t="s">
        <v>323</v>
      </c>
      <c r="D15" t="s">
        <v>267</v>
      </c>
      <c r="E15" t="s">
        <v>24</v>
      </c>
      <c r="F15" t="s">
        <v>23</v>
      </c>
      <c r="G15">
        <v>0</v>
      </c>
      <c r="H15">
        <v>3</v>
      </c>
      <c r="I15" t="s">
        <v>324</v>
      </c>
      <c r="J15">
        <v>0.3</v>
      </c>
      <c r="K15">
        <v>1.2</v>
      </c>
      <c r="L15">
        <v>34</v>
      </c>
      <c r="M15">
        <v>60298</v>
      </c>
      <c r="N15" t="s">
        <v>75</v>
      </c>
      <c r="O15" t="s">
        <v>269</v>
      </c>
      <c r="P15" t="s">
        <v>320</v>
      </c>
      <c r="Q15" t="s">
        <v>281</v>
      </c>
    </row>
    <row r="16" spans="1:49">
      <c r="A16" t="s">
        <v>325</v>
      </c>
      <c r="B16" t="s">
        <v>265</v>
      </c>
      <c r="C16" t="s">
        <v>326</v>
      </c>
      <c r="D16" t="s">
        <v>267</v>
      </c>
      <c r="E16" t="s">
        <v>22</v>
      </c>
      <c r="F16" t="s">
        <v>19</v>
      </c>
      <c r="G16">
        <v>1</v>
      </c>
      <c r="H16">
        <v>0</v>
      </c>
      <c r="I16" t="s">
        <v>327</v>
      </c>
      <c r="J16">
        <v>1.6</v>
      </c>
      <c r="K16">
        <v>0.6</v>
      </c>
      <c r="L16">
        <v>45</v>
      </c>
      <c r="N16" t="s">
        <v>75</v>
      </c>
      <c r="O16" t="s">
        <v>269</v>
      </c>
      <c r="P16" t="s">
        <v>269</v>
      </c>
      <c r="Q16" t="s">
        <v>328</v>
      </c>
    </row>
    <row r="17" spans="1:69">
      <c r="A17" t="s">
        <v>329</v>
      </c>
      <c r="B17" t="s">
        <v>330</v>
      </c>
      <c r="C17" t="s">
        <v>331</v>
      </c>
      <c r="D17" t="s">
        <v>332</v>
      </c>
      <c r="E17" t="s">
        <v>24</v>
      </c>
      <c r="F17" t="s">
        <v>23</v>
      </c>
      <c r="G17">
        <v>0</v>
      </c>
      <c r="H17">
        <v>3</v>
      </c>
      <c r="I17" t="s">
        <v>333</v>
      </c>
      <c r="J17">
        <v>1</v>
      </c>
      <c r="K17">
        <v>2.4</v>
      </c>
      <c r="L17">
        <v>34</v>
      </c>
      <c r="M17">
        <v>51764</v>
      </c>
      <c r="N17" t="s">
        <v>75</v>
      </c>
      <c r="O17" t="s">
        <v>269</v>
      </c>
      <c r="P17" t="s">
        <v>269</v>
      </c>
      <c r="Q17" t="s">
        <v>270</v>
      </c>
    </row>
    <row r="18" spans="1:69">
      <c r="A18" t="s">
        <v>334</v>
      </c>
      <c r="B18" t="s">
        <v>335</v>
      </c>
      <c r="C18" t="s">
        <v>336</v>
      </c>
      <c r="D18" t="s">
        <v>267</v>
      </c>
      <c r="E18" t="s">
        <v>24</v>
      </c>
      <c r="F18" t="s">
        <v>19</v>
      </c>
      <c r="G18">
        <v>3</v>
      </c>
      <c r="H18">
        <v>2</v>
      </c>
      <c r="I18" t="s">
        <v>337</v>
      </c>
      <c r="J18">
        <v>0.8</v>
      </c>
      <c r="K18">
        <v>1.5</v>
      </c>
      <c r="L18">
        <v>29</v>
      </c>
      <c r="M18">
        <v>73778</v>
      </c>
      <c r="N18" t="s">
        <v>75</v>
      </c>
      <c r="O18" t="s">
        <v>269</v>
      </c>
      <c r="P18" t="s">
        <v>315</v>
      </c>
      <c r="Q18" t="s">
        <v>338</v>
      </c>
    </row>
    <row r="19" spans="1:69">
      <c r="A19" t="s">
        <v>339</v>
      </c>
      <c r="B19" t="s">
        <v>335</v>
      </c>
      <c r="C19" t="s">
        <v>340</v>
      </c>
      <c r="D19" t="s">
        <v>267</v>
      </c>
      <c r="E19" t="s">
        <v>22</v>
      </c>
      <c r="I19" t="s">
        <v>341</v>
      </c>
    </row>
    <row r="20" spans="1:69">
      <c r="A20" t="s">
        <v>342</v>
      </c>
      <c r="B20" t="s">
        <v>265</v>
      </c>
      <c r="C20" t="s">
        <v>343</v>
      </c>
      <c r="D20" t="s">
        <v>267</v>
      </c>
      <c r="E20" t="s">
        <v>24</v>
      </c>
      <c r="I20" t="s">
        <v>344</v>
      </c>
    </row>
    <row r="21" spans="1:69">
      <c r="A21" t="s">
        <v>345</v>
      </c>
      <c r="B21" t="s">
        <v>265</v>
      </c>
      <c r="C21" t="s">
        <v>346</v>
      </c>
      <c r="D21" t="s">
        <v>347</v>
      </c>
      <c r="E21" t="s">
        <v>22</v>
      </c>
      <c r="I21" t="s">
        <v>348</v>
      </c>
    </row>
    <row r="22" spans="1:69">
      <c r="A22" t="s">
        <v>349</v>
      </c>
      <c r="B22" t="s">
        <v>265</v>
      </c>
      <c r="C22" t="s">
        <v>350</v>
      </c>
      <c r="D22" t="s">
        <v>288</v>
      </c>
      <c r="E22" t="s">
        <v>24</v>
      </c>
      <c r="I22" t="s">
        <v>351</v>
      </c>
      <c r="BG22">
        <v>1</v>
      </c>
      <c r="BH22">
        <v>1</v>
      </c>
      <c r="BI22" t="s">
        <v>268</v>
      </c>
      <c r="BJ22">
        <v>1.3</v>
      </c>
      <c r="BK22">
        <v>1.2</v>
      </c>
      <c r="BL22">
        <v>53</v>
      </c>
      <c r="BM22">
        <v>29763</v>
      </c>
      <c r="BN22" t="s">
        <v>72</v>
      </c>
      <c r="BO22" t="s">
        <v>269</v>
      </c>
      <c r="BP22" t="s">
        <v>269</v>
      </c>
      <c r="BQ22" t="s">
        <v>270</v>
      </c>
    </row>
    <row r="23" spans="1:69">
      <c r="A23" t="s">
        <v>352</v>
      </c>
      <c r="B23" t="s">
        <v>301</v>
      </c>
      <c r="C23" t="s">
        <v>353</v>
      </c>
      <c r="D23" t="s">
        <v>303</v>
      </c>
      <c r="E23" t="s">
        <v>24</v>
      </c>
      <c r="I23" t="s">
        <v>279</v>
      </c>
      <c r="BG23">
        <v>0</v>
      </c>
      <c r="BH23">
        <v>1</v>
      </c>
      <c r="BI23" t="s">
        <v>293</v>
      </c>
      <c r="BJ23">
        <v>0.8</v>
      </c>
      <c r="BK23">
        <v>1.3</v>
      </c>
      <c r="BL23">
        <v>41</v>
      </c>
      <c r="BM23">
        <v>30139</v>
      </c>
      <c r="BN23" t="s">
        <v>75</v>
      </c>
      <c r="BO23" t="s">
        <v>294</v>
      </c>
      <c r="BP23" t="s">
        <v>269</v>
      </c>
      <c r="BQ23" t="s">
        <v>295</v>
      </c>
    </row>
    <row r="24" spans="1:69">
      <c r="A24" t="s">
        <v>354</v>
      </c>
      <c r="B24" t="s">
        <v>301</v>
      </c>
      <c r="C24" t="s">
        <v>355</v>
      </c>
      <c r="D24" t="s">
        <v>356</v>
      </c>
      <c r="E24" t="s">
        <v>22</v>
      </c>
      <c r="I24" t="s">
        <v>284</v>
      </c>
      <c r="BG24">
        <v>3</v>
      </c>
      <c r="BH24">
        <v>0</v>
      </c>
      <c r="BI24" t="s">
        <v>314</v>
      </c>
      <c r="BJ24">
        <v>2.2000000000000002</v>
      </c>
      <c r="BK24">
        <v>0.1</v>
      </c>
      <c r="BL24">
        <v>54</v>
      </c>
      <c r="BM24">
        <v>30112</v>
      </c>
      <c r="BN24" t="s">
        <v>75</v>
      </c>
      <c r="BO24" t="s">
        <v>269</v>
      </c>
      <c r="BP24" t="s">
        <v>315</v>
      </c>
      <c r="BQ24" t="s">
        <v>316</v>
      </c>
    </row>
    <row r="25" spans="1:69">
      <c r="A25" t="s">
        <v>357</v>
      </c>
      <c r="B25" t="s">
        <v>286</v>
      </c>
      <c r="C25" t="s">
        <v>358</v>
      </c>
      <c r="D25" t="s">
        <v>288</v>
      </c>
      <c r="E25" t="s">
        <v>22</v>
      </c>
      <c r="I25" t="s">
        <v>273</v>
      </c>
      <c r="BG25">
        <v>1</v>
      </c>
      <c r="BH25">
        <v>3</v>
      </c>
      <c r="BI25" t="s">
        <v>319</v>
      </c>
      <c r="BJ25">
        <v>0.6</v>
      </c>
      <c r="BK25">
        <v>1.6</v>
      </c>
      <c r="BL25">
        <v>44</v>
      </c>
      <c r="BM25">
        <v>30145</v>
      </c>
      <c r="BN25" t="s">
        <v>75</v>
      </c>
      <c r="BO25" t="s">
        <v>269</v>
      </c>
      <c r="BP25" t="s">
        <v>320</v>
      </c>
      <c r="BQ25" t="s">
        <v>321</v>
      </c>
    </row>
    <row r="26" spans="1:69">
      <c r="A26" t="s">
        <v>359</v>
      </c>
      <c r="B26" t="s">
        <v>265</v>
      </c>
      <c r="C26" t="s">
        <v>360</v>
      </c>
      <c r="D26" t="s">
        <v>267</v>
      </c>
      <c r="E26" t="s">
        <v>24</v>
      </c>
      <c r="I26" t="s">
        <v>268</v>
      </c>
    </row>
    <row r="27" spans="1:69">
      <c r="A27" t="s">
        <v>361</v>
      </c>
      <c r="B27" t="s">
        <v>265</v>
      </c>
      <c r="C27" t="s">
        <v>362</v>
      </c>
      <c r="D27" t="s">
        <v>267</v>
      </c>
      <c r="E27" t="s">
        <v>22</v>
      </c>
      <c r="I27" t="s">
        <v>289</v>
      </c>
      <c r="AA27" s="57"/>
      <c r="AB27" s="57"/>
      <c r="AC27" s="57"/>
      <c r="AD27" s="57"/>
      <c r="AE27" s="57"/>
      <c r="AF27" s="57"/>
      <c r="AG27" s="57"/>
      <c r="AH27" s="57"/>
      <c r="AI27" s="57"/>
      <c r="AJ27" s="57"/>
      <c r="AK27" s="57"/>
      <c r="AL27" s="57"/>
      <c r="AM27" s="57"/>
      <c r="AN27" s="57"/>
      <c r="AO27" s="57"/>
      <c r="AP27" s="57"/>
      <c r="AQ27" s="57"/>
    </row>
    <row r="28" spans="1:69">
      <c r="A28" t="s">
        <v>363</v>
      </c>
      <c r="B28" t="s">
        <v>265</v>
      </c>
      <c r="C28" t="s">
        <v>364</v>
      </c>
      <c r="D28" t="s">
        <v>267</v>
      </c>
      <c r="E28" t="s">
        <v>24</v>
      </c>
      <c r="I28" t="s">
        <v>293</v>
      </c>
    </row>
    <row r="29" spans="1:69">
      <c r="A29" t="s">
        <v>365</v>
      </c>
      <c r="B29" t="s">
        <v>265</v>
      </c>
      <c r="C29" t="s">
        <v>366</v>
      </c>
      <c r="D29" t="s">
        <v>267</v>
      </c>
      <c r="E29" t="s">
        <v>24</v>
      </c>
      <c r="I29" t="s">
        <v>319</v>
      </c>
    </row>
    <row r="30" spans="1:69">
      <c r="A30" t="s">
        <v>367</v>
      </c>
      <c r="B30" t="s">
        <v>368</v>
      </c>
      <c r="C30" t="s">
        <v>369</v>
      </c>
      <c r="D30" t="s">
        <v>356</v>
      </c>
      <c r="E30" t="s">
        <v>22</v>
      </c>
      <c r="I30" t="s">
        <v>324</v>
      </c>
      <c r="BG30">
        <v>1</v>
      </c>
      <c r="BH30">
        <v>1</v>
      </c>
      <c r="BI30" t="s">
        <v>268</v>
      </c>
      <c r="BJ30">
        <v>1.3</v>
      </c>
      <c r="BK30">
        <v>1.2</v>
      </c>
      <c r="BL30">
        <v>53</v>
      </c>
      <c r="BM30">
        <v>29763</v>
      </c>
      <c r="BN30" t="s">
        <v>72</v>
      </c>
      <c r="BO30" t="s">
        <v>269</v>
      </c>
      <c r="BP30" t="s">
        <v>269</v>
      </c>
      <c r="BQ30" t="s">
        <v>270</v>
      </c>
    </row>
    <row r="31" spans="1:69">
      <c r="A31" t="s">
        <v>370</v>
      </c>
      <c r="B31" t="s">
        <v>265</v>
      </c>
      <c r="C31" t="s">
        <v>371</v>
      </c>
      <c r="D31" t="s">
        <v>267</v>
      </c>
      <c r="E31" t="s">
        <v>22</v>
      </c>
      <c r="I31" t="s">
        <v>333</v>
      </c>
      <c r="BG31">
        <v>0</v>
      </c>
      <c r="BH31">
        <v>1</v>
      </c>
      <c r="BI31" t="s">
        <v>293</v>
      </c>
      <c r="BJ31">
        <v>0.8</v>
      </c>
      <c r="BK31">
        <v>1.3</v>
      </c>
      <c r="BL31">
        <v>41</v>
      </c>
      <c r="BM31">
        <v>30139</v>
      </c>
      <c r="BN31" t="s">
        <v>75</v>
      </c>
      <c r="BO31" t="s">
        <v>294</v>
      </c>
      <c r="BP31" t="s">
        <v>269</v>
      </c>
      <c r="BQ31" t="s">
        <v>295</v>
      </c>
    </row>
    <row r="32" spans="1:69">
      <c r="A32" t="s">
        <v>372</v>
      </c>
      <c r="B32" t="s">
        <v>265</v>
      </c>
      <c r="C32" t="s">
        <v>373</v>
      </c>
      <c r="D32" t="s">
        <v>267</v>
      </c>
      <c r="E32" t="s">
        <v>24</v>
      </c>
      <c r="I32" t="s">
        <v>327</v>
      </c>
      <c r="BG32">
        <v>3</v>
      </c>
      <c r="BH32">
        <v>0</v>
      </c>
      <c r="BI32" t="s">
        <v>314</v>
      </c>
      <c r="BJ32">
        <v>2.2000000000000002</v>
      </c>
      <c r="BK32">
        <v>0.1</v>
      </c>
      <c r="BL32">
        <v>54</v>
      </c>
      <c r="BM32">
        <v>30112</v>
      </c>
      <c r="BN32" t="s">
        <v>75</v>
      </c>
      <c r="BO32" t="s">
        <v>269</v>
      </c>
      <c r="BP32" t="s">
        <v>315</v>
      </c>
      <c r="BQ32" t="s">
        <v>316</v>
      </c>
    </row>
    <row r="33" spans="1:69">
      <c r="A33" t="s">
        <v>374</v>
      </c>
      <c r="B33" t="s">
        <v>368</v>
      </c>
      <c r="C33" t="s">
        <v>375</v>
      </c>
      <c r="D33" t="s">
        <v>356</v>
      </c>
      <c r="E33" t="s">
        <v>22</v>
      </c>
      <c r="I33" t="s">
        <v>337</v>
      </c>
      <c r="BG33">
        <v>1</v>
      </c>
      <c r="BH33">
        <v>3</v>
      </c>
      <c r="BI33" t="s">
        <v>319</v>
      </c>
      <c r="BJ33">
        <v>0.6</v>
      </c>
      <c r="BK33">
        <v>1.6</v>
      </c>
      <c r="BL33">
        <v>44</v>
      </c>
      <c r="BM33">
        <v>30145</v>
      </c>
      <c r="BN33" t="s">
        <v>75</v>
      </c>
      <c r="BO33" t="s">
        <v>269</v>
      </c>
      <c r="BP33" t="s">
        <v>320</v>
      </c>
      <c r="BQ33" t="s">
        <v>321</v>
      </c>
    </row>
    <row r="34" spans="1:69">
      <c r="A34" t="s">
        <v>376</v>
      </c>
      <c r="B34" t="s">
        <v>265</v>
      </c>
      <c r="C34" t="s">
        <v>377</v>
      </c>
      <c r="D34" t="s">
        <v>267</v>
      </c>
      <c r="E34" t="s">
        <v>24</v>
      </c>
      <c r="I34" t="s">
        <v>341</v>
      </c>
    </row>
    <row r="35" spans="1:69">
      <c r="A35" t="s">
        <v>378</v>
      </c>
      <c r="B35" t="s">
        <v>265</v>
      </c>
      <c r="C35" t="s">
        <v>379</v>
      </c>
      <c r="D35" t="s">
        <v>267</v>
      </c>
      <c r="E35" t="s">
        <v>22</v>
      </c>
      <c r="I35" t="s">
        <v>351</v>
      </c>
    </row>
    <row r="36" spans="1:69">
      <c r="A36" t="s">
        <v>380</v>
      </c>
      <c r="B36" t="s">
        <v>265</v>
      </c>
      <c r="C36" t="s">
        <v>381</v>
      </c>
      <c r="D36" t="s">
        <v>267</v>
      </c>
      <c r="E36" t="s">
        <v>24</v>
      </c>
      <c r="I36" t="s">
        <v>348</v>
      </c>
    </row>
    <row r="37" spans="1:69">
      <c r="A37" t="s">
        <v>382</v>
      </c>
      <c r="B37" t="s">
        <v>265</v>
      </c>
      <c r="C37" t="s">
        <v>383</v>
      </c>
      <c r="D37" t="s">
        <v>267</v>
      </c>
      <c r="E37" t="s">
        <v>22</v>
      </c>
      <c r="I37" t="s">
        <v>344</v>
      </c>
    </row>
    <row r="38" spans="1:69">
      <c r="A38" t="s">
        <v>384</v>
      </c>
      <c r="B38" t="s">
        <v>265</v>
      </c>
      <c r="C38" t="s">
        <v>385</v>
      </c>
      <c r="D38" t="s">
        <v>267</v>
      </c>
      <c r="E38" t="s">
        <v>24</v>
      </c>
      <c r="I38" t="s">
        <v>304</v>
      </c>
    </row>
    <row r="39" spans="1:69">
      <c r="A39" t="s">
        <v>386</v>
      </c>
      <c r="B39" t="s">
        <v>265</v>
      </c>
      <c r="C39" t="s">
        <v>387</v>
      </c>
      <c r="D39" t="s">
        <v>267</v>
      </c>
      <c r="E39" t="s">
        <v>22</v>
      </c>
      <c r="I39" t="s">
        <v>310</v>
      </c>
    </row>
    <row r="40" spans="1:69">
      <c r="A40" t="s">
        <v>388</v>
      </c>
      <c r="B40" t="s">
        <v>265</v>
      </c>
      <c r="C40" t="s">
        <v>389</v>
      </c>
      <c r="D40" t="s">
        <v>288</v>
      </c>
      <c r="E40" t="s">
        <v>24</v>
      </c>
      <c r="I40" t="s">
        <v>314</v>
      </c>
    </row>
    <row r="41" spans="1:69">
      <c r="A41" t="s">
        <v>390</v>
      </c>
      <c r="B41" t="s">
        <v>391</v>
      </c>
      <c r="C41" t="s">
        <v>392</v>
      </c>
      <c r="D41" t="s">
        <v>288</v>
      </c>
      <c r="E41" t="s">
        <v>22</v>
      </c>
      <c r="I41" t="s">
        <v>298</v>
      </c>
    </row>
    <row r="42" spans="1:69">
      <c r="G42">
        <f>SUM(G4:G41)</f>
        <v>19</v>
      </c>
      <c r="H42">
        <f t="shared" ref="H42:K42" si="0">SUM(H4:H41)</f>
        <v>18</v>
      </c>
      <c r="J42">
        <f t="shared" si="0"/>
        <v>17.899999999999999</v>
      </c>
      <c r="K42">
        <f t="shared" si="0"/>
        <v>16.7</v>
      </c>
    </row>
    <row r="44" spans="1:69">
      <c r="A44" t="s">
        <v>393</v>
      </c>
      <c r="U44" t="s">
        <v>394</v>
      </c>
      <c r="AC44" t="s">
        <v>395</v>
      </c>
      <c r="AH44" t="s">
        <v>396</v>
      </c>
    </row>
    <row r="45" spans="1:69">
      <c r="A45" s="57" t="s">
        <v>249</v>
      </c>
      <c r="B45" s="57" t="s">
        <v>250</v>
      </c>
      <c r="C45" s="57" t="s">
        <v>251</v>
      </c>
      <c r="D45" s="57" t="s">
        <v>252</v>
      </c>
      <c r="E45" s="57" t="s">
        <v>253</v>
      </c>
      <c r="F45" s="57" t="s">
        <v>8</v>
      </c>
      <c r="G45" s="57" t="s">
        <v>254</v>
      </c>
      <c r="H45" s="57" t="s">
        <v>255</v>
      </c>
      <c r="I45" s="57" t="s">
        <v>256</v>
      </c>
      <c r="J45" s="57" t="s">
        <v>52</v>
      </c>
      <c r="K45" s="57" t="s">
        <v>257</v>
      </c>
      <c r="L45" s="57" t="s">
        <v>258</v>
      </c>
      <c r="M45" s="57" t="s">
        <v>259</v>
      </c>
      <c r="N45" s="57" t="s">
        <v>260</v>
      </c>
      <c r="O45" s="57" t="s">
        <v>261</v>
      </c>
      <c r="P45" s="57" t="s">
        <v>262</v>
      </c>
      <c r="Q45" s="57" t="s">
        <v>263</v>
      </c>
      <c r="U45" t="s">
        <v>8</v>
      </c>
      <c r="V45" t="s">
        <v>254</v>
      </c>
      <c r="W45" t="s">
        <v>255</v>
      </c>
      <c r="Y45" t="s">
        <v>52</v>
      </c>
      <c r="Z45" t="s">
        <v>257</v>
      </c>
      <c r="AA45" t="s">
        <v>151</v>
      </c>
      <c r="AC45" t="s">
        <v>397</v>
      </c>
      <c r="AE45" t="s">
        <v>398</v>
      </c>
      <c r="AF45" t="s">
        <v>399</v>
      </c>
      <c r="AI45" t="s">
        <v>400</v>
      </c>
      <c r="AL45" t="s">
        <v>401</v>
      </c>
      <c r="AM45" t="s">
        <v>402</v>
      </c>
      <c r="AO45" t="s">
        <v>403</v>
      </c>
    </row>
    <row r="46" spans="1:69">
      <c r="A46" t="s">
        <v>404</v>
      </c>
      <c r="B46" t="s">
        <v>405</v>
      </c>
      <c r="C46" t="s">
        <v>266</v>
      </c>
      <c r="D46" t="s">
        <v>267</v>
      </c>
      <c r="E46" t="s">
        <v>24</v>
      </c>
      <c r="F46" t="s">
        <v>23</v>
      </c>
      <c r="G46">
        <v>1</v>
      </c>
      <c r="H46">
        <v>2</v>
      </c>
      <c r="I46" t="s">
        <v>324</v>
      </c>
      <c r="J46">
        <v>1.2</v>
      </c>
      <c r="K46">
        <v>0.8</v>
      </c>
      <c r="L46">
        <v>22</v>
      </c>
      <c r="M46">
        <v>59984</v>
      </c>
      <c r="N46" t="s">
        <v>106</v>
      </c>
      <c r="O46" t="s">
        <v>315</v>
      </c>
      <c r="P46" t="s">
        <v>320</v>
      </c>
      <c r="Q46" t="s">
        <v>270</v>
      </c>
      <c r="U46" t="s">
        <v>21</v>
      </c>
      <c r="V46">
        <v>1</v>
      </c>
      <c r="W46">
        <v>1</v>
      </c>
      <c r="X46" t="s">
        <v>268</v>
      </c>
      <c r="Y46">
        <v>1.3</v>
      </c>
      <c r="Z46">
        <v>1.2</v>
      </c>
      <c r="AA46">
        <v>53</v>
      </c>
      <c r="AC46">
        <f>V46-Y46</f>
        <v>-0.30000000000000004</v>
      </c>
      <c r="AE46">
        <f>AVERAGE(AC46:AC52)</f>
        <v>-0.17142857142857146</v>
      </c>
      <c r="AF46">
        <f>(AC46-AE46)^2</f>
        <v>1.6530612244897963E-2</v>
      </c>
      <c r="AI46">
        <f>SUM(AF46:AF52)</f>
        <v>2.1742857142857144</v>
      </c>
      <c r="AL46">
        <f>AI46/(ROWS(AF46:AF52) -1)</f>
        <v>0.36238095238095241</v>
      </c>
      <c r="AM46">
        <f>SQRT(AL46)</f>
        <v>0.60198085715490357</v>
      </c>
      <c r="AO46">
        <f>(AE46)/(AM46/7)</f>
        <v>-1.993418869947907</v>
      </c>
    </row>
    <row r="47" spans="1:69">
      <c r="A47" t="s">
        <v>406</v>
      </c>
      <c r="B47" t="s">
        <v>368</v>
      </c>
      <c r="C47" t="s">
        <v>272</v>
      </c>
      <c r="D47" t="s">
        <v>309</v>
      </c>
      <c r="E47" t="s">
        <v>22</v>
      </c>
      <c r="F47" t="s">
        <v>19</v>
      </c>
      <c r="G47">
        <v>2</v>
      </c>
      <c r="H47">
        <v>1</v>
      </c>
      <c r="I47" t="s">
        <v>407</v>
      </c>
      <c r="J47">
        <v>1.4</v>
      </c>
      <c r="K47">
        <v>0.5</v>
      </c>
      <c r="L47">
        <v>50</v>
      </c>
      <c r="M47">
        <v>29432</v>
      </c>
      <c r="N47" t="s">
        <v>106</v>
      </c>
      <c r="O47" t="s">
        <v>315</v>
      </c>
      <c r="P47" t="s">
        <v>315</v>
      </c>
      <c r="Q47" t="s">
        <v>316</v>
      </c>
      <c r="U47" t="s">
        <v>21</v>
      </c>
      <c r="V47">
        <v>1</v>
      </c>
      <c r="W47">
        <v>1</v>
      </c>
      <c r="X47" t="s">
        <v>279</v>
      </c>
      <c r="Y47">
        <v>1</v>
      </c>
      <c r="Z47">
        <v>0.7</v>
      </c>
      <c r="AA47">
        <v>52</v>
      </c>
      <c r="AC47">
        <f t="shared" ref="AC47:AC63" si="1">V47-Y47</f>
        <v>0</v>
      </c>
      <c r="AF47">
        <f>(AC47-AE46)^2</f>
        <v>2.9387755102040825E-2</v>
      </c>
    </row>
    <row r="48" spans="1:69">
      <c r="A48" t="s">
        <v>408</v>
      </c>
      <c r="B48" t="s">
        <v>265</v>
      </c>
      <c r="C48" t="s">
        <v>278</v>
      </c>
      <c r="D48" t="s">
        <v>267</v>
      </c>
      <c r="E48" t="s">
        <v>24</v>
      </c>
      <c r="F48" t="s">
        <v>23</v>
      </c>
      <c r="G48">
        <v>2</v>
      </c>
      <c r="H48">
        <v>3</v>
      </c>
      <c r="I48" t="s">
        <v>337</v>
      </c>
      <c r="J48">
        <v>1.2</v>
      </c>
      <c r="K48">
        <v>2.8</v>
      </c>
      <c r="L48">
        <v>34</v>
      </c>
      <c r="M48">
        <v>73595</v>
      </c>
      <c r="N48" t="s">
        <v>106</v>
      </c>
      <c r="O48" t="s">
        <v>315</v>
      </c>
      <c r="P48" t="s">
        <v>269</v>
      </c>
      <c r="Q48" t="s">
        <v>409</v>
      </c>
      <c r="U48" t="s">
        <v>23</v>
      </c>
      <c r="V48">
        <v>0</v>
      </c>
      <c r="W48">
        <v>1</v>
      </c>
      <c r="X48" t="s">
        <v>293</v>
      </c>
      <c r="Y48">
        <v>0.8</v>
      </c>
      <c r="Z48">
        <v>1.3</v>
      </c>
      <c r="AA48">
        <v>41</v>
      </c>
      <c r="AC48">
        <f t="shared" si="1"/>
        <v>-0.8</v>
      </c>
      <c r="AF48">
        <f>(AC48-AE46)^2</f>
        <v>0.39510204081632649</v>
      </c>
    </row>
    <row r="49" spans="1:41">
      <c r="A49" t="s">
        <v>410</v>
      </c>
      <c r="B49" t="s">
        <v>265</v>
      </c>
      <c r="C49" t="s">
        <v>283</v>
      </c>
      <c r="D49" t="s">
        <v>267</v>
      </c>
      <c r="E49" t="s">
        <v>24</v>
      </c>
      <c r="F49" t="s">
        <v>19</v>
      </c>
      <c r="G49">
        <v>1</v>
      </c>
      <c r="H49">
        <v>0</v>
      </c>
      <c r="I49" t="s">
        <v>298</v>
      </c>
      <c r="J49">
        <v>0.8</v>
      </c>
      <c r="K49">
        <v>2.2999999999999998</v>
      </c>
      <c r="L49">
        <v>25</v>
      </c>
      <c r="M49">
        <v>39820</v>
      </c>
      <c r="N49" t="s">
        <v>106</v>
      </c>
      <c r="O49" t="s">
        <v>315</v>
      </c>
      <c r="P49" t="s">
        <v>315</v>
      </c>
      <c r="Q49" t="s">
        <v>306</v>
      </c>
      <c r="U49" t="s">
        <v>19</v>
      </c>
      <c r="V49">
        <v>1</v>
      </c>
      <c r="W49">
        <v>0</v>
      </c>
      <c r="X49" t="s">
        <v>304</v>
      </c>
      <c r="Y49">
        <v>1.7</v>
      </c>
      <c r="Z49">
        <v>1</v>
      </c>
      <c r="AA49">
        <v>51</v>
      </c>
      <c r="AC49">
        <f t="shared" si="1"/>
        <v>-0.7</v>
      </c>
      <c r="AF49">
        <f>(AC49-AE46)^2</f>
        <v>0.27938775510204072</v>
      </c>
    </row>
    <row r="50" spans="1:41">
      <c r="A50" t="s">
        <v>411</v>
      </c>
      <c r="B50" t="s">
        <v>368</v>
      </c>
      <c r="C50" t="s">
        <v>287</v>
      </c>
      <c r="D50" t="s">
        <v>303</v>
      </c>
      <c r="E50" t="s">
        <v>22</v>
      </c>
      <c r="F50" t="s">
        <v>21</v>
      </c>
      <c r="G50">
        <v>1</v>
      </c>
      <c r="H50">
        <v>1</v>
      </c>
      <c r="I50" t="s">
        <v>412</v>
      </c>
      <c r="J50">
        <v>0.7</v>
      </c>
      <c r="K50">
        <v>0.5</v>
      </c>
      <c r="L50">
        <v>46</v>
      </c>
      <c r="M50">
        <v>28958</v>
      </c>
      <c r="N50" t="s">
        <v>106</v>
      </c>
      <c r="O50" t="s">
        <v>269</v>
      </c>
      <c r="P50" t="s">
        <v>269</v>
      </c>
      <c r="Q50" t="s">
        <v>290</v>
      </c>
      <c r="U50" t="s">
        <v>19</v>
      </c>
      <c r="V50">
        <v>3</v>
      </c>
      <c r="W50">
        <v>0</v>
      </c>
      <c r="X50" t="s">
        <v>314</v>
      </c>
      <c r="Y50">
        <v>2.2000000000000002</v>
      </c>
      <c r="Z50">
        <v>0.1</v>
      </c>
      <c r="AA50">
        <v>54</v>
      </c>
      <c r="AC50">
        <f t="shared" si="1"/>
        <v>0.79999999999999982</v>
      </c>
      <c r="AF50">
        <f>(AC50-AE46)^2</f>
        <v>0.94367346938775487</v>
      </c>
    </row>
    <row r="51" spans="1:41">
      <c r="A51" t="s">
        <v>413</v>
      </c>
      <c r="B51" t="s">
        <v>265</v>
      </c>
      <c r="C51" t="s">
        <v>292</v>
      </c>
      <c r="D51" t="s">
        <v>267</v>
      </c>
      <c r="E51" t="s">
        <v>24</v>
      </c>
      <c r="F51" t="s">
        <v>23</v>
      </c>
      <c r="G51">
        <v>0</v>
      </c>
      <c r="H51">
        <v>2</v>
      </c>
      <c r="I51" t="s">
        <v>333</v>
      </c>
      <c r="J51">
        <v>1</v>
      </c>
      <c r="K51">
        <v>1.3</v>
      </c>
      <c r="L51">
        <v>43</v>
      </c>
      <c r="M51">
        <v>53413</v>
      </c>
      <c r="N51" t="s">
        <v>100</v>
      </c>
      <c r="O51" t="s">
        <v>414</v>
      </c>
      <c r="P51" t="s">
        <v>269</v>
      </c>
      <c r="Q51" t="s">
        <v>321</v>
      </c>
      <c r="U51" t="s">
        <v>23</v>
      </c>
      <c r="V51">
        <v>1</v>
      </c>
      <c r="W51">
        <v>3</v>
      </c>
      <c r="X51" t="s">
        <v>319</v>
      </c>
      <c r="Y51">
        <v>0.6</v>
      </c>
      <c r="Z51">
        <v>1.6</v>
      </c>
      <c r="AA51">
        <v>44</v>
      </c>
      <c r="AC51">
        <f t="shared" si="1"/>
        <v>0.4</v>
      </c>
      <c r="AF51">
        <f>(AC51-AE46)^2</f>
        <v>0.32653061224489804</v>
      </c>
    </row>
    <row r="52" spans="1:41">
      <c r="A52" t="s">
        <v>415</v>
      </c>
      <c r="B52" t="s">
        <v>286</v>
      </c>
      <c r="C52" t="s">
        <v>297</v>
      </c>
      <c r="D52" t="s">
        <v>288</v>
      </c>
      <c r="E52" t="s">
        <v>22</v>
      </c>
      <c r="F52" t="s">
        <v>21</v>
      </c>
      <c r="G52">
        <v>1</v>
      </c>
      <c r="H52">
        <v>1</v>
      </c>
      <c r="I52" t="s">
        <v>344</v>
      </c>
      <c r="J52">
        <v>0.5</v>
      </c>
      <c r="K52">
        <v>1.6</v>
      </c>
      <c r="L52">
        <v>41</v>
      </c>
      <c r="M52">
        <v>29004</v>
      </c>
      <c r="N52" t="s">
        <v>100</v>
      </c>
      <c r="O52" t="s">
        <v>320</v>
      </c>
      <c r="P52" t="s">
        <v>320</v>
      </c>
      <c r="Q52" t="s">
        <v>416</v>
      </c>
      <c r="U52" t="s">
        <v>19</v>
      </c>
      <c r="V52">
        <v>1</v>
      </c>
      <c r="W52">
        <v>0</v>
      </c>
      <c r="X52" t="s">
        <v>327</v>
      </c>
      <c r="Y52">
        <v>1.6</v>
      </c>
      <c r="Z52">
        <v>0.6</v>
      </c>
      <c r="AA52">
        <v>45</v>
      </c>
      <c r="AC52">
        <f t="shared" si="1"/>
        <v>-0.60000000000000009</v>
      </c>
      <c r="AF52">
        <f>(AC52-AE46)^2</f>
        <v>0.18367346938775514</v>
      </c>
    </row>
    <row r="53" spans="1:41">
      <c r="A53" t="s">
        <v>417</v>
      </c>
      <c r="B53" t="s">
        <v>335</v>
      </c>
      <c r="C53" t="s">
        <v>302</v>
      </c>
      <c r="D53" t="s">
        <v>267</v>
      </c>
      <c r="E53" t="s">
        <v>24</v>
      </c>
      <c r="F53" t="s">
        <v>21</v>
      </c>
      <c r="G53">
        <v>0</v>
      </c>
      <c r="H53">
        <v>0</v>
      </c>
      <c r="I53" t="s">
        <v>304</v>
      </c>
      <c r="J53">
        <v>1</v>
      </c>
      <c r="K53">
        <v>0.8</v>
      </c>
      <c r="L53">
        <v>48</v>
      </c>
      <c r="M53">
        <v>25017</v>
      </c>
      <c r="N53" t="s">
        <v>100</v>
      </c>
      <c r="O53" t="s">
        <v>320</v>
      </c>
      <c r="P53" t="s">
        <v>320</v>
      </c>
      <c r="Q53" t="s">
        <v>311</v>
      </c>
    </row>
    <row r="54" spans="1:41">
      <c r="A54" t="s">
        <v>418</v>
      </c>
      <c r="B54" t="s">
        <v>265</v>
      </c>
      <c r="C54" t="s">
        <v>308</v>
      </c>
      <c r="D54" t="s">
        <v>267</v>
      </c>
      <c r="E54" t="s">
        <v>22</v>
      </c>
      <c r="F54" t="s">
        <v>21</v>
      </c>
      <c r="G54">
        <v>2</v>
      </c>
      <c r="H54">
        <v>2</v>
      </c>
      <c r="I54" t="s">
        <v>419</v>
      </c>
      <c r="J54">
        <v>2.9</v>
      </c>
      <c r="K54">
        <v>1.7</v>
      </c>
      <c r="L54">
        <v>57</v>
      </c>
      <c r="M54">
        <v>29361</v>
      </c>
      <c r="N54" t="s">
        <v>100</v>
      </c>
      <c r="O54" t="s">
        <v>320</v>
      </c>
      <c r="P54" t="s">
        <v>294</v>
      </c>
      <c r="Q54" t="s">
        <v>275</v>
      </c>
      <c r="U54" t="s">
        <v>420</v>
      </c>
    </row>
    <row r="55" spans="1:41">
      <c r="A55" t="s">
        <v>421</v>
      </c>
      <c r="B55" t="s">
        <v>286</v>
      </c>
      <c r="C55" t="s">
        <v>313</v>
      </c>
      <c r="D55" t="s">
        <v>288</v>
      </c>
      <c r="E55" t="s">
        <v>24</v>
      </c>
      <c r="F55" t="s">
        <v>23</v>
      </c>
      <c r="G55">
        <v>0</v>
      </c>
      <c r="H55">
        <v>3</v>
      </c>
      <c r="I55" t="s">
        <v>284</v>
      </c>
      <c r="J55">
        <v>0.4</v>
      </c>
      <c r="K55">
        <v>3.2</v>
      </c>
      <c r="L55">
        <v>28</v>
      </c>
      <c r="M55">
        <v>50143</v>
      </c>
      <c r="N55" t="s">
        <v>100</v>
      </c>
      <c r="O55" t="s">
        <v>414</v>
      </c>
      <c r="P55" t="s">
        <v>320</v>
      </c>
      <c r="Q55" t="s">
        <v>299</v>
      </c>
      <c r="U55" t="s">
        <v>8</v>
      </c>
      <c r="V55" t="s">
        <v>254</v>
      </c>
      <c r="W55" t="s">
        <v>255</v>
      </c>
      <c r="Y55" t="s">
        <v>52</v>
      </c>
      <c r="Z55" t="s">
        <v>257</v>
      </c>
      <c r="AA55" t="s">
        <v>151</v>
      </c>
      <c r="AM55" t="s">
        <v>402</v>
      </c>
      <c r="AO55" t="s">
        <v>403</v>
      </c>
    </row>
    <row r="56" spans="1:41">
      <c r="A56" t="s">
        <v>422</v>
      </c>
      <c r="B56" t="s">
        <v>286</v>
      </c>
      <c r="C56" t="s">
        <v>318</v>
      </c>
      <c r="D56" t="s">
        <v>288</v>
      </c>
      <c r="E56" t="s">
        <v>22</v>
      </c>
      <c r="F56" t="s">
        <v>19</v>
      </c>
      <c r="G56">
        <v>2</v>
      </c>
      <c r="H56">
        <v>0</v>
      </c>
      <c r="I56" t="s">
        <v>341</v>
      </c>
      <c r="J56">
        <v>0.4</v>
      </c>
      <c r="K56">
        <v>1.2</v>
      </c>
      <c r="L56">
        <v>27</v>
      </c>
      <c r="M56">
        <v>29313</v>
      </c>
      <c r="N56" t="s">
        <v>72</v>
      </c>
      <c r="O56" t="s">
        <v>320</v>
      </c>
      <c r="P56" t="s">
        <v>294</v>
      </c>
      <c r="Q56" t="s">
        <v>423</v>
      </c>
      <c r="U56" t="s">
        <v>19</v>
      </c>
      <c r="V56">
        <v>1</v>
      </c>
      <c r="W56">
        <v>0</v>
      </c>
      <c r="X56" t="s">
        <v>273</v>
      </c>
      <c r="Y56">
        <v>2.2000000000000002</v>
      </c>
      <c r="Z56">
        <v>0.1</v>
      </c>
      <c r="AA56">
        <v>36</v>
      </c>
      <c r="AC56">
        <f t="shared" si="1"/>
        <v>-1.2000000000000002</v>
      </c>
      <c r="AE56">
        <f>AVERAGE(AC56:AC63)</f>
        <v>0.28749999999999998</v>
      </c>
      <c r="AF56">
        <f>(AC56-AE56)^2</f>
        <v>2.2126562500000007</v>
      </c>
      <c r="AI56">
        <f>SUM(AF56:AF63)</f>
        <v>9.1287500000000019</v>
      </c>
      <c r="AL56">
        <f>AI56/(ROWS(AF56:AF63) - 1)</f>
        <v>1.3041071428571431</v>
      </c>
      <c r="AM56">
        <f>SQRT(AL56)</f>
        <v>1.1419751060584216</v>
      </c>
      <c r="AO56">
        <f>AE56/(AM56/SQRT(8))</f>
        <v>0.71207576596939326</v>
      </c>
    </row>
    <row r="57" spans="1:41">
      <c r="A57" t="s">
        <v>424</v>
      </c>
      <c r="B57" t="s">
        <v>286</v>
      </c>
      <c r="C57" t="s">
        <v>323</v>
      </c>
      <c r="D57" t="s">
        <v>288</v>
      </c>
      <c r="E57" t="s">
        <v>24</v>
      </c>
      <c r="F57" t="s">
        <v>23</v>
      </c>
      <c r="G57">
        <v>2</v>
      </c>
      <c r="H57">
        <v>3</v>
      </c>
      <c r="I57" t="s">
        <v>314</v>
      </c>
      <c r="J57">
        <v>1.7</v>
      </c>
      <c r="K57">
        <v>1.8</v>
      </c>
      <c r="L57">
        <v>46</v>
      </c>
      <c r="M57">
        <v>62470</v>
      </c>
      <c r="N57" t="s">
        <v>72</v>
      </c>
      <c r="O57" t="s">
        <v>320</v>
      </c>
      <c r="P57" t="s">
        <v>269</v>
      </c>
      <c r="Q57" t="s">
        <v>425</v>
      </c>
      <c r="U57" t="s">
        <v>19</v>
      </c>
      <c r="V57">
        <v>1</v>
      </c>
      <c r="W57">
        <v>0</v>
      </c>
      <c r="X57" t="s">
        <v>284</v>
      </c>
      <c r="Y57">
        <v>0.4</v>
      </c>
      <c r="Z57">
        <v>0.9</v>
      </c>
      <c r="AA57">
        <v>32</v>
      </c>
      <c r="AC57">
        <f t="shared" si="1"/>
        <v>0.6</v>
      </c>
      <c r="AF57">
        <f>(AC57-AE56)^2</f>
        <v>9.765625E-2</v>
      </c>
    </row>
    <row r="58" spans="1:41">
      <c r="A58" t="s">
        <v>426</v>
      </c>
      <c r="B58" t="s">
        <v>265</v>
      </c>
      <c r="C58" t="s">
        <v>326</v>
      </c>
      <c r="D58" t="s">
        <v>267</v>
      </c>
      <c r="E58" t="s">
        <v>22</v>
      </c>
      <c r="F58" t="s">
        <v>23</v>
      </c>
      <c r="G58">
        <v>2</v>
      </c>
      <c r="H58">
        <v>3</v>
      </c>
      <c r="I58" t="s">
        <v>289</v>
      </c>
      <c r="J58">
        <v>1.9</v>
      </c>
      <c r="K58">
        <v>1.3</v>
      </c>
      <c r="L58">
        <v>47</v>
      </c>
      <c r="M58">
        <v>29404</v>
      </c>
      <c r="N58" t="s">
        <v>72</v>
      </c>
      <c r="O58" t="s">
        <v>427</v>
      </c>
      <c r="P58" t="s">
        <v>269</v>
      </c>
      <c r="Q58" t="s">
        <v>321</v>
      </c>
      <c r="U58" t="s">
        <v>21</v>
      </c>
      <c r="V58">
        <v>2</v>
      </c>
      <c r="W58">
        <v>2</v>
      </c>
      <c r="X58" t="s">
        <v>289</v>
      </c>
      <c r="Y58">
        <v>1.4</v>
      </c>
      <c r="Z58">
        <v>1</v>
      </c>
      <c r="AA58">
        <v>30</v>
      </c>
      <c r="AC58">
        <f t="shared" si="1"/>
        <v>0.60000000000000009</v>
      </c>
      <c r="AF58">
        <f>(AC58-AE56)^2</f>
        <v>9.7656250000000069E-2</v>
      </c>
    </row>
    <row r="59" spans="1:41">
      <c r="A59" t="s">
        <v>428</v>
      </c>
      <c r="B59" t="s">
        <v>335</v>
      </c>
      <c r="C59" t="s">
        <v>331</v>
      </c>
      <c r="D59" t="s">
        <v>267</v>
      </c>
      <c r="E59" t="s">
        <v>22</v>
      </c>
      <c r="F59" t="s">
        <v>23</v>
      </c>
      <c r="G59">
        <v>0</v>
      </c>
      <c r="H59">
        <v>1</v>
      </c>
      <c r="I59" t="s">
        <v>351</v>
      </c>
      <c r="J59">
        <v>0.7</v>
      </c>
      <c r="K59">
        <v>0.7</v>
      </c>
      <c r="L59">
        <v>61</v>
      </c>
      <c r="M59">
        <v>29404</v>
      </c>
      <c r="N59" t="s">
        <v>75</v>
      </c>
      <c r="O59" t="s">
        <v>320</v>
      </c>
      <c r="P59" t="s">
        <v>280</v>
      </c>
      <c r="Q59" t="s">
        <v>416</v>
      </c>
      <c r="U59" t="s">
        <v>21</v>
      </c>
      <c r="V59">
        <v>1</v>
      </c>
      <c r="W59">
        <v>1</v>
      </c>
      <c r="X59" t="s">
        <v>298</v>
      </c>
      <c r="Y59">
        <v>0.9</v>
      </c>
      <c r="Z59">
        <v>2.2999999999999998</v>
      </c>
      <c r="AA59">
        <v>35</v>
      </c>
      <c r="AC59">
        <f t="shared" si="1"/>
        <v>9.9999999999999978E-2</v>
      </c>
      <c r="AF59">
        <f>(AC59-AE56)^2</f>
        <v>3.515625E-2</v>
      </c>
    </row>
    <row r="60" spans="1:41">
      <c r="A60" t="s">
        <v>429</v>
      </c>
      <c r="B60" t="s">
        <v>330</v>
      </c>
      <c r="C60" t="s">
        <v>336</v>
      </c>
      <c r="D60" t="s">
        <v>332</v>
      </c>
      <c r="E60" t="s">
        <v>24</v>
      </c>
      <c r="F60" t="s">
        <v>23</v>
      </c>
      <c r="G60">
        <v>0</v>
      </c>
      <c r="H60">
        <v>5</v>
      </c>
      <c r="I60" t="s">
        <v>293</v>
      </c>
      <c r="J60">
        <v>0.3</v>
      </c>
      <c r="K60">
        <v>2.5</v>
      </c>
      <c r="L60">
        <v>37</v>
      </c>
      <c r="M60">
        <v>24105</v>
      </c>
      <c r="N60" t="s">
        <v>108</v>
      </c>
      <c r="O60" t="s">
        <v>269</v>
      </c>
      <c r="P60" t="s">
        <v>269</v>
      </c>
      <c r="Q60" t="s">
        <v>295</v>
      </c>
      <c r="U60" t="s">
        <v>19</v>
      </c>
      <c r="V60">
        <v>3</v>
      </c>
      <c r="W60">
        <v>1</v>
      </c>
      <c r="X60" t="s">
        <v>310</v>
      </c>
      <c r="Y60">
        <v>1.7</v>
      </c>
      <c r="Z60">
        <v>0.8</v>
      </c>
      <c r="AA60">
        <v>35</v>
      </c>
      <c r="AC60">
        <f t="shared" si="1"/>
        <v>1.3</v>
      </c>
      <c r="AF60">
        <f>(AC60-AE56)^2</f>
        <v>1.0251562500000004</v>
      </c>
    </row>
    <row r="61" spans="1:41">
      <c r="A61" t="s">
        <v>430</v>
      </c>
      <c r="B61" t="s">
        <v>265</v>
      </c>
      <c r="C61" t="s">
        <v>340</v>
      </c>
      <c r="D61" t="s">
        <v>267</v>
      </c>
      <c r="E61" t="s">
        <v>24</v>
      </c>
      <c r="F61" t="s">
        <v>21</v>
      </c>
      <c r="G61">
        <v>1</v>
      </c>
      <c r="H61">
        <v>1</v>
      </c>
      <c r="I61" t="s">
        <v>279</v>
      </c>
      <c r="J61">
        <v>1.3</v>
      </c>
      <c r="K61">
        <v>1.2</v>
      </c>
      <c r="L61">
        <v>32</v>
      </c>
      <c r="M61">
        <v>31543</v>
      </c>
      <c r="N61" t="s">
        <v>75</v>
      </c>
      <c r="O61" t="s">
        <v>274</v>
      </c>
      <c r="P61" t="s">
        <v>315</v>
      </c>
      <c r="Q61" t="s">
        <v>275</v>
      </c>
      <c r="U61" t="s">
        <v>23</v>
      </c>
      <c r="V61">
        <v>0</v>
      </c>
      <c r="W61">
        <v>3</v>
      </c>
      <c r="X61" t="s">
        <v>324</v>
      </c>
      <c r="Y61">
        <v>0.3</v>
      </c>
      <c r="Z61">
        <v>1.2</v>
      </c>
      <c r="AA61">
        <v>34</v>
      </c>
      <c r="AC61">
        <f t="shared" si="1"/>
        <v>-0.3</v>
      </c>
      <c r="AF61">
        <f>(AC61-AE56)^2</f>
        <v>0.34515624999999989</v>
      </c>
    </row>
    <row r="62" spans="1:41">
      <c r="A62" t="s">
        <v>431</v>
      </c>
      <c r="B62" t="s">
        <v>301</v>
      </c>
      <c r="C62" t="s">
        <v>343</v>
      </c>
      <c r="D62" t="s">
        <v>309</v>
      </c>
      <c r="E62" t="s">
        <v>22</v>
      </c>
      <c r="F62" t="s">
        <v>23</v>
      </c>
      <c r="G62">
        <v>0</v>
      </c>
      <c r="H62">
        <v>2</v>
      </c>
      <c r="I62" t="s">
        <v>348</v>
      </c>
      <c r="J62">
        <v>1.3</v>
      </c>
      <c r="K62">
        <v>1.5</v>
      </c>
      <c r="L62">
        <v>34</v>
      </c>
      <c r="M62">
        <v>29296</v>
      </c>
      <c r="N62" t="s">
        <v>75</v>
      </c>
      <c r="O62" t="s">
        <v>274</v>
      </c>
      <c r="P62" t="s">
        <v>269</v>
      </c>
      <c r="Q62" t="s">
        <v>423</v>
      </c>
      <c r="U62" t="s">
        <v>23</v>
      </c>
      <c r="V62">
        <v>0</v>
      </c>
      <c r="W62">
        <v>3</v>
      </c>
      <c r="X62" t="s">
        <v>333</v>
      </c>
      <c r="Y62">
        <v>1</v>
      </c>
      <c r="Z62">
        <v>2.4</v>
      </c>
      <c r="AA62">
        <v>34</v>
      </c>
      <c r="AC62">
        <f t="shared" si="1"/>
        <v>-1</v>
      </c>
      <c r="AF62">
        <f>(AC62-AE56)^2</f>
        <v>1.6576562500000003</v>
      </c>
    </row>
    <row r="63" spans="1:41">
      <c r="A63" t="s">
        <v>432</v>
      </c>
      <c r="B63" t="s">
        <v>265</v>
      </c>
      <c r="C63" t="s">
        <v>346</v>
      </c>
      <c r="D63" t="s">
        <v>267</v>
      </c>
      <c r="E63" t="s">
        <v>22</v>
      </c>
      <c r="F63" t="s">
        <v>23</v>
      </c>
      <c r="G63">
        <v>2</v>
      </c>
      <c r="H63">
        <v>3</v>
      </c>
      <c r="I63" t="s">
        <v>268</v>
      </c>
      <c r="J63">
        <v>1</v>
      </c>
      <c r="K63">
        <v>1.6</v>
      </c>
      <c r="L63">
        <v>34</v>
      </c>
      <c r="M63">
        <v>29188</v>
      </c>
      <c r="N63" t="s">
        <v>75</v>
      </c>
      <c r="O63" t="s">
        <v>269</v>
      </c>
      <c r="P63" t="s">
        <v>269</v>
      </c>
      <c r="Q63" t="s">
        <v>290</v>
      </c>
      <c r="U63" t="s">
        <v>19</v>
      </c>
      <c r="V63">
        <v>3</v>
      </c>
      <c r="W63">
        <v>2</v>
      </c>
      <c r="X63" t="s">
        <v>337</v>
      </c>
      <c r="Y63">
        <v>0.8</v>
      </c>
      <c r="Z63">
        <v>1.5</v>
      </c>
      <c r="AA63">
        <v>29</v>
      </c>
      <c r="AC63">
        <f t="shared" si="1"/>
        <v>2.2000000000000002</v>
      </c>
      <c r="AF63">
        <f>(AC63-AE56)^2</f>
        <v>3.6576562500000005</v>
      </c>
    </row>
    <row r="64" spans="1:41">
      <c r="A64" t="s">
        <v>433</v>
      </c>
      <c r="B64" t="s">
        <v>405</v>
      </c>
      <c r="C64" t="s">
        <v>350</v>
      </c>
      <c r="D64" t="s">
        <v>356</v>
      </c>
      <c r="E64" t="s">
        <v>24</v>
      </c>
      <c r="F64" t="s">
        <v>19</v>
      </c>
      <c r="G64">
        <v>3</v>
      </c>
      <c r="H64">
        <v>1</v>
      </c>
      <c r="I64" t="s">
        <v>319</v>
      </c>
      <c r="J64">
        <v>3.5</v>
      </c>
      <c r="K64">
        <v>2.4</v>
      </c>
      <c r="L64">
        <v>38</v>
      </c>
      <c r="M64">
        <v>52207</v>
      </c>
      <c r="N64" t="s">
        <v>72</v>
      </c>
      <c r="O64" t="s">
        <v>269</v>
      </c>
      <c r="P64" t="s">
        <v>320</v>
      </c>
      <c r="Q64" t="s">
        <v>299</v>
      </c>
    </row>
    <row r="65" spans="1:17">
      <c r="A65" t="s">
        <v>434</v>
      </c>
      <c r="B65" t="s">
        <v>335</v>
      </c>
      <c r="C65" t="s">
        <v>353</v>
      </c>
      <c r="D65" t="s">
        <v>267</v>
      </c>
      <c r="E65" t="s">
        <v>22</v>
      </c>
      <c r="F65" t="s">
        <v>19</v>
      </c>
      <c r="G65">
        <v>2</v>
      </c>
      <c r="H65">
        <v>1</v>
      </c>
      <c r="I65" t="s">
        <v>337</v>
      </c>
      <c r="J65">
        <v>0.7</v>
      </c>
      <c r="K65">
        <v>0.8</v>
      </c>
      <c r="L65">
        <v>44</v>
      </c>
      <c r="M65">
        <v>29529</v>
      </c>
      <c r="N65" t="s">
        <v>75</v>
      </c>
      <c r="O65" t="s">
        <v>269</v>
      </c>
      <c r="P65" t="s">
        <v>269</v>
      </c>
      <c r="Q65" t="s">
        <v>306</v>
      </c>
    </row>
    <row r="66" spans="1:17">
      <c r="A66" t="s">
        <v>435</v>
      </c>
      <c r="B66" t="s">
        <v>335</v>
      </c>
      <c r="C66" t="s">
        <v>355</v>
      </c>
      <c r="D66" t="s">
        <v>267</v>
      </c>
      <c r="E66" t="s">
        <v>24</v>
      </c>
      <c r="F66" t="s">
        <v>23</v>
      </c>
      <c r="G66">
        <v>2</v>
      </c>
      <c r="H66">
        <v>3</v>
      </c>
      <c r="I66" t="s">
        <v>344</v>
      </c>
      <c r="J66">
        <v>1.2</v>
      </c>
      <c r="K66">
        <v>1.2</v>
      </c>
      <c r="L66">
        <v>52</v>
      </c>
      <c r="M66">
        <v>17077</v>
      </c>
      <c r="N66" t="s">
        <v>75</v>
      </c>
      <c r="O66" t="s">
        <v>269</v>
      </c>
      <c r="P66" t="s">
        <v>274</v>
      </c>
      <c r="Q66" t="s">
        <v>338</v>
      </c>
    </row>
    <row r="67" spans="1:17">
      <c r="A67" t="s">
        <v>436</v>
      </c>
      <c r="B67" t="s">
        <v>330</v>
      </c>
      <c r="C67" t="s">
        <v>358</v>
      </c>
      <c r="D67" t="s">
        <v>356</v>
      </c>
      <c r="E67" t="s">
        <v>22</v>
      </c>
      <c r="F67" t="s">
        <v>23</v>
      </c>
      <c r="G67">
        <v>1</v>
      </c>
      <c r="H67">
        <v>2</v>
      </c>
      <c r="I67" t="s">
        <v>324</v>
      </c>
      <c r="J67">
        <v>0.5</v>
      </c>
      <c r="K67">
        <v>1.2</v>
      </c>
      <c r="L67">
        <v>27</v>
      </c>
      <c r="M67">
        <v>29387</v>
      </c>
      <c r="N67" t="s">
        <v>72</v>
      </c>
      <c r="O67" t="s">
        <v>269</v>
      </c>
      <c r="P67" t="s">
        <v>320</v>
      </c>
      <c r="Q67" t="s">
        <v>281</v>
      </c>
    </row>
    <row r="68" spans="1:17">
      <c r="A68" t="s">
        <v>437</v>
      </c>
      <c r="B68" t="s">
        <v>286</v>
      </c>
      <c r="C68" t="s">
        <v>360</v>
      </c>
      <c r="D68" t="s">
        <v>288</v>
      </c>
      <c r="E68" t="s">
        <v>24</v>
      </c>
      <c r="F68" t="s">
        <v>21</v>
      </c>
      <c r="G68">
        <v>1</v>
      </c>
      <c r="H68">
        <v>1</v>
      </c>
      <c r="I68" t="s">
        <v>268</v>
      </c>
      <c r="J68">
        <v>0.5</v>
      </c>
      <c r="K68">
        <v>1.3</v>
      </c>
      <c r="L68">
        <v>55</v>
      </c>
      <c r="M68">
        <v>11200</v>
      </c>
      <c r="N68" t="s">
        <v>75</v>
      </c>
      <c r="O68" t="s">
        <v>269</v>
      </c>
      <c r="P68" t="s">
        <v>269</v>
      </c>
      <c r="Q68" t="s">
        <v>438</v>
      </c>
    </row>
    <row r="69" spans="1:17">
      <c r="A69" t="s">
        <v>439</v>
      </c>
      <c r="B69" t="s">
        <v>335</v>
      </c>
      <c r="C69" t="s">
        <v>362</v>
      </c>
      <c r="D69" t="s">
        <v>267</v>
      </c>
      <c r="E69" t="s">
        <v>22</v>
      </c>
      <c r="F69" t="s">
        <v>23</v>
      </c>
      <c r="G69">
        <v>2</v>
      </c>
      <c r="H69">
        <v>3</v>
      </c>
      <c r="I69" t="s">
        <v>319</v>
      </c>
      <c r="J69">
        <v>1.5</v>
      </c>
      <c r="K69">
        <v>0.5</v>
      </c>
      <c r="L69">
        <v>39</v>
      </c>
      <c r="M69">
        <v>29451</v>
      </c>
      <c r="N69" t="s">
        <v>75</v>
      </c>
      <c r="O69" t="s">
        <v>269</v>
      </c>
      <c r="P69" t="s">
        <v>320</v>
      </c>
      <c r="Q69" t="s">
        <v>321</v>
      </c>
    </row>
    <row r="70" spans="1:17">
      <c r="A70" t="s">
        <v>440</v>
      </c>
      <c r="B70" t="s">
        <v>265</v>
      </c>
      <c r="C70" t="s">
        <v>364</v>
      </c>
      <c r="D70" t="s">
        <v>267</v>
      </c>
      <c r="E70" t="s">
        <v>22</v>
      </c>
      <c r="F70" t="s">
        <v>19</v>
      </c>
      <c r="G70">
        <v>2</v>
      </c>
      <c r="H70">
        <v>0</v>
      </c>
      <c r="I70" t="s">
        <v>314</v>
      </c>
      <c r="J70">
        <v>2.8</v>
      </c>
      <c r="K70">
        <v>0.5</v>
      </c>
      <c r="L70">
        <v>49</v>
      </c>
      <c r="M70">
        <v>29490</v>
      </c>
      <c r="N70" t="s">
        <v>72</v>
      </c>
      <c r="O70" t="s">
        <v>269</v>
      </c>
      <c r="P70" t="s">
        <v>269</v>
      </c>
      <c r="Q70" t="s">
        <v>441</v>
      </c>
    </row>
    <row r="71" spans="1:17">
      <c r="A71" t="s">
        <v>442</v>
      </c>
      <c r="B71" t="s">
        <v>265</v>
      </c>
      <c r="C71" t="s">
        <v>366</v>
      </c>
      <c r="D71" t="s">
        <v>267</v>
      </c>
      <c r="E71" t="s">
        <v>24</v>
      </c>
      <c r="F71" t="s">
        <v>23</v>
      </c>
      <c r="G71">
        <v>2</v>
      </c>
      <c r="H71">
        <v>4</v>
      </c>
      <c r="I71" t="s">
        <v>341</v>
      </c>
      <c r="J71">
        <v>2.6</v>
      </c>
      <c r="K71">
        <v>3.6</v>
      </c>
      <c r="L71">
        <v>42</v>
      </c>
      <c r="M71">
        <v>42131</v>
      </c>
      <c r="N71" t="s">
        <v>72</v>
      </c>
      <c r="O71" t="s">
        <v>269</v>
      </c>
      <c r="P71" t="s">
        <v>269</v>
      </c>
      <c r="Q71" t="s">
        <v>275</v>
      </c>
    </row>
    <row r="72" spans="1:17">
      <c r="A72" t="s">
        <v>443</v>
      </c>
      <c r="B72" t="s">
        <v>265</v>
      </c>
      <c r="C72" t="s">
        <v>369</v>
      </c>
      <c r="D72" t="s">
        <v>267</v>
      </c>
      <c r="E72" t="s">
        <v>22</v>
      </c>
      <c r="F72" t="s">
        <v>23</v>
      </c>
      <c r="G72">
        <v>0</v>
      </c>
      <c r="H72">
        <v>1</v>
      </c>
      <c r="I72" t="s">
        <v>284</v>
      </c>
      <c r="J72">
        <v>1</v>
      </c>
      <c r="K72">
        <v>2</v>
      </c>
      <c r="L72">
        <v>31</v>
      </c>
      <c r="M72">
        <v>29603</v>
      </c>
      <c r="N72" t="s">
        <v>75</v>
      </c>
      <c r="O72" t="s">
        <v>269</v>
      </c>
      <c r="P72" t="s">
        <v>320</v>
      </c>
      <c r="Q72" t="s">
        <v>416</v>
      </c>
    </row>
    <row r="73" spans="1:17">
      <c r="A73" t="s">
        <v>444</v>
      </c>
      <c r="B73" t="s">
        <v>286</v>
      </c>
      <c r="C73" t="s">
        <v>371</v>
      </c>
      <c r="D73" t="s">
        <v>288</v>
      </c>
      <c r="E73" t="s">
        <v>24</v>
      </c>
      <c r="F73" t="s">
        <v>23</v>
      </c>
      <c r="G73">
        <v>0</v>
      </c>
      <c r="H73">
        <v>1</v>
      </c>
      <c r="I73" t="s">
        <v>289</v>
      </c>
      <c r="J73">
        <v>0.7</v>
      </c>
      <c r="K73">
        <v>0.4</v>
      </c>
      <c r="L73">
        <v>37</v>
      </c>
      <c r="M73">
        <v>31505</v>
      </c>
      <c r="N73" t="s">
        <v>75</v>
      </c>
      <c r="O73" t="s">
        <v>320</v>
      </c>
      <c r="P73" t="s">
        <v>269</v>
      </c>
      <c r="Q73" t="s">
        <v>425</v>
      </c>
    </row>
    <row r="74" spans="1:17">
      <c r="A74" t="s">
        <v>445</v>
      </c>
      <c r="B74" t="s">
        <v>265</v>
      </c>
      <c r="C74" t="s">
        <v>373</v>
      </c>
      <c r="D74" t="s">
        <v>267</v>
      </c>
      <c r="E74" t="s">
        <v>24</v>
      </c>
      <c r="F74" t="s">
        <v>21</v>
      </c>
      <c r="G74">
        <v>1</v>
      </c>
      <c r="H74">
        <v>1</v>
      </c>
      <c r="I74" t="s">
        <v>419</v>
      </c>
      <c r="J74">
        <v>2</v>
      </c>
      <c r="K74">
        <v>0.6</v>
      </c>
      <c r="L74">
        <v>40</v>
      </c>
      <c r="M74">
        <v>11630</v>
      </c>
      <c r="N74" t="s">
        <v>75</v>
      </c>
      <c r="O74" t="s">
        <v>269</v>
      </c>
      <c r="P74" t="s">
        <v>315</v>
      </c>
      <c r="Q74" t="s">
        <v>338</v>
      </c>
    </row>
    <row r="75" spans="1:17">
      <c r="A75" t="s">
        <v>446</v>
      </c>
      <c r="B75" t="s">
        <v>265</v>
      </c>
      <c r="C75" t="s">
        <v>375</v>
      </c>
      <c r="D75" t="s">
        <v>267</v>
      </c>
      <c r="E75" t="s">
        <v>22</v>
      </c>
      <c r="F75" t="s">
        <v>21</v>
      </c>
      <c r="G75">
        <v>1</v>
      </c>
      <c r="H75">
        <v>1</v>
      </c>
      <c r="I75" t="s">
        <v>304</v>
      </c>
      <c r="J75">
        <v>0.9</v>
      </c>
      <c r="K75">
        <v>1.2</v>
      </c>
      <c r="L75">
        <v>59</v>
      </c>
      <c r="M75">
        <v>29520</v>
      </c>
      <c r="N75" t="s">
        <v>75</v>
      </c>
      <c r="O75" t="s">
        <v>269</v>
      </c>
      <c r="P75" t="s">
        <v>315</v>
      </c>
      <c r="Q75" t="s">
        <v>299</v>
      </c>
    </row>
    <row r="76" spans="1:17">
      <c r="A76" t="s">
        <v>447</v>
      </c>
      <c r="B76" t="s">
        <v>330</v>
      </c>
      <c r="C76" t="s">
        <v>377</v>
      </c>
      <c r="D76" t="s">
        <v>356</v>
      </c>
      <c r="E76" t="s">
        <v>22</v>
      </c>
      <c r="F76" t="s">
        <v>19</v>
      </c>
      <c r="G76">
        <v>3</v>
      </c>
      <c r="H76">
        <v>1</v>
      </c>
      <c r="I76" t="s">
        <v>293</v>
      </c>
      <c r="J76">
        <v>1.5</v>
      </c>
      <c r="K76">
        <v>1.5</v>
      </c>
      <c r="L76">
        <v>34</v>
      </c>
      <c r="M76">
        <v>28997</v>
      </c>
      <c r="N76" t="s">
        <v>75</v>
      </c>
      <c r="O76" t="s">
        <v>269</v>
      </c>
      <c r="P76" t="s">
        <v>269</v>
      </c>
      <c r="Q76" t="s">
        <v>270</v>
      </c>
    </row>
    <row r="77" spans="1:17">
      <c r="A77" t="s">
        <v>448</v>
      </c>
      <c r="B77" t="s">
        <v>449</v>
      </c>
      <c r="C77" t="s">
        <v>379</v>
      </c>
      <c r="D77" t="s">
        <v>288</v>
      </c>
      <c r="E77" t="s">
        <v>24</v>
      </c>
      <c r="F77" t="s">
        <v>23</v>
      </c>
      <c r="G77">
        <v>1</v>
      </c>
      <c r="H77">
        <v>3</v>
      </c>
      <c r="I77" t="s">
        <v>348</v>
      </c>
      <c r="J77">
        <v>1.5</v>
      </c>
      <c r="K77">
        <v>1.5</v>
      </c>
      <c r="L77">
        <v>37</v>
      </c>
      <c r="M77">
        <v>61098</v>
      </c>
      <c r="N77" t="s">
        <v>75</v>
      </c>
      <c r="O77" t="s">
        <v>269</v>
      </c>
      <c r="P77" t="s">
        <v>269</v>
      </c>
      <c r="Q77" t="s">
        <v>281</v>
      </c>
    </row>
    <row r="78" spans="1:17">
      <c r="A78" t="s">
        <v>450</v>
      </c>
      <c r="B78" t="s">
        <v>265</v>
      </c>
      <c r="C78" t="s">
        <v>381</v>
      </c>
      <c r="D78" t="s">
        <v>267</v>
      </c>
      <c r="E78" t="s">
        <v>22</v>
      </c>
      <c r="F78" t="s">
        <v>21</v>
      </c>
      <c r="G78">
        <v>2</v>
      </c>
      <c r="H78">
        <v>2</v>
      </c>
      <c r="I78" t="s">
        <v>279</v>
      </c>
      <c r="J78">
        <v>1.9</v>
      </c>
      <c r="K78">
        <v>1</v>
      </c>
      <c r="L78">
        <v>46</v>
      </c>
      <c r="M78">
        <v>29604</v>
      </c>
      <c r="N78" t="s">
        <v>75</v>
      </c>
      <c r="O78" t="s">
        <v>269</v>
      </c>
      <c r="P78" t="s">
        <v>451</v>
      </c>
      <c r="Q78" t="s">
        <v>311</v>
      </c>
    </row>
    <row r="79" spans="1:17">
      <c r="A79" t="s">
        <v>452</v>
      </c>
      <c r="B79" t="s">
        <v>453</v>
      </c>
      <c r="C79" t="s">
        <v>383</v>
      </c>
      <c r="D79" t="s">
        <v>288</v>
      </c>
      <c r="E79" t="s">
        <v>24</v>
      </c>
      <c r="F79" t="s">
        <v>23</v>
      </c>
      <c r="G79">
        <v>0</v>
      </c>
      <c r="H79">
        <v>2</v>
      </c>
      <c r="I79" t="s">
        <v>351</v>
      </c>
      <c r="J79">
        <v>0.9</v>
      </c>
      <c r="K79">
        <v>0.3</v>
      </c>
      <c r="L79">
        <v>59</v>
      </c>
      <c r="M79">
        <v>39239</v>
      </c>
      <c r="N79" t="s">
        <v>72</v>
      </c>
      <c r="O79" t="s">
        <v>269</v>
      </c>
      <c r="P79" t="s">
        <v>427</v>
      </c>
      <c r="Q79" t="s">
        <v>321</v>
      </c>
    </row>
    <row r="80" spans="1:17">
      <c r="A80" t="s">
        <v>454</v>
      </c>
      <c r="B80" t="s">
        <v>455</v>
      </c>
      <c r="C80" t="s">
        <v>385</v>
      </c>
      <c r="D80" t="s">
        <v>288</v>
      </c>
      <c r="E80" t="s">
        <v>22</v>
      </c>
      <c r="F80" t="s">
        <v>23</v>
      </c>
      <c r="G80">
        <v>0</v>
      </c>
      <c r="H80">
        <v>2</v>
      </c>
      <c r="I80" t="s">
        <v>333</v>
      </c>
      <c r="J80">
        <v>1.9</v>
      </c>
      <c r="K80">
        <v>0.9</v>
      </c>
      <c r="L80">
        <v>34</v>
      </c>
      <c r="M80">
        <v>29677</v>
      </c>
      <c r="N80" t="s">
        <v>72</v>
      </c>
      <c r="O80" t="s">
        <v>414</v>
      </c>
      <c r="P80" t="s">
        <v>427</v>
      </c>
      <c r="Q80" t="s">
        <v>281</v>
      </c>
    </row>
    <row r="81" spans="1:17">
      <c r="A81" t="s">
        <v>456</v>
      </c>
      <c r="B81" t="s">
        <v>265</v>
      </c>
      <c r="C81" t="s">
        <v>387</v>
      </c>
      <c r="D81" t="s">
        <v>267</v>
      </c>
      <c r="E81" t="s">
        <v>24</v>
      </c>
      <c r="F81" t="s">
        <v>19</v>
      </c>
      <c r="G81">
        <v>3</v>
      </c>
      <c r="H81">
        <v>1</v>
      </c>
      <c r="I81" t="s">
        <v>407</v>
      </c>
      <c r="J81">
        <v>1.5</v>
      </c>
      <c r="K81">
        <v>2.2000000000000002</v>
      </c>
      <c r="L81">
        <v>46</v>
      </c>
      <c r="M81">
        <v>28516</v>
      </c>
      <c r="N81" t="s">
        <v>75</v>
      </c>
      <c r="O81" t="s">
        <v>269</v>
      </c>
      <c r="P81" t="s">
        <v>274</v>
      </c>
      <c r="Q81" t="s">
        <v>299</v>
      </c>
    </row>
    <row r="82" spans="1:17">
      <c r="A82" t="s">
        <v>457</v>
      </c>
      <c r="B82" t="s">
        <v>335</v>
      </c>
      <c r="C82" t="s">
        <v>389</v>
      </c>
      <c r="D82" t="s">
        <v>267</v>
      </c>
      <c r="E82" t="s">
        <v>22</v>
      </c>
      <c r="F82" t="s">
        <v>23</v>
      </c>
      <c r="G82">
        <v>2</v>
      </c>
      <c r="H82">
        <v>3</v>
      </c>
      <c r="I82" t="s">
        <v>298</v>
      </c>
      <c r="J82">
        <v>1.5</v>
      </c>
      <c r="K82">
        <v>1.6</v>
      </c>
      <c r="L82">
        <v>33</v>
      </c>
      <c r="M82">
        <v>29708</v>
      </c>
      <c r="N82" t="s">
        <v>75</v>
      </c>
      <c r="O82" t="s">
        <v>414</v>
      </c>
      <c r="P82" t="s">
        <v>269</v>
      </c>
      <c r="Q82" t="s">
        <v>328</v>
      </c>
    </row>
    <row r="83" spans="1:17">
      <c r="A83" t="s">
        <v>458</v>
      </c>
      <c r="B83" t="s">
        <v>391</v>
      </c>
      <c r="C83" t="s">
        <v>392</v>
      </c>
      <c r="D83" t="s">
        <v>288</v>
      </c>
      <c r="E83" t="s">
        <v>24</v>
      </c>
      <c r="F83" t="s">
        <v>19</v>
      </c>
      <c r="G83">
        <v>2</v>
      </c>
      <c r="H83">
        <v>1</v>
      </c>
      <c r="I83" t="s">
        <v>412</v>
      </c>
      <c r="J83">
        <v>1.7</v>
      </c>
      <c r="K83">
        <v>1.2</v>
      </c>
      <c r="L83">
        <v>28</v>
      </c>
      <c r="M83">
        <v>21109</v>
      </c>
      <c r="N83" t="s">
        <v>75</v>
      </c>
      <c r="O83" t="s">
        <v>269</v>
      </c>
      <c r="P83" t="s">
        <v>294</v>
      </c>
      <c r="Q83" t="s">
        <v>459</v>
      </c>
    </row>
    <row r="84" spans="1:17">
      <c r="G84">
        <f>SUM(G46:G83)</f>
        <v>49</v>
      </c>
      <c r="H84">
        <f t="shared" ref="H84:K84" si="2">SUM(H46:H83)</f>
        <v>67</v>
      </c>
      <c r="J84">
        <f t="shared" si="2"/>
        <v>50</v>
      </c>
      <c r="K84">
        <f t="shared" si="2"/>
        <v>53.2</v>
      </c>
    </row>
    <row r="86" spans="1:17">
      <c r="A86" t="s">
        <v>460</v>
      </c>
    </row>
    <row r="87" spans="1:17">
      <c r="A87" s="57" t="s">
        <v>249</v>
      </c>
      <c r="B87" s="57" t="s">
        <v>250</v>
      </c>
      <c r="C87" s="57" t="s">
        <v>251</v>
      </c>
      <c r="D87" s="57" t="s">
        <v>252</v>
      </c>
      <c r="E87" s="57" t="s">
        <v>253</v>
      </c>
      <c r="F87" s="57" t="s">
        <v>8</v>
      </c>
      <c r="G87" s="57" t="s">
        <v>254</v>
      </c>
      <c r="H87" s="57" t="s">
        <v>255</v>
      </c>
      <c r="I87" s="57" t="s">
        <v>256</v>
      </c>
      <c r="J87" s="57" t="s">
        <v>52</v>
      </c>
      <c r="K87" s="57" t="s">
        <v>257</v>
      </c>
      <c r="L87" s="57" t="s">
        <v>258</v>
      </c>
      <c r="M87" s="57" t="s">
        <v>259</v>
      </c>
      <c r="N87" s="57" t="s">
        <v>260</v>
      </c>
      <c r="O87" s="57" t="s">
        <v>261</v>
      </c>
      <c r="P87" s="57" t="s">
        <v>262</v>
      </c>
      <c r="Q87" s="57" t="s">
        <v>263</v>
      </c>
    </row>
    <row r="88" spans="1:17">
      <c r="A88" t="s">
        <v>404</v>
      </c>
      <c r="B88" t="s">
        <v>405</v>
      </c>
      <c r="C88" t="s">
        <v>266</v>
      </c>
      <c r="D88" t="s">
        <v>267</v>
      </c>
      <c r="E88" t="s">
        <v>24</v>
      </c>
      <c r="F88" t="s">
        <v>23</v>
      </c>
      <c r="G88">
        <v>1</v>
      </c>
      <c r="H88">
        <v>2</v>
      </c>
      <c r="I88" t="s">
        <v>324</v>
      </c>
      <c r="J88">
        <v>1.2</v>
      </c>
      <c r="K88">
        <v>0.8</v>
      </c>
      <c r="L88">
        <v>22</v>
      </c>
      <c r="M88">
        <v>59984</v>
      </c>
      <c r="N88" t="s">
        <v>106</v>
      </c>
      <c r="O88" t="s">
        <v>315</v>
      </c>
      <c r="P88" t="s">
        <v>320</v>
      </c>
      <c r="Q88" t="s">
        <v>270</v>
      </c>
    </row>
    <row r="89" spans="1:17">
      <c r="A89" t="s">
        <v>406</v>
      </c>
      <c r="B89" t="s">
        <v>368</v>
      </c>
      <c r="C89" t="s">
        <v>272</v>
      </c>
      <c r="D89" t="s">
        <v>309</v>
      </c>
      <c r="E89" t="s">
        <v>22</v>
      </c>
      <c r="F89" t="s">
        <v>19</v>
      </c>
      <c r="G89">
        <v>2</v>
      </c>
      <c r="H89">
        <v>1</v>
      </c>
      <c r="I89" t="s">
        <v>407</v>
      </c>
      <c r="J89">
        <v>1.4</v>
      </c>
      <c r="K89">
        <v>0.5</v>
      </c>
      <c r="L89">
        <v>50</v>
      </c>
      <c r="M89">
        <v>29432</v>
      </c>
      <c r="N89" t="s">
        <v>106</v>
      </c>
      <c r="O89" t="s">
        <v>315</v>
      </c>
      <c r="P89" t="s">
        <v>315</v>
      </c>
      <c r="Q89" t="s">
        <v>316</v>
      </c>
    </row>
    <row r="90" spans="1:17">
      <c r="A90" t="s">
        <v>408</v>
      </c>
      <c r="B90" t="s">
        <v>265</v>
      </c>
      <c r="C90" t="s">
        <v>278</v>
      </c>
      <c r="D90" t="s">
        <v>267</v>
      </c>
      <c r="E90" t="s">
        <v>24</v>
      </c>
      <c r="F90" t="s">
        <v>23</v>
      </c>
      <c r="G90">
        <v>2</v>
      </c>
      <c r="H90">
        <v>3</v>
      </c>
      <c r="I90" t="s">
        <v>337</v>
      </c>
      <c r="J90">
        <v>1.2</v>
      </c>
      <c r="K90">
        <v>2.8</v>
      </c>
      <c r="L90">
        <v>34</v>
      </c>
      <c r="M90">
        <v>73595</v>
      </c>
      <c r="N90" t="s">
        <v>106</v>
      </c>
      <c r="O90" t="s">
        <v>315</v>
      </c>
      <c r="P90" t="s">
        <v>269</v>
      </c>
      <c r="Q90" t="s">
        <v>409</v>
      </c>
    </row>
    <row r="91" spans="1:17">
      <c r="A91" t="s">
        <v>410</v>
      </c>
      <c r="B91" t="s">
        <v>265</v>
      </c>
      <c r="C91" t="s">
        <v>283</v>
      </c>
      <c r="D91" t="s">
        <v>267</v>
      </c>
      <c r="E91" t="s">
        <v>24</v>
      </c>
      <c r="F91" t="s">
        <v>19</v>
      </c>
      <c r="G91">
        <v>1</v>
      </c>
      <c r="H91">
        <v>0</v>
      </c>
      <c r="I91" t="s">
        <v>298</v>
      </c>
      <c r="J91">
        <v>0.8</v>
      </c>
      <c r="K91">
        <v>2.2999999999999998</v>
      </c>
      <c r="L91">
        <v>25</v>
      </c>
      <c r="M91">
        <v>39820</v>
      </c>
      <c r="N91" t="s">
        <v>106</v>
      </c>
      <c r="O91" t="s">
        <v>315</v>
      </c>
      <c r="P91" t="s">
        <v>315</v>
      </c>
      <c r="Q91" t="s">
        <v>306</v>
      </c>
    </row>
    <row r="92" spans="1:17">
      <c r="A92" t="s">
        <v>411</v>
      </c>
      <c r="B92" t="s">
        <v>368</v>
      </c>
      <c r="C92" t="s">
        <v>287</v>
      </c>
      <c r="D92" t="s">
        <v>303</v>
      </c>
      <c r="E92" t="s">
        <v>22</v>
      </c>
      <c r="F92" t="s">
        <v>21</v>
      </c>
      <c r="G92">
        <v>1</v>
      </c>
      <c r="H92">
        <v>1</v>
      </c>
      <c r="I92" t="s">
        <v>412</v>
      </c>
      <c r="J92">
        <v>0.7</v>
      </c>
      <c r="K92">
        <v>0.5</v>
      </c>
      <c r="L92">
        <v>46</v>
      </c>
      <c r="M92">
        <v>28958</v>
      </c>
      <c r="N92" t="s">
        <v>106</v>
      </c>
      <c r="O92" t="s">
        <v>269</v>
      </c>
      <c r="P92" t="s">
        <v>269</v>
      </c>
      <c r="Q92" t="s">
        <v>290</v>
      </c>
    </row>
    <row r="93" spans="1:17">
      <c r="A93" t="s">
        <v>413</v>
      </c>
      <c r="B93" t="s">
        <v>265</v>
      </c>
      <c r="C93" t="s">
        <v>292</v>
      </c>
      <c r="D93" t="s">
        <v>267</v>
      </c>
      <c r="E93" t="s">
        <v>24</v>
      </c>
      <c r="F93" t="s">
        <v>23</v>
      </c>
      <c r="G93">
        <v>0</v>
      </c>
      <c r="H93">
        <v>2</v>
      </c>
      <c r="I93" t="s">
        <v>333</v>
      </c>
      <c r="J93">
        <v>1</v>
      </c>
      <c r="K93">
        <v>1.3</v>
      </c>
      <c r="L93">
        <v>43</v>
      </c>
      <c r="M93">
        <v>53413</v>
      </c>
      <c r="N93" t="s">
        <v>100</v>
      </c>
      <c r="O93" t="s">
        <v>414</v>
      </c>
      <c r="P93" t="s">
        <v>269</v>
      </c>
      <c r="Q93" t="s">
        <v>321</v>
      </c>
    </row>
    <row r="94" spans="1:17">
      <c r="A94" t="s">
        <v>415</v>
      </c>
      <c r="B94" t="s">
        <v>286</v>
      </c>
      <c r="C94" t="s">
        <v>297</v>
      </c>
      <c r="D94" t="s">
        <v>288</v>
      </c>
      <c r="E94" t="s">
        <v>22</v>
      </c>
      <c r="F94" t="s">
        <v>21</v>
      </c>
      <c r="G94">
        <v>1</v>
      </c>
      <c r="H94">
        <v>1</v>
      </c>
      <c r="I94" t="s">
        <v>344</v>
      </c>
      <c r="J94">
        <v>0.5</v>
      </c>
      <c r="K94">
        <v>1.6</v>
      </c>
      <c r="L94">
        <v>41</v>
      </c>
      <c r="M94">
        <v>29004</v>
      </c>
      <c r="N94" t="s">
        <v>100</v>
      </c>
      <c r="O94" t="s">
        <v>320</v>
      </c>
      <c r="P94" t="s">
        <v>320</v>
      </c>
      <c r="Q94" t="s">
        <v>416</v>
      </c>
    </row>
    <row r="95" spans="1:17">
      <c r="A95" t="s">
        <v>417</v>
      </c>
      <c r="B95" t="s">
        <v>335</v>
      </c>
      <c r="C95" t="s">
        <v>302</v>
      </c>
      <c r="D95" t="s">
        <v>267</v>
      </c>
      <c r="E95" t="s">
        <v>24</v>
      </c>
      <c r="F95" t="s">
        <v>21</v>
      </c>
      <c r="G95">
        <v>0</v>
      </c>
      <c r="H95">
        <v>0</v>
      </c>
      <c r="I95" t="s">
        <v>304</v>
      </c>
      <c r="J95">
        <v>1</v>
      </c>
      <c r="K95">
        <v>0.8</v>
      </c>
      <c r="L95">
        <v>48</v>
      </c>
      <c r="M95">
        <v>25017</v>
      </c>
      <c r="N95" t="s">
        <v>100</v>
      </c>
      <c r="O95" t="s">
        <v>320</v>
      </c>
      <c r="P95" t="s">
        <v>320</v>
      </c>
      <c r="Q95" t="s">
        <v>311</v>
      </c>
    </row>
    <row r="96" spans="1:17">
      <c r="A96" t="s">
        <v>418</v>
      </c>
      <c r="B96" t="s">
        <v>265</v>
      </c>
      <c r="C96" t="s">
        <v>308</v>
      </c>
      <c r="D96" t="s">
        <v>267</v>
      </c>
      <c r="E96" t="s">
        <v>22</v>
      </c>
      <c r="F96" t="s">
        <v>21</v>
      </c>
      <c r="G96">
        <v>2</v>
      </c>
      <c r="H96">
        <v>2</v>
      </c>
      <c r="I96" t="s">
        <v>419</v>
      </c>
      <c r="J96">
        <v>2.9</v>
      </c>
      <c r="K96">
        <v>1.7</v>
      </c>
      <c r="L96">
        <v>57</v>
      </c>
      <c r="M96">
        <v>29361</v>
      </c>
      <c r="N96" t="s">
        <v>100</v>
      </c>
      <c r="O96" t="s">
        <v>320</v>
      </c>
      <c r="P96" t="s">
        <v>294</v>
      </c>
      <c r="Q96" t="s">
        <v>275</v>
      </c>
    </row>
    <row r="97" spans="1:17">
      <c r="A97" t="s">
        <v>421</v>
      </c>
      <c r="B97" t="s">
        <v>286</v>
      </c>
      <c r="C97" t="s">
        <v>313</v>
      </c>
      <c r="D97" t="s">
        <v>288</v>
      </c>
      <c r="E97" t="s">
        <v>24</v>
      </c>
      <c r="F97" t="s">
        <v>23</v>
      </c>
      <c r="G97">
        <v>0</v>
      </c>
      <c r="H97">
        <v>3</v>
      </c>
      <c r="I97" t="s">
        <v>284</v>
      </c>
      <c r="J97">
        <v>0.4</v>
      </c>
      <c r="K97">
        <v>3.2</v>
      </c>
      <c r="L97">
        <v>28</v>
      </c>
      <c r="M97">
        <v>50143</v>
      </c>
      <c r="N97" t="s">
        <v>100</v>
      </c>
      <c r="O97" t="s">
        <v>414</v>
      </c>
      <c r="P97" t="s">
        <v>320</v>
      </c>
      <c r="Q97" t="s">
        <v>299</v>
      </c>
    </row>
    <row r="98" spans="1:17">
      <c r="A98" t="s">
        <v>422</v>
      </c>
      <c r="B98" t="s">
        <v>286</v>
      </c>
      <c r="C98" t="s">
        <v>318</v>
      </c>
      <c r="D98" t="s">
        <v>288</v>
      </c>
      <c r="E98" t="s">
        <v>22</v>
      </c>
      <c r="F98" t="s">
        <v>19</v>
      </c>
      <c r="G98">
        <v>2</v>
      </c>
      <c r="H98">
        <v>0</v>
      </c>
      <c r="I98" t="s">
        <v>341</v>
      </c>
      <c r="J98">
        <v>0.4</v>
      </c>
      <c r="K98">
        <v>1.2</v>
      </c>
      <c r="L98">
        <v>27</v>
      </c>
      <c r="M98">
        <v>29313</v>
      </c>
      <c r="N98" t="s">
        <v>72</v>
      </c>
      <c r="O98" t="s">
        <v>320</v>
      </c>
      <c r="P98" t="s">
        <v>294</v>
      </c>
      <c r="Q98" t="s">
        <v>423</v>
      </c>
    </row>
    <row r="99" spans="1:17">
      <c r="A99" t="s">
        <v>424</v>
      </c>
      <c r="B99" t="s">
        <v>286</v>
      </c>
      <c r="C99" t="s">
        <v>323</v>
      </c>
      <c r="D99" t="s">
        <v>288</v>
      </c>
      <c r="E99" t="s">
        <v>24</v>
      </c>
      <c r="F99" t="s">
        <v>23</v>
      </c>
      <c r="G99">
        <v>2</v>
      </c>
      <c r="H99">
        <v>3</v>
      </c>
      <c r="I99" t="s">
        <v>314</v>
      </c>
      <c r="J99">
        <v>1.7</v>
      </c>
      <c r="K99">
        <v>1.8</v>
      </c>
      <c r="L99">
        <v>46</v>
      </c>
      <c r="M99">
        <v>62470</v>
      </c>
      <c r="N99" t="s">
        <v>72</v>
      </c>
      <c r="O99" t="s">
        <v>320</v>
      </c>
      <c r="P99" t="s">
        <v>269</v>
      </c>
      <c r="Q99" t="s">
        <v>425</v>
      </c>
    </row>
    <row r="100" spans="1:17">
      <c r="A100" t="s">
        <v>426</v>
      </c>
      <c r="B100" t="s">
        <v>265</v>
      </c>
      <c r="C100" t="s">
        <v>326</v>
      </c>
      <c r="D100" t="s">
        <v>267</v>
      </c>
      <c r="E100" t="s">
        <v>22</v>
      </c>
      <c r="F100" t="s">
        <v>23</v>
      </c>
      <c r="G100">
        <v>2</v>
      </c>
      <c r="H100">
        <v>3</v>
      </c>
      <c r="I100" t="s">
        <v>289</v>
      </c>
      <c r="J100">
        <v>1.9</v>
      </c>
      <c r="K100">
        <v>1.3</v>
      </c>
      <c r="L100">
        <v>47</v>
      </c>
      <c r="M100">
        <v>29404</v>
      </c>
      <c r="N100" t="s">
        <v>72</v>
      </c>
      <c r="O100" t="s">
        <v>427</v>
      </c>
      <c r="P100" t="s">
        <v>269</v>
      </c>
      <c r="Q100" t="s">
        <v>321</v>
      </c>
    </row>
    <row r="101" spans="1:17">
      <c r="A101" t="s">
        <v>428</v>
      </c>
      <c r="B101" t="s">
        <v>335</v>
      </c>
      <c r="C101" t="s">
        <v>331</v>
      </c>
      <c r="D101" t="s">
        <v>267</v>
      </c>
      <c r="E101" t="s">
        <v>22</v>
      </c>
      <c r="F101" t="s">
        <v>23</v>
      </c>
      <c r="G101">
        <v>0</v>
      </c>
      <c r="H101">
        <v>1</v>
      </c>
      <c r="I101" t="s">
        <v>351</v>
      </c>
      <c r="J101">
        <v>0.7</v>
      </c>
      <c r="K101">
        <v>0.7</v>
      </c>
      <c r="L101">
        <v>61</v>
      </c>
      <c r="M101">
        <v>29404</v>
      </c>
      <c r="N101" t="s">
        <v>75</v>
      </c>
      <c r="O101" t="s">
        <v>320</v>
      </c>
      <c r="P101" t="s">
        <v>280</v>
      </c>
      <c r="Q101" t="s">
        <v>416</v>
      </c>
    </row>
    <row r="102" spans="1:17">
      <c r="A102" t="s">
        <v>429</v>
      </c>
      <c r="B102" t="s">
        <v>330</v>
      </c>
      <c r="C102" t="s">
        <v>336</v>
      </c>
      <c r="D102" t="s">
        <v>332</v>
      </c>
      <c r="E102" t="s">
        <v>24</v>
      </c>
      <c r="F102" t="s">
        <v>23</v>
      </c>
      <c r="G102">
        <v>0</v>
      </c>
      <c r="H102">
        <v>5</v>
      </c>
      <c r="I102" t="s">
        <v>293</v>
      </c>
      <c r="J102">
        <v>0.3</v>
      </c>
      <c r="K102">
        <v>2.5</v>
      </c>
      <c r="L102">
        <v>37</v>
      </c>
      <c r="M102">
        <v>24105</v>
      </c>
      <c r="N102" t="s">
        <v>108</v>
      </c>
      <c r="O102" t="s">
        <v>269</v>
      </c>
      <c r="P102" t="s">
        <v>269</v>
      </c>
      <c r="Q102" t="s">
        <v>295</v>
      </c>
    </row>
    <row r="103" spans="1:17">
      <c r="A103" t="s">
        <v>430</v>
      </c>
      <c r="B103" t="s">
        <v>265</v>
      </c>
      <c r="C103" t="s">
        <v>340</v>
      </c>
      <c r="D103" t="s">
        <v>267</v>
      </c>
      <c r="E103" t="s">
        <v>24</v>
      </c>
      <c r="F103" t="s">
        <v>21</v>
      </c>
      <c r="G103">
        <v>1</v>
      </c>
      <c r="H103">
        <v>1</v>
      </c>
      <c r="I103" t="s">
        <v>279</v>
      </c>
      <c r="J103">
        <v>1.3</v>
      </c>
      <c r="K103">
        <v>1.2</v>
      </c>
      <c r="L103">
        <v>32</v>
      </c>
      <c r="M103">
        <v>31543</v>
      </c>
      <c r="N103" t="s">
        <v>75</v>
      </c>
      <c r="O103" t="s">
        <v>274</v>
      </c>
      <c r="P103" t="s">
        <v>315</v>
      </c>
      <c r="Q103" t="s">
        <v>275</v>
      </c>
    </row>
    <row r="104" spans="1:17">
      <c r="A104" t="s">
        <v>431</v>
      </c>
      <c r="B104" t="s">
        <v>301</v>
      </c>
      <c r="C104" t="s">
        <v>343</v>
      </c>
      <c r="D104" t="s">
        <v>309</v>
      </c>
      <c r="E104" t="s">
        <v>22</v>
      </c>
      <c r="F104" t="s">
        <v>23</v>
      </c>
      <c r="G104">
        <v>0</v>
      </c>
      <c r="H104">
        <v>2</v>
      </c>
      <c r="I104" t="s">
        <v>348</v>
      </c>
      <c r="J104">
        <v>1.3</v>
      </c>
      <c r="K104">
        <v>1.5</v>
      </c>
      <c r="L104">
        <v>34</v>
      </c>
      <c r="M104">
        <v>29296</v>
      </c>
      <c r="N104" t="s">
        <v>75</v>
      </c>
      <c r="O104" t="s">
        <v>274</v>
      </c>
      <c r="P104" t="s">
        <v>269</v>
      </c>
      <c r="Q104" t="s">
        <v>423</v>
      </c>
    </row>
    <row r="105" spans="1:17">
      <c r="G105">
        <f>SUM(G88:G104)</f>
        <v>17</v>
      </c>
      <c r="H105">
        <f t="shared" ref="H105:K105" si="3">SUM(H88:H104)</f>
        <v>30</v>
      </c>
      <c r="I105">
        <f t="shared" si="3"/>
        <v>0</v>
      </c>
      <c r="J105">
        <f t="shared" si="3"/>
        <v>18.7</v>
      </c>
      <c r="K105">
        <f t="shared" si="3"/>
        <v>25.7</v>
      </c>
    </row>
    <row r="107" spans="1:17">
      <c r="A107" t="s">
        <v>461</v>
      </c>
    </row>
    <row r="108" spans="1:17">
      <c r="A108" s="57" t="s">
        <v>249</v>
      </c>
      <c r="B108" s="57" t="s">
        <v>250</v>
      </c>
      <c r="C108" s="57" t="s">
        <v>251</v>
      </c>
      <c r="D108" s="57" t="s">
        <v>252</v>
      </c>
      <c r="E108" s="57" t="s">
        <v>253</v>
      </c>
      <c r="F108" s="57" t="s">
        <v>8</v>
      </c>
      <c r="G108" s="57" t="s">
        <v>254</v>
      </c>
      <c r="H108" s="57" t="s">
        <v>255</v>
      </c>
      <c r="I108" s="57" t="s">
        <v>256</v>
      </c>
      <c r="J108" s="57" t="s">
        <v>52</v>
      </c>
      <c r="K108" s="57" t="s">
        <v>257</v>
      </c>
      <c r="L108" s="57" t="s">
        <v>258</v>
      </c>
      <c r="M108" s="57" t="s">
        <v>259</v>
      </c>
      <c r="N108" s="57" t="s">
        <v>260</v>
      </c>
      <c r="O108" s="57" t="s">
        <v>261</v>
      </c>
      <c r="P108" s="57" t="s">
        <v>262</v>
      </c>
      <c r="Q108" s="57" t="s">
        <v>263</v>
      </c>
    </row>
    <row r="109" spans="1:17">
      <c r="A109" t="s">
        <v>432</v>
      </c>
      <c r="B109" t="s">
        <v>265</v>
      </c>
      <c r="C109" t="s">
        <v>346</v>
      </c>
      <c r="D109" t="s">
        <v>267</v>
      </c>
      <c r="E109" t="s">
        <v>22</v>
      </c>
      <c r="F109" t="s">
        <v>23</v>
      </c>
      <c r="G109">
        <v>2</v>
      </c>
      <c r="H109">
        <v>3</v>
      </c>
      <c r="I109" t="s">
        <v>268</v>
      </c>
      <c r="J109">
        <v>1</v>
      </c>
      <c r="K109">
        <v>1.6</v>
      </c>
      <c r="L109">
        <v>34</v>
      </c>
      <c r="M109">
        <v>29188</v>
      </c>
      <c r="N109" t="s">
        <v>75</v>
      </c>
      <c r="O109" t="s">
        <v>269</v>
      </c>
      <c r="P109" t="s">
        <v>269</v>
      </c>
      <c r="Q109" t="s">
        <v>290</v>
      </c>
    </row>
    <row r="110" spans="1:17">
      <c r="A110" t="s">
        <v>433</v>
      </c>
      <c r="B110" t="s">
        <v>405</v>
      </c>
      <c r="C110" t="s">
        <v>350</v>
      </c>
      <c r="D110" t="s">
        <v>356</v>
      </c>
      <c r="E110" t="s">
        <v>24</v>
      </c>
      <c r="F110" t="s">
        <v>19</v>
      </c>
      <c r="G110">
        <v>3</v>
      </c>
      <c r="H110">
        <v>1</v>
      </c>
      <c r="I110" t="s">
        <v>319</v>
      </c>
      <c r="J110">
        <v>3.5</v>
      </c>
      <c r="K110">
        <v>2.4</v>
      </c>
      <c r="L110">
        <v>38</v>
      </c>
      <c r="M110">
        <v>52207</v>
      </c>
      <c r="N110" t="s">
        <v>72</v>
      </c>
      <c r="O110" t="s">
        <v>269</v>
      </c>
      <c r="P110" t="s">
        <v>320</v>
      </c>
      <c r="Q110" t="s">
        <v>299</v>
      </c>
    </row>
    <row r="111" spans="1:17">
      <c r="A111" t="s">
        <v>434</v>
      </c>
      <c r="B111" t="s">
        <v>335</v>
      </c>
      <c r="C111" t="s">
        <v>353</v>
      </c>
      <c r="D111" t="s">
        <v>267</v>
      </c>
      <c r="E111" t="s">
        <v>22</v>
      </c>
      <c r="F111" t="s">
        <v>19</v>
      </c>
      <c r="G111">
        <v>2</v>
      </c>
      <c r="H111">
        <v>1</v>
      </c>
      <c r="I111" t="s">
        <v>337</v>
      </c>
      <c r="J111">
        <v>0.7</v>
      </c>
      <c r="K111">
        <v>0.8</v>
      </c>
      <c r="L111">
        <v>44</v>
      </c>
      <c r="M111">
        <v>29529</v>
      </c>
      <c r="N111" t="s">
        <v>75</v>
      </c>
      <c r="O111" t="s">
        <v>269</v>
      </c>
      <c r="P111" t="s">
        <v>269</v>
      </c>
      <c r="Q111" t="s">
        <v>306</v>
      </c>
    </row>
    <row r="112" spans="1:17">
      <c r="A112" t="s">
        <v>435</v>
      </c>
      <c r="B112" t="s">
        <v>335</v>
      </c>
      <c r="C112" t="s">
        <v>355</v>
      </c>
      <c r="D112" t="s">
        <v>267</v>
      </c>
      <c r="E112" t="s">
        <v>24</v>
      </c>
      <c r="F112" t="s">
        <v>23</v>
      </c>
      <c r="G112">
        <v>2</v>
      </c>
      <c r="H112">
        <v>3</v>
      </c>
      <c r="I112" t="s">
        <v>344</v>
      </c>
      <c r="J112">
        <v>1.2</v>
      </c>
      <c r="K112">
        <v>1.2</v>
      </c>
      <c r="L112">
        <v>52</v>
      </c>
      <c r="M112">
        <v>17077</v>
      </c>
      <c r="N112" t="s">
        <v>75</v>
      </c>
      <c r="O112" t="s">
        <v>269</v>
      </c>
      <c r="P112" t="s">
        <v>274</v>
      </c>
      <c r="Q112" t="s">
        <v>338</v>
      </c>
    </row>
    <row r="113" spans="1:17">
      <c r="A113" t="s">
        <v>436</v>
      </c>
      <c r="B113" t="s">
        <v>330</v>
      </c>
      <c r="C113" t="s">
        <v>358</v>
      </c>
      <c r="D113" t="s">
        <v>356</v>
      </c>
      <c r="E113" t="s">
        <v>22</v>
      </c>
      <c r="F113" t="s">
        <v>23</v>
      </c>
      <c r="G113">
        <v>1</v>
      </c>
      <c r="H113">
        <v>2</v>
      </c>
      <c r="I113" t="s">
        <v>324</v>
      </c>
      <c r="J113">
        <v>0.5</v>
      </c>
      <c r="K113">
        <v>1.2</v>
      </c>
      <c r="L113">
        <v>27</v>
      </c>
      <c r="M113">
        <v>29387</v>
      </c>
      <c r="N113" t="s">
        <v>72</v>
      </c>
      <c r="O113" t="s">
        <v>269</v>
      </c>
      <c r="P113" t="s">
        <v>320</v>
      </c>
      <c r="Q113" t="s">
        <v>281</v>
      </c>
    </row>
    <row r="114" spans="1:17">
      <c r="A114" t="s">
        <v>437</v>
      </c>
      <c r="B114" t="s">
        <v>286</v>
      </c>
      <c r="C114" t="s">
        <v>360</v>
      </c>
      <c r="D114" t="s">
        <v>288</v>
      </c>
      <c r="E114" t="s">
        <v>24</v>
      </c>
      <c r="F114" t="s">
        <v>21</v>
      </c>
      <c r="G114">
        <v>1</v>
      </c>
      <c r="H114">
        <v>1</v>
      </c>
      <c r="I114" t="s">
        <v>268</v>
      </c>
      <c r="J114">
        <v>0.5</v>
      </c>
      <c r="K114">
        <v>1.3</v>
      </c>
      <c r="L114">
        <v>55</v>
      </c>
      <c r="M114">
        <v>11200</v>
      </c>
      <c r="N114" t="s">
        <v>75</v>
      </c>
      <c r="O114" t="s">
        <v>269</v>
      </c>
      <c r="P114" t="s">
        <v>269</v>
      </c>
      <c r="Q114" t="s">
        <v>438</v>
      </c>
    </row>
    <row r="115" spans="1:17">
      <c r="A115" t="s">
        <v>439</v>
      </c>
      <c r="B115" t="s">
        <v>335</v>
      </c>
      <c r="C115" t="s">
        <v>362</v>
      </c>
      <c r="D115" t="s">
        <v>267</v>
      </c>
      <c r="E115" t="s">
        <v>22</v>
      </c>
      <c r="F115" t="s">
        <v>23</v>
      </c>
      <c r="G115">
        <v>2</v>
      </c>
      <c r="H115">
        <v>3</v>
      </c>
      <c r="I115" t="s">
        <v>319</v>
      </c>
      <c r="J115">
        <v>1.5</v>
      </c>
      <c r="K115">
        <v>0.5</v>
      </c>
      <c r="L115">
        <v>39</v>
      </c>
      <c r="M115">
        <v>29451</v>
      </c>
      <c r="N115" t="s">
        <v>75</v>
      </c>
      <c r="O115" t="s">
        <v>269</v>
      </c>
      <c r="P115" t="s">
        <v>320</v>
      </c>
      <c r="Q115" t="s">
        <v>321</v>
      </c>
    </row>
    <row r="116" spans="1:17">
      <c r="A116" t="s">
        <v>440</v>
      </c>
      <c r="B116" t="s">
        <v>265</v>
      </c>
      <c r="C116" t="s">
        <v>364</v>
      </c>
      <c r="D116" t="s">
        <v>267</v>
      </c>
      <c r="E116" t="s">
        <v>22</v>
      </c>
      <c r="F116" t="s">
        <v>19</v>
      </c>
      <c r="G116">
        <v>2</v>
      </c>
      <c r="H116">
        <v>0</v>
      </c>
      <c r="I116" t="s">
        <v>314</v>
      </c>
      <c r="J116">
        <v>2.8</v>
      </c>
      <c r="K116">
        <v>0.5</v>
      </c>
      <c r="L116">
        <v>49</v>
      </c>
      <c r="M116">
        <v>29490</v>
      </c>
      <c r="N116" t="s">
        <v>72</v>
      </c>
      <c r="O116" t="s">
        <v>269</v>
      </c>
      <c r="P116" t="s">
        <v>269</v>
      </c>
      <c r="Q116" t="s">
        <v>441</v>
      </c>
    </row>
    <row r="117" spans="1:17">
      <c r="A117" t="s">
        <v>442</v>
      </c>
      <c r="B117" t="s">
        <v>265</v>
      </c>
      <c r="C117" t="s">
        <v>366</v>
      </c>
      <c r="D117" t="s">
        <v>267</v>
      </c>
      <c r="E117" t="s">
        <v>24</v>
      </c>
      <c r="F117" t="s">
        <v>23</v>
      </c>
      <c r="G117">
        <v>2</v>
      </c>
      <c r="H117">
        <v>4</v>
      </c>
      <c r="I117" t="s">
        <v>341</v>
      </c>
      <c r="J117">
        <v>2.6</v>
      </c>
      <c r="K117">
        <v>3.6</v>
      </c>
      <c r="L117">
        <v>42</v>
      </c>
      <c r="M117">
        <v>42131</v>
      </c>
      <c r="N117" t="s">
        <v>72</v>
      </c>
      <c r="O117" t="s">
        <v>269</v>
      </c>
      <c r="P117" t="s">
        <v>269</v>
      </c>
      <c r="Q117" t="s">
        <v>275</v>
      </c>
    </row>
    <row r="118" spans="1:17">
      <c r="A118" t="s">
        <v>443</v>
      </c>
      <c r="B118" t="s">
        <v>265</v>
      </c>
      <c r="C118" t="s">
        <v>369</v>
      </c>
      <c r="D118" t="s">
        <v>267</v>
      </c>
      <c r="E118" t="s">
        <v>22</v>
      </c>
      <c r="F118" t="s">
        <v>23</v>
      </c>
      <c r="G118">
        <v>0</v>
      </c>
      <c r="H118">
        <v>1</v>
      </c>
      <c r="I118" t="s">
        <v>284</v>
      </c>
      <c r="J118">
        <v>1</v>
      </c>
      <c r="K118">
        <v>2</v>
      </c>
      <c r="L118">
        <v>31</v>
      </c>
      <c r="M118">
        <v>29603</v>
      </c>
      <c r="N118" t="s">
        <v>75</v>
      </c>
      <c r="O118" t="s">
        <v>269</v>
      </c>
      <c r="P118" t="s">
        <v>320</v>
      </c>
      <c r="Q118" t="s">
        <v>416</v>
      </c>
    </row>
    <row r="119" spans="1:17">
      <c r="A119" t="s">
        <v>444</v>
      </c>
      <c r="B119" t="s">
        <v>286</v>
      </c>
      <c r="C119" t="s">
        <v>371</v>
      </c>
      <c r="D119" t="s">
        <v>288</v>
      </c>
      <c r="E119" t="s">
        <v>24</v>
      </c>
      <c r="F119" t="s">
        <v>23</v>
      </c>
      <c r="G119">
        <v>0</v>
      </c>
      <c r="H119">
        <v>1</v>
      </c>
      <c r="I119" t="s">
        <v>289</v>
      </c>
      <c r="J119">
        <v>0.7</v>
      </c>
      <c r="K119">
        <v>0.4</v>
      </c>
      <c r="L119">
        <v>37</v>
      </c>
      <c r="M119">
        <v>31505</v>
      </c>
      <c r="N119" t="s">
        <v>75</v>
      </c>
      <c r="O119" t="s">
        <v>320</v>
      </c>
      <c r="P119" t="s">
        <v>269</v>
      </c>
      <c r="Q119" t="s">
        <v>425</v>
      </c>
    </row>
    <row r="120" spans="1:17">
      <c r="A120" t="s">
        <v>445</v>
      </c>
      <c r="B120" t="s">
        <v>265</v>
      </c>
      <c r="C120" t="s">
        <v>373</v>
      </c>
      <c r="D120" t="s">
        <v>267</v>
      </c>
      <c r="E120" t="s">
        <v>24</v>
      </c>
      <c r="F120" t="s">
        <v>21</v>
      </c>
      <c r="G120">
        <v>1</v>
      </c>
      <c r="H120">
        <v>1</v>
      </c>
      <c r="I120" t="s">
        <v>419</v>
      </c>
      <c r="J120">
        <v>2</v>
      </c>
      <c r="K120">
        <v>0.6</v>
      </c>
      <c r="L120">
        <v>40</v>
      </c>
      <c r="M120">
        <v>11630</v>
      </c>
      <c r="N120" t="s">
        <v>75</v>
      </c>
      <c r="O120" t="s">
        <v>269</v>
      </c>
      <c r="P120" t="s">
        <v>315</v>
      </c>
      <c r="Q120" t="s">
        <v>338</v>
      </c>
    </row>
    <row r="121" spans="1:17">
      <c r="A121" t="s">
        <v>446</v>
      </c>
      <c r="B121" t="s">
        <v>265</v>
      </c>
      <c r="C121" t="s">
        <v>375</v>
      </c>
      <c r="D121" t="s">
        <v>267</v>
      </c>
      <c r="E121" t="s">
        <v>22</v>
      </c>
      <c r="F121" t="s">
        <v>21</v>
      </c>
      <c r="G121">
        <v>1</v>
      </c>
      <c r="H121">
        <v>1</v>
      </c>
      <c r="I121" t="s">
        <v>304</v>
      </c>
      <c r="J121">
        <v>0.9</v>
      </c>
      <c r="K121">
        <v>1.2</v>
      </c>
      <c r="L121">
        <v>59</v>
      </c>
      <c r="M121">
        <v>29520</v>
      </c>
      <c r="N121" t="s">
        <v>75</v>
      </c>
      <c r="O121" t="s">
        <v>269</v>
      </c>
      <c r="P121" t="s">
        <v>315</v>
      </c>
      <c r="Q121" t="s">
        <v>299</v>
      </c>
    </row>
    <row r="122" spans="1:17">
      <c r="A122" t="s">
        <v>447</v>
      </c>
      <c r="B122" t="s">
        <v>330</v>
      </c>
      <c r="C122" t="s">
        <v>377</v>
      </c>
      <c r="D122" t="s">
        <v>356</v>
      </c>
      <c r="E122" t="s">
        <v>22</v>
      </c>
      <c r="F122" t="s">
        <v>19</v>
      </c>
      <c r="G122">
        <v>3</v>
      </c>
      <c r="H122">
        <v>1</v>
      </c>
      <c r="I122" t="s">
        <v>293</v>
      </c>
      <c r="J122">
        <v>1.5</v>
      </c>
      <c r="K122">
        <v>1.5</v>
      </c>
      <c r="L122">
        <v>34</v>
      </c>
      <c r="M122">
        <v>28997</v>
      </c>
      <c r="N122" t="s">
        <v>75</v>
      </c>
      <c r="O122" t="s">
        <v>269</v>
      </c>
      <c r="P122" t="s">
        <v>269</v>
      </c>
      <c r="Q122" t="s">
        <v>270</v>
      </c>
    </row>
    <row r="123" spans="1:17">
      <c r="A123" t="s">
        <v>448</v>
      </c>
      <c r="B123" t="s">
        <v>449</v>
      </c>
      <c r="C123" t="s">
        <v>379</v>
      </c>
      <c r="D123" t="s">
        <v>288</v>
      </c>
      <c r="E123" t="s">
        <v>24</v>
      </c>
      <c r="F123" t="s">
        <v>23</v>
      </c>
      <c r="G123">
        <v>1</v>
      </c>
      <c r="H123">
        <v>3</v>
      </c>
      <c r="I123" t="s">
        <v>348</v>
      </c>
      <c r="J123">
        <v>1.5</v>
      </c>
      <c r="K123">
        <v>1.5</v>
      </c>
      <c r="L123">
        <v>37</v>
      </c>
      <c r="M123">
        <v>61098</v>
      </c>
      <c r="N123" t="s">
        <v>75</v>
      </c>
      <c r="O123" t="s">
        <v>269</v>
      </c>
      <c r="P123" t="s">
        <v>269</v>
      </c>
      <c r="Q123" t="s">
        <v>281</v>
      </c>
    </row>
    <row r="124" spans="1:17">
      <c r="A124" t="s">
        <v>450</v>
      </c>
      <c r="B124" t="s">
        <v>265</v>
      </c>
      <c r="C124" t="s">
        <v>381</v>
      </c>
      <c r="D124" t="s">
        <v>267</v>
      </c>
      <c r="E124" t="s">
        <v>22</v>
      </c>
      <c r="F124" t="s">
        <v>21</v>
      </c>
      <c r="G124">
        <v>2</v>
      </c>
      <c r="H124">
        <v>2</v>
      </c>
      <c r="I124" t="s">
        <v>279</v>
      </c>
      <c r="J124">
        <v>1.9</v>
      </c>
      <c r="K124">
        <v>1</v>
      </c>
      <c r="L124">
        <v>46</v>
      </c>
      <c r="M124">
        <v>29604</v>
      </c>
      <c r="N124" t="s">
        <v>75</v>
      </c>
      <c r="O124" t="s">
        <v>269</v>
      </c>
      <c r="P124" t="s">
        <v>451</v>
      </c>
      <c r="Q124" t="s">
        <v>311</v>
      </c>
    </row>
    <row r="125" spans="1:17">
      <c r="A125" t="s">
        <v>452</v>
      </c>
      <c r="B125" t="s">
        <v>453</v>
      </c>
      <c r="C125" t="s">
        <v>383</v>
      </c>
      <c r="D125" t="s">
        <v>288</v>
      </c>
      <c r="E125" t="s">
        <v>24</v>
      </c>
      <c r="F125" t="s">
        <v>23</v>
      </c>
      <c r="G125">
        <v>0</v>
      </c>
      <c r="H125">
        <v>2</v>
      </c>
      <c r="I125" t="s">
        <v>351</v>
      </c>
      <c r="J125">
        <v>0.9</v>
      </c>
      <c r="K125">
        <v>0.3</v>
      </c>
      <c r="L125">
        <v>59</v>
      </c>
      <c r="M125">
        <v>39239</v>
      </c>
      <c r="N125" t="s">
        <v>72</v>
      </c>
      <c r="O125" t="s">
        <v>269</v>
      </c>
      <c r="P125" t="s">
        <v>427</v>
      </c>
      <c r="Q125" t="s">
        <v>321</v>
      </c>
    </row>
    <row r="126" spans="1:17">
      <c r="A126" t="s">
        <v>454</v>
      </c>
      <c r="B126" t="s">
        <v>455</v>
      </c>
      <c r="C126" t="s">
        <v>385</v>
      </c>
      <c r="D126" t="s">
        <v>288</v>
      </c>
      <c r="E126" t="s">
        <v>22</v>
      </c>
      <c r="F126" t="s">
        <v>23</v>
      </c>
      <c r="G126">
        <v>0</v>
      </c>
      <c r="H126">
        <v>2</v>
      </c>
      <c r="I126" t="s">
        <v>333</v>
      </c>
      <c r="J126">
        <v>1.9</v>
      </c>
      <c r="K126">
        <v>0.9</v>
      </c>
      <c r="L126">
        <v>34</v>
      </c>
      <c r="M126">
        <v>29677</v>
      </c>
      <c r="N126" t="s">
        <v>72</v>
      </c>
      <c r="O126" t="s">
        <v>414</v>
      </c>
      <c r="P126" t="s">
        <v>427</v>
      </c>
      <c r="Q126" t="s">
        <v>281</v>
      </c>
    </row>
    <row r="127" spans="1:17">
      <c r="A127" t="s">
        <v>456</v>
      </c>
      <c r="B127" t="s">
        <v>265</v>
      </c>
      <c r="C127" t="s">
        <v>387</v>
      </c>
      <c r="D127" t="s">
        <v>267</v>
      </c>
      <c r="E127" t="s">
        <v>24</v>
      </c>
      <c r="F127" t="s">
        <v>19</v>
      </c>
      <c r="G127">
        <v>3</v>
      </c>
      <c r="H127">
        <v>1</v>
      </c>
      <c r="I127" t="s">
        <v>407</v>
      </c>
      <c r="J127">
        <v>1.5</v>
      </c>
      <c r="K127">
        <v>2.2000000000000002</v>
      </c>
      <c r="L127">
        <v>46</v>
      </c>
      <c r="M127">
        <v>28516</v>
      </c>
      <c r="N127" t="s">
        <v>75</v>
      </c>
      <c r="O127" t="s">
        <v>269</v>
      </c>
      <c r="P127" t="s">
        <v>274</v>
      </c>
      <c r="Q127" t="s">
        <v>299</v>
      </c>
    </row>
    <row r="128" spans="1:17">
      <c r="A128" t="s">
        <v>457</v>
      </c>
      <c r="B128" t="s">
        <v>335</v>
      </c>
      <c r="C128" t="s">
        <v>389</v>
      </c>
      <c r="D128" t="s">
        <v>267</v>
      </c>
      <c r="E128" t="s">
        <v>22</v>
      </c>
      <c r="F128" t="s">
        <v>23</v>
      </c>
      <c r="G128">
        <v>2</v>
      </c>
      <c r="H128">
        <v>3</v>
      </c>
      <c r="I128" t="s">
        <v>298</v>
      </c>
      <c r="J128">
        <v>1.5</v>
      </c>
      <c r="K128">
        <v>1.6</v>
      </c>
      <c r="L128">
        <v>33</v>
      </c>
      <c r="M128">
        <v>29708</v>
      </c>
      <c r="N128" t="s">
        <v>75</v>
      </c>
      <c r="O128" t="s">
        <v>414</v>
      </c>
      <c r="P128" t="s">
        <v>269</v>
      </c>
      <c r="Q128" t="s">
        <v>328</v>
      </c>
    </row>
    <row r="129" spans="1:17">
      <c r="A129" t="s">
        <v>458</v>
      </c>
      <c r="B129" t="s">
        <v>391</v>
      </c>
      <c r="C129" t="s">
        <v>392</v>
      </c>
      <c r="D129" t="s">
        <v>288</v>
      </c>
      <c r="E129" t="s">
        <v>24</v>
      </c>
      <c r="F129" t="s">
        <v>19</v>
      </c>
      <c r="G129">
        <v>2</v>
      </c>
      <c r="H129">
        <v>1</v>
      </c>
      <c r="I129" t="s">
        <v>412</v>
      </c>
      <c r="J129">
        <v>1.7</v>
      </c>
      <c r="K129">
        <v>1.2</v>
      </c>
      <c r="L129">
        <v>28</v>
      </c>
      <c r="M129">
        <v>21109</v>
      </c>
      <c r="N129" t="s">
        <v>75</v>
      </c>
      <c r="O129" t="s">
        <v>269</v>
      </c>
      <c r="P129" t="s">
        <v>294</v>
      </c>
      <c r="Q129" t="s">
        <v>459</v>
      </c>
    </row>
    <row r="130" spans="1:17">
      <c r="G130">
        <f>SUM(G109:G129)</f>
        <v>32</v>
      </c>
      <c r="H130">
        <f t="shared" ref="H130:K130" si="4">SUM(H109:H129)</f>
        <v>37</v>
      </c>
      <c r="I130">
        <f t="shared" si="4"/>
        <v>0</v>
      </c>
      <c r="J130">
        <f t="shared" si="4"/>
        <v>31.299999999999994</v>
      </c>
      <c r="K130">
        <f t="shared" si="4"/>
        <v>27.5</v>
      </c>
    </row>
  </sheetData>
  <autoFilter ref="A3:Q42" xr:uid="{00000000-0001-0000-07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Owen Hannant</cp:lastModifiedBy>
  <cp:revision/>
  <dcterms:created xsi:type="dcterms:W3CDTF">2024-12-08T15:45:40Z</dcterms:created>
  <dcterms:modified xsi:type="dcterms:W3CDTF">2024-12-10T16:20:13Z</dcterms:modified>
  <cp:category/>
  <cp:contentStatus/>
</cp:coreProperties>
</file>