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cde\Desktop\"/>
    </mc:Choice>
  </mc:AlternateContent>
  <xr:revisionPtr revIDLastSave="0" documentId="13_ncr:1_{A57208CA-035E-4B02-9EF7-DC1B5983CE85}" xr6:coauthVersionLast="47" xr6:coauthVersionMax="47" xr10:uidLastSave="{00000000-0000-0000-0000-000000000000}"/>
  <bookViews>
    <workbookView xWindow="0" yWindow="0" windowWidth="38400" windowHeight="21000" activeTab="3" xr2:uid="{354B512D-8B61-4E21-984E-92DBB3511694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10" i="4" s="1"/>
  <c r="B8" i="4"/>
  <c r="J9" i="4"/>
  <c r="J10" i="4"/>
  <c r="I13" i="4"/>
  <c r="D20" i="3"/>
  <c r="F20" i="3" s="1"/>
  <c r="F23" i="3" s="1"/>
  <c r="D22" i="3"/>
  <c r="D28" i="3"/>
  <c r="C7" i="3"/>
  <c r="C6" i="3"/>
  <c r="C5" i="3"/>
  <c r="C4" i="3"/>
  <c r="C36" i="2"/>
  <c r="C35" i="2"/>
  <c r="C34" i="2"/>
  <c r="C11" i="2"/>
  <c r="C12" i="2"/>
  <c r="C13" i="2"/>
  <c r="C14" i="2"/>
  <c r="C15" i="2"/>
  <c r="C16" i="2"/>
  <c r="C17" i="2"/>
  <c r="C18" i="2"/>
  <c r="C19" i="2"/>
  <c r="C20" i="2"/>
  <c r="C21" i="2"/>
  <c r="C22" i="2"/>
  <c r="C10" i="2"/>
  <c r="H29" i="2"/>
  <c r="H28" i="2"/>
  <c r="C26" i="2"/>
  <c r="C20" i="1"/>
  <c r="I25" i="2"/>
  <c r="I26" i="2" s="1"/>
  <c r="G25" i="2"/>
  <c r="C30" i="2"/>
  <c r="C31" i="2" s="1"/>
  <c r="C29" i="2"/>
  <c r="C27" i="2"/>
  <c r="B5" i="2"/>
  <c r="C8" i="3" l="1"/>
  <c r="C23" i="2"/>
  <c r="C28" i="2" s="1"/>
  <c r="G26" i="2"/>
</calcChain>
</file>

<file path=xl/sharedStrings.xml><?xml version="1.0" encoding="utf-8"?>
<sst xmlns="http://schemas.openxmlformats.org/spreadsheetml/2006/main" count="93" uniqueCount="83">
  <si>
    <t>Exam scores are normally distributed</t>
  </si>
  <si>
    <t>Mean</t>
  </si>
  <si>
    <t>Std Dev</t>
  </si>
  <si>
    <t>What is probability of getting less than 75?</t>
  </si>
  <si>
    <t>What is probability of getting more than 75?</t>
  </si>
  <si>
    <t>What is probability of getting at least an 80?</t>
  </si>
  <si>
    <t>How does standard deviation increasing to 7 effect the prior answers?</t>
  </si>
  <si>
    <t xml:space="preserve">Time between F5 tornadoes is exponentially distributed with </t>
  </si>
  <si>
    <t>Decay parameter 1/4</t>
  </si>
  <si>
    <t>4 months avg time between occurrences</t>
  </si>
  <si>
    <t xml:space="preserve">The speed I am driving on the highway is uniformly distributed between 70 and 85 mph. </t>
  </si>
  <si>
    <t>What is probability that I am driving less than 75?</t>
  </si>
  <si>
    <t xml:space="preserve">What is probability that I am driving less than 80? </t>
  </si>
  <si>
    <t>If I drive more than 75 mph, the probability that I get a ticket is 25%.</t>
  </si>
  <si>
    <t xml:space="preserve">What is the probability that I get a ticket? </t>
  </si>
  <si>
    <t>If exam scores are normally distributed with mean 80 and std dev of 5, what is 90th percentiile score?</t>
  </si>
  <si>
    <t>Median</t>
  </si>
  <si>
    <t>Variance</t>
  </si>
  <si>
    <t>std dev</t>
  </si>
  <si>
    <t>Std dev^2</t>
  </si>
  <si>
    <t>Assume normal distribution</t>
  </si>
  <si>
    <t>25th percentile</t>
  </si>
  <si>
    <t>50th pct</t>
  </si>
  <si>
    <t>75 pct</t>
  </si>
  <si>
    <t>Math scores</t>
  </si>
  <si>
    <t>Reading scores</t>
  </si>
  <si>
    <t>Science Scores</t>
  </si>
  <si>
    <t>Cov</t>
  </si>
  <si>
    <t>Cor</t>
  </si>
  <si>
    <t>A</t>
  </si>
  <si>
    <t>B</t>
  </si>
  <si>
    <t>Every 10 minutes, a bus gets up to a bus stop. What is the chance that the bus will arrive in 5 minutes or less if you arrive at the bus stop?</t>
  </si>
  <si>
    <t>E(X)?</t>
  </si>
  <si>
    <t>Var(X)?</t>
  </si>
  <si>
    <t>E(X) and Var(X)?</t>
  </si>
  <si>
    <t>Difference</t>
  </si>
  <si>
    <t>Std dev x</t>
  </si>
  <si>
    <t>std dev y</t>
  </si>
  <si>
    <t>=norm.dist()</t>
  </si>
  <si>
    <t>=norm.inv</t>
  </si>
  <si>
    <t>75th percentile</t>
  </si>
  <si>
    <t>=gamma.dist()</t>
  </si>
  <si>
    <t>25th</t>
  </si>
  <si>
    <t>=gamma.inv</t>
  </si>
  <si>
    <t>% &lt; 75</t>
  </si>
  <si>
    <t>=expon.dist()</t>
  </si>
  <si>
    <t>% &lt; 85</t>
  </si>
  <si>
    <t>=expon.inv()</t>
  </si>
  <si>
    <t>Use Gamma instead</t>
  </si>
  <si>
    <t>75 &lt; x &lt; 85</t>
  </si>
  <si>
    <t>Uniform</t>
  </si>
  <si>
    <t>+/- 1 std dev</t>
  </si>
  <si>
    <t>+/- 2 std dev</t>
  </si>
  <si>
    <t>+/- 3 std dev</t>
  </si>
  <si>
    <t>P(&lt;4) - P(&lt;2)</t>
  </si>
  <si>
    <t>What's the probability that I get tornado between 2 and 4 months after an occurrence</t>
  </si>
  <si>
    <t xml:space="preserve">How many months until I get a tornado occurrence if I am 58% of the possible outcomes. </t>
  </si>
  <si>
    <t>&gt;5</t>
  </si>
  <si>
    <t>X</t>
  </si>
  <si>
    <t>&lt;3</t>
  </si>
  <si>
    <t>lambda</t>
  </si>
  <si>
    <t>delay</t>
  </si>
  <si>
    <t>What is the probability that I get another tornado &lt; 3 months after a tornado occurrence</t>
  </si>
  <si>
    <t>Time between tornados exponentially distributed with 4 months avg time between occurrences.</t>
  </si>
  <si>
    <t>=1-NORM.DIST(16,J7,J8,TRUE)</t>
  </si>
  <si>
    <t>Before 16:</t>
  </si>
  <si>
    <t>8*1/16 = 1/2</t>
  </si>
  <si>
    <t>8oz</t>
  </si>
  <si>
    <t>What's the probability of getting license before 19?</t>
  </si>
  <si>
    <t>1/16</t>
  </si>
  <si>
    <t>PDF</t>
  </si>
  <si>
    <t>V(X)</t>
  </si>
  <si>
    <t>&lt;32</t>
  </si>
  <si>
    <t>E(X)</t>
  </si>
  <si>
    <t>P(&lt;24)</t>
  </si>
  <si>
    <t>Std dev</t>
  </si>
  <si>
    <t>Assume normal</t>
  </si>
  <si>
    <t>16 and 32 oz</t>
  </si>
  <si>
    <t>Age you get drivers license</t>
  </si>
  <si>
    <t>oz per day of food</t>
  </si>
  <si>
    <t>Normal</t>
  </si>
  <si>
    <t>ACT Scores</t>
  </si>
  <si>
    <t>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</si>
</sst>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69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0" borderId="0" xfId="0" quotePrefix="1"/>
    <xf numFmtId="168" fontId="0" fillId="0" borderId="0" xfId="0" applyNumberFormat="1"/>
    <xf numFmtId="9" fontId="0" fillId="0" borderId="0" xfId="1" applyFont="1"/>
    <xf numFmtId="9" fontId="0" fillId="0" borderId="0" xfId="0" applyNumberFormat="1"/>
    <xf numFmtId="169" fontId="0" fillId="0" borderId="0" xfId="0" applyNumberFormat="1"/>
    <xf numFmtId="16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quotePrefix="1" applyBorder="1"/>
    <xf numFmtId="9" fontId="0" fillId="0" borderId="1" xfId="0" applyNumberFormat="1" applyBorder="1"/>
    <xf numFmtId="169" fontId="0" fillId="0" borderId="5" xfId="1" applyNumberFormat="1" applyFont="1" applyBorder="1"/>
    <xf numFmtId="2" fontId="0" fillId="0" borderId="4" xfId="0" quotePrefix="1" applyNumberFormat="1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0" fillId="0" borderId="7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06FB-3E12-422C-8246-4359F8021C88}">
  <dimension ref="C7:D34"/>
  <sheetViews>
    <sheetView workbookViewId="0">
      <selection activeCell="C20" sqref="C20"/>
    </sheetView>
  </sheetViews>
  <sheetFormatPr defaultRowHeight="15" x14ac:dyDescent="0.25"/>
  <cols>
    <col min="6" max="6" width="12" bestFit="1" customWidth="1"/>
    <col min="12" max="12" width="12" bestFit="1" customWidth="1"/>
  </cols>
  <sheetData>
    <row r="7" spans="3:4" x14ac:dyDescent="0.25">
      <c r="C7" t="s">
        <v>0</v>
      </c>
    </row>
    <row r="8" spans="3:4" x14ac:dyDescent="0.25">
      <c r="C8" t="s">
        <v>1</v>
      </c>
      <c r="D8">
        <v>80</v>
      </c>
    </row>
    <row r="9" spans="3:4" x14ac:dyDescent="0.25">
      <c r="C9" t="s">
        <v>2</v>
      </c>
      <c r="D9">
        <v>5</v>
      </c>
    </row>
    <row r="10" spans="3:4" x14ac:dyDescent="0.25">
      <c r="C10" t="s">
        <v>3</v>
      </c>
    </row>
    <row r="11" spans="3:4" x14ac:dyDescent="0.25">
      <c r="C11" t="s">
        <v>4</v>
      </c>
    </row>
    <row r="12" spans="3:4" x14ac:dyDescent="0.25">
      <c r="C12" t="s">
        <v>5</v>
      </c>
    </row>
    <row r="13" spans="3:4" x14ac:dyDescent="0.25">
      <c r="C13" t="s">
        <v>6</v>
      </c>
    </row>
    <row r="14" spans="3:4" x14ac:dyDescent="0.25">
      <c r="C14" t="s">
        <v>32</v>
      </c>
    </row>
    <row r="15" spans="3:4" x14ac:dyDescent="0.25">
      <c r="C15" t="s">
        <v>33</v>
      </c>
    </row>
    <row r="16" spans="3:4" x14ac:dyDescent="0.25">
      <c r="C16" t="s">
        <v>7</v>
      </c>
    </row>
    <row r="17" spans="3:3" x14ac:dyDescent="0.25">
      <c r="C17" t="s">
        <v>9</v>
      </c>
    </row>
    <row r="18" spans="3:3" x14ac:dyDescent="0.25">
      <c r="C18" t="s">
        <v>8</v>
      </c>
    </row>
    <row r="20" spans="3:3" x14ac:dyDescent="0.25">
      <c r="C20">
        <f>_xlfn.EXPON.DIST(3,1/4,TRUE)</f>
        <v>0.52763344725898531</v>
      </c>
    </row>
    <row r="21" spans="3:3" x14ac:dyDescent="0.25">
      <c r="C21" t="s">
        <v>34</v>
      </c>
    </row>
    <row r="22" spans="3:3" x14ac:dyDescent="0.25">
      <c r="C22" t="s">
        <v>31</v>
      </c>
    </row>
    <row r="28" spans="3:3" x14ac:dyDescent="0.25">
      <c r="C28" t="s">
        <v>32</v>
      </c>
    </row>
    <row r="29" spans="3:3" x14ac:dyDescent="0.25">
      <c r="C29" t="s">
        <v>33</v>
      </c>
    </row>
    <row r="30" spans="3:3" x14ac:dyDescent="0.25">
      <c r="C30" t="s">
        <v>10</v>
      </c>
    </row>
    <row r="31" spans="3:3" x14ac:dyDescent="0.25">
      <c r="C31" t="s">
        <v>13</v>
      </c>
    </row>
    <row r="32" spans="3:3" x14ac:dyDescent="0.25">
      <c r="C32" t="s">
        <v>11</v>
      </c>
    </row>
    <row r="33" spans="3:3" x14ac:dyDescent="0.25">
      <c r="C33" t="s">
        <v>12</v>
      </c>
    </row>
    <row r="34" spans="3:3" x14ac:dyDescent="0.25">
      <c r="C3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0CDB-AB8C-464B-ACBF-32D5533EA7CA}">
  <dimension ref="B2:H28"/>
  <sheetViews>
    <sheetView workbookViewId="0">
      <selection activeCell="X24" sqref="X24"/>
    </sheetView>
  </sheetViews>
  <sheetFormatPr defaultRowHeight="15" x14ac:dyDescent="0.25"/>
  <cols>
    <col min="2" max="2" width="14" bestFit="1" customWidth="1"/>
    <col min="6" max="6" width="14.140625" bestFit="1" customWidth="1"/>
  </cols>
  <sheetData>
    <row r="2" spans="2:8" x14ac:dyDescent="0.25">
      <c r="B2" t="s">
        <v>1</v>
      </c>
      <c r="C2">
        <v>80</v>
      </c>
      <c r="F2" s="2" t="s">
        <v>38</v>
      </c>
    </row>
    <row r="3" spans="2:8" x14ac:dyDescent="0.25">
      <c r="B3" t="s">
        <v>2</v>
      </c>
      <c r="C3">
        <v>5</v>
      </c>
      <c r="F3" s="2" t="s">
        <v>39</v>
      </c>
    </row>
    <row r="4" spans="2:8" x14ac:dyDescent="0.25">
      <c r="B4" t="s">
        <v>40</v>
      </c>
      <c r="C4" s="3">
        <f>_xlfn.NORM.INV(0.75,C2,C3)</f>
        <v>83.372448750980411</v>
      </c>
      <c r="F4" s="2" t="s">
        <v>41</v>
      </c>
    </row>
    <row r="5" spans="2:8" x14ac:dyDescent="0.25">
      <c r="B5" t="s">
        <v>42</v>
      </c>
      <c r="C5" s="3">
        <f>_xlfn.NORM.INV(0.25,C2,C3)</f>
        <v>76.627551249019589</v>
      </c>
      <c r="F5" s="2" t="s">
        <v>43</v>
      </c>
    </row>
    <row r="6" spans="2:8" x14ac:dyDescent="0.25">
      <c r="B6" t="s">
        <v>44</v>
      </c>
      <c r="C6" s="4">
        <f>_xlfn.NORM.DIST(75,C2,C3,TRUE)</f>
        <v>0.15865525393145699</v>
      </c>
      <c r="F6" s="2" t="s">
        <v>45</v>
      </c>
    </row>
    <row r="7" spans="2:8" x14ac:dyDescent="0.25">
      <c r="B7" t="s">
        <v>46</v>
      </c>
      <c r="C7" s="4">
        <f>_xlfn.NORM.DIST(85,C2,C3,TRUE)</f>
        <v>0.84134474606854304</v>
      </c>
      <c r="F7" s="2" t="s">
        <v>47</v>
      </c>
      <c r="H7" t="s">
        <v>48</v>
      </c>
    </row>
    <row r="8" spans="2:8" x14ac:dyDescent="0.25">
      <c r="B8" t="s">
        <v>49</v>
      </c>
      <c r="C8" s="4">
        <f>C7-C6</f>
        <v>0.68268949213708607</v>
      </c>
      <c r="F8" t="s">
        <v>50</v>
      </c>
    </row>
    <row r="9" spans="2:8" x14ac:dyDescent="0.25">
      <c r="B9" s="2" t="s">
        <v>51</v>
      </c>
      <c r="C9" s="5">
        <v>0.68</v>
      </c>
    </row>
    <row r="10" spans="2:8" x14ac:dyDescent="0.25">
      <c r="B10" s="2" t="s">
        <v>52</v>
      </c>
      <c r="C10" s="5">
        <v>0.95</v>
      </c>
    </row>
    <row r="11" spans="2:8" x14ac:dyDescent="0.25">
      <c r="B11" s="2" t="s">
        <v>53</v>
      </c>
      <c r="C11" s="6">
        <v>0.997</v>
      </c>
    </row>
    <row r="16" spans="2:8" x14ac:dyDescent="0.25">
      <c r="D16" t="s">
        <v>63</v>
      </c>
    </row>
    <row r="17" spans="3:7" x14ac:dyDescent="0.25">
      <c r="D17" t="s">
        <v>62</v>
      </c>
    </row>
    <row r="19" spans="3:7" x14ac:dyDescent="0.25">
      <c r="C19" t="s">
        <v>61</v>
      </c>
      <c r="D19">
        <v>4</v>
      </c>
    </row>
    <row r="20" spans="3:7" x14ac:dyDescent="0.25">
      <c r="C20" t="s">
        <v>60</v>
      </c>
      <c r="D20">
        <f>1/D19</f>
        <v>0.25</v>
      </c>
      <c r="F20" s="7">
        <f>_xlfn.EXPON.DIST(3,D20,TRUE)</f>
        <v>0.52763344725898531</v>
      </c>
      <c r="G20" t="s">
        <v>59</v>
      </c>
    </row>
    <row r="21" spans="3:7" x14ac:dyDescent="0.25">
      <c r="C21" t="s">
        <v>58</v>
      </c>
      <c r="D21">
        <v>5</v>
      </c>
    </row>
    <row r="22" spans="3:7" x14ac:dyDescent="0.25">
      <c r="D22" s="7">
        <f>1 - _xlfn.EXPON.DIST(D21,D20,TRUE)</f>
        <v>0.28650479686019015</v>
      </c>
      <c r="E22" t="s">
        <v>57</v>
      </c>
      <c r="F22" t="s">
        <v>56</v>
      </c>
    </row>
    <row r="23" spans="3:7" x14ac:dyDescent="0.25">
      <c r="F23">
        <f>_xlfn.GAMMA.INV(F20,1,1/D20)</f>
        <v>3</v>
      </c>
    </row>
    <row r="26" spans="3:7" x14ac:dyDescent="0.25">
      <c r="D26" t="s">
        <v>55</v>
      </c>
    </row>
    <row r="27" spans="3:7" x14ac:dyDescent="0.25">
      <c r="D27" t="s">
        <v>54</v>
      </c>
    </row>
    <row r="28" spans="3:7" x14ac:dyDescent="0.25">
      <c r="D28" s="4">
        <f>_xlfn.EXPON.DIST(4,D20,TRUE)-_xlfn.EXPON.DIST(2,D20,TRUE)</f>
        <v>0.23865121854119109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C105-60A4-4B9D-B05F-B69FE04CD17B}">
  <dimension ref="B4:I36"/>
  <sheetViews>
    <sheetView topLeftCell="A2" zoomScale="190" zoomScaleNormal="190" workbookViewId="0">
      <selection activeCell="M15" sqref="M15"/>
    </sheetView>
  </sheetViews>
  <sheetFormatPr defaultRowHeight="15" x14ac:dyDescent="0.25"/>
  <cols>
    <col min="2" max="2" width="12.140625" customWidth="1"/>
    <col min="3" max="3" width="12" bestFit="1" customWidth="1"/>
  </cols>
  <sheetData>
    <row r="4" spans="2:9" x14ac:dyDescent="0.25">
      <c r="B4" t="s">
        <v>15</v>
      </c>
    </row>
    <row r="5" spans="2:9" x14ac:dyDescent="0.25">
      <c r="B5">
        <f>_xlfn.NORM.INV(0.9,80,5)</f>
        <v>86.407757827723003</v>
      </c>
    </row>
    <row r="9" spans="2:9" x14ac:dyDescent="0.25">
      <c r="B9" t="s">
        <v>24</v>
      </c>
      <c r="C9" t="s">
        <v>35</v>
      </c>
      <c r="G9" t="s">
        <v>25</v>
      </c>
      <c r="I9" t="s">
        <v>26</v>
      </c>
    </row>
    <row r="10" spans="2:9" x14ac:dyDescent="0.25">
      <c r="B10">
        <v>84</v>
      </c>
      <c r="C10" s="1">
        <f>(B10-C$27)^2</f>
        <v>0.28994082840236096</v>
      </c>
      <c r="E10">
        <v>62</v>
      </c>
      <c r="G10">
        <v>75</v>
      </c>
      <c r="I10">
        <v>89</v>
      </c>
    </row>
    <row r="11" spans="2:9" x14ac:dyDescent="0.25">
      <c r="B11">
        <v>73</v>
      </c>
      <c r="C11" s="1">
        <f t="shared" ref="C11:C22" si="0">(B11-C$27)^2</f>
        <v>109.44378698224864</v>
      </c>
      <c r="E11">
        <v>63</v>
      </c>
      <c r="G11">
        <v>98</v>
      </c>
      <c r="I11">
        <v>77</v>
      </c>
    </row>
    <row r="12" spans="2:9" x14ac:dyDescent="0.25">
      <c r="B12">
        <v>87</v>
      </c>
      <c r="C12" s="1">
        <f t="shared" si="0"/>
        <v>12.520710059171559</v>
      </c>
      <c r="E12">
        <v>73</v>
      </c>
      <c r="G12">
        <v>98</v>
      </c>
      <c r="I12">
        <v>88</v>
      </c>
    </row>
    <row r="13" spans="2:9" x14ac:dyDescent="0.25">
      <c r="B13">
        <v>62</v>
      </c>
      <c r="C13" s="1">
        <f t="shared" si="0"/>
        <v>460.59763313609488</v>
      </c>
      <c r="E13">
        <v>76</v>
      </c>
      <c r="G13">
        <v>96</v>
      </c>
      <c r="I13">
        <v>67</v>
      </c>
    </row>
    <row r="14" spans="2:9" x14ac:dyDescent="0.25">
      <c r="B14">
        <v>94</v>
      </c>
      <c r="C14" s="1">
        <f t="shared" si="0"/>
        <v>111.05917159763302</v>
      </c>
      <c r="E14">
        <v>82</v>
      </c>
      <c r="G14">
        <v>77</v>
      </c>
      <c r="I14">
        <v>98</v>
      </c>
    </row>
    <row r="15" spans="2:9" x14ac:dyDescent="0.25">
      <c r="B15">
        <v>91</v>
      </c>
      <c r="C15" s="1">
        <f t="shared" si="0"/>
        <v>56.82840236686382</v>
      </c>
      <c r="E15">
        <v>84</v>
      </c>
      <c r="G15">
        <v>60</v>
      </c>
      <c r="I15">
        <v>95</v>
      </c>
    </row>
    <row r="16" spans="2:9" x14ac:dyDescent="0.25">
      <c r="B16">
        <v>82</v>
      </c>
      <c r="C16" s="1">
        <f t="shared" si="0"/>
        <v>2.136094674556229</v>
      </c>
      <c r="E16">
        <v>85</v>
      </c>
      <c r="G16">
        <v>67</v>
      </c>
      <c r="I16">
        <v>84</v>
      </c>
    </row>
    <row r="17" spans="2:9" x14ac:dyDescent="0.25">
      <c r="B17">
        <v>98</v>
      </c>
      <c r="C17" s="1">
        <f t="shared" si="0"/>
        <v>211.36686390532529</v>
      </c>
      <c r="E17">
        <v>87</v>
      </c>
      <c r="G17">
        <v>66</v>
      </c>
      <c r="I17">
        <v>99</v>
      </c>
    </row>
    <row r="18" spans="2:9" x14ac:dyDescent="0.25">
      <c r="B18">
        <v>63</v>
      </c>
      <c r="C18" s="1">
        <f t="shared" si="0"/>
        <v>418.67455621301798</v>
      </c>
      <c r="E18">
        <v>91</v>
      </c>
      <c r="G18">
        <v>82</v>
      </c>
      <c r="I18">
        <v>66</v>
      </c>
    </row>
    <row r="19" spans="2:9" x14ac:dyDescent="0.25">
      <c r="B19">
        <v>85</v>
      </c>
      <c r="C19" s="1">
        <f t="shared" si="0"/>
        <v>2.366863905325427</v>
      </c>
      <c r="E19">
        <v>94</v>
      </c>
      <c r="G19">
        <v>94</v>
      </c>
      <c r="I19">
        <v>88</v>
      </c>
    </row>
    <row r="20" spans="2:9" x14ac:dyDescent="0.25">
      <c r="B20">
        <v>95</v>
      </c>
      <c r="C20" s="1">
        <f t="shared" si="0"/>
        <v>133.13609467455609</v>
      </c>
      <c r="E20">
        <v>95</v>
      </c>
      <c r="G20">
        <v>86</v>
      </c>
      <c r="I20">
        <v>96</v>
      </c>
    </row>
    <row r="21" spans="2:9" x14ac:dyDescent="0.25">
      <c r="B21">
        <v>95</v>
      </c>
      <c r="C21" s="1">
        <f t="shared" si="0"/>
        <v>133.13609467455609</v>
      </c>
      <c r="E21">
        <v>95</v>
      </c>
      <c r="G21">
        <v>63</v>
      </c>
      <c r="I21">
        <v>100</v>
      </c>
    </row>
    <row r="22" spans="2:9" x14ac:dyDescent="0.25">
      <c r="B22">
        <v>76</v>
      </c>
      <c r="C22" s="1">
        <f t="shared" si="0"/>
        <v>55.67455621301783</v>
      </c>
      <c r="E22">
        <v>98</v>
      </c>
      <c r="G22">
        <v>91</v>
      </c>
      <c r="I22">
        <v>80</v>
      </c>
    </row>
    <row r="23" spans="2:9" x14ac:dyDescent="0.25">
      <c r="C23" s="1">
        <f>SUM(C10:C22)</f>
        <v>1707.2307692307691</v>
      </c>
    </row>
    <row r="25" spans="2:9" x14ac:dyDescent="0.25">
      <c r="F25" t="s">
        <v>27</v>
      </c>
      <c r="G25" s="1">
        <f>_xlfn.COVARIANCE.S(B10:B22,G10:G22)</f>
        <v>-88.833333333333329</v>
      </c>
      <c r="I25">
        <f>_xlfn.COVARIANCE.S(B10:B22,I10:I22)</f>
        <v>135.90384615384613</v>
      </c>
    </row>
    <row r="26" spans="2:9" x14ac:dyDescent="0.25">
      <c r="B26" t="s">
        <v>16</v>
      </c>
      <c r="C26" s="1">
        <f>MEDIAN(B10:B22)</f>
        <v>85</v>
      </c>
      <c r="F26" t="s">
        <v>28</v>
      </c>
      <c r="G26" s="1">
        <f>G25/(_xlfn.STDEV.S(B10:B22)*_xlfn.STDEV.S(G10:G22))</f>
        <v>-0.53379520807967007</v>
      </c>
      <c r="I26" s="1">
        <f>I25/(_xlfn.STDEV.S(B10:B22)*_xlfn.STDEV.S(I10:I22))</f>
        <v>0.99210600781498037</v>
      </c>
    </row>
    <row r="27" spans="2:9" x14ac:dyDescent="0.25">
      <c r="B27" t="s">
        <v>1</v>
      </c>
      <c r="C27" s="1">
        <f>AVERAGE(B10:B22)</f>
        <v>83.461538461538467</v>
      </c>
    </row>
    <row r="28" spans="2:9" x14ac:dyDescent="0.25">
      <c r="B28" t="s">
        <v>17</v>
      </c>
      <c r="C28" s="1">
        <f>C23/(13 -1)</f>
        <v>142.26923076923075</v>
      </c>
      <c r="G28" t="s">
        <v>36</v>
      </c>
      <c r="H28">
        <f>_xlfn.STDEV.S(B10:B22)</f>
        <v>11.927666610415907</v>
      </c>
    </row>
    <row r="29" spans="2:9" x14ac:dyDescent="0.25">
      <c r="B29" t="s">
        <v>17</v>
      </c>
      <c r="C29" s="1">
        <f>_xlfn.VAR.S(B10:B22)</f>
        <v>142.26923076923049</v>
      </c>
      <c r="G29" t="s">
        <v>37</v>
      </c>
      <c r="H29">
        <f>_xlfn.STDEV.S(G10:G22)</f>
        <v>13.9522996909709</v>
      </c>
    </row>
    <row r="30" spans="2:9" x14ac:dyDescent="0.25">
      <c r="B30" t="s">
        <v>18</v>
      </c>
      <c r="C30" s="1">
        <f>_xlfn.STDEV.S(B10:B22)</f>
        <v>11.927666610415907</v>
      </c>
    </row>
    <row r="31" spans="2:9" x14ac:dyDescent="0.25">
      <c r="B31" t="s">
        <v>19</v>
      </c>
      <c r="C31">
        <f>C30^2</f>
        <v>142.26923076923049</v>
      </c>
    </row>
    <row r="33" spans="2:3" x14ac:dyDescent="0.25">
      <c r="B33" t="s">
        <v>20</v>
      </c>
    </row>
    <row r="34" spans="2:3" x14ac:dyDescent="0.25">
      <c r="B34" t="s">
        <v>21</v>
      </c>
      <c r="C34">
        <f>_xlfn.NORM.INV(0.25,C27,C30)</f>
        <v>75.416449589056896</v>
      </c>
    </row>
    <row r="35" spans="2:3" x14ac:dyDescent="0.25">
      <c r="B35" t="s">
        <v>22</v>
      </c>
      <c r="C35">
        <f>_xlfn.NORM.INV(0.5,C27,C30)</f>
        <v>83.461538461538467</v>
      </c>
    </row>
    <row r="36" spans="2:3" x14ac:dyDescent="0.25">
      <c r="B36" t="s">
        <v>23</v>
      </c>
      <c r="C36">
        <f>_xlfn.NORM.INV(0.75,C27,C30)</f>
        <v>91.506627334020038</v>
      </c>
    </row>
  </sheetData>
  <sortState xmlns:xlrd2="http://schemas.microsoft.com/office/spreadsheetml/2017/richdata2" ref="E10:E22">
    <sortCondition ref="E10:E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CD35-A757-4572-8336-09B16943F573}">
  <dimension ref="A2:J29"/>
  <sheetViews>
    <sheetView tabSelected="1" workbookViewId="0">
      <selection activeCell="K9" sqref="K9"/>
    </sheetView>
  </sheetViews>
  <sheetFormatPr defaultRowHeight="15" x14ac:dyDescent="0.25"/>
  <cols>
    <col min="2" max="2" width="18.7109375" customWidth="1"/>
    <col min="3" max="3" width="10.5703125" bestFit="1" customWidth="1"/>
    <col min="5" max="5" width="16.5703125" bestFit="1" customWidth="1"/>
    <col min="6" max="6" width="11.5703125" bestFit="1" customWidth="1"/>
    <col min="9" max="9" width="45.85546875" bestFit="1" customWidth="1"/>
  </cols>
  <sheetData>
    <row r="2" spans="1:10" ht="15.75" thickBot="1" x14ac:dyDescent="0.3"/>
    <row r="3" spans="1:10" ht="15.75" thickBot="1" x14ac:dyDescent="0.3">
      <c r="A3" s="21"/>
      <c r="B3" s="20" t="s">
        <v>82</v>
      </c>
      <c r="C3" s="18" t="s">
        <v>81</v>
      </c>
    </row>
    <row r="4" spans="1:10" x14ac:dyDescent="0.25">
      <c r="A4" s="12"/>
      <c r="C4" s="11">
        <v>24</v>
      </c>
      <c r="E4" s="19" t="s">
        <v>50</v>
      </c>
      <c r="F4" s="18"/>
      <c r="I4" s="19" t="s">
        <v>80</v>
      </c>
      <c r="J4" s="18"/>
    </row>
    <row r="5" spans="1:10" x14ac:dyDescent="0.25">
      <c r="A5" s="12"/>
      <c r="C5" s="11">
        <v>21</v>
      </c>
      <c r="E5" s="12" t="s">
        <v>79</v>
      </c>
      <c r="F5" s="11"/>
      <c r="I5" s="12" t="s">
        <v>78</v>
      </c>
      <c r="J5" s="11"/>
    </row>
    <row r="6" spans="1:10" x14ac:dyDescent="0.25">
      <c r="A6" s="12"/>
      <c r="C6" s="11">
        <v>28</v>
      </c>
      <c r="E6" s="12" t="s">
        <v>77</v>
      </c>
      <c r="F6" s="11"/>
      <c r="I6" s="12" t="s">
        <v>76</v>
      </c>
      <c r="J6" s="11"/>
    </row>
    <row r="7" spans="1:10" x14ac:dyDescent="0.25">
      <c r="A7" s="12" t="s">
        <v>1</v>
      </c>
      <c r="B7">
        <f>AVERAGE(C4:C29)</f>
        <v>26.153846153846153</v>
      </c>
      <c r="C7" s="11">
        <v>21</v>
      </c>
      <c r="E7" s="12" t="s">
        <v>29</v>
      </c>
      <c r="F7" s="11">
        <v>16</v>
      </c>
      <c r="I7" s="12" t="s">
        <v>1</v>
      </c>
      <c r="J7" s="11">
        <v>18</v>
      </c>
    </row>
    <row r="8" spans="1:10" x14ac:dyDescent="0.25">
      <c r="A8" s="12" t="s">
        <v>75</v>
      </c>
      <c r="B8">
        <f>_xlfn.STDEV.S(C4:C29)</f>
        <v>4.3330571904124096</v>
      </c>
      <c r="C8" s="11">
        <v>31</v>
      </c>
      <c r="E8" s="12" t="s">
        <v>30</v>
      </c>
      <c r="F8" s="11">
        <v>32</v>
      </c>
      <c r="I8" s="12" t="s">
        <v>75</v>
      </c>
      <c r="J8" s="11">
        <v>1</v>
      </c>
    </row>
    <row r="9" spans="1:10" x14ac:dyDescent="0.25">
      <c r="A9" s="12"/>
      <c r="C9" s="11">
        <v>21</v>
      </c>
      <c r="E9" s="12" t="s">
        <v>74</v>
      </c>
      <c r="F9" s="11"/>
      <c r="I9" s="12" t="s">
        <v>73</v>
      </c>
      <c r="J9" s="11">
        <f>J7</f>
        <v>18</v>
      </c>
    </row>
    <row r="10" spans="1:10" x14ac:dyDescent="0.25">
      <c r="A10" s="17" t="s">
        <v>72</v>
      </c>
      <c r="B10">
        <f>_xlfn.NORM.DIST(32,B7,B8,TRUE)</f>
        <v>0.9113633763704353</v>
      </c>
      <c r="C10" s="11">
        <v>28</v>
      </c>
      <c r="E10" s="12"/>
      <c r="F10" s="11"/>
      <c r="I10" s="12" t="s">
        <v>71</v>
      </c>
      <c r="J10" s="11">
        <f>J8^2</f>
        <v>1</v>
      </c>
    </row>
    <row r="11" spans="1:10" x14ac:dyDescent="0.25">
      <c r="A11" s="12"/>
      <c r="C11" s="11">
        <v>25</v>
      </c>
      <c r="E11" s="12" t="s">
        <v>70</v>
      </c>
      <c r="F11" s="16" t="s">
        <v>69</v>
      </c>
      <c r="I11" s="12"/>
      <c r="J11" s="11"/>
    </row>
    <row r="12" spans="1:10" x14ac:dyDescent="0.25">
      <c r="A12" s="12"/>
      <c r="C12" s="11">
        <v>32</v>
      </c>
      <c r="E12" s="12"/>
      <c r="F12" s="11"/>
      <c r="I12" s="12" t="s">
        <v>68</v>
      </c>
      <c r="J12" s="11"/>
    </row>
    <row r="13" spans="1:10" x14ac:dyDescent="0.25">
      <c r="A13" s="12"/>
      <c r="C13" s="11">
        <v>25</v>
      </c>
      <c r="E13" s="12"/>
      <c r="F13" s="11" t="s">
        <v>67</v>
      </c>
      <c r="I13" s="15">
        <f>_xlfn.NORM.DIST(19,J7,J8,TRUE)</f>
        <v>0.84134474606854304</v>
      </c>
      <c r="J13" s="11"/>
    </row>
    <row r="14" spans="1:10" x14ac:dyDescent="0.25">
      <c r="A14" s="12"/>
      <c r="C14" s="11">
        <v>35</v>
      </c>
      <c r="E14" s="12"/>
      <c r="F14" s="11" t="s">
        <v>66</v>
      </c>
      <c r="I14" s="12"/>
      <c r="J14" s="11"/>
    </row>
    <row r="15" spans="1:10" ht="15.75" thickBot="1" x14ac:dyDescent="0.3">
      <c r="A15" s="12"/>
      <c r="C15" s="11">
        <v>22</v>
      </c>
      <c r="E15" s="10"/>
      <c r="F15" s="14">
        <v>0.5</v>
      </c>
      <c r="I15" s="12" t="s">
        <v>65</v>
      </c>
      <c r="J15" s="11"/>
    </row>
    <row r="16" spans="1:10" ht="15.75" thickBot="1" x14ac:dyDescent="0.3">
      <c r="A16" s="12"/>
      <c r="C16" s="11">
        <v>34</v>
      </c>
      <c r="I16" s="13" t="s">
        <v>64</v>
      </c>
      <c r="J16" s="8"/>
    </row>
    <row r="17" spans="1:3" x14ac:dyDescent="0.25">
      <c r="A17" s="12"/>
      <c r="C17" s="11">
        <v>31</v>
      </c>
    </row>
    <row r="18" spans="1:3" x14ac:dyDescent="0.25">
      <c r="A18" s="12"/>
      <c r="C18" s="11">
        <v>24</v>
      </c>
    </row>
    <row r="19" spans="1:3" x14ac:dyDescent="0.25">
      <c r="A19" s="12"/>
      <c r="C19" s="11">
        <v>22</v>
      </c>
    </row>
    <row r="20" spans="1:3" x14ac:dyDescent="0.25">
      <c r="A20" s="12"/>
      <c r="C20" s="11">
        <v>23</v>
      </c>
    </row>
    <row r="21" spans="1:3" x14ac:dyDescent="0.25">
      <c r="A21" s="12"/>
      <c r="C21" s="11">
        <v>23</v>
      </c>
    </row>
    <row r="22" spans="1:3" x14ac:dyDescent="0.25">
      <c r="A22" s="12"/>
      <c r="C22" s="11">
        <v>28</v>
      </c>
    </row>
    <row r="23" spans="1:3" x14ac:dyDescent="0.25">
      <c r="A23" s="12"/>
      <c r="C23" s="11">
        <v>26</v>
      </c>
    </row>
    <row r="24" spans="1:3" x14ac:dyDescent="0.25">
      <c r="A24" s="12"/>
      <c r="C24" s="11">
        <v>19</v>
      </c>
    </row>
    <row r="25" spans="1:3" x14ac:dyDescent="0.25">
      <c r="A25" s="12"/>
      <c r="C25" s="11">
        <v>29</v>
      </c>
    </row>
    <row r="26" spans="1:3" x14ac:dyDescent="0.25">
      <c r="A26" s="12"/>
      <c r="C26" s="11">
        <v>30</v>
      </c>
    </row>
    <row r="27" spans="1:3" x14ac:dyDescent="0.25">
      <c r="A27" s="12"/>
      <c r="C27" s="11">
        <v>26</v>
      </c>
    </row>
    <row r="28" spans="1:3" x14ac:dyDescent="0.25">
      <c r="A28" s="12"/>
      <c r="C28" s="11">
        <v>23</v>
      </c>
    </row>
    <row r="29" spans="1:3" ht="15.75" thickBot="1" x14ac:dyDescent="0.3">
      <c r="A29" s="10"/>
      <c r="B29" s="9"/>
      <c r="C29" s="8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Dennis</dc:creator>
  <cp:lastModifiedBy>Zac Dennis</cp:lastModifiedBy>
  <dcterms:created xsi:type="dcterms:W3CDTF">2024-05-11T11:10:14Z</dcterms:created>
  <dcterms:modified xsi:type="dcterms:W3CDTF">2024-05-11T16:03:13Z</dcterms:modified>
</cp:coreProperties>
</file>