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de\Desktop\"/>
    </mc:Choice>
  </mc:AlternateContent>
  <xr:revisionPtr revIDLastSave="0" documentId="8_{8CF28EA1-2AC4-4AE1-A077-7893C8C5B738}" xr6:coauthVersionLast="47" xr6:coauthVersionMax="47" xr10:uidLastSave="{00000000-0000-0000-0000-000000000000}"/>
  <bookViews>
    <workbookView xWindow="-98" yWindow="-98" windowWidth="20715" windowHeight="13155" xr2:uid="{2D71C5A6-F039-4027-BF54-C585E88414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2" l="1"/>
  <c r="F6" i="2"/>
  <c r="F7" i="2"/>
  <c r="F8" i="2"/>
  <c r="F9" i="2"/>
  <c r="F10" i="2"/>
  <c r="F11" i="2"/>
  <c r="F12" i="2"/>
  <c r="F13" i="2"/>
  <c r="F14" i="2"/>
  <c r="F5" i="2"/>
  <c r="B54" i="1"/>
  <c r="B55" i="1" s="1"/>
  <c r="C56" i="1"/>
  <c r="B53" i="1"/>
  <c r="C8" i="1"/>
  <c r="A50" i="1"/>
  <c r="A49" i="1"/>
  <c r="A48" i="1"/>
  <c r="B30" i="1"/>
  <c r="B29" i="1"/>
  <c r="B28" i="1"/>
  <c r="B26" i="1"/>
  <c r="B21" i="1"/>
  <c r="B19" i="1"/>
  <c r="B18" i="1"/>
  <c r="C17" i="1"/>
  <c r="B14" i="1"/>
  <c r="C11" i="1"/>
  <c r="B8" i="1"/>
  <c r="G17" i="2" l="1"/>
  <c r="G16" i="2"/>
  <c r="G18" i="2" l="1"/>
  <c r="G19" i="2" s="1"/>
</calcChain>
</file>

<file path=xl/sharedStrings.xml><?xml version="1.0" encoding="utf-8"?>
<sst xmlns="http://schemas.openxmlformats.org/spreadsheetml/2006/main" count="40" uniqueCount="36">
  <si>
    <t>Mean</t>
  </si>
  <si>
    <t>Std Deviation</t>
  </si>
  <si>
    <t>P(p&lt;70)</t>
  </si>
  <si>
    <t>P(p&gt;90)</t>
  </si>
  <si>
    <t>1-P(p&lt;90)</t>
  </si>
  <si>
    <t>P(p&lt;80) - P(p&lt;70)</t>
  </si>
  <si>
    <t>lambda</t>
  </si>
  <si>
    <t>1-P(p&lt;5)</t>
  </si>
  <si>
    <t>(60-45)/(60 - 40)</t>
  </si>
  <si>
    <t>Over 55</t>
  </si>
  <si>
    <t>(60-55)/(60-40)</t>
  </si>
  <si>
    <t>Ticket:</t>
  </si>
  <si>
    <t>More than 250 | Ticket</t>
  </si>
  <si>
    <t>P(Ticket)</t>
  </si>
  <si>
    <t>P(More than 250)</t>
  </si>
  <si>
    <t>A</t>
  </si>
  <si>
    <t>B</t>
  </si>
  <si>
    <t>C</t>
  </si>
  <si>
    <t>A and B</t>
  </si>
  <si>
    <t>A and C</t>
  </si>
  <si>
    <t>B and C</t>
  </si>
  <si>
    <t>Z test statistic</t>
  </si>
  <si>
    <t>P-value</t>
  </si>
  <si>
    <t>Pre Test</t>
  </si>
  <si>
    <t>Post Test</t>
  </si>
  <si>
    <t>1. Calculate the differences between the scores</t>
  </si>
  <si>
    <t>2. Compute mean and std dev of the differences</t>
  </si>
  <si>
    <t>Stdev</t>
  </si>
  <si>
    <t>t = mean of the differences / (std dev of the differences / sqrt ( n observations))</t>
  </si>
  <si>
    <t>t-statistic formula paired t test</t>
  </si>
  <si>
    <t>T-statistic</t>
  </si>
  <si>
    <t xml:space="preserve">Deg of freedom </t>
  </si>
  <si>
    <t>n-1</t>
  </si>
  <si>
    <t>Level of significance</t>
  </si>
  <si>
    <t>If P-value &gt; alpha, then fail to reject NULL  hypothesis</t>
  </si>
  <si>
    <t>If P-value &lt; alpha, then reject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</si>
</sst>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0" fillId="0" borderId="0" xfId="1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41FF-883A-4F27-846F-B1F468FEEFA9}">
  <dimension ref="A4:E56"/>
  <sheetViews>
    <sheetView tabSelected="1" topLeftCell="A12" workbookViewId="0">
      <selection activeCell="B54" sqref="B54"/>
    </sheetView>
  </sheetViews>
  <sheetFormatPr defaultRowHeight="14.25" x14ac:dyDescent="0.45"/>
  <cols>
    <col min="1" max="1" width="23.86328125" customWidth="1"/>
    <col min="2" max="2" width="11.9296875" customWidth="1"/>
  </cols>
  <sheetData>
    <row r="4" spans="2:3" x14ac:dyDescent="0.45">
      <c r="B4" t="s">
        <v>0</v>
      </c>
      <c r="C4">
        <v>75</v>
      </c>
    </row>
    <row r="5" spans="2:3" x14ac:dyDescent="0.45">
      <c r="B5" t="s">
        <v>1</v>
      </c>
      <c r="C5">
        <v>8</v>
      </c>
    </row>
    <row r="7" spans="2:3" x14ac:dyDescent="0.45">
      <c r="B7" t="s">
        <v>2</v>
      </c>
    </row>
    <row r="8" spans="2:3" x14ac:dyDescent="0.45">
      <c r="B8">
        <f>_xlfn.NORM.DIST(70,C4,C5,TRUE)</f>
        <v>0.26598552904870049</v>
      </c>
      <c r="C8">
        <f>_xlfn.NORM.INV(B8,C4,C5)</f>
        <v>70</v>
      </c>
    </row>
    <row r="10" spans="2:3" x14ac:dyDescent="0.45">
      <c r="B10" t="s">
        <v>3</v>
      </c>
    </row>
    <row r="11" spans="2:3" x14ac:dyDescent="0.45">
      <c r="B11" t="s">
        <v>4</v>
      </c>
      <c r="C11" s="2">
        <f>1-_xlfn.NORM.DIST(90,C4,C5,TRUE)</f>
        <v>3.0396361765261393E-2</v>
      </c>
    </row>
    <row r="13" spans="2:3" x14ac:dyDescent="0.45">
      <c r="B13" t="s">
        <v>5</v>
      </c>
    </row>
    <row r="14" spans="2:3" x14ac:dyDescent="0.45">
      <c r="B14" s="2">
        <f>_xlfn.NORM.DIST(80,C4,C5,TRUE) - _xlfn.NORM.DIST(70,C4,C5,TRUE)</f>
        <v>0.46802894190259897</v>
      </c>
    </row>
    <row r="17" spans="1:3" x14ac:dyDescent="0.45">
      <c r="B17" t="s">
        <v>6</v>
      </c>
      <c r="C17">
        <f>1/2</f>
        <v>0.5</v>
      </c>
    </row>
    <row r="18" spans="1:3" x14ac:dyDescent="0.45">
      <c r="B18" s="1">
        <f>_xlfn.EXPON.DIST(1,C17,TRUE)</f>
        <v>0.39346934028736658</v>
      </c>
    </row>
    <row r="19" spans="1:3" x14ac:dyDescent="0.45">
      <c r="B19" s="1">
        <f>_xlfn.EXPON.DIST(3,C17,TRUE)</f>
        <v>0.77686983985157021</v>
      </c>
    </row>
    <row r="20" spans="1:3" x14ac:dyDescent="0.45">
      <c r="B20" t="s">
        <v>7</v>
      </c>
    </row>
    <row r="21" spans="1:3" x14ac:dyDescent="0.45">
      <c r="B21">
        <f>1 - _xlfn.EXPON.DIST(5,C17,TRUE)</f>
        <v>8.2084998623898842E-2</v>
      </c>
    </row>
    <row r="23" spans="1:3" x14ac:dyDescent="0.45">
      <c r="B23" t="s">
        <v>8</v>
      </c>
    </row>
    <row r="24" spans="1:3" x14ac:dyDescent="0.45">
      <c r="B24">
        <v>0.75</v>
      </c>
    </row>
    <row r="25" spans="1:3" x14ac:dyDescent="0.45">
      <c r="B25" t="s">
        <v>9</v>
      </c>
      <c r="C25" t="s">
        <v>10</v>
      </c>
    </row>
    <row r="26" spans="1:3" x14ac:dyDescent="0.45">
      <c r="B26">
        <f>(60-55)/(60-40)</f>
        <v>0.25</v>
      </c>
    </row>
    <row r="27" spans="1:3" x14ac:dyDescent="0.45">
      <c r="A27" t="s">
        <v>11</v>
      </c>
      <c r="B27">
        <v>0.3</v>
      </c>
    </row>
    <row r="28" spans="1:3" x14ac:dyDescent="0.45">
      <c r="A28" t="s">
        <v>13</v>
      </c>
      <c r="B28">
        <f>B26*B27</f>
        <v>7.4999999999999997E-2</v>
      </c>
    </row>
    <row r="29" spans="1:3" x14ac:dyDescent="0.45">
      <c r="A29" t="s">
        <v>12</v>
      </c>
      <c r="B29">
        <f>50/200</f>
        <v>0.25</v>
      </c>
    </row>
    <row r="30" spans="1:3" x14ac:dyDescent="0.45">
      <c r="A30" t="s">
        <v>14</v>
      </c>
      <c r="B30">
        <f>B28*B29</f>
        <v>1.8749999999999999E-2</v>
      </c>
    </row>
    <row r="32" spans="1:3" x14ac:dyDescent="0.45">
      <c r="A32" s="3" t="s">
        <v>15</v>
      </c>
      <c r="B32" s="3" t="s">
        <v>16</v>
      </c>
      <c r="C32" s="3" t="s">
        <v>17</v>
      </c>
    </row>
    <row r="33" spans="1:3" x14ac:dyDescent="0.45">
      <c r="A33" s="4">
        <v>91</v>
      </c>
      <c r="B33" s="4">
        <v>95</v>
      </c>
      <c r="C33" s="4">
        <v>93</v>
      </c>
    </row>
    <row r="34" spans="1:3" x14ac:dyDescent="0.45">
      <c r="A34" s="4">
        <v>69</v>
      </c>
      <c r="B34" s="4">
        <v>74</v>
      </c>
      <c r="C34" s="4">
        <v>76</v>
      </c>
    </row>
    <row r="35" spans="1:3" x14ac:dyDescent="0.45">
      <c r="A35" s="4">
        <v>8</v>
      </c>
      <c r="B35" s="4">
        <v>3</v>
      </c>
      <c r="C35" s="4">
        <v>20</v>
      </c>
    </row>
    <row r="36" spans="1:3" x14ac:dyDescent="0.45">
      <c r="A36" s="4">
        <v>15</v>
      </c>
      <c r="B36" s="4">
        <v>13</v>
      </c>
      <c r="C36" s="4">
        <v>49</v>
      </c>
    </row>
    <row r="37" spans="1:3" x14ac:dyDescent="0.45">
      <c r="A37" s="4">
        <v>58</v>
      </c>
      <c r="B37" s="4">
        <v>56</v>
      </c>
      <c r="C37" s="4">
        <v>55</v>
      </c>
    </row>
    <row r="38" spans="1:3" x14ac:dyDescent="0.45">
      <c r="A38" s="4">
        <v>28</v>
      </c>
      <c r="B38" s="4">
        <v>30</v>
      </c>
      <c r="C38" s="4">
        <v>38</v>
      </c>
    </row>
    <row r="39" spans="1:3" x14ac:dyDescent="0.45">
      <c r="A39" s="4">
        <v>90</v>
      </c>
      <c r="B39" s="4">
        <v>93</v>
      </c>
      <c r="C39" s="4">
        <v>8</v>
      </c>
    </row>
    <row r="40" spans="1:3" x14ac:dyDescent="0.45">
      <c r="A40" s="4">
        <v>92</v>
      </c>
      <c r="B40" s="4">
        <v>91</v>
      </c>
      <c r="C40" s="4">
        <v>98</v>
      </c>
    </row>
    <row r="41" spans="1:3" x14ac:dyDescent="0.45">
      <c r="A41" s="4">
        <v>92</v>
      </c>
      <c r="B41" s="4">
        <v>92</v>
      </c>
      <c r="C41" s="4">
        <v>27</v>
      </c>
    </row>
    <row r="42" spans="1:3" x14ac:dyDescent="0.45">
      <c r="A42" s="4">
        <v>6</v>
      </c>
      <c r="B42" s="4">
        <v>9</v>
      </c>
      <c r="C42" s="4">
        <v>20</v>
      </c>
    </row>
    <row r="43" spans="1:3" x14ac:dyDescent="0.45">
      <c r="A43" s="4">
        <v>56</v>
      </c>
      <c r="B43" s="4">
        <v>57</v>
      </c>
      <c r="C43" s="4">
        <v>84</v>
      </c>
    </row>
    <row r="44" spans="1:3" x14ac:dyDescent="0.45">
      <c r="A44" s="4">
        <v>31</v>
      </c>
      <c r="B44" s="4">
        <v>32</v>
      </c>
      <c r="C44" s="4">
        <v>35</v>
      </c>
    </row>
    <row r="45" spans="1:3" x14ac:dyDescent="0.45">
      <c r="A45" s="4">
        <v>40</v>
      </c>
      <c r="B45" s="4">
        <v>41</v>
      </c>
      <c r="C45" s="4">
        <v>16</v>
      </c>
    </row>
    <row r="46" spans="1:3" x14ac:dyDescent="0.45">
      <c r="A46" s="4">
        <v>5</v>
      </c>
      <c r="B46" s="4">
        <v>2</v>
      </c>
      <c r="C46" s="4">
        <v>45</v>
      </c>
    </row>
    <row r="48" spans="1:3" x14ac:dyDescent="0.45">
      <c r="A48">
        <f>CORREL(A33:A46,B33:B46)</f>
        <v>0.9973715678477153</v>
      </c>
      <c r="B48" t="s">
        <v>18</v>
      </c>
    </row>
    <row r="49" spans="1:5" x14ac:dyDescent="0.45">
      <c r="A49">
        <f>CORREL(A33:A46,C33:C46)</f>
        <v>0.41958986131102083</v>
      </c>
      <c r="B49" t="s">
        <v>19</v>
      </c>
    </row>
    <row r="50" spans="1:5" x14ac:dyDescent="0.45">
      <c r="A50">
        <f>CORREL(B33:B46,C33:C46)</f>
        <v>0.41656706396653159</v>
      </c>
      <c r="B50" t="s">
        <v>20</v>
      </c>
    </row>
    <row r="53" spans="1:5" x14ac:dyDescent="0.45">
      <c r="A53" t="s">
        <v>21</v>
      </c>
      <c r="B53">
        <f>(0.876-0.9)/0.00949</f>
        <v>-2.5289778714436273</v>
      </c>
    </row>
    <row r="54" spans="1:5" x14ac:dyDescent="0.45">
      <c r="B54">
        <f>_xlfn.NORM.S.DIST(B53,TRUE)</f>
        <v>5.7197619685232575E-3</v>
      </c>
      <c r="E54">
        <v>0.05</v>
      </c>
    </row>
    <row r="55" spans="1:5" x14ac:dyDescent="0.45">
      <c r="A55" t="s">
        <v>22</v>
      </c>
      <c r="B55">
        <f>B54*2</f>
        <v>1.1439523937046515E-2</v>
      </c>
    </row>
    <row r="56" spans="1:5" x14ac:dyDescent="0.45">
      <c r="C56">
        <f>_xlfn.NORM.S.INV(E54/2)</f>
        <v>-1.9599639845400538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9E69-DF46-40B8-B68F-98E74370DA5A}">
  <dimension ref="B4:M27"/>
  <sheetViews>
    <sheetView topLeftCell="A3" workbookViewId="0">
      <selection activeCell="M21" sqref="M21"/>
    </sheetView>
  </sheetViews>
  <sheetFormatPr defaultRowHeight="14.25" x14ac:dyDescent="0.45"/>
  <cols>
    <col min="6" max="6" width="16.3984375" bestFit="1" customWidth="1"/>
    <col min="7" max="7" width="11.73046875" bestFit="1" customWidth="1"/>
    <col min="13" max="13" width="11.73046875" bestFit="1" customWidth="1"/>
  </cols>
  <sheetData>
    <row r="4" spans="4:8" x14ac:dyDescent="0.45">
      <c r="D4" t="s">
        <v>23</v>
      </c>
      <c r="E4" t="s">
        <v>24</v>
      </c>
      <c r="H4" t="s">
        <v>25</v>
      </c>
    </row>
    <row r="5" spans="4:8" x14ac:dyDescent="0.45">
      <c r="D5">
        <v>70</v>
      </c>
      <c r="E5">
        <v>75</v>
      </c>
      <c r="F5">
        <f>E5-D5</f>
        <v>5</v>
      </c>
      <c r="H5" t="s">
        <v>26</v>
      </c>
    </row>
    <row r="6" spans="4:8" x14ac:dyDescent="0.45">
      <c r="D6">
        <v>75</v>
      </c>
      <c r="E6">
        <v>80</v>
      </c>
      <c r="F6">
        <f t="shared" ref="F6:F14" si="0">E6-D6</f>
        <v>5</v>
      </c>
    </row>
    <row r="7" spans="4:8" x14ac:dyDescent="0.45">
      <c r="D7">
        <v>65</v>
      </c>
      <c r="E7">
        <v>68</v>
      </c>
      <c r="F7">
        <f t="shared" si="0"/>
        <v>3</v>
      </c>
    </row>
    <row r="8" spans="4:8" x14ac:dyDescent="0.45">
      <c r="D8">
        <v>80</v>
      </c>
      <c r="E8">
        <v>83</v>
      </c>
      <c r="F8">
        <f t="shared" si="0"/>
        <v>3</v>
      </c>
    </row>
    <row r="9" spans="4:8" x14ac:dyDescent="0.45">
      <c r="D9">
        <v>85</v>
      </c>
      <c r="E9">
        <v>88</v>
      </c>
      <c r="F9">
        <f t="shared" si="0"/>
        <v>3</v>
      </c>
    </row>
    <row r="10" spans="4:8" x14ac:dyDescent="0.45">
      <c r="D10">
        <v>68</v>
      </c>
      <c r="E10">
        <v>73</v>
      </c>
      <c r="F10">
        <f t="shared" si="0"/>
        <v>5</v>
      </c>
    </row>
    <row r="11" spans="4:8" x14ac:dyDescent="0.45">
      <c r="D11">
        <v>90</v>
      </c>
      <c r="E11">
        <v>93</v>
      </c>
      <c r="F11">
        <f t="shared" si="0"/>
        <v>3</v>
      </c>
      <c r="H11" t="s">
        <v>29</v>
      </c>
    </row>
    <row r="12" spans="4:8" x14ac:dyDescent="0.45">
      <c r="D12">
        <v>85</v>
      </c>
      <c r="E12">
        <v>90</v>
      </c>
      <c r="F12">
        <f t="shared" si="0"/>
        <v>5</v>
      </c>
      <c r="H12" t="s">
        <v>28</v>
      </c>
    </row>
    <row r="13" spans="4:8" x14ac:dyDescent="0.45">
      <c r="D13">
        <v>88</v>
      </c>
      <c r="E13">
        <v>90</v>
      </c>
      <c r="F13">
        <f t="shared" si="0"/>
        <v>2</v>
      </c>
    </row>
    <row r="14" spans="4:8" x14ac:dyDescent="0.45">
      <c r="D14">
        <v>70</v>
      </c>
      <c r="E14">
        <v>75</v>
      </c>
      <c r="F14">
        <f t="shared" si="0"/>
        <v>5</v>
      </c>
    </row>
    <row r="16" spans="4:8" x14ac:dyDescent="0.45">
      <c r="F16" t="s">
        <v>0</v>
      </c>
      <c r="G16">
        <f>AVERAGE(F5:F14)</f>
        <v>3.9</v>
      </c>
    </row>
    <row r="17" spans="2:13" x14ac:dyDescent="0.45">
      <c r="F17" t="s">
        <v>27</v>
      </c>
      <c r="G17">
        <f>_xlfn.STDEV.S(F5:F14)</f>
        <v>1.1972189997378651</v>
      </c>
      <c r="I17" t="s">
        <v>31</v>
      </c>
      <c r="K17" t="s">
        <v>32</v>
      </c>
    </row>
    <row r="18" spans="2:13" x14ac:dyDescent="0.45">
      <c r="B18">
        <v>70</v>
      </c>
      <c r="C18">
        <v>75</v>
      </c>
      <c r="F18" t="s">
        <v>30</v>
      </c>
      <c r="G18">
        <f>G16/(G17/SQRT(10))</f>
        <v>10.301275604009795</v>
      </c>
    </row>
    <row r="19" spans="2:13" x14ac:dyDescent="0.45">
      <c r="B19">
        <v>75</v>
      </c>
      <c r="C19">
        <v>80</v>
      </c>
      <c r="F19" t="s">
        <v>22</v>
      </c>
      <c r="G19">
        <f>(1-_xlfn.T.DIST(G18,9, TRUE))*2</f>
        <v>2.7934158897124917E-6</v>
      </c>
    </row>
    <row r="20" spans="2:13" x14ac:dyDescent="0.45">
      <c r="B20">
        <v>65</v>
      </c>
      <c r="C20">
        <v>68</v>
      </c>
      <c r="F20" t="s">
        <v>33</v>
      </c>
      <c r="G20">
        <v>0.05</v>
      </c>
      <c r="K20" t="s">
        <v>30</v>
      </c>
      <c r="L20">
        <v>10.301275604009795</v>
      </c>
      <c r="M20">
        <v>-10.301275604009801</v>
      </c>
    </row>
    <row r="21" spans="2:13" x14ac:dyDescent="0.45">
      <c r="B21">
        <v>80</v>
      </c>
      <c r="C21">
        <v>83</v>
      </c>
      <c r="K21" t="s">
        <v>22</v>
      </c>
      <c r="L21">
        <v>2.7934158897124917E-6</v>
      </c>
      <c r="M21">
        <f>2*_xlfn.T.DIST(M20,9,TRUE)</f>
        <v>2.7934158896131262E-6</v>
      </c>
    </row>
    <row r="22" spans="2:13" x14ac:dyDescent="0.45">
      <c r="B22">
        <v>85</v>
      </c>
      <c r="C22">
        <v>88</v>
      </c>
    </row>
    <row r="23" spans="2:13" x14ac:dyDescent="0.45">
      <c r="B23">
        <v>68</v>
      </c>
      <c r="C23">
        <v>73</v>
      </c>
      <c r="F23" t="s">
        <v>35</v>
      </c>
    </row>
    <row r="24" spans="2:13" x14ac:dyDescent="0.45">
      <c r="B24">
        <v>90</v>
      </c>
      <c r="C24">
        <v>93</v>
      </c>
      <c r="F24" t="s">
        <v>34</v>
      </c>
    </row>
    <row r="25" spans="2:13" x14ac:dyDescent="0.45">
      <c r="B25">
        <v>85</v>
      </c>
      <c r="C25">
        <v>90</v>
      </c>
    </row>
    <row r="26" spans="2:13" x14ac:dyDescent="0.45">
      <c r="B26">
        <v>88</v>
      </c>
      <c r="C26">
        <v>90</v>
      </c>
    </row>
    <row r="27" spans="2:13" x14ac:dyDescent="0.45">
      <c r="B27">
        <v>70</v>
      </c>
      <c r="C2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Dennis</dc:creator>
  <cp:lastModifiedBy>Zac Dennis</cp:lastModifiedBy>
  <dcterms:created xsi:type="dcterms:W3CDTF">2024-05-18T12:58:36Z</dcterms:created>
  <dcterms:modified xsi:type="dcterms:W3CDTF">2024-05-18T16:00:30Z</dcterms:modified>
</cp:coreProperties>
</file>