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C:\Users\Huayu Yang\Desktop\"/>
    </mc:Choice>
  </mc:AlternateContent>
  <xr:revisionPtr revIDLastSave="0" documentId="10_ncr:8100000_{5F8380B0-AAD8-465E-BABD-35000C5E5CD4}" xr6:coauthVersionLast="32" xr6:coauthVersionMax="32" xr10:uidLastSave="{00000000-0000-0000-0000-000000000000}"/>
  <bookViews>
    <workbookView xWindow="0" yWindow="0" windowWidth="28800" windowHeight="12225" tabRatio="800" activeTab="2" xr2:uid="{00000000-000D-0000-FFFF-FFFF00000000}"/>
  </bookViews>
  <sheets>
    <sheet name="Enemy" sheetId="1" r:id="rId1"/>
    <sheet name="Enemy Waves" sheetId="2" r:id="rId2"/>
    <sheet name="Building" sheetId="3" r:id="rId3"/>
  </sheets>
  <calcPr calcId="162913"/>
</workbook>
</file>

<file path=xl/calcChain.xml><?xml version="1.0" encoding="utf-8"?>
<calcChain xmlns="http://schemas.openxmlformats.org/spreadsheetml/2006/main">
  <c r="M2" i="3" l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L2" i="3"/>
  <c r="L3" i="3"/>
  <c r="L4" i="3"/>
  <c r="L5" i="3"/>
  <c r="L6" i="3"/>
  <c r="L7" i="3"/>
  <c r="L8" i="3"/>
  <c r="L9" i="3"/>
  <c r="L10" i="3"/>
  <c r="M22" i="3"/>
  <c r="M23" i="3"/>
  <c r="M24" i="3"/>
  <c r="M25" i="3"/>
  <c r="M26" i="3"/>
  <c r="M27" i="3"/>
  <c r="M28" i="3"/>
  <c r="M29" i="3"/>
  <c r="M30" i="3"/>
  <c r="M31" i="3"/>
  <c r="M2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11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2" i="3"/>
  <c r="J2" i="3"/>
  <c r="F48" i="3"/>
  <c r="F39" i="3"/>
  <c r="F40" i="3"/>
  <c r="F41" i="3"/>
  <c r="F42" i="3"/>
  <c r="F43" i="3"/>
  <c r="F44" i="3"/>
  <c r="F45" i="3"/>
  <c r="F46" i="3"/>
  <c r="F47" i="3"/>
  <c r="F38" i="3"/>
  <c r="F29" i="3"/>
  <c r="F30" i="3"/>
  <c r="F31" i="3"/>
  <c r="F32" i="3"/>
  <c r="F33" i="3"/>
  <c r="F34" i="3"/>
  <c r="F35" i="3"/>
  <c r="F36" i="3"/>
  <c r="F37" i="3"/>
  <c r="F28" i="3"/>
  <c r="F20" i="3"/>
  <c r="F21" i="3"/>
  <c r="F22" i="3"/>
  <c r="F23" i="3"/>
  <c r="F24" i="3"/>
  <c r="F25" i="3"/>
  <c r="F26" i="3"/>
  <c r="F27" i="3"/>
  <c r="F19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2" i="2"/>
  <c r="E3" i="1"/>
  <c r="G3" i="3" s="1"/>
  <c r="W4" i="1"/>
  <c r="W5" i="1"/>
  <c r="W6" i="1"/>
  <c r="W7" i="1"/>
  <c r="W8" i="1"/>
  <c r="Y8" i="1" s="1"/>
  <c r="W9" i="1"/>
  <c r="W10" i="1"/>
  <c r="Y10" i="1" s="1"/>
  <c r="W11" i="1"/>
  <c r="Y11" i="1" s="1"/>
  <c r="W12" i="1"/>
  <c r="W13" i="1"/>
  <c r="W14" i="1"/>
  <c r="W15" i="1"/>
  <c r="W16" i="1"/>
  <c r="Y16" i="1" s="1"/>
  <c r="W17" i="1"/>
  <c r="Y17" i="1" s="1"/>
  <c r="W18" i="1"/>
  <c r="W19" i="1"/>
  <c r="Y19" i="1" s="1"/>
  <c r="W20" i="1"/>
  <c r="W21" i="1"/>
  <c r="W22" i="1"/>
  <c r="W23" i="1"/>
  <c r="W24" i="1"/>
  <c r="W25" i="1"/>
  <c r="Y25" i="1" s="1"/>
  <c r="W26" i="1"/>
  <c r="Y26" i="1" s="1"/>
  <c r="W27" i="1"/>
  <c r="W28" i="1"/>
  <c r="W29" i="1"/>
  <c r="W30" i="1"/>
  <c r="W31" i="1"/>
  <c r="W32" i="1"/>
  <c r="W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Y28" i="1" s="1"/>
  <c r="V29" i="1"/>
  <c r="V30" i="1"/>
  <c r="V31" i="1"/>
  <c r="V32" i="1"/>
  <c r="V3" i="1"/>
  <c r="Q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H3" i="1"/>
  <c r="G3" i="1"/>
  <c r="B5" i="1"/>
  <c r="B6" i="1"/>
  <c r="B7" i="1"/>
  <c r="B8" i="1"/>
  <c r="B9" i="1"/>
  <c r="B10" i="1"/>
  <c r="E10" i="1" s="1"/>
  <c r="B11" i="1"/>
  <c r="B12" i="1"/>
  <c r="E12" i="1" s="1"/>
  <c r="F3" i="3" s="1"/>
  <c r="B13" i="1"/>
  <c r="B14" i="1"/>
  <c r="B15" i="1"/>
  <c r="B16" i="1"/>
  <c r="B17" i="1"/>
  <c r="B18" i="1"/>
  <c r="E18" i="1" s="1"/>
  <c r="B19" i="1"/>
  <c r="B20" i="1"/>
  <c r="E20" i="1" s="1"/>
  <c r="B21" i="1"/>
  <c r="B22" i="1"/>
  <c r="B23" i="1"/>
  <c r="B24" i="1"/>
  <c r="B25" i="1"/>
  <c r="B26" i="1"/>
  <c r="E26" i="1" s="1"/>
  <c r="B27" i="1"/>
  <c r="B28" i="1"/>
  <c r="B29" i="1"/>
  <c r="B30" i="1"/>
  <c r="B31" i="1"/>
  <c r="B32" i="1"/>
  <c r="B4" i="1"/>
  <c r="E28" i="1"/>
  <c r="E4" i="1"/>
  <c r="E5" i="1"/>
  <c r="E6" i="1"/>
  <c r="E7" i="1"/>
  <c r="E8" i="1"/>
  <c r="E9" i="1"/>
  <c r="E11" i="1"/>
  <c r="E13" i="1"/>
  <c r="E14" i="1"/>
  <c r="E15" i="1"/>
  <c r="E16" i="1"/>
  <c r="E17" i="1"/>
  <c r="E19" i="1"/>
  <c r="E21" i="1"/>
  <c r="E22" i="1"/>
  <c r="F4" i="3" s="1"/>
  <c r="E23" i="1"/>
  <c r="E24" i="1"/>
  <c r="E25" i="1"/>
  <c r="E27" i="1"/>
  <c r="E29" i="1"/>
  <c r="E30" i="1"/>
  <c r="E31" i="1"/>
  <c r="E32" i="1"/>
  <c r="Y3" i="1"/>
  <c r="Y32" i="1"/>
  <c r="C32" i="1"/>
  <c r="C31" i="1"/>
  <c r="Y30" i="1"/>
  <c r="C30" i="1"/>
  <c r="Y29" i="1"/>
  <c r="C29" i="1"/>
  <c r="C28" i="1"/>
  <c r="C27" i="1"/>
  <c r="C26" i="1"/>
  <c r="C25" i="1"/>
  <c r="Y24" i="1"/>
  <c r="C24" i="1"/>
  <c r="C23" i="1"/>
  <c r="Y22" i="1"/>
  <c r="C22" i="1"/>
  <c r="Y21" i="1"/>
  <c r="C21" i="1"/>
  <c r="C20" i="1"/>
  <c r="C19" i="1"/>
  <c r="Y18" i="1"/>
  <c r="C18" i="1"/>
  <c r="C17" i="1"/>
  <c r="C16" i="1"/>
  <c r="C15" i="1"/>
  <c r="Y14" i="1"/>
  <c r="C14" i="1"/>
  <c r="Y13" i="1"/>
  <c r="C13" i="1"/>
  <c r="C12" i="1"/>
  <c r="C11" i="1"/>
  <c r="C10" i="1"/>
  <c r="Y9" i="1"/>
  <c r="C9" i="1"/>
  <c r="C8" i="1"/>
  <c r="C7" i="1"/>
  <c r="Y6" i="1"/>
  <c r="C6" i="1"/>
  <c r="Y5" i="1"/>
  <c r="C5" i="1"/>
  <c r="C4" i="1"/>
  <c r="G2" i="3" l="1"/>
  <c r="F2" i="3"/>
  <c r="G4" i="3"/>
  <c r="Y31" i="1"/>
  <c r="Y23" i="1"/>
  <c r="Y27" i="1"/>
  <c r="Y15" i="1"/>
  <c r="Y7" i="1"/>
  <c r="Y20" i="1"/>
  <c r="Y12" i="1"/>
  <c r="Y4" i="1"/>
  <c r="T32" i="1"/>
  <c r="T16" i="1"/>
  <c r="T5" i="1"/>
  <c r="T13" i="1"/>
  <c r="T21" i="1"/>
  <c r="T3" i="1"/>
  <c r="T10" i="1"/>
  <c r="T18" i="1"/>
  <c r="T7" i="1"/>
  <c r="T15" i="1"/>
  <c r="T23" i="1"/>
  <c r="T25" i="1"/>
  <c r="T27" i="1"/>
  <c r="T31" i="1"/>
  <c r="T4" i="1"/>
  <c r="T20" i="1"/>
  <c r="T9" i="1"/>
  <c r="T17" i="1"/>
  <c r="T8" i="1"/>
  <c r="T12" i="1"/>
  <c r="T6" i="1"/>
  <c r="T14" i="1"/>
  <c r="T22" i="1"/>
  <c r="T11" i="1"/>
  <c r="T19" i="1"/>
  <c r="T24" i="1"/>
  <c r="T26" i="1"/>
  <c r="T28" i="1"/>
  <c r="T30" i="1"/>
  <c r="T29" i="1"/>
  <c r="O12" i="1"/>
  <c r="O18" i="1"/>
  <c r="O6" i="1"/>
  <c r="O11" i="1"/>
  <c r="O17" i="1"/>
  <c r="O19" i="1"/>
  <c r="O4" i="1"/>
  <c r="O9" i="1"/>
  <c r="O10" i="1"/>
  <c r="O16" i="1"/>
  <c r="O29" i="1"/>
  <c r="O32" i="1"/>
  <c r="O3" i="1"/>
  <c r="O8" i="1"/>
  <c r="O14" i="1"/>
  <c r="O25" i="1"/>
  <c r="O28" i="1"/>
  <c r="O20" i="1"/>
  <c r="O24" i="1"/>
  <c r="O30" i="1"/>
  <c r="O7" i="1"/>
  <c r="O15" i="1"/>
  <c r="O23" i="1"/>
  <c r="O27" i="1"/>
  <c r="O13" i="1"/>
  <c r="O21" i="1"/>
  <c r="O26" i="1"/>
  <c r="J18" i="1"/>
  <c r="J5" i="1"/>
  <c r="J6" i="1"/>
  <c r="J21" i="1"/>
  <c r="J20" i="1"/>
  <c r="J7" i="1"/>
  <c r="J8" i="1"/>
  <c r="J10" i="1"/>
  <c r="J12" i="1"/>
  <c r="J4" i="1"/>
  <c r="J13" i="1"/>
  <c r="J19" i="1"/>
  <c r="G18" i="2" s="1"/>
  <c r="H18" i="2" s="1"/>
  <c r="J18" i="3" s="1"/>
  <c r="J22" i="1"/>
  <c r="J15" i="1"/>
  <c r="J26" i="1"/>
  <c r="J27" i="1"/>
  <c r="J28" i="1"/>
  <c r="J29" i="1"/>
  <c r="J32" i="1"/>
  <c r="J3" i="1"/>
  <c r="J17" i="1"/>
  <c r="G16" i="2" l="1"/>
  <c r="H16" i="2" s="1"/>
  <c r="J16" i="3" s="1"/>
  <c r="G7" i="2"/>
  <c r="H7" i="2" s="1"/>
  <c r="J7" i="3" s="1"/>
  <c r="G27" i="2"/>
  <c r="H27" i="2" s="1"/>
  <c r="J27" i="3" s="1"/>
  <c r="G17" i="2"/>
  <c r="H17" i="2" s="1"/>
  <c r="J17" i="3" s="1"/>
  <c r="G11" i="2"/>
  <c r="H11" i="2" s="1"/>
  <c r="J11" i="3" s="1"/>
  <c r="G19" i="2"/>
  <c r="H19" i="2" s="1"/>
  <c r="J19" i="3" s="1"/>
  <c r="G9" i="2"/>
  <c r="H9" i="2" s="1"/>
  <c r="J9" i="3" s="1"/>
  <c r="G14" i="2"/>
  <c r="H14" i="2" s="1"/>
  <c r="J14" i="3" s="1"/>
  <c r="G6" i="2"/>
  <c r="H6" i="2" s="1"/>
  <c r="J6" i="3" s="1"/>
  <c r="G12" i="2"/>
  <c r="H12" i="2" s="1"/>
  <c r="J12" i="3" s="1"/>
  <c r="G2" i="2"/>
  <c r="H2" i="2" s="1"/>
  <c r="G5" i="2"/>
  <c r="H5" i="2" s="1"/>
  <c r="J5" i="3" s="1"/>
  <c r="G31" i="2"/>
  <c r="H31" i="2" s="1"/>
  <c r="J31" i="3" s="1"/>
  <c r="G28" i="2"/>
  <c r="H28" i="2" s="1"/>
  <c r="J28" i="3" s="1"/>
  <c r="G3" i="2"/>
  <c r="H3" i="2" s="1"/>
  <c r="J3" i="3" s="1"/>
  <c r="G26" i="2"/>
  <c r="H26" i="2" s="1"/>
  <c r="J26" i="3" s="1"/>
  <c r="G25" i="2"/>
  <c r="H25" i="2" s="1"/>
  <c r="J25" i="3" s="1"/>
  <c r="G20" i="2"/>
  <c r="H20" i="2" s="1"/>
  <c r="J20" i="3" s="1"/>
  <c r="O22" i="1"/>
  <c r="G21" i="2" s="1"/>
  <c r="H21" i="2" s="1"/>
  <c r="J21" i="3" s="1"/>
  <c r="O31" i="1"/>
  <c r="O5" i="1"/>
  <c r="G4" i="2" s="1"/>
  <c r="H4" i="2" s="1"/>
  <c r="J4" i="3" s="1"/>
  <c r="J16" i="1"/>
  <c r="G15" i="2" s="1"/>
  <c r="H15" i="2" s="1"/>
  <c r="J15" i="3" s="1"/>
  <c r="J30" i="1"/>
  <c r="G29" i="2" s="1"/>
  <c r="H29" i="2" s="1"/>
  <c r="J29" i="3" s="1"/>
  <c r="J14" i="1"/>
  <c r="G13" i="2" s="1"/>
  <c r="H13" i="2" s="1"/>
  <c r="J13" i="3" s="1"/>
  <c r="J9" i="1"/>
  <c r="G8" i="2" s="1"/>
  <c r="H8" i="2" s="1"/>
  <c r="J8" i="3" s="1"/>
  <c r="J11" i="1"/>
  <c r="G10" i="2" s="1"/>
  <c r="H10" i="2" s="1"/>
  <c r="J10" i="3" s="1"/>
  <c r="J24" i="1"/>
  <c r="G23" i="2" s="1"/>
  <c r="H23" i="2" s="1"/>
  <c r="J23" i="3" s="1"/>
  <c r="J25" i="1"/>
  <c r="G24" i="2" s="1"/>
  <c r="H24" i="2" s="1"/>
  <c r="J24" i="3" s="1"/>
  <c r="J31" i="1"/>
  <c r="J23" i="1"/>
  <c r="G22" i="2" s="1"/>
  <c r="H22" i="2" s="1"/>
  <c r="J22" i="3" s="1"/>
  <c r="G30" i="2" l="1"/>
  <c r="H30" i="2" s="1"/>
  <c r="J30" i="3" s="1"/>
</calcChain>
</file>

<file path=xl/sharedStrings.xml><?xml version="1.0" encoding="utf-8"?>
<sst xmlns="http://schemas.openxmlformats.org/spreadsheetml/2006/main" count="58" uniqueCount="36">
  <si>
    <t>Average Monster</t>
  </si>
  <si>
    <t>Defend Monster</t>
  </si>
  <si>
    <t>Attack Monster</t>
  </si>
  <si>
    <t>Small Boss</t>
  </si>
  <si>
    <t>Big Boss</t>
  </si>
  <si>
    <t>Wave</t>
  </si>
  <si>
    <t>Monster HP</t>
  </si>
  <si>
    <t>Monster Attack</t>
  </si>
  <si>
    <t>Strength Point per Spawn Point</t>
  </si>
  <si>
    <t>Total Strength Point</t>
  </si>
  <si>
    <t>Name</t>
  </si>
  <si>
    <t>Wall</t>
  </si>
  <si>
    <t>Lv</t>
  </si>
  <si>
    <t>HP</t>
  </si>
  <si>
    <t>Attack</t>
  </si>
  <si>
    <t>Archer Tower</t>
  </si>
  <si>
    <t>Monster Attack Frequency</t>
  </si>
  <si>
    <t>Average Monster Strength Score</t>
  </si>
  <si>
    <t>Defend Monster Strength Score</t>
  </si>
  <si>
    <t>Attack Monster Strength Score</t>
  </si>
  <si>
    <t>Small Boss Strength Score</t>
  </si>
  <si>
    <t>Big Boss Strength Score</t>
  </si>
  <si>
    <t>Avg Monster Quantity</t>
  </si>
  <si>
    <t>Defend Monster Quantity</t>
  </si>
  <si>
    <t>Attack Monster Quantity</t>
  </si>
  <si>
    <t>Small Boss Quantity</t>
  </si>
  <si>
    <t>Big Boss Quantity</t>
  </si>
  <si>
    <t>Archer Tower Strength Score</t>
  </si>
  <si>
    <t>Attack Freqneucy</t>
  </si>
  <si>
    <t>Archer Tower Relative Strength Score</t>
  </si>
  <si>
    <t>Total DPS</t>
  </si>
  <si>
    <t>Wave Duration</t>
  </si>
  <si>
    <t>Wave strength ratio lv1</t>
  </si>
  <si>
    <t>Wave strength ratio lv2</t>
  </si>
  <si>
    <t>Wave strength ratio lv3</t>
  </si>
  <si>
    <t>Wave strength ratio 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</si>
</sst>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9"/>
      <color rgb="FF000000"/>
      <name val="PingFang SC"/>
    </font>
    <font>
      <sz val="11"/>
      <color rgb="FF006100"/>
      <name val="Calibri"/>
      <scheme val="minor"/>
    </font>
    <font>
      <sz val="11"/>
      <name val="PingFang SC"/>
    </font>
    <font>
      <sz val="11"/>
      <color rgb="FF000000"/>
      <name val="PingFang SC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 indent="1"/>
    </xf>
    <xf numFmtId="0" fontId="1" fillId="2" borderId="0">
      <alignment vertical="top"/>
    </xf>
  </cellStyleXfs>
  <cellXfs count="12">
    <xf numFmtId="0" fontId="0" fillId="0" borderId="0" xfId="0" applyFont="1">
      <alignment vertical="center" indent="1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>
      <alignment vertical="center" indent="1"/>
    </xf>
    <xf numFmtId="0" fontId="2" fillId="0" borderId="0" xfId="0" applyFont="1" applyAlignment="1"/>
    <xf numFmtId="0" fontId="3" fillId="0" borderId="0" xfId="0" applyFont="1" applyAlignment="1">
      <alignment vertical="center"/>
    </xf>
    <xf numFmtId="0" fontId="4" fillId="2" borderId="0" xfId="1" applyFont="1">
      <alignment vertical="top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right" inden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General Monster Strength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Enemy!$E$2</c:f>
              <c:strCache>
                <c:ptCount val="1"/>
                <c:pt idx="0">
                  <c:v>Average Monster Strength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Enemy!$E$3:$E$32</c:f>
              <c:numCache>
                <c:formatCode>General</c:formatCode>
                <c:ptCount val="30"/>
                <c:pt idx="0">
                  <c:v>50</c:v>
                </c:pt>
                <c:pt idx="1">
                  <c:v>64.349999999999994</c:v>
                </c:pt>
                <c:pt idx="2">
                  <c:v>71.5</c:v>
                </c:pt>
                <c:pt idx="3">
                  <c:v>76.45</c:v>
                </c:pt>
                <c:pt idx="4">
                  <c:v>80.849999999999994</c:v>
                </c:pt>
                <c:pt idx="5">
                  <c:v>84.7</c:v>
                </c:pt>
                <c:pt idx="6">
                  <c:v>88</c:v>
                </c:pt>
                <c:pt idx="7">
                  <c:v>99</c:v>
                </c:pt>
                <c:pt idx="8">
                  <c:v>101.39999999999999</c:v>
                </c:pt>
                <c:pt idx="9">
                  <c:v>104.39999999999999</c:v>
                </c:pt>
                <c:pt idx="10">
                  <c:v>115.05</c:v>
                </c:pt>
                <c:pt idx="11">
                  <c:v>117.65</c:v>
                </c:pt>
                <c:pt idx="12">
                  <c:v>119.6</c:v>
                </c:pt>
                <c:pt idx="13">
                  <c:v>121.55</c:v>
                </c:pt>
                <c:pt idx="14">
                  <c:v>133</c:v>
                </c:pt>
                <c:pt idx="15">
                  <c:v>134.4</c:v>
                </c:pt>
                <c:pt idx="16">
                  <c:v>136.5</c:v>
                </c:pt>
                <c:pt idx="17">
                  <c:v>147.75</c:v>
                </c:pt>
                <c:pt idx="18">
                  <c:v>150</c:v>
                </c:pt>
                <c:pt idx="19">
                  <c:v>151.5</c:v>
                </c:pt>
                <c:pt idx="20">
                  <c:v>163.19999999999999</c:v>
                </c:pt>
                <c:pt idx="21">
                  <c:v>164.8</c:v>
                </c:pt>
                <c:pt idx="22">
                  <c:v>165.6</c:v>
                </c:pt>
                <c:pt idx="23">
                  <c:v>167.2</c:v>
                </c:pt>
                <c:pt idx="24">
                  <c:v>179.35000000000002</c:v>
                </c:pt>
                <c:pt idx="25">
                  <c:v>181.05</c:v>
                </c:pt>
                <c:pt idx="26">
                  <c:v>181.89999999999998</c:v>
                </c:pt>
                <c:pt idx="27">
                  <c:v>194.4</c:v>
                </c:pt>
                <c:pt idx="28">
                  <c:v>195.29999999999998</c:v>
                </c:pt>
                <c:pt idx="29">
                  <c:v>197.1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C0-46B2-B681-D60084501D7B}"/>
            </c:ext>
          </c:extLst>
        </c:ser>
        <c:ser>
          <c:idx val="1"/>
          <c:order val="1"/>
          <c:tx>
            <c:strRef>
              <c:f>Enemy!$J$2</c:f>
              <c:strCache>
                <c:ptCount val="1"/>
                <c:pt idx="0">
                  <c:v>Defend Monster Strength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Enemy!$J$3:$J$32</c:f>
              <c:numCache>
                <c:formatCode>General</c:formatCode>
                <c:ptCount val="30"/>
                <c:pt idx="0">
                  <c:v>22.5</c:v>
                </c:pt>
                <c:pt idx="1">
                  <c:v>26.25</c:v>
                </c:pt>
                <c:pt idx="2">
                  <c:v>29.25</c:v>
                </c:pt>
                <c:pt idx="3">
                  <c:v>31.200000000000003</c:v>
                </c:pt>
                <c:pt idx="4">
                  <c:v>33</c:v>
                </c:pt>
                <c:pt idx="5">
                  <c:v>34.650000000000006</c:v>
                </c:pt>
                <c:pt idx="6">
                  <c:v>36</c:v>
                </c:pt>
                <c:pt idx="7">
                  <c:v>43.225000000000001</c:v>
                </c:pt>
                <c:pt idx="8">
                  <c:v>44.274999999999999</c:v>
                </c:pt>
                <c:pt idx="9">
                  <c:v>45.675000000000004</c:v>
                </c:pt>
                <c:pt idx="10">
                  <c:v>46.375</c:v>
                </c:pt>
                <c:pt idx="11">
                  <c:v>47.425000000000004</c:v>
                </c:pt>
                <c:pt idx="12">
                  <c:v>48.300000000000004</c:v>
                </c:pt>
                <c:pt idx="13">
                  <c:v>49</c:v>
                </c:pt>
                <c:pt idx="14">
                  <c:v>57</c:v>
                </c:pt>
                <c:pt idx="15">
                  <c:v>115.2</c:v>
                </c:pt>
                <c:pt idx="16">
                  <c:v>116.8</c:v>
                </c:pt>
                <c:pt idx="17">
                  <c:v>132.75</c:v>
                </c:pt>
                <c:pt idx="18">
                  <c:v>135</c:v>
                </c:pt>
                <c:pt idx="19">
                  <c:v>136.35</c:v>
                </c:pt>
                <c:pt idx="20">
                  <c:v>137.70000000000002</c:v>
                </c:pt>
                <c:pt idx="21">
                  <c:v>139.04999999999998</c:v>
                </c:pt>
                <c:pt idx="22">
                  <c:v>139.5</c:v>
                </c:pt>
                <c:pt idx="23">
                  <c:v>140.85</c:v>
                </c:pt>
                <c:pt idx="24">
                  <c:v>158</c:v>
                </c:pt>
                <c:pt idx="25">
                  <c:v>159.5</c:v>
                </c:pt>
                <c:pt idx="26">
                  <c:v>160.5</c:v>
                </c:pt>
                <c:pt idx="27">
                  <c:v>162</c:v>
                </c:pt>
                <c:pt idx="28">
                  <c:v>162.5</c:v>
                </c:pt>
                <c:pt idx="29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C0-46B2-B681-D60084501D7B}"/>
            </c:ext>
          </c:extLst>
        </c:ser>
        <c:ser>
          <c:idx val="2"/>
          <c:order val="2"/>
          <c:tx>
            <c:strRef>
              <c:f>Enemy!$O$2</c:f>
              <c:strCache>
                <c:ptCount val="1"/>
                <c:pt idx="0">
                  <c:v>Attack Monster Strength 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Enemy!$O$3:$O$32</c:f>
              <c:numCache>
                <c:formatCode>General</c:formatCode>
                <c:ptCount val="30"/>
                <c:pt idx="0">
                  <c:v>45</c:v>
                </c:pt>
                <c:pt idx="1">
                  <c:v>56.55</c:v>
                </c:pt>
                <c:pt idx="2">
                  <c:v>63.375</c:v>
                </c:pt>
                <c:pt idx="3">
                  <c:v>67.275000000000006</c:v>
                </c:pt>
                <c:pt idx="4">
                  <c:v>71.174999999999997</c:v>
                </c:pt>
                <c:pt idx="5">
                  <c:v>75.075000000000003</c:v>
                </c:pt>
                <c:pt idx="6">
                  <c:v>78</c:v>
                </c:pt>
                <c:pt idx="7">
                  <c:v>86.1</c:v>
                </c:pt>
                <c:pt idx="8">
                  <c:v>126</c:v>
                </c:pt>
                <c:pt idx="9">
                  <c:v>130.5</c:v>
                </c:pt>
                <c:pt idx="10">
                  <c:v>140.80000000000001</c:v>
                </c:pt>
                <c:pt idx="11">
                  <c:v>144</c:v>
                </c:pt>
                <c:pt idx="12">
                  <c:v>147.19999999999999</c:v>
                </c:pt>
                <c:pt idx="13">
                  <c:v>148.80000000000001</c:v>
                </c:pt>
                <c:pt idx="14">
                  <c:v>171</c:v>
                </c:pt>
                <c:pt idx="15">
                  <c:v>172.79999999999998</c:v>
                </c:pt>
                <c:pt idx="16">
                  <c:v>174.6</c:v>
                </c:pt>
                <c:pt idx="17">
                  <c:v>186.20000000000002</c:v>
                </c:pt>
                <c:pt idx="18">
                  <c:v>190</c:v>
                </c:pt>
                <c:pt idx="19">
                  <c:v>239.875</c:v>
                </c:pt>
                <c:pt idx="20">
                  <c:v>255</c:v>
                </c:pt>
                <c:pt idx="21">
                  <c:v>257.5</c:v>
                </c:pt>
                <c:pt idx="22">
                  <c:v>257.5</c:v>
                </c:pt>
                <c:pt idx="23">
                  <c:v>260</c:v>
                </c:pt>
                <c:pt idx="24">
                  <c:v>288.75</c:v>
                </c:pt>
                <c:pt idx="25">
                  <c:v>291.5</c:v>
                </c:pt>
                <c:pt idx="26">
                  <c:v>294.25</c:v>
                </c:pt>
                <c:pt idx="27">
                  <c:v>310.5</c:v>
                </c:pt>
                <c:pt idx="28">
                  <c:v>310.5</c:v>
                </c:pt>
                <c:pt idx="29">
                  <c:v>313.375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C0-46B2-B681-D60084501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619519"/>
        <c:axId val="548078191"/>
      </c:lineChart>
      <c:catAx>
        <c:axId val="43861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078191"/>
        <c:crosses val="autoZero"/>
        <c:auto val="1"/>
        <c:lblAlgn val="ctr"/>
        <c:lblOffset val="100"/>
        <c:noMultiLvlLbl val="0"/>
      </c:catAx>
      <c:valAx>
        <c:axId val="54807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1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Boss Strength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Enemy!$T$2</c:f>
              <c:strCache>
                <c:ptCount val="1"/>
                <c:pt idx="0">
                  <c:v>Small Boss Strength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Enemy!$T$3:$T$32</c:f>
              <c:numCache>
                <c:formatCode>General</c:formatCode>
                <c:ptCount val="30"/>
                <c:pt idx="0">
                  <c:v>120</c:v>
                </c:pt>
                <c:pt idx="1">
                  <c:v>152.1</c:v>
                </c:pt>
                <c:pt idx="2">
                  <c:v>169</c:v>
                </c:pt>
                <c:pt idx="3">
                  <c:v>180.70000000000002</c:v>
                </c:pt>
                <c:pt idx="4">
                  <c:v>191.1</c:v>
                </c:pt>
                <c:pt idx="5">
                  <c:v>200.20000000000002</c:v>
                </c:pt>
                <c:pt idx="6">
                  <c:v>208</c:v>
                </c:pt>
                <c:pt idx="7">
                  <c:v>231</c:v>
                </c:pt>
                <c:pt idx="8">
                  <c:v>253.49999999999997</c:v>
                </c:pt>
                <c:pt idx="9">
                  <c:v>261</c:v>
                </c:pt>
                <c:pt idx="10">
                  <c:v>283.2</c:v>
                </c:pt>
                <c:pt idx="11">
                  <c:v>289.60000000000002</c:v>
                </c:pt>
                <c:pt idx="12">
                  <c:v>294.39999999999998</c:v>
                </c:pt>
                <c:pt idx="13">
                  <c:v>299.2</c:v>
                </c:pt>
                <c:pt idx="14">
                  <c:v>342</c:v>
                </c:pt>
                <c:pt idx="15">
                  <c:v>345.59999999999997</c:v>
                </c:pt>
                <c:pt idx="16">
                  <c:v>351</c:v>
                </c:pt>
                <c:pt idx="17">
                  <c:v>374.3</c:v>
                </c:pt>
                <c:pt idx="18">
                  <c:v>380</c:v>
                </c:pt>
                <c:pt idx="19">
                  <c:v>383.8</c:v>
                </c:pt>
                <c:pt idx="20">
                  <c:v>612</c:v>
                </c:pt>
                <c:pt idx="21">
                  <c:v>618</c:v>
                </c:pt>
                <c:pt idx="22">
                  <c:v>621</c:v>
                </c:pt>
                <c:pt idx="23">
                  <c:v>627</c:v>
                </c:pt>
                <c:pt idx="24">
                  <c:v>696.30000000000007</c:v>
                </c:pt>
                <c:pt idx="25">
                  <c:v>702.90000000000009</c:v>
                </c:pt>
                <c:pt idx="26">
                  <c:v>706.19999999999993</c:v>
                </c:pt>
                <c:pt idx="27">
                  <c:v>745.2</c:v>
                </c:pt>
                <c:pt idx="28">
                  <c:v>748.65</c:v>
                </c:pt>
                <c:pt idx="29">
                  <c:v>755.55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A4-4E24-A02A-EFCAF179C7B0}"/>
            </c:ext>
          </c:extLst>
        </c:ser>
        <c:ser>
          <c:idx val="1"/>
          <c:order val="1"/>
          <c:tx>
            <c:strRef>
              <c:f>Enemy!$Y$2</c:f>
              <c:strCache>
                <c:ptCount val="1"/>
                <c:pt idx="0">
                  <c:v>Big Boss Strength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Enemy!$Y$3:$Y$32</c:f>
              <c:numCache>
                <c:formatCode>General</c:formatCode>
                <c:ptCount val="30"/>
                <c:pt idx="0">
                  <c:v>250</c:v>
                </c:pt>
                <c:pt idx="1">
                  <c:v>321.2</c:v>
                </c:pt>
                <c:pt idx="2">
                  <c:v>357.5</c:v>
                </c:pt>
                <c:pt idx="3">
                  <c:v>381.70000000000005</c:v>
                </c:pt>
                <c:pt idx="4">
                  <c:v>403.70000000000005</c:v>
                </c:pt>
                <c:pt idx="5">
                  <c:v>423.5</c:v>
                </c:pt>
                <c:pt idx="6">
                  <c:v>440</c:v>
                </c:pt>
                <c:pt idx="7">
                  <c:v>494.40000000000003</c:v>
                </c:pt>
                <c:pt idx="8">
                  <c:v>506.40000000000003</c:v>
                </c:pt>
                <c:pt idx="9">
                  <c:v>522</c:v>
                </c:pt>
                <c:pt idx="10">
                  <c:v>574.6</c:v>
                </c:pt>
                <c:pt idx="11">
                  <c:v>587.6</c:v>
                </c:pt>
                <c:pt idx="12">
                  <c:v>598</c:v>
                </c:pt>
                <c:pt idx="13">
                  <c:v>607.1</c:v>
                </c:pt>
                <c:pt idx="14">
                  <c:v>665</c:v>
                </c:pt>
                <c:pt idx="15">
                  <c:v>672</c:v>
                </c:pt>
                <c:pt idx="16">
                  <c:v>681.80000000000007</c:v>
                </c:pt>
                <c:pt idx="17">
                  <c:v>738</c:v>
                </c:pt>
                <c:pt idx="18">
                  <c:v>750</c:v>
                </c:pt>
                <c:pt idx="19">
                  <c:v>757.5</c:v>
                </c:pt>
                <c:pt idx="20">
                  <c:v>1224</c:v>
                </c:pt>
                <c:pt idx="21">
                  <c:v>1236</c:v>
                </c:pt>
                <c:pt idx="22">
                  <c:v>1240.8000000000002</c:v>
                </c:pt>
                <c:pt idx="23">
                  <c:v>1252.8000000000002</c:v>
                </c:pt>
                <c:pt idx="24">
                  <c:v>1343.8500000000001</c:v>
                </c:pt>
                <c:pt idx="25">
                  <c:v>1356.6000000000001</c:v>
                </c:pt>
                <c:pt idx="26">
                  <c:v>1364.25</c:v>
                </c:pt>
                <c:pt idx="27">
                  <c:v>1458</c:v>
                </c:pt>
                <c:pt idx="28">
                  <c:v>1463.4</c:v>
                </c:pt>
                <c:pt idx="29">
                  <c:v>1476.9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A4-4E24-A02A-EFCAF179C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603423"/>
        <c:axId val="576236767"/>
      </c:lineChart>
      <c:catAx>
        <c:axId val="43760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236767"/>
        <c:crosses val="autoZero"/>
        <c:auto val="1"/>
        <c:lblAlgn val="ctr"/>
        <c:lblOffset val="100"/>
        <c:noMultiLvlLbl val="0"/>
      </c:catAx>
      <c:valAx>
        <c:axId val="57623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60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Monster Strength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Enemy!$E$2</c:f>
              <c:strCache>
                <c:ptCount val="1"/>
                <c:pt idx="0">
                  <c:v>Average Monster Strength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Enemy!$E$3:$E$32</c:f>
              <c:numCache>
                <c:formatCode>General</c:formatCode>
                <c:ptCount val="30"/>
                <c:pt idx="0">
                  <c:v>50</c:v>
                </c:pt>
                <c:pt idx="1">
                  <c:v>64.349999999999994</c:v>
                </c:pt>
                <c:pt idx="2">
                  <c:v>71.5</c:v>
                </c:pt>
                <c:pt idx="3">
                  <c:v>76.45</c:v>
                </c:pt>
                <c:pt idx="4">
                  <c:v>80.849999999999994</c:v>
                </c:pt>
                <c:pt idx="5">
                  <c:v>84.7</c:v>
                </c:pt>
                <c:pt idx="6">
                  <c:v>88</c:v>
                </c:pt>
                <c:pt idx="7">
                  <c:v>99</c:v>
                </c:pt>
                <c:pt idx="8">
                  <c:v>101.39999999999999</c:v>
                </c:pt>
                <c:pt idx="9">
                  <c:v>104.39999999999999</c:v>
                </c:pt>
                <c:pt idx="10">
                  <c:v>115.05</c:v>
                </c:pt>
                <c:pt idx="11">
                  <c:v>117.65</c:v>
                </c:pt>
                <c:pt idx="12">
                  <c:v>119.6</c:v>
                </c:pt>
                <c:pt idx="13">
                  <c:v>121.55</c:v>
                </c:pt>
                <c:pt idx="14">
                  <c:v>133</c:v>
                </c:pt>
                <c:pt idx="15">
                  <c:v>134.4</c:v>
                </c:pt>
                <c:pt idx="16">
                  <c:v>136.5</c:v>
                </c:pt>
                <c:pt idx="17">
                  <c:v>147.75</c:v>
                </c:pt>
                <c:pt idx="18">
                  <c:v>150</c:v>
                </c:pt>
                <c:pt idx="19">
                  <c:v>151.5</c:v>
                </c:pt>
                <c:pt idx="20">
                  <c:v>163.19999999999999</c:v>
                </c:pt>
                <c:pt idx="21">
                  <c:v>164.8</c:v>
                </c:pt>
                <c:pt idx="22">
                  <c:v>165.6</c:v>
                </c:pt>
                <c:pt idx="23">
                  <c:v>167.2</c:v>
                </c:pt>
                <c:pt idx="24">
                  <c:v>179.35000000000002</c:v>
                </c:pt>
                <c:pt idx="25">
                  <c:v>181.05</c:v>
                </c:pt>
                <c:pt idx="26">
                  <c:v>181.89999999999998</c:v>
                </c:pt>
                <c:pt idx="27">
                  <c:v>194.4</c:v>
                </c:pt>
                <c:pt idx="28">
                  <c:v>195.29999999999998</c:v>
                </c:pt>
                <c:pt idx="29">
                  <c:v>197.1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F7-406A-9448-B892D523E53F}"/>
            </c:ext>
          </c:extLst>
        </c:ser>
        <c:ser>
          <c:idx val="1"/>
          <c:order val="1"/>
          <c:tx>
            <c:strRef>
              <c:f>Enemy!$J$2</c:f>
              <c:strCache>
                <c:ptCount val="1"/>
                <c:pt idx="0">
                  <c:v>Defend Monster Strength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Enemy!$J$3:$J$32</c:f>
              <c:numCache>
                <c:formatCode>General</c:formatCode>
                <c:ptCount val="30"/>
                <c:pt idx="0">
                  <c:v>22.5</c:v>
                </c:pt>
                <c:pt idx="1">
                  <c:v>26.25</c:v>
                </c:pt>
                <c:pt idx="2">
                  <c:v>29.25</c:v>
                </c:pt>
                <c:pt idx="3">
                  <c:v>31.200000000000003</c:v>
                </c:pt>
                <c:pt idx="4">
                  <c:v>33</c:v>
                </c:pt>
                <c:pt idx="5">
                  <c:v>34.650000000000006</c:v>
                </c:pt>
                <c:pt idx="6">
                  <c:v>36</c:v>
                </c:pt>
                <c:pt idx="7">
                  <c:v>43.225000000000001</c:v>
                </c:pt>
                <c:pt idx="8">
                  <c:v>44.274999999999999</c:v>
                </c:pt>
                <c:pt idx="9">
                  <c:v>45.675000000000004</c:v>
                </c:pt>
                <c:pt idx="10">
                  <c:v>46.375</c:v>
                </c:pt>
                <c:pt idx="11">
                  <c:v>47.425000000000004</c:v>
                </c:pt>
                <c:pt idx="12">
                  <c:v>48.300000000000004</c:v>
                </c:pt>
                <c:pt idx="13">
                  <c:v>49</c:v>
                </c:pt>
                <c:pt idx="14">
                  <c:v>57</c:v>
                </c:pt>
                <c:pt idx="15">
                  <c:v>115.2</c:v>
                </c:pt>
                <c:pt idx="16">
                  <c:v>116.8</c:v>
                </c:pt>
                <c:pt idx="17">
                  <c:v>132.75</c:v>
                </c:pt>
                <c:pt idx="18">
                  <c:v>135</c:v>
                </c:pt>
                <c:pt idx="19">
                  <c:v>136.35</c:v>
                </c:pt>
                <c:pt idx="20">
                  <c:v>137.70000000000002</c:v>
                </c:pt>
                <c:pt idx="21">
                  <c:v>139.04999999999998</c:v>
                </c:pt>
                <c:pt idx="22">
                  <c:v>139.5</c:v>
                </c:pt>
                <c:pt idx="23">
                  <c:v>140.85</c:v>
                </c:pt>
                <c:pt idx="24">
                  <c:v>158</c:v>
                </c:pt>
                <c:pt idx="25">
                  <c:v>159.5</c:v>
                </c:pt>
                <c:pt idx="26">
                  <c:v>160.5</c:v>
                </c:pt>
                <c:pt idx="27">
                  <c:v>162</c:v>
                </c:pt>
                <c:pt idx="28">
                  <c:v>162.5</c:v>
                </c:pt>
                <c:pt idx="29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F7-406A-9448-B892D523E53F}"/>
            </c:ext>
          </c:extLst>
        </c:ser>
        <c:ser>
          <c:idx val="2"/>
          <c:order val="2"/>
          <c:tx>
            <c:strRef>
              <c:f>Enemy!$O$2</c:f>
              <c:strCache>
                <c:ptCount val="1"/>
                <c:pt idx="0">
                  <c:v>Attack Monster Strength 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Enemy!$O$3:$O$32</c:f>
              <c:numCache>
                <c:formatCode>General</c:formatCode>
                <c:ptCount val="30"/>
                <c:pt idx="0">
                  <c:v>45</c:v>
                </c:pt>
                <c:pt idx="1">
                  <c:v>56.55</c:v>
                </c:pt>
                <c:pt idx="2">
                  <c:v>63.375</c:v>
                </c:pt>
                <c:pt idx="3">
                  <c:v>67.275000000000006</c:v>
                </c:pt>
                <c:pt idx="4">
                  <c:v>71.174999999999997</c:v>
                </c:pt>
                <c:pt idx="5">
                  <c:v>75.075000000000003</c:v>
                </c:pt>
                <c:pt idx="6">
                  <c:v>78</c:v>
                </c:pt>
                <c:pt idx="7">
                  <c:v>86.1</c:v>
                </c:pt>
                <c:pt idx="8">
                  <c:v>126</c:v>
                </c:pt>
                <c:pt idx="9">
                  <c:v>130.5</c:v>
                </c:pt>
                <c:pt idx="10">
                  <c:v>140.80000000000001</c:v>
                </c:pt>
                <c:pt idx="11">
                  <c:v>144</c:v>
                </c:pt>
                <c:pt idx="12">
                  <c:v>147.19999999999999</c:v>
                </c:pt>
                <c:pt idx="13">
                  <c:v>148.80000000000001</c:v>
                </c:pt>
                <c:pt idx="14">
                  <c:v>171</c:v>
                </c:pt>
                <c:pt idx="15">
                  <c:v>172.79999999999998</c:v>
                </c:pt>
                <c:pt idx="16">
                  <c:v>174.6</c:v>
                </c:pt>
                <c:pt idx="17">
                  <c:v>186.20000000000002</c:v>
                </c:pt>
                <c:pt idx="18">
                  <c:v>190</c:v>
                </c:pt>
                <c:pt idx="19">
                  <c:v>239.875</c:v>
                </c:pt>
                <c:pt idx="20">
                  <c:v>255</c:v>
                </c:pt>
                <c:pt idx="21">
                  <c:v>257.5</c:v>
                </c:pt>
                <c:pt idx="22">
                  <c:v>257.5</c:v>
                </c:pt>
                <c:pt idx="23">
                  <c:v>260</c:v>
                </c:pt>
                <c:pt idx="24">
                  <c:v>288.75</c:v>
                </c:pt>
                <c:pt idx="25">
                  <c:v>291.5</c:v>
                </c:pt>
                <c:pt idx="26">
                  <c:v>294.25</c:v>
                </c:pt>
                <c:pt idx="27">
                  <c:v>310.5</c:v>
                </c:pt>
                <c:pt idx="28">
                  <c:v>310.5</c:v>
                </c:pt>
                <c:pt idx="29">
                  <c:v>313.375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F7-406A-9448-B892D523E53F}"/>
            </c:ext>
          </c:extLst>
        </c:ser>
        <c:ser>
          <c:idx val="3"/>
          <c:order val="3"/>
          <c:tx>
            <c:strRef>
              <c:f>Enemy!$T$2</c:f>
              <c:strCache>
                <c:ptCount val="1"/>
                <c:pt idx="0">
                  <c:v>Small Boss Strength Score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Enemy!$T$3:$T$32</c:f>
              <c:numCache>
                <c:formatCode>General</c:formatCode>
                <c:ptCount val="30"/>
                <c:pt idx="0">
                  <c:v>120</c:v>
                </c:pt>
                <c:pt idx="1">
                  <c:v>152.1</c:v>
                </c:pt>
                <c:pt idx="2">
                  <c:v>169</c:v>
                </c:pt>
                <c:pt idx="3">
                  <c:v>180.70000000000002</c:v>
                </c:pt>
                <c:pt idx="4">
                  <c:v>191.1</c:v>
                </c:pt>
                <c:pt idx="5">
                  <c:v>200.20000000000002</c:v>
                </c:pt>
                <c:pt idx="6">
                  <c:v>208</c:v>
                </c:pt>
                <c:pt idx="7">
                  <c:v>231</c:v>
                </c:pt>
                <c:pt idx="8">
                  <c:v>253.49999999999997</c:v>
                </c:pt>
                <c:pt idx="9">
                  <c:v>261</c:v>
                </c:pt>
                <c:pt idx="10">
                  <c:v>283.2</c:v>
                </c:pt>
                <c:pt idx="11">
                  <c:v>289.60000000000002</c:v>
                </c:pt>
                <c:pt idx="12">
                  <c:v>294.39999999999998</c:v>
                </c:pt>
                <c:pt idx="13">
                  <c:v>299.2</c:v>
                </c:pt>
                <c:pt idx="14">
                  <c:v>342</c:v>
                </c:pt>
                <c:pt idx="15">
                  <c:v>345.59999999999997</c:v>
                </c:pt>
                <c:pt idx="16">
                  <c:v>351</c:v>
                </c:pt>
                <c:pt idx="17">
                  <c:v>374.3</c:v>
                </c:pt>
                <c:pt idx="18">
                  <c:v>380</c:v>
                </c:pt>
                <c:pt idx="19">
                  <c:v>383.8</c:v>
                </c:pt>
                <c:pt idx="20">
                  <c:v>612</c:v>
                </c:pt>
                <c:pt idx="21">
                  <c:v>618</c:v>
                </c:pt>
                <c:pt idx="22">
                  <c:v>621</c:v>
                </c:pt>
                <c:pt idx="23">
                  <c:v>627</c:v>
                </c:pt>
                <c:pt idx="24">
                  <c:v>696.30000000000007</c:v>
                </c:pt>
                <c:pt idx="25">
                  <c:v>702.90000000000009</c:v>
                </c:pt>
                <c:pt idx="26">
                  <c:v>706.19999999999993</c:v>
                </c:pt>
                <c:pt idx="27">
                  <c:v>745.2</c:v>
                </c:pt>
                <c:pt idx="28">
                  <c:v>748.65</c:v>
                </c:pt>
                <c:pt idx="29">
                  <c:v>755.55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F7-406A-9448-B892D523E53F}"/>
            </c:ext>
          </c:extLst>
        </c:ser>
        <c:ser>
          <c:idx val="4"/>
          <c:order val="4"/>
          <c:tx>
            <c:strRef>
              <c:f>Enemy!$Y$2</c:f>
              <c:strCache>
                <c:ptCount val="1"/>
                <c:pt idx="0">
                  <c:v>Big Boss Strength Score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Enemy!$Y$3:$Y$32</c:f>
              <c:numCache>
                <c:formatCode>General</c:formatCode>
                <c:ptCount val="30"/>
                <c:pt idx="0">
                  <c:v>250</c:v>
                </c:pt>
                <c:pt idx="1">
                  <c:v>321.2</c:v>
                </c:pt>
                <c:pt idx="2">
                  <c:v>357.5</c:v>
                </c:pt>
                <c:pt idx="3">
                  <c:v>381.70000000000005</c:v>
                </c:pt>
                <c:pt idx="4">
                  <c:v>403.70000000000005</c:v>
                </c:pt>
                <c:pt idx="5">
                  <c:v>423.5</c:v>
                </c:pt>
                <c:pt idx="6">
                  <c:v>440</c:v>
                </c:pt>
                <c:pt idx="7">
                  <c:v>494.40000000000003</c:v>
                </c:pt>
                <c:pt idx="8">
                  <c:v>506.40000000000003</c:v>
                </c:pt>
                <c:pt idx="9">
                  <c:v>522</c:v>
                </c:pt>
                <c:pt idx="10">
                  <c:v>574.6</c:v>
                </c:pt>
                <c:pt idx="11">
                  <c:v>587.6</c:v>
                </c:pt>
                <c:pt idx="12">
                  <c:v>598</c:v>
                </c:pt>
                <c:pt idx="13">
                  <c:v>607.1</c:v>
                </c:pt>
                <c:pt idx="14">
                  <c:v>665</c:v>
                </c:pt>
                <c:pt idx="15">
                  <c:v>672</c:v>
                </c:pt>
                <c:pt idx="16">
                  <c:v>681.80000000000007</c:v>
                </c:pt>
                <c:pt idx="17">
                  <c:v>738</c:v>
                </c:pt>
                <c:pt idx="18">
                  <c:v>750</c:v>
                </c:pt>
                <c:pt idx="19">
                  <c:v>757.5</c:v>
                </c:pt>
                <c:pt idx="20">
                  <c:v>1224</c:v>
                </c:pt>
                <c:pt idx="21">
                  <c:v>1236</c:v>
                </c:pt>
                <c:pt idx="22">
                  <c:v>1240.8000000000002</c:v>
                </c:pt>
                <c:pt idx="23">
                  <c:v>1252.8000000000002</c:v>
                </c:pt>
                <c:pt idx="24">
                  <c:v>1343.8500000000001</c:v>
                </c:pt>
                <c:pt idx="25">
                  <c:v>1356.6000000000001</c:v>
                </c:pt>
                <c:pt idx="26">
                  <c:v>1364.25</c:v>
                </c:pt>
                <c:pt idx="27">
                  <c:v>1458</c:v>
                </c:pt>
                <c:pt idx="28">
                  <c:v>1463.4</c:v>
                </c:pt>
                <c:pt idx="29">
                  <c:v>1476.9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F7-406A-9448-B892D523E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796847"/>
        <c:axId val="579271247"/>
      </c:lineChart>
      <c:catAx>
        <c:axId val="54279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271247"/>
        <c:crosses val="autoZero"/>
        <c:auto val="1"/>
        <c:lblAlgn val="ctr"/>
        <c:lblOffset val="100"/>
        <c:noMultiLvlLbl val="0"/>
      </c:catAx>
      <c:valAx>
        <c:axId val="57927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79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'Enemy Waves'!$G$1</c:f>
              <c:strCache>
                <c:ptCount val="1"/>
                <c:pt idx="0">
                  <c:v>Strength Point per Spawn Point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'Enemy Waves'!$G$2:$G$31</c:f>
              <c:numCache>
                <c:formatCode>General</c:formatCode>
                <c:ptCount val="30"/>
                <c:pt idx="0">
                  <c:v>100</c:v>
                </c:pt>
                <c:pt idx="1">
                  <c:v>128.69999999999999</c:v>
                </c:pt>
                <c:pt idx="2">
                  <c:v>172.25</c:v>
                </c:pt>
                <c:pt idx="3">
                  <c:v>251.37500000000003</c:v>
                </c:pt>
                <c:pt idx="4">
                  <c:v>456.97500000000002</c:v>
                </c:pt>
                <c:pt idx="5">
                  <c:v>388.85</c:v>
                </c:pt>
                <c:pt idx="6">
                  <c:v>404</c:v>
                </c:pt>
                <c:pt idx="7">
                  <c:v>555.65</c:v>
                </c:pt>
                <c:pt idx="8">
                  <c:v>770.75</c:v>
                </c:pt>
                <c:pt idx="9">
                  <c:v>1357.2</c:v>
                </c:pt>
                <c:pt idx="10">
                  <c:v>860.3</c:v>
                </c:pt>
                <c:pt idx="11">
                  <c:v>927.22500000000002</c:v>
                </c:pt>
                <c:pt idx="12">
                  <c:v>1064.8999999999999</c:v>
                </c:pt>
                <c:pt idx="13">
                  <c:v>1228.4000000000001</c:v>
                </c:pt>
                <c:pt idx="14">
                  <c:v>2128</c:v>
                </c:pt>
                <c:pt idx="15">
                  <c:v>1996.7999999999997</c:v>
                </c:pt>
                <c:pt idx="16">
                  <c:v>2139.5</c:v>
                </c:pt>
                <c:pt idx="17">
                  <c:v>2481.25</c:v>
                </c:pt>
                <c:pt idx="18">
                  <c:v>2715</c:v>
                </c:pt>
                <c:pt idx="19">
                  <c:v>3562.7750000000001</c:v>
                </c:pt>
                <c:pt idx="20">
                  <c:v>3197.7</c:v>
                </c:pt>
                <c:pt idx="21">
                  <c:v>3368.1</c:v>
                </c:pt>
                <c:pt idx="22">
                  <c:v>3541.2</c:v>
                </c:pt>
                <c:pt idx="23">
                  <c:v>3835.5</c:v>
                </c:pt>
                <c:pt idx="24">
                  <c:v>5617.3000000000011</c:v>
                </c:pt>
                <c:pt idx="25">
                  <c:v>4737.3999999999996</c:v>
                </c:pt>
                <c:pt idx="26">
                  <c:v>4932.7</c:v>
                </c:pt>
                <c:pt idx="27">
                  <c:v>5335.2</c:v>
                </c:pt>
                <c:pt idx="28">
                  <c:v>5541.7</c:v>
                </c:pt>
                <c:pt idx="29">
                  <c:v>6671.4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9B-4D6A-8DCB-BF4BB6D24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357775"/>
        <c:axId val="546135631"/>
      </c:lineChart>
      <c:catAx>
        <c:axId val="44135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135631"/>
        <c:crosses val="autoZero"/>
        <c:auto val="1"/>
        <c:lblAlgn val="ctr"/>
        <c:lblOffset val="100"/>
        <c:noMultiLvlLbl val="0"/>
      </c:catAx>
      <c:valAx>
        <c:axId val="54613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357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'Enemy Waves'!$H$1</c:f>
              <c:strCache>
                <c:ptCount val="1"/>
                <c:pt idx="0">
                  <c:v>Total Strength Point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'Enemy Waves'!$H$2:$H$32</c:f>
              <c:numCache>
                <c:formatCode>General</c:formatCode>
                <c:ptCount val="31"/>
                <c:pt idx="0">
                  <c:v>300</c:v>
                </c:pt>
                <c:pt idx="1">
                  <c:v>386.09999999999997</c:v>
                </c:pt>
                <c:pt idx="2">
                  <c:v>516.75</c:v>
                </c:pt>
                <c:pt idx="3">
                  <c:v>754.12500000000011</c:v>
                </c:pt>
                <c:pt idx="4">
                  <c:v>1370.9250000000002</c:v>
                </c:pt>
                <c:pt idx="5">
                  <c:v>1166.5500000000002</c:v>
                </c:pt>
                <c:pt idx="6">
                  <c:v>1212</c:v>
                </c:pt>
                <c:pt idx="7">
                  <c:v>1666.9499999999998</c:v>
                </c:pt>
                <c:pt idx="8">
                  <c:v>2312.25</c:v>
                </c:pt>
                <c:pt idx="9">
                  <c:v>4071.6000000000004</c:v>
                </c:pt>
                <c:pt idx="10">
                  <c:v>2580.8999999999996</c:v>
                </c:pt>
                <c:pt idx="11">
                  <c:v>2781.6750000000002</c:v>
                </c:pt>
                <c:pt idx="12">
                  <c:v>3194.7</c:v>
                </c:pt>
                <c:pt idx="13">
                  <c:v>3685.2000000000003</c:v>
                </c:pt>
                <c:pt idx="14">
                  <c:v>6384</c:v>
                </c:pt>
                <c:pt idx="15">
                  <c:v>5990.4</c:v>
                </c:pt>
                <c:pt idx="16">
                  <c:v>6418.5</c:v>
                </c:pt>
                <c:pt idx="17">
                  <c:v>7443.75</c:v>
                </c:pt>
                <c:pt idx="18">
                  <c:v>8145</c:v>
                </c:pt>
                <c:pt idx="19">
                  <c:v>10688.325000000001</c:v>
                </c:pt>
                <c:pt idx="20">
                  <c:v>9593.0999999999985</c:v>
                </c:pt>
                <c:pt idx="21">
                  <c:v>10104.299999999999</c:v>
                </c:pt>
                <c:pt idx="22">
                  <c:v>10623.599999999999</c:v>
                </c:pt>
                <c:pt idx="23">
                  <c:v>11506.5</c:v>
                </c:pt>
                <c:pt idx="24">
                  <c:v>16851.900000000001</c:v>
                </c:pt>
                <c:pt idx="25">
                  <c:v>14212.199999999999</c:v>
                </c:pt>
                <c:pt idx="26">
                  <c:v>14798.099999999999</c:v>
                </c:pt>
                <c:pt idx="27">
                  <c:v>16005.599999999999</c:v>
                </c:pt>
                <c:pt idx="28">
                  <c:v>16625.099999999999</c:v>
                </c:pt>
                <c:pt idx="29">
                  <c:v>20014.199999999997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C5-450C-9243-5D6CA1FD6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98719"/>
        <c:axId val="580025487"/>
      </c:lineChart>
      <c:catAx>
        <c:axId val="43859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025487"/>
        <c:crosses val="autoZero"/>
        <c:auto val="1"/>
        <c:lblAlgn val="ctr"/>
        <c:lblOffset val="100"/>
        <c:noMultiLvlLbl val="0"/>
      </c:catAx>
      <c:valAx>
        <c:axId val="58002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98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Building!$J$1</c:f>
              <c:strCache>
                <c:ptCount val="1"/>
                <c:pt idx="0">
                  <c:v>Wave strength ratio combined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Building!$I$2:$I$31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Building!$J$2:$J$31</c:f>
              <c:numCache>
                <c:formatCode>General</c:formatCode>
                <c:ptCount val="30"/>
                <c:pt idx="0">
                  <c:v>2.5</c:v>
                </c:pt>
                <c:pt idx="1">
                  <c:v>3.2174999999999998</c:v>
                </c:pt>
                <c:pt idx="2">
                  <c:v>4.3062500000000004</c:v>
                </c:pt>
                <c:pt idx="3">
                  <c:v>6.2843750000000007</c:v>
                </c:pt>
                <c:pt idx="4">
                  <c:v>11.424375000000001</c:v>
                </c:pt>
                <c:pt idx="5">
                  <c:v>9.7212500000000013</c:v>
                </c:pt>
                <c:pt idx="6">
                  <c:v>10.1</c:v>
                </c:pt>
                <c:pt idx="7">
                  <c:v>13.891249999999998</c:v>
                </c:pt>
                <c:pt idx="8">
                  <c:v>19.268750000000001</c:v>
                </c:pt>
                <c:pt idx="9">
                  <c:v>11.31</c:v>
                </c:pt>
                <c:pt idx="10">
                  <c:v>7.1691666666666656</c:v>
                </c:pt>
                <c:pt idx="11">
                  <c:v>7.7268750000000006</c:v>
                </c:pt>
                <c:pt idx="12">
                  <c:v>8.8741666666666656</c:v>
                </c:pt>
                <c:pt idx="13">
                  <c:v>10.236666666666668</c:v>
                </c:pt>
                <c:pt idx="14">
                  <c:v>17.733333333333334</c:v>
                </c:pt>
                <c:pt idx="15">
                  <c:v>16.64</c:v>
                </c:pt>
                <c:pt idx="16">
                  <c:v>17.829166666666666</c:v>
                </c:pt>
                <c:pt idx="17">
                  <c:v>20.677083333333332</c:v>
                </c:pt>
                <c:pt idx="18">
                  <c:v>22.625</c:v>
                </c:pt>
                <c:pt idx="19">
                  <c:v>11.133671875000001</c:v>
                </c:pt>
                <c:pt idx="20">
                  <c:v>9.9928124999999977</c:v>
                </c:pt>
                <c:pt idx="21">
                  <c:v>10.5253125</c:v>
                </c:pt>
                <c:pt idx="22">
                  <c:v>11.066249999999998</c:v>
                </c:pt>
                <c:pt idx="23">
                  <c:v>11.9859375</c:v>
                </c:pt>
                <c:pt idx="24">
                  <c:v>17.554062500000001</c:v>
                </c:pt>
                <c:pt idx="25">
                  <c:v>14.804374999999999</c:v>
                </c:pt>
                <c:pt idx="26">
                  <c:v>15.414687499999998</c:v>
                </c:pt>
                <c:pt idx="27">
                  <c:v>16.672499999999999</c:v>
                </c:pt>
                <c:pt idx="28">
                  <c:v>17.317812499999999</c:v>
                </c:pt>
                <c:pt idx="29">
                  <c:v>20.848124999999996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D7-41F9-B90C-9CEFFA164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91647"/>
        <c:axId val="440764447"/>
      </c:lineChart>
      <c:catAx>
        <c:axId val="43859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764447"/>
        <c:crosses val="autoZero"/>
        <c:auto val="1"/>
        <c:lblAlgn val="ctr"/>
        <c:lblOffset val="100"/>
        <c:noMultiLvlLbl val="0"/>
      </c:catAx>
      <c:valAx>
        <c:axId val="44076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91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Building!$F$18</c:f>
              <c:strCache>
                <c:ptCount val="1"/>
                <c:pt idx="0">
                  <c:v>Wave Duration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Building!$E$19:$E$48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Building!$F$19:$F$48</c:f>
              <c:numCache>
                <c:formatCode>General</c:formatCode>
                <c:ptCount val="30"/>
                <c:pt idx="0">
                  <c:v>6</c:v>
                </c:pt>
                <c:pt idx="1">
                  <c:v>5.4545454545454541</c:v>
                </c:pt>
                <c:pt idx="2">
                  <c:v>4.2857142857142856</c:v>
                </c:pt>
                <c:pt idx="3">
                  <c:v>2.9268292682926829</c:v>
                </c:pt>
                <c:pt idx="4">
                  <c:v>2.2222222222222223</c:v>
                </c:pt>
                <c:pt idx="5">
                  <c:v>2</c:v>
                </c:pt>
                <c:pt idx="6">
                  <c:v>2</c:v>
                </c:pt>
                <c:pt idx="7">
                  <c:v>1.5384615384615385</c:v>
                </c:pt>
                <c:pt idx="8">
                  <c:v>1.263157894736842</c:v>
                </c:pt>
                <c:pt idx="9">
                  <c:v>4.4444444444444446</c:v>
                </c:pt>
                <c:pt idx="10">
                  <c:v>3.9603960396039604</c:v>
                </c:pt>
                <c:pt idx="11">
                  <c:v>3.7037037037037037</c:v>
                </c:pt>
                <c:pt idx="12">
                  <c:v>3.3057851239669422</c:v>
                </c:pt>
                <c:pt idx="13">
                  <c:v>2.9197080291970803</c:v>
                </c:pt>
                <c:pt idx="14">
                  <c:v>2.0408163265306123</c:v>
                </c:pt>
                <c:pt idx="15">
                  <c:v>2.0833333333333335</c:v>
                </c:pt>
                <c:pt idx="16">
                  <c:v>2</c:v>
                </c:pt>
                <c:pt idx="17">
                  <c:v>1.7391304347826086</c:v>
                </c:pt>
                <c:pt idx="18">
                  <c:v>1.606425702811245</c:v>
                </c:pt>
                <c:pt idx="19">
                  <c:v>2.8925619834710745</c:v>
                </c:pt>
                <c:pt idx="20">
                  <c:v>2.6819923371647509</c:v>
                </c:pt>
                <c:pt idx="21">
                  <c:v>2.5925925925925926</c:v>
                </c:pt>
                <c:pt idx="22">
                  <c:v>2.4475524475524475</c:v>
                </c:pt>
                <c:pt idx="23">
                  <c:v>2.2875816993464051</c:v>
                </c:pt>
                <c:pt idx="24">
                  <c:v>1.856763925729443</c:v>
                </c:pt>
                <c:pt idx="25">
                  <c:v>1.881720430107527</c:v>
                </c:pt>
                <c:pt idx="26">
                  <c:v>1.8324607329842932</c:v>
                </c:pt>
                <c:pt idx="27">
                  <c:v>1.7156862745098038</c:v>
                </c:pt>
                <c:pt idx="28">
                  <c:v>1.6431924882629108</c:v>
                </c:pt>
                <c:pt idx="29">
                  <c:v>1.8617021276595744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46-4BC3-8EE1-EE426B11F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012495"/>
        <c:axId val="463995263"/>
      </c:lineChart>
      <c:catAx>
        <c:axId val="46201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95263"/>
        <c:crosses val="autoZero"/>
        <c:auto val="1"/>
        <c:lblAlgn val="ctr"/>
        <c:lblOffset val="100"/>
        <c:noMultiLvlLbl val="0"/>
      </c:catAx>
      <c:valAx>
        <c:axId val="46399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12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168088</xdr:rowOff>
    </xdr:from>
    <xdr:to>
      <xdr:col>7</xdr:col>
      <xdr:colOff>22412</xdr:colOff>
      <xdr:row>55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C35B0B-F1AD-47F4-98E6-81337BA32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1114986</xdr:colOff>
      <xdr:row>34</xdr:row>
      <xdr:rowOff>13607</xdr:rowOff>
    </xdr:from>
    <xdr:to>
      <xdr:col>13</xdr:col>
      <xdr:colOff>571500</xdr:colOff>
      <xdr:row>56</xdr:row>
      <xdr:rowOff>27216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2106D9-487E-4CA5-8D2F-A9D8222F1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6802</xdr:colOff>
      <xdr:row>33</xdr:row>
      <xdr:rowOff>193221</xdr:rowOff>
    </xdr:from>
    <xdr:to>
      <xdr:col>19</xdr:col>
      <xdr:colOff>519340</xdr:colOff>
      <xdr:row>55</xdr:row>
      <xdr:rowOff>108858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599D3C6-0142-4A53-8EB6-B4A09AC33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776287</xdr:colOff>
      <xdr:row>34</xdr:row>
      <xdr:rowOff>23812</xdr:rowOff>
    </xdr:from>
    <xdr:to>
      <xdr:col>3</xdr:col>
      <xdr:colOff>319087</xdr:colOff>
      <xdr:row>52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5F1392-0F44-44CE-B69B-924535A34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</xdr:colOff>
      <xdr:row>34</xdr:row>
      <xdr:rowOff>14287</xdr:rowOff>
    </xdr:from>
    <xdr:to>
      <xdr:col>6</xdr:col>
      <xdr:colOff>1557337</xdr:colOff>
      <xdr:row>52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18F49B-F072-41E4-AD5D-37CD7FA79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</xdr:colOff>
      <xdr:row>33</xdr:row>
      <xdr:rowOff>14287</xdr:rowOff>
    </xdr:from>
    <xdr:to>
      <xdr:col>13</xdr:col>
      <xdr:colOff>109537</xdr:colOff>
      <xdr:row>51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BA722F-B3D9-47CF-9236-F79767251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290512</xdr:colOff>
      <xdr:row>26</xdr:row>
      <xdr:rowOff>80962</xdr:rowOff>
    </xdr:from>
    <xdr:to>
      <xdr:col>3</xdr:col>
      <xdr:colOff>919162</xdr:colOff>
      <xdr:row>44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7E83A4-2135-40B5-8119-B030B4E53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00"/>
  <sheetViews>
    <sheetView topLeftCell="L1" zoomScale="70" zoomScaleNormal="70" workbookViewId="0">
      <selection activeCell="R3" sqref="R3"/>
    </sheetView>
  </sheetViews>
  <sheetFormatPr defaultColWidth="14.28515625" defaultRowHeight="16.5" customHeight="1"/>
  <cols>
    <col min="1" max="1" width="12.140625" customWidth="1"/>
    <col min="2" max="2" width="18.140625" customWidth="1"/>
    <col min="3" max="3" width="22.140625" customWidth="1"/>
    <col min="4" max="4" width="25.28515625" customWidth="1"/>
    <col min="5" max="5" width="26.140625" customWidth="1"/>
    <col min="6" max="6" width="12.140625" customWidth="1"/>
    <col min="7" max="7" width="15.5703125" customWidth="1"/>
    <col min="8" max="8" width="16.7109375" customWidth="1"/>
    <col min="9" max="9" width="22" customWidth="1"/>
    <col min="10" max="10" width="26.42578125" customWidth="1"/>
    <col min="11" max="11" width="22.140625" customWidth="1"/>
    <col min="12" max="12" width="15.42578125" customWidth="1"/>
    <col min="13" max="13" width="22.140625" customWidth="1"/>
    <col min="14" max="14" width="20.85546875" customWidth="1"/>
    <col min="15" max="15" width="27.85546875" customWidth="1"/>
    <col min="16" max="16" width="12.140625" customWidth="1"/>
    <col min="17" max="17" width="17.28515625" customWidth="1"/>
    <col min="18" max="18" width="20.140625" customWidth="1"/>
    <col min="19" max="19" width="24.7109375" customWidth="1"/>
    <col min="20" max="20" width="27.5703125" customWidth="1"/>
    <col min="21" max="21" width="17.28515625" customWidth="1"/>
    <col min="22" max="22" width="19.140625" customWidth="1"/>
    <col min="23" max="23" width="19.7109375" customWidth="1"/>
    <col min="24" max="24" width="24.140625" customWidth="1"/>
    <col min="25" max="25" width="26.28515625" customWidth="1"/>
    <col min="26" max="34" width="12.140625" customWidth="1"/>
  </cols>
  <sheetData>
    <row r="1" spans="1:25" ht="15.75" customHeight="1">
      <c r="B1" s="10" t="s">
        <v>0</v>
      </c>
      <c r="C1" s="10"/>
      <c r="D1" s="10"/>
      <c r="E1" s="10"/>
      <c r="F1" s="6"/>
      <c r="G1" s="10" t="s">
        <v>1</v>
      </c>
      <c r="H1" s="10"/>
      <c r="I1" s="10"/>
      <c r="J1" s="10"/>
      <c r="K1" s="6"/>
      <c r="L1" s="10" t="s">
        <v>2</v>
      </c>
      <c r="M1" s="10"/>
      <c r="N1" s="10"/>
      <c r="O1" s="10"/>
      <c r="P1" s="6"/>
      <c r="Q1" s="10" t="s">
        <v>3</v>
      </c>
      <c r="R1" s="10"/>
      <c r="S1" s="10"/>
      <c r="T1" s="10"/>
      <c r="U1" s="6"/>
      <c r="V1" s="10" t="s">
        <v>4</v>
      </c>
      <c r="W1" s="10"/>
      <c r="X1" s="10"/>
      <c r="Y1" s="10"/>
    </row>
    <row r="2" spans="1:25" ht="17.25" customHeight="1">
      <c r="A2" s="3" t="s">
        <v>5</v>
      </c>
      <c r="B2" s="3" t="s">
        <v>6</v>
      </c>
      <c r="C2" s="3" t="s">
        <v>7</v>
      </c>
      <c r="D2" s="4" t="s">
        <v>16</v>
      </c>
      <c r="E2" s="3" t="s">
        <v>17</v>
      </c>
      <c r="F2" s="3"/>
      <c r="G2" s="3" t="s">
        <v>6</v>
      </c>
      <c r="H2" s="3" t="s">
        <v>7</v>
      </c>
      <c r="I2" s="4" t="s">
        <v>16</v>
      </c>
      <c r="J2" s="3" t="s">
        <v>18</v>
      </c>
      <c r="K2" s="5"/>
      <c r="L2" s="3" t="s">
        <v>6</v>
      </c>
      <c r="M2" s="3" t="s">
        <v>7</v>
      </c>
      <c r="N2" s="4" t="s">
        <v>16</v>
      </c>
      <c r="O2" s="3" t="s">
        <v>19</v>
      </c>
      <c r="P2" s="6"/>
      <c r="Q2" s="3" t="s">
        <v>6</v>
      </c>
      <c r="R2" s="3" t="s">
        <v>7</v>
      </c>
      <c r="S2" s="4" t="s">
        <v>16</v>
      </c>
      <c r="T2" s="3" t="s">
        <v>20</v>
      </c>
      <c r="U2" s="6"/>
      <c r="V2" s="3" t="s">
        <v>6</v>
      </c>
      <c r="W2" s="3" t="s">
        <v>7</v>
      </c>
      <c r="X2" s="4" t="s">
        <v>16</v>
      </c>
      <c r="Y2" s="3" t="s">
        <v>21</v>
      </c>
    </row>
    <row r="3" spans="1:25" ht="17.25" customHeight="1">
      <c r="A3" s="7">
        <v>1</v>
      </c>
      <c r="B3" s="7">
        <v>100</v>
      </c>
      <c r="C3" s="7">
        <v>10</v>
      </c>
      <c r="D3" s="7">
        <v>2</v>
      </c>
      <c r="E3" s="7">
        <f>(B3/Building!D$2)*C3*D3</f>
        <v>50</v>
      </c>
      <c r="F3" s="7"/>
      <c r="G3" s="7">
        <f>INT(B3*1.5)</f>
        <v>150</v>
      </c>
      <c r="H3" s="7">
        <f>INT(C3*0.6)</f>
        <v>6</v>
      </c>
      <c r="I3" s="7">
        <v>1</v>
      </c>
      <c r="J3" s="7">
        <f>(G3/Building!D$2)*H3*I3</f>
        <v>22.5</v>
      </c>
      <c r="K3" s="8"/>
      <c r="L3" s="7">
        <f>INT(B3*0.5)</f>
        <v>50</v>
      </c>
      <c r="M3" s="7">
        <f>INT(C3*(1 + INT(N3/D3 + 1)*0.1))</f>
        <v>12</v>
      </c>
      <c r="N3" s="6">
        <v>3</v>
      </c>
      <c r="O3" s="7">
        <f>(L3/Building!D$2)*M3*N3</f>
        <v>45</v>
      </c>
      <c r="P3" s="6"/>
      <c r="Q3" s="7">
        <f>INT(B3*2)</f>
        <v>200</v>
      </c>
      <c r="R3" s="7">
        <f>M3</f>
        <v>12</v>
      </c>
      <c r="S3" s="8">
        <v>2</v>
      </c>
      <c r="T3" s="7">
        <f>(Q3/Building!D$2)*R3*S3</f>
        <v>120</v>
      </c>
      <c r="U3" s="6"/>
      <c r="V3" s="7">
        <f>INT(B3*2.5)</f>
        <v>250</v>
      </c>
      <c r="W3" s="7">
        <f>INT(C3*2)</f>
        <v>20</v>
      </c>
      <c r="X3" s="6">
        <v>2</v>
      </c>
      <c r="Y3" s="7">
        <f>(V3/Building!D$2)*W3*X3</f>
        <v>250</v>
      </c>
    </row>
    <row r="4" spans="1:25" ht="17.25" customHeight="1">
      <c r="A4" s="7">
        <v>2</v>
      </c>
      <c r="B4" s="7">
        <f>INT(B$3*LOG10(5*(A4 + 1)))</f>
        <v>117</v>
      </c>
      <c r="C4" s="7">
        <f>INT(C$3+LOG10(C$3+POWER(2,A3)))</f>
        <v>11</v>
      </c>
      <c r="D4" s="7">
        <v>2</v>
      </c>
      <c r="E4" s="7">
        <f>(B4/Building!D$2)*C4*D4</f>
        <v>64.349999999999994</v>
      </c>
      <c r="F4" s="7"/>
      <c r="G4" s="7">
        <f t="shared" ref="G4:G32" si="0">INT(B4*1.5)</f>
        <v>175</v>
      </c>
      <c r="H4" s="7">
        <f t="shared" ref="H4:H32" si="1">INT(C4*0.6)</f>
        <v>6</v>
      </c>
      <c r="I4" s="7">
        <v>1</v>
      </c>
      <c r="J4" s="7">
        <f>(G4/Building!D$2)*H4*I4</f>
        <v>26.25</v>
      </c>
      <c r="K4" s="8"/>
      <c r="L4" s="7">
        <f t="shared" ref="L4:L32" si="2">INT(B4*0.5)</f>
        <v>58</v>
      </c>
      <c r="M4" s="7">
        <f t="shared" ref="M4:M32" si="3">INT(C4*(1 + INT(N4/D4 + 1)*0.1))</f>
        <v>13</v>
      </c>
      <c r="N4" s="6">
        <v>3</v>
      </c>
      <c r="O4" s="7">
        <f>(L4/Building!D$2)*M4*N4</f>
        <v>56.55</v>
      </c>
      <c r="P4" s="6"/>
      <c r="Q4" s="7">
        <f t="shared" ref="Q4:Q32" si="4">INT(B4*2)</f>
        <v>234</v>
      </c>
      <c r="R4" s="7">
        <f t="shared" ref="R4:R32" si="5">M4</f>
        <v>13</v>
      </c>
      <c r="S4" s="8">
        <v>2</v>
      </c>
      <c r="T4" s="7">
        <f>(Q4/Building!D$2)*R4*S4</f>
        <v>152.1</v>
      </c>
      <c r="U4" s="6"/>
      <c r="V4" s="7">
        <f t="shared" ref="V4:V32" si="6">INT(B4*2.5)</f>
        <v>292</v>
      </c>
      <c r="W4" s="7">
        <f t="shared" ref="W4:W32" si="7">INT(C4*2)</f>
        <v>22</v>
      </c>
      <c r="X4" s="6">
        <v>2</v>
      </c>
      <c r="Y4" s="7">
        <f>(V4/Building!D$2)*W4*X4</f>
        <v>321.2</v>
      </c>
    </row>
    <row r="5" spans="1:25" ht="17.25" customHeight="1">
      <c r="A5" s="7">
        <v>3</v>
      </c>
      <c r="B5" s="7">
        <f t="shared" ref="B5:B32" si="8">INT(B$3*LOG10(5*(A5 + 1)))</f>
        <v>130</v>
      </c>
      <c r="C5" s="7">
        <f>INT(C$3+LOG10(C$3+POWER(2,A4)))</f>
        <v>11</v>
      </c>
      <c r="D5" s="7">
        <v>2</v>
      </c>
      <c r="E5" s="7">
        <f>(B5/Building!D$2)*C5*D5</f>
        <v>71.5</v>
      </c>
      <c r="F5" s="7"/>
      <c r="G5" s="7">
        <f t="shared" si="0"/>
        <v>195</v>
      </c>
      <c r="H5" s="7">
        <f t="shared" si="1"/>
        <v>6</v>
      </c>
      <c r="I5" s="7">
        <v>1</v>
      </c>
      <c r="J5" s="7">
        <f>(G5/Building!D$2)*H5*I5</f>
        <v>29.25</v>
      </c>
      <c r="K5" s="8"/>
      <c r="L5" s="7">
        <f t="shared" si="2"/>
        <v>65</v>
      </c>
      <c r="M5" s="7">
        <f t="shared" si="3"/>
        <v>13</v>
      </c>
      <c r="N5" s="6">
        <v>3</v>
      </c>
      <c r="O5" s="7">
        <f>(L5/Building!D$2)*M5*N5</f>
        <v>63.375</v>
      </c>
      <c r="P5" s="6"/>
      <c r="Q5" s="7">
        <f t="shared" si="4"/>
        <v>260</v>
      </c>
      <c r="R5" s="7">
        <f t="shared" si="5"/>
        <v>13</v>
      </c>
      <c r="S5" s="8">
        <v>2</v>
      </c>
      <c r="T5" s="7">
        <f>(Q5/Building!D$2)*R5*S5</f>
        <v>169</v>
      </c>
      <c r="U5" s="6"/>
      <c r="V5" s="7">
        <f t="shared" si="6"/>
        <v>325</v>
      </c>
      <c r="W5" s="7">
        <f t="shared" si="7"/>
        <v>22</v>
      </c>
      <c r="X5" s="6">
        <v>2</v>
      </c>
      <c r="Y5" s="7">
        <f>(V5/Building!D$2)*W5*X5</f>
        <v>357.5</v>
      </c>
    </row>
    <row r="6" spans="1:25" ht="17.25" customHeight="1">
      <c r="A6" s="7">
        <v>4</v>
      </c>
      <c r="B6" s="7">
        <f t="shared" si="8"/>
        <v>139</v>
      </c>
      <c r="C6" s="7">
        <f>INT(C$3+LOG10(C$3+POWER(2,A5)))</f>
        <v>11</v>
      </c>
      <c r="D6" s="7">
        <v>2</v>
      </c>
      <c r="E6" s="7">
        <f>(B6/Building!D$2)*C6*D6</f>
        <v>76.45</v>
      </c>
      <c r="F6" s="7"/>
      <c r="G6" s="7">
        <f t="shared" si="0"/>
        <v>208</v>
      </c>
      <c r="H6" s="7">
        <f t="shared" si="1"/>
        <v>6</v>
      </c>
      <c r="I6" s="7">
        <v>1</v>
      </c>
      <c r="J6" s="7">
        <f>(G6/Building!D$2)*H6*I6</f>
        <v>31.200000000000003</v>
      </c>
      <c r="K6" s="8"/>
      <c r="L6" s="7">
        <f t="shared" si="2"/>
        <v>69</v>
      </c>
      <c r="M6" s="7">
        <f t="shared" si="3"/>
        <v>13</v>
      </c>
      <c r="N6" s="6">
        <v>3</v>
      </c>
      <c r="O6" s="7">
        <f>(L6/Building!D$2)*M6*N6</f>
        <v>67.275000000000006</v>
      </c>
      <c r="P6" s="6"/>
      <c r="Q6" s="7">
        <f t="shared" si="4"/>
        <v>278</v>
      </c>
      <c r="R6" s="7">
        <f t="shared" si="5"/>
        <v>13</v>
      </c>
      <c r="S6" s="8">
        <v>2</v>
      </c>
      <c r="T6" s="7">
        <f>(Q6/Building!D$2)*R6*S6</f>
        <v>180.70000000000002</v>
      </c>
      <c r="U6" s="6"/>
      <c r="V6" s="7">
        <f t="shared" si="6"/>
        <v>347</v>
      </c>
      <c r="W6" s="7">
        <f t="shared" si="7"/>
        <v>22</v>
      </c>
      <c r="X6" s="6">
        <v>2</v>
      </c>
      <c r="Y6" s="7">
        <f>(V6/Building!D$2)*W6*X6</f>
        <v>381.70000000000005</v>
      </c>
    </row>
    <row r="7" spans="1:25" ht="17.25" customHeight="1">
      <c r="A7" s="7">
        <v>5</v>
      </c>
      <c r="B7" s="7">
        <f t="shared" si="8"/>
        <v>147</v>
      </c>
      <c r="C7" s="7">
        <f>INT(C$3+LOG10(C$3+POWER(2,A6)))</f>
        <v>11</v>
      </c>
      <c r="D7" s="7">
        <v>2</v>
      </c>
      <c r="E7" s="7">
        <f>(B7/Building!D$2)*C7*D7</f>
        <v>80.849999999999994</v>
      </c>
      <c r="F7" s="7"/>
      <c r="G7" s="7">
        <f t="shared" si="0"/>
        <v>220</v>
      </c>
      <c r="H7" s="7">
        <f t="shared" si="1"/>
        <v>6</v>
      </c>
      <c r="I7" s="7">
        <v>1</v>
      </c>
      <c r="J7" s="7">
        <f>(G7/Building!D$2)*H7*I7</f>
        <v>33</v>
      </c>
      <c r="K7" s="8"/>
      <c r="L7" s="7">
        <f t="shared" si="2"/>
        <v>73</v>
      </c>
      <c r="M7" s="7">
        <f t="shared" si="3"/>
        <v>13</v>
      </c>
      <c r="N7" s="6">
        <v>3</v>
      </c>
      <c r="O7" s="7">
        <f>(L7/Building!D$2)*M7*N7</f>
        <v>71.174999999999997</v>
      </c>
      <c r="P7" s="6"/>
      <c r="Q7" s="9">
        <f t="shared" si="4"/>
        <v>294</v>
      </c>
      <c r="R7" s="9">
        <f t="shared" si="5"/>
        <v>13</v>
      </c>
      <c r="S7" s="9">
        <v>2</v>
      </c>
      <c r="T7" s="9">
        <f>(Q7/Building!D$2)*R7*S7</f>
        <v>191.1</v>
      </c>
      <c r="U7" s="6"/>
      <c r="V7" s="7">
        <f t="shared" si="6"/>
        <v>367</v>
      </c>
      <c r="W7" s="7">
        <f t="shared" si="7"/>
        <v>22</v>
      </c>
      <c r="X7" s="6">
        <v>2</v>
      </c>
      <c r="Y7" s="7">
        <f>(V7/Building!D$2)*W7*X7</f>
        <v>403.70000000000005</v>
      </c>
    </row>
    <row r="8" spans="1:25" ht="17.25" customHeight="1">
      <c r="A8" s="7">
        <v>6</v>
      </c>
      <c r="B8" s="7">
        <f t="shared" si="8"/>
        <v>154</v>
      </c>
      <c r="C8" s="7">
        <f>INT(C$3+LOG10(C$3+POWER(2,A7)))</f>
        <v>11</v>
      </c>
      <c r="D8" s="7">
        <v>2</v>
      </c>
      <c r="E8" s="7">
        <f>(B8/Building!D$2)*C8*D8</f>
        <v>84.7</v>
      </c>
      <c r="F8" s="7"/>
      <c r="G8" s="7">
        <f t="shared" si="0"/>
        <v>231</v>
      </c>
      <c r="H8" s="7">
        <f t="shared" si="1"/>
        <v>6</v>
      </c>
      <c r="I8" s="7">
        <v>1</v>
      </c>
      <c r="J8" s="7">
        <f>(G8/Building!D$2)*H8*I8</f>
        <v>34.650000000000006</v>
      </c>
      <c r="K8" s="8"/>
      <c r="L8" s="7">
        <f t="shared" si="2"/>
        <v>77</v>
      </c>
      <c r="M8" s="7">
        <f t="shared" si="3"/>
        <v>13</v>
      </c>
      <c r="N8" s="6">
        <v>3</v>
      </c>
      <c r="O8" s="7">
        <f>(L8/Building!D$2)*M8*N8</f>
        <v>75.075000000000003</v>
      </c>
      <c r="P8" s="6"/>
      <c r="Q8" s="7">
        <f t="shared" si="4"/>
        <v>308</v>
      </c>
      <c r="R8" s="7">
        <f t="shared" si="5"/>
        <v>13</v>
      </c>
      <c r="S8" s="8">
        <v>2</v>
      </c>
      <c r="T8" s="7">
        <f>(Q8/Building!D$2)*R8*S8</f>
        <v>200.20000000000002</v>
      </c>
      <c r="U8" s="6"/>
      <c r="V8" s="7">
        <f t="shared" si="6"/>
        <v>385</v>
      </c>
      <c r="W8" s="7">
        <f t="shared" si="7"/>
        <v>22</v>
      </c>
      <c r="X8" s="6">
        <v>2</v>
      </c>
      <c r="Y8" s="7">
        <f>(V8/Building!D$2)*W8*X8</f>
        <v>423.5</v>
      </c>
    </row>
    <row r="9" spans="1:25" ht="17.25" customHeight="1">
      <c r="A9" s="7">
        <v>7</v>
      </c>
      <c r="B9" s="7">
        <f t="shared" si="8"/>
        <v>160</v>
      </c>
      <c r="C9" s="7">
        <f>INT(C$3+LOG10(C$3+POWER(2,A8)))</f>
        <v>11</v>
      </c>
      <c r="D9" s="7">
        <v>2</v>
      </c>
      <c r="E9" s="7">
        <f>(B9/Building!D$2)*C9*D9</f>
        <v>88</v>
      </c>
      <c r="F9" s="7"/>
      <c r="G9" s="7">
        <f t="shared" si="0"/>
        <v>240</v>
      </c>
      <c r="H9" s="7">
        <f t="shared" si="1"/>
        <v>6</v>
      </c>
      <c r="I9" s="7">
        <v>1</v>
      </c>
      <c r="J9" s="7">
        <f>(G9/Building!D$2)*H9*I9</f>
        <v>36</v>
      </c>
      <c r="K9" s="8"/>
      <c r="L9" s="7">
        <f t="shared" si="2"/>
        <v>80</v>
      </c>
      <c r="M9" s="7">
        <f t="shared" si="3"/>
        <v>13</v>
      </c>
      <c r="N9" s="6">
        <v>3</v>
      </c>
      <c r="O9" s="7">
        <f>(L9/Building!D$2)*M9*N9</f>
        <v>78</v>
      </c>
      <c r="P9" s="6"/>
      <c r="Q9" s="7">
        <f t="shared" si="4"/>
        <v>320</v>
      </c>
      <c r="R9" s="7">
        <f t="shared" si="5"/>
        <v>13</v>
      </c>
      <c r="S9" s="8">
        <v>2</v>
      </c>
      <c r="T9" s="7">
        <f>(Q9/Building!D$2)*R9*S9</f>
        <v>208</v>
      </c>
      <c r="U9" s="6"/>
      <c r="V9" s="7">
        <f t="shared" si="6"/>
        <v>400</v>
      </c>
      <c r="W9" s="7">
        <f t="shared" si="7"/>
        <v>22</v>
      </c>
      <c r="X9" s="6">
        <v>2</v>
      </c>
      <c r="Y9" s="7">
        <f>(V9/Building!D$2)*W9*X9</f>
        <v>440</v>
      </c>
    </row>
    <row r="10" spans="1:25" ht="17.25" customHeight="1">
      <c r="A10" s="7">
        <v>8</v>
      </c>
      <c r="B10" s="7">
        <f t="shared" si="8"/>
        <v>165</v>
      </c>
      <c r="C10" s="7">
        <f>INT(C$3+LOG10(C$3+POWER(2,A9)))</f>
        <v>12</v>
      </c>
      <c r="D10" s="7">
        <v>2</v>
      </c>
      <c r="E10" s="7">
        <f>(B10/Building!D$2)*C10*D10</f>
        <v>99</v>
      </c>
      <c r="F10" s="7"/>
      <c r="G10" s="7">
        <f t="shared" si="0"/>
        <v>247</v>
      </c>
      <c r="H10" s="7">
        <f t="shared" si="1"/>
        <v>7</v>
      </c>
      <c r="I10" s="7">
        <v>1</v>
      </c>
      <c r="J10" s="7">
        <f>(G10/Building!D$2)*H10*I10</f>
        <v>43.225000000000001</v>
      </c>
      <c r="K10" s="8"/>
      <c r="L10" s="7">
        <f t="shared" si="2"/>
        <v>82</v>
      </c>
      <c r="M10" s="7">
        <f t="shared" si="3"/>
        <v>14</v>
      </c>
      <c r="N10" s="6">
        <v>3</v>
      </c>
      <c r="O10" s="7">
        <f>(L10/Building!D$2)*M10*N10</f>
        <v>86.1</v>
      </c>
      <c r="P10" s="6"/>
      <c r="Q10" s="7">
        <f t="shared" si="4"/>
        <v>330</v>
      </c>
      <c r="R10" s="7">
        <f t="shared" si="5"/>
        <v>14</v>
      </c>
      <c r="S10" s="8">
        <v>2</v>
      </c>
      <c r="T10" s="7">
        <f>(Q10/Building!D$2)*R10*S10</f>
        <v>231</v>
      </c>
      <c r="U10" s="6"/>
      <c r="V10" s="7">
        <f t="shared" si="6"/>
        <v>412</v>
      </c>
      <c r="W10" s="7">
        <f t="shared" si="7"/>
        <v>24</v>
      </c>
      <c r="X10" s="6">
        <v>2</v>
      </c>
      <c r="Y10" s="7">
        <f>(V10/Building!D$2)*W10*X10</f>
        <v>494.40000000000003</v>
      </c>
    </row>
    <row r="11" spans="1:25" ht="17.25" customHeight="1">
      <c r="A11" s="7">
        <v>9</v>
      </c>
      <c r="B11" s="7">
        <f t="shared" si="8"/>
        <v>169</v>
      </c>
      <c r="C11" s="7">
        <f>INT(C$3+LOG10(C$3+POWER(2,A10)))</f>
        <v>12</v>
      </c>
      <c r="D11" s="7">
        <v>2</v>
      </c>
      <c r="E11" s="7">
        <f>(B11/Building!D$2)*C11*D11</f>
        <v>101.39999999999999</v>
      </c>
      <c r="F11" s="7"/>
      <c r="G11" s="7">
        <f t="shared" si="0"/>
        <v>253</v>
      </c>
      <c r="H11" s="7">
        <f t="shared" si="1"/>
        <v>7</v>
      </c>
      <c r="I11" s="7">
        <v>1</v>
      </c>
      <c r="J11" s="7">
        <f>(G11/Building!D$2)*H11*I11</f>
        <v>44.274999999999999</v>
      </c>
      <c r="K11" s="8"/>
      <c r="L11" s="7">
        <f t="shared" si="2"/>
        <v>84</v>
      </c>
      <c r="M11" s="7">
        <f t="shared" si="3"/>
        <v>15</v>
      </c>
      <c r="N11" s="6">
        <v>4</v>
      </c>
      <c r="O11" s="7">
        <f>(L11/Building!D$2)*M11*N11</f>
        <v>126</v>
      </c>
      <c r="P11" s="6"/>
      <c r="Q11" s="7">
        <f t="shared" si="4"/>
        <v>338</v>
      </c>
      <c r="R11" s="7">
        <f t="shared" si="5"/>
        <v>15</v>
      </c>
      <c r="S11" s="8">
        <v>2</v>
      </c>
      <c r="T11" s="7">
        <f>(Q11/Building!D$2)*R11*S11</f>
        <v>253.49999999999997</v>
      </c>
      <c r="U11" s="6"/>
      <c r="V11" s="7">
        <f t="shared" si="6"/>
        <v>422</v>
      </c>
      <c r="W11" s="7">
        <f t="shared" si="7"/>
        <v>24</v>
      </c>
      <c r="X11" s="6">
        <v>2</v>
      </c>
      <c r="Y11" s="7">
        <f>(V11/Building!D$2)*W11*X11</f>
        <v>506.40000000000003</v>
      </c>
    </row>
    <row r="12" spans="1:25" ht="17.25" customHeight="1">
      <c r="A12" s="7">
        <v>10</v>
      </c>
      <c r="B12" s="7">
        <f t="shared" si="8"/>
        <v>174</v>
      </c>
      <c r="C12" s="7">
        <f>INT(C$3+LOG10(C$3+POWER(2,A11)))</f>
        <v>12</v>
      </c>
      <c r="D12" s="7">
        <v>2</v>
      </c>
      <c r="E12" s="7">
        <f>(B12/Building!D$2)*C12*D12</f>
        <v>104.39999999999999</v>
      </c>
      <c r="F12" s="7"/>
      <c r="G12" s="7">
        <f t="shared" si="0"/>
        <v>261</v>
      </c>
      <c r="H12" s="7">
        <f t="shared" si="1"/>
        <v>7</v>
      </c>
      <c r="I12" s="7">
        <v>1</v>
      </c>
      <c r="J12" s="7">
        <f>(G12/Building!D$2)*H12*I12</f>
        <v>45.675000000000004</v>
      </c>
      <c r="K12" s="8"/>
      <c r="L12" s="7">
        <f t="shared" si="2"/>
        <v>87</v>
      </c>
      <c r="M12" s="7">
        <f t="shared" si="3"/>
        <v>15</v>
      </c>
      <c r="N12" s="6">
        <v>4</v>
      </c>
      <c r="O12" s="7">
        <f>(L12/Building!D$2)*M12*N12</f>
        <v>130.5</v>
      </c>
      <c r="P12" s="6"/>
      <c r="Q12" s="9">
        <f t="shared" si="4"/>
        <v>348</v>
      </c>
      <c r="R12" s="9">
        <f t="shared" si="5"/>
        <v>15</v>
      </c>
      <c r="S12" s="9">
        <v>2</v>
      </c>
      <c r="T12" s="9">
        <f>(Q12/Building!D$2)*R12*S12</f>
        <v>261</v>
      </c>
      <c r="U12" s="6"/>
      <c r="V12" s="9">
        <f t="shared" si="6"/>
        <v>435</v>
      </c>
      <c r="W12" s="9">
        <f t="shared" si="7"/>
        <v>24</v>
      </c>
      <c r="X12" s="9">
        <v>2</v>
      </c>
      <c r="Y12" s="9">
        <f>(V12/Building!D$2)*W12*X12</f>
        <v>522</v>
      </c>
    </row>
    <row r="13" spans="1:25" ht="17.25" customHeight="1">
      <c r="A13" s="7">
        <v>11</v>
      </c>
      <c r="B13" s="7">
        <f t="shared" si="8"/>
        <v>177</v>
      </c>
      <c r="C13" s="7">
        <f>INT(C$3+LOG10(C$3+POWER(2,A12)))</f>
        <v>13</v>
      </c>
      <c r="D13" s="7">
        <v>2</v>
      </c>
      <c r="E13" s="7">
        <f>(B13/Building!D$2)*C13*D13</f>
        <v>115.05</v>
      </c>
      <c r="F13" s="7"/>
      <c r="G13" s="7">
        <f t="shared" si="0"/>
        <v>265</v>
      </c>
      <c r="H13" s="7">
        <f t="shared" si="1"/>
        <v>7</v>
      </c>
      <c r="I13" s="7">
        <v>1</v>
      </c>
      <c r="J13" s="7">
        <f>(G13/Building!D$2)*H13*I13</f>
        <v>46.375</v>
      </c>
      <c r="K13" s="8"/>
      <c r="L13" s="7">
        <f t="shared" si="2"/>
        <v>88</v>
      </c>
      <c r="M13" s="7">
        <f t="shared" si="3"/>
        <v>16</v>
      </c>
      <c r="N13" s="6">
        <v>4</v>
      </c>
      <c r="O13" s="7">
        <f>(L13/Building!D$2)*M13*N13</f>
        <v>140.80000000000001</v>
      </c>
      <c r="P13" s="6"/>
      <c r="Q13" s="7">
        <f t="shared" si="4"/>
        <v>354</v>
      </c>
      <c r="R13" s="7">
        <f t="shared" si="5"/>
        <v>16</v>
      </c>
      <c r="S13" s="8">
        <v>2</v>
      </c>
      <c r="T13" s="7">
        <f>(Q13/Building!D$2)*R13*S13</f>
        <v>283.2</v>
      </c>
      <c r="U13" s="6"/>
      <c r="V13" s="7">
        <f t="shared" si="6"/>
        <v>442</v>
      </c>
      <c r="W13" s="7">
        <f t="shared" si="7"/>
        <v>26</v>
      </c>
      <c r="X13" s="6">
        <v>2</v>
      </c>
      <c r="Y13" s="7">
        <f>(V13/Building!D$2)*W13*X13</f>
        <v>574.6</v>
      </c>
    </row>
    <row r="14" spans="1:25" ht="17.25" customHeight="1">
      <c r="A14" s="7">
        <v>12</v>
      </c>
      <c r="B14" s="7">
        <f t="shared" si="8"/>
        <v>181</v>
      </c>
      <c r="C14" s="7">
        <f>INT(C$3+LOG10(C$3+POWER(2,A13)))</f>
        <v>13</v>
      </c>
      <c r="D14" s="7">
        <v>2</v>
      </c>
      <c r="E14" s="7">
        <f>(B14/Building!D$2)*C14*D14</f>
        <v>117.65</v>
      </c>
      <c r="F14" s="7"/>
      <c r="G14" s="7">
        <f t="shared" si="0"/>
        <v>271</v>
      </c>
      <c r="H14" s="7">
        <f t="shared" si="1"/>
        <v>7</v>
      </c>
      <c r="I14" s="7">
        <v>1</v>
      </c>
      <c r="J14" s="7">
        <f>(G14/Building!D$2)*H14*I14</f>
        <v>47.425000000000004</v>
      </c>
      <c r="K14" s="8"/>
      <c r="L14" s="7">
        <f t="shared" si="2"/>
        <v>90</v>
      </c>
      <c r="M14" s="7">
        <f t="shared" si="3"/>
        <v>16</v>
      </c>
      <c r="N14" s="6">
        <v>4</v>
      </c>
      <c r="O14" s="7">
        <f>(L14/Building!D$2)*M14*N14</f>
        <v>144</v>
      </c>
      <c r="P14" s="6"/>
      <c r="Q14" s="7">
        <f t="shared" si="4"/>
        <v>362</v>
      </c>
      <c r="R14" s="7">
        <f t="shared" si="5"/>
        <v>16</v>
      </c>
      <c r="S14" s="8">
        <v>2</v>
      </c>
      <c r="T14" s="7">
        <f>(Q14/Building!D$2)*R14*S14</f>
        <v>289.60000000000002</v>
      </c>
      <c r="U14" s="6"/>
      <c r="V14" s="7">
        <f t="shared" si="6"/>
        <v>452</v>
      </c>
      <c r="W14" s="7">
        <f t="shared" si="7"/>
        <v>26</v>
      </c>
      <c r="X14" s="6">
        <v>2</v>
      </c>
      <c r="Y14" s="7">
        <f>(V14/Building!D$2)*W14*X14</f>
        <v>587.6</v>
      </c>
    </row>
    <row r="15" spans="1:25" ht="17.25" customHeight="1">
      <c r="A15" s="7">
        <v>13</v>
      </c>
      <c r="B15" s="7">
        <f t="shared" si="8"/>
        <v>184</v>
      </c>
      <c r="C15" s="7">
        <f>INT(C$3+LOG10(C$3+POWER(2,A14)))</f>
        <v>13</v>
      </c>
      <c r="D15" s="7">
        <v>2</v>
      </c>
      <c r="E15" s="7">
        <f>(B15/Building!D$2)*C15*D15</f>
        <v>119.6</v>
      </c>
      <c r="F15" s="7"/>
      <c r="G15" s="7">
        <f t="shared" si="0"/>
        <v>276</v>
      </c>
      <c r="H15" s="7">
        <f t="shared" si="1"/>
        <v>7</v>
      </c>
      <c r="I15" s="7">
        <v>1</v>
      </c>
      <c r="J15" s="7">
        <f>(G15/Building!D$2)*H15*I15</f>
        <v>48.300000000000004</v>
      </c>
      <c r="K15" s="8"/>
      <c r="L15" s="7">
        <f t="shared" si="2"/>
        <v>92</v>
      </c>
      <c r="M15" s="7">
        <f t="shared" si="3"/>
        <v>16</v>
      </c>
      <c r="N15" s="6">
        <v>4</v>
      </c>
      <c r="O15" s="7">
        <f>(L15/Building!D$2)*M15*N15</f>
        <v>147.19999999999999</v>
      </c>
      <c r="P15" s="6"/>
      <c r="Q15" s="7">
        <f t="shared" si="4"/>
        <v>368</v>
      </c>
      <c r="R15" s="7">
        <f t="shared" si="5"/>
        <v>16</v>
      </c>
      <c r="S15" s="8">
        <v>2</v>
      </c>
      <c r="T15" s="7">
        <f>(Q15/Building!D$2)*R15*S15</f>
        <v>294.39999999999998</v>
      </c>
      <c r="U15" s="6"/>
      <c r="V15" s="7">
        <f t="shared" si="6"/>
        <v>460</v>
      </c>
      <c r="W15" s="7">
        <f t="shared" si="7"/>
        <v>26</v>
      </c>
      <c r="X15" s="6">
        <v>2</v>
      </c>
      <c r="Y15" s="7">
        <f>(V15/Building!D$2)*W15*X15</f>
        <v>598</v>
      </c>
    </row>
    <row r="16" spans="1:25" ht="17.25" customHeight="1">
      <c r="A16" s="7">
        <v>14</v>
      </c>
      <c r="B16" s="7">
        <f t="shared" si="8"/>
        <v>187</v>
      </c>
      <c r="C16" s="7">
        <f>INT(C$3+LOG10(C$3+POWER(2,A15)))</f>
        <v>13</v>
      </c>
      <c r="D16" s="7">
        <v>2</v>
      </c>
      <c r="E16" s="7">
        <f>(B16/Building!D$2)*C16*D16</f>
        <v>121.55</v>
      </c>
      <c r="F16" s="7"/>
      <c r="G16" s="7">
        <f t="shared" si="0"/>
        <v>280</v>
      </c>
      <c r="H16" s="7">
        <f t="shared" si="1"/>
        <v>7</v>
      </c>
      <c r="I16" s="7">
        <v>1</v>
      </c>
      <c r="J16" s="7">
        <f>(G16/Building!D$2)*H16*I16</f>
        <v>49</v>
      </c>
      <c r="K16" s="8"/>
      <c r="L16" s="7">
        <f t="shared" si="2"/>
        <v>93</v>
      </c>
      <c r="M16" s="7">
        <f t="shared" si="3"/>
        <v>16</v>
      </c>
      <c r="N16" s="6">
        <v>4</v>
      </c>
      <c r="O16" s="7">
        <f>(L16/Building!D$2)*M16*N16</f>
        <v>148.80000000000001</v>
      </c>
      <c r="P16" s="6"/>
      <c r="Q16" s="7">
        <f t="shared" si="4"/>
        <v>374</v>
      </c>
      <c r="R16" s="7">
        <f t="shared" si="5"/>
        <v>16</v>
      </c>
      <c r="S16" s="8">
        <v>2</v>
      </c>
      <c r="T16" s="7">
        <f>(Q16/Building!D$2)*R16*S16</f>
        <v>299.2</v>
      </c>
      <c r="U16" s="6"/>
      <c r="V16" s="7">
        <f t="shared" si="6"/>
        <v>467</v>
      </c>
      <c r="W16" s="7">
        <f t="shared" si="7"/>
        <v>26</v>
      </c>
      <c r="X16" s="6">
        <v>2</v>
      </c>
      <c r="Y16" s="7">
        <f>(V16/Building!D$2)*W16*X16</f>
        <v>607.1</v>
      </c>
    </row>
    <row r="17" spans="1:25" ht="17.25" customHeight="1">
      <c r="A17" s="7">
        <v>15</v>
      </c>
      <c r="B17" s="7">
        <f t="shared" si="8"/>
        <v>190</v>
      </c>
      <c r="C17" s="7">
        <f>INT(C$3+LOG10(C$3+POWER(2,A16)))</f>
        <v>14</v>
      </c>
      <c r="D17" s="7">
        <v>2</v>
      </c>
      <c r="E17" s="7">
        <f>(B17/Building!D$2)*C17*D17</f>
        <v>133</v>
      </c>
      <c r="F17" s="7"/>
      <c r="G17" s="7">
        <f t="shared" si="0"/>
        <v>285</v>
      </c>
      <c r="H17" s="7">
        <f t="shared" si="1"/>
        <v>8</v>
      </c>
      <c r="I17" s="7">
        <v>1</v>
      </c>
      <c r="J17" s="7">
        <f>(G17/Building!D$2)*H17*I17</f>
        <v>57</v>
      </c>
      <c r="K17" s="8"/>
      <c r="L17" s="7">
        <f t="shared" si="2"/>
        <v>95</v>
      </c>
      <c r="M17" s="7">
        <f t="shared" si="3"/>
        <v>18</v>
      </c>
      <c r="N17" s="6">
        <v>4</v>
      </c>
      <c r="O17" s="7">
        <f>(L17/Building!D$2)*M17*N17</f>
        <v>171</v>
      </c>
      <c r="P17" s="6"/>
      <c r="Q17" s="9">
        <f t="shared" si="4"/>
        <v>380</v>
      </c>
      <c r="R17" s="9">
        <f t="shared" si="5"/>
        <v>18</v>
      </c>
      <c r="S17" s="9">
        <v>2</v>
      </c>
      <c r="T17" s="9">
        <f>(Q17/Building!D$2)*R17*S17</f>
        <v>342</v>
      </c>
      <c r="U17" s="6"/>
      <c r="V17" s="7">
        <f t="shared" si="6"/>
        <v>475</v>
      </c>
      <c r="W17" s="7">
        <f t="shared" si="7"/>
        <v>28</v>
      </c>
      <c r="X17" s="6">
        <v>2</v>
      </c>
      <c r="Y17" s="7">
        <f>(V17/Building!D$2)*W17*X17</f>
        <v>665</v>
      </c>
    </row>
    <row r="18" spans="1:25" ht="17.25" customHeight="1">
      <c r="A18" s="7">
        <v>16</v>
      </c>
      <c r="B18" s="7">
        <f t="shared" si="8"/>
        <v>192</v>
      </c>
      <c r="C18" s="7">
        <f>INT(C$3+LOG10(C$3+POWER(2,A17)))</f>
        <v>14</v>
      </c>
      <c r="D18" s="7">
        <v>2</v>
      </c>
      <c r="E18" s="7">
        <f>(B18/Building!D$2)*C18*D18</f>
        <v>134.4</v>
      </c>
      <c r="F18" s="7"/>
      <c r="G18" s="7">
        <f t="shared" si="0"/>
        <v>288</v>
      </c>
      <c r="H18" s="7">
        <f t="shared" si="1"/>
        <v>8</v>
      </c>
      <c r="I18" s="7">
        <v>2</v>
      </c>
      <c r="J18" s="7">
        <f>(G18/Building!D$2)*H18*I18</f>
        <v>115.2</v>
      </c>
      <c r="K18" s="8"/>
      <c r="L18" s="7">
        <f t="shared" si="2"/>
        <v>96</v>
      </c>
      <c r="M18" s="7">
        <f t="shared" si="3"/>
        <v>18</v>
      </c>
      <c r="N18" s="6">
        <v>4</v>
      </c>
      <c r="O18" s="7">
        <f>(L18/Building!D$2)*M18*N18</f>
        <v>172.79999999999998</v>
      </c>
      <c r="P18" s="6"/>
      <c r="Q18" s="7">
        <f t="shared" si="4"/>
        <v>384</v>
      </c>
      <c r="R18" s="7">
        <f t="shared" si="5"/>
        <v>18</v>
      </c>
      <c r="S18" s="8">
        <v>2</v>
      </c>
      <c r="T18" s="7">
        <f>(Q18/Building!D$2)*R18*S18</f>
        <v>345.59999999999997</v>
      </c>
      <c r="U18" s="6"/>
      <c r="V18" s="7">
        <f t="shared" si="6"/>
        <v>480</v>
      </c>
      <c r="W18" s="7">
        <f t="shared" si="7"/>
        <v>28</v>
      </c>
      <c r="X18" s="6">
        <v>2</v>
      </c>
      <c r="Y18" s="7">
        <f>(V18/Building!D$2)*W18*X18</f>
        <v>672</v>
      </c>
    </row>
    <row r="19" spans="1:25" ht="17.25" customHeight="1">
      <c r="A19" s="7">
        <v>17</v>
      </c>
      <c r="B19" s="7">
        <f t="shared" si="8"/>
        <v>195</v>
      </c>
      <c r="C19" s="7">
        <f>INT(C$3+LOG10(C$3+POWER(2,A18)))</f>
        <v>14</v>
      </c>
      <c r="D19" s="7">
        <v>2</v>
      </c>
      <c r="E19" s="7">
        <f>(B19/Building!D$2)*C19*D19</f>
        <v>136.5</v>
      </c>
      <c r="F19" s="7"/>
      <c r="G19" s="7">
        <f t="shared" si="0"/>
        <v>292</v>
      </c>
      <c r="H19" s="7">
        <f t="shared" si="1"/>
        <v>8</v>
      </c>
      <c r="I19" s="7">
        <v>2</v>
      </c>
      <c r="J19" s="7">
        <f>(G19/Building!D$2)*H19*I19</f>
        <v>116.8</v>
      </c>
      <c r="K19" s="8"/>
      <c r="L19" s="7">
        <f t="shared" si="2"/>
        <v>97</v>
      </c>
      <c r="M19" s="7">
        <f t="shared" si="3"/>
        <v>18</v>
      </c>
      <c r="N19" s="6">
        <v>4</v>
      </c>
      <c r="O19" s="7">
        <f>(L19/Building!D$2)*M19*N19</f>
        <v>174.6</v>
      </c>
      <c r="P19" s="6"/>
      <c r="Q19" s="7">
        <f t="shared" si="4"/>
        <v>390</v>
      </c>
      <c r="R19" s="7">
        <f t="shared" si="5"/>
        <v>18</v>
      </c>
      <c r="S19" s="8">
        <v>2</v>
      </c>
      <c r="T19" s="7">
        <f>(Q19/Building!D$2)*R19*S19</f>
        <v>351</v>
      </c>
      <c r="U19" s="6"/>
      <c r="V19" s="7">
        <f t="shared" si="6"/>
        <v>487</v>
      </c>
      <c r="W19" s="7">
        <f t="shared" si="7"/>
        <v>28</v>
      </c>
      <c r="X19" s="6">
        <v>2</v>
      </c>
      <c r="Y19" s="7">
        <f>(V19/Building!D$2)*W19*X19</f>
        <v>681.80000000000007</v>
      </c>
    </row>
    <row r="20" spans="1:25" ht="17.25" customHeight="1">
      <c r="A20" s="7">
        <v>18</v>
      </c>
      <c r="B20" s="7">
        <f t="shared" si="8"/>
        <v>197</v>
      </c>
      <c r="C20" s="7">
        <f>INT(C$3+LOG10(C$3+POWER(2,A19)))</f>
        <v>15</v>
      </c>
      <c r="D20" s="7">
        <v>2</v>
      </c>
      <c r="E20" s="7">
        <f>(B20/Building!D$2)*C20*D20</f>
        <v>147.75</v>
      </c>
      <c r="F20" s="7"/>
      <c r="G20" s="7">
        <f t="shared" si="0"/>
        <v>295</v>
      </c>
      <c r="H20" s="7">
        <f t="shared" si="1"/>
        <v>9</v>
      </c>
      <c r="I20" s="7">
        <v>2</v>
      </c>
      <c r="J20" s="7">
        <f>(G20/Building!D$2)*H20*I20</f>
        <v>132.75</v>
      </c>
      <c r="K20" s="8"/>
      <c r="L20" s="7">
        <f t="shared" si="2"/>
        <v>98</v>
      </c>
      <c r="M20" s="7">
        <f t="shared" si="3"/>
        <v>19</v>
      </c>
      <c r="N20" s="6">
        <v>4</v>
      </c>
      <c r="O20" s="7">
        <f>(L20/Building!D$2)*M20*N20</f>
        <v>186.20000000000002</v>
      </c>
      <c r="P20" s="6"/>
      <c r="Q20" s="7">
        <f t="shared" si="4"/>
        <v>394</v>
      </c>
      <c r="R20" s="7">
        <f t="shared" si="5"/>
        <v>19</v>
      </c>
      <c r="S20" s="8">
        <v>2</v>
      </c>
      <c r="T20" s="7">
        <f>(Q20/Building!D$2)*R20*S20</f>
        <v>374.3</v>
      </c>
      <c r="U20" s="6"/>
      <c r="V20" s="7">
        <f t="shared" si="6"/>
        <v>492</v>
      </c>
      <c r="W20" s="7">
        <f t="shared" si="7"/>
        <v>30</v>
      </c>
      <c r="X20" s="6">
        <v>2</v>
      </c>
      <c r="Y20" s="7">
        <f>(V20/Building!D$2)*W20*X20</f>
        <v>738</v>
      </c>
    </row>
    <row r="21" spans="1:25" ht="17.25" customHeight="1">
      <c r="A21" s="7">
        <v>19</v>
      </c>
      <c r="B21" s="7">
        <f t="shared" si="8"/>
        <v>200</v>
      </c>
      <c r="C21" s="7">
        <f>INT(C$3+LOG10(C$3+POWER(2,A20)))</f>
        <v>15</v>
      </c>
      <c r="D21" s="7">
        <v>2</v>
      </c>
      <c r="E21" s="7">
        <f>(B21/Building!D$2)*C21*D21</f>
        <v>150</v>
      </c>
      <c r="F21" s="7"/>
      <c r="G21" s="7">
        <f t="shared" si="0"/>
        <v>300</v>
      </c>
      <c r="H21" s="7">
        <f t="shared" si="1"/>
        <v>9</v>
      </c>
      <c r="I21" s="7">
        <v>2</v>
      </c>
      <c r="J21" s="7">
        <f>(G21/Building!D$2)*H21*I21</f>
        <v>135</v>
      </c>
      <c r="K21" s="8"/>
      <c r="L21" s="7">
        <f t="shared" si="2"/>
        <v>100</v>
      </c>
      <c r="M21" s="7">
        <f t="shared" si="3"/>
        <v>19</v>
      </c>
      <c r="N21" s="6">
        <v>4</v>
      </c>
      <c r="O21" s="7">
        <f>(L21/Building!D$2)*M21*N21</f>
        <v>190</v>
      </c>
      <c r="P21" s="6"/>
      <c r="Q21" s="7">
        <f t="shared" si="4"/>
        <v>400</v>
      </c>
      <c r="R21" s="7">
        <f t="shared" si="5"/>
        <v>19</v>
      </c>
      <c r="S21" s="8">
        <v>2</v>
      </c>
      <c r="T21" s="7">
        <f>(Q21/Building!D$2)*R21*S21</f>
        <v>380</v>
      </c>
      <c r="U21" s="6"/>
      <c r="V21" s="7">
        <f t="shared" si="6"/>
        <v>500</v>
      </c>
      <c r="W21" s="7">
        <f t="shared" si="7"/>
        <v>30</v>
      </c>
      <c r="X21" s="6">
        <v>2</v>
      </c>
      <c r="Y21" s="7">
        <f>(V21/Building!D$2)*W21*X21</f>
        <v>750</v>
      </c>
    </row>
    <row r="22" spans="1:25" ht="17.25" customHeight="1">
      <c r="A22" s="7">
        <v>20</v>
      </c>
      <c r="B22" s="7">
        <f t="shared" si="8"/>
        <v>202</v>
      </c>
      <c r="C22" s="7">
        <f>INT(C$3+LOG10(C$3+POWER(2,A21)))</f>
        <v>15</v>
      </c>
      <c r="D22" s="7">
        <v>2</v>
      </c>
      <c r="E22" s="7">
        <f>(B22/Building!D$2)*C22*D22</f>
        <v>151.5</v>
      </c>
      <c r="F22" s="7"/>
      <c r="G22" s="7">
        <f t="shared" si="0"/>
        <v>303</v>
      </c>
      <c r="H22" s="7">
        <f t="shared" si="1"/>
        <v>9</v>
      </c>
      <c r="I22" s="7">
        <v>2</v>
      </c>
      <c r="J22" s="7">
        <f>(G22/Building!D$2)*H22*I22</f>
        <v>136.35</v>
      </c>
      <c r="K22" s="8"/>
      <c r="L22" s="7">
        <f t="shared" si="2"/>
        <v>101</v>
      </c>
      <c r="M22" s="7">
        <f t="shared" si="3"/>
        <v>19</v>
      </c>
      <c r="N22" s="6">
        <v>5</v>
      </c>
      <c r="O22" s="7">
        <f>(L22/Building!D$2)*M22*N22</f>
        <v>239.875</v>
      </c>
      <c r="P22" s="6"/>
      <c r="Q22" s="9">
        <f t="shared" si="4"/>
        <v>404</v>
      </c>
      <c r="R22" s="9">
        <f t="shared" si="5"/>
        <v>19</v>
      </c>
      <c r="S22" s="9">
        <v>2</v>
      </c>
      <c r="T22" s="9">
        <f>(Q22/Building!D$2)*R22*S22</f>
        <v>383.8</v>
      </c>
      <c r="U22" s="6"/>
      <c r="V22" s="9">
        <f t="shared" si="6"/>
        <v>505</v>
      </c>
      <c r="W22" s="9">
        <f t="shared" si="7"/>
        <v>30</v>
      </c>
      <c r="X22" s="9">
        <v>2</v>
      </c>
      <c r="Y22" s="9">
        <f>(V22/Building!D$2)*W22*X22</f>
        <v>757.5</v>
      </c>
    </row>
    <row r="23" spans="1:25" ht="17.25" customHeight="1">
      <c r="A23" s="7">
        <v>21</v>
      </c>
      <c r="B23" s="7">
        <f t="shared" si="8"/>
        <v>204</v>
      </c>
      <c r="C23" s="7">
        <f>INT(C$3+LOG10(C$3+POWER(2,A22)))</f>
        <v>16</v>
      </c>
      <c r="D23" s="7">
        <v>2</v>
      </c>
      <c r="E23" s="7">
        <f>(B23/Building!D$2)*C23*D23</f>
        <v>163.19999999999999</v>
      </c>
      <c r="F23" s="7"/>
      <c r="G23" s="7">
        <f t="shared" si="0"/>
        <v>306</v>
      </c>
      <c r="H23" s="7">
        <f t="shared" si="1"/>
        <v>9</v>
      </c>
      <c r="I23" s="7">
        <v>2</v>
      </c>
      <c r="J23" s="7">
        <f>(G23/Building!D$2)*H23*I23</f>
        <v>137.70000000000002</v>
      </c>
      <c r="K23" s="8"/>
      <c r="L23" s="7">
        <f t="shared" si="2"/>
        <v>102</v>
      </c>
      <c r="M23" s="7">
        <f t="shared" si="3"/>
        <v>20</v>
      </c>
      <c r="N23" s="6">
        <v>5</v>
      </c>
      <c r="O23" s="7">
        <f>(L23/Building!D$2)*M23*N23</f>
        <v>255</v>
      </c>
      <c r="P23" s="6"/>
      <c r="Q23" s="7">
        <f t="shared" si="4"/>
        <v>408</v>
      </c>
      <c r="R23" s="7">
        <f t="shared" si="5"/>
        <v>20</v>
      </c>
      <c r="S23" s="8">
        <v>3</v>
      </c>
      <c r="T23" s="7">
        <f>(Q23/Building!D$2)*R23*S23</f>
        <v>612</v>
      </c>
      <c r="U23" s="6"/>
      <c r="V23" s="7">
        <f t="shared" si="6"/>
        <v>510</v>
      </c>
      <c r="W23" s="7">
        <f t="shared" si="7"/>
        <v>32</v>
      </c>
      <c r="X23" s="6">
        <v>3</v>
      </c>
      <c r="Y23" s="7">
        <f>(V23/Building!D$2)*W23*X23</f>
        <v>1224</v>
      </c>
    </row>
    <row r="24" spans="1:25" ht="17.25" customHeight="1">
      <c r="A24" s="7">
        <v>22</v>
      </c>
      <c r="B24" s="7">
        <f t="shared" si="8"/>
        <v>206</v>
      </c>
      <c r="C24" s="7">
        <f>INT(C$3+LOG10(C$3+POWER(2,A23)))</f>
        <v>16</v>
      </c>
      <c r="D24" s="7">
        <v>2</v>
      </c>
      <c r="E24" s="7">
        <f>(B24/Building!D$2)*C24*D24</f>
        <v>164.8</v>
      </c>
      <c r="F24" s="7"/>
      <c r="G24" s="7">
        <f t="shared" si="0"/>
        <v>309</v>
      </c>
      <c r="H24" s="7">
        <f t="shared" si="1"/>
        <v>9</v>
      </c>
      <c r="I24" s="7">
        <v>2</v>
      </c>
      <c r="J24" s="7">
        <f>(G24/Building!D$2)*H24*I24</f>
        <v>139.04999999999998</v>
      </c>
      <c r="K24" s="8"/>
      <c r="L24" s="7">
        <f t="shared" si="2"/>
        <v>103</v>
      </c>
      <c r="M24" s="7">
        <f t="shared" si="3"/>
        <v>20</v>
      </c>
      <c r="N24" s="6">
        <v>5</v>
      </c>
      <c r="O24" s="7">
        <f>(L24/Building!D$2)*M24*N24</f>
        <v>257.5</v>
      </c>
      <c r="P24" s="6"/>
      <c r="Q24" s="7">
        <f t="shared" si="4"/>
        <v>412</v>
      </c>
      <c r="R24" s="7">
        <f t="shared" si="5"/>
        <v>20</v>
      </c>
      <c r="S24" s="8">
        <v>3</v>
      </c>
      <c r="T24" s="7">
        <f>(Q24/Building!D$2)*R24*S24</f>
        <v>618</v>
      </c>
      <c r="U24" s="6"/>
      <c r="V24" s="7">
        <f t="shared" si="6"/>
        <v>515</v>
      </c>
      <c r="W24" s="7">
        <f t="shared" si="7"/>
        <v>32</v>
      </c>
      <c r="X24" s="6">
        <v>3</v>
      </c>
      <c r="Y24" s="7">
        <f>(V24/Building!D$2)*W24*X24</f>
        <v>1236</v>
      </c>
    </row>
    <row r="25" spans="1:25" ht="17.25" customHeight="1">
      <c r="A25" s="7">
        <v>23</v>
      </c>
      <c r="B25" s="7">
        <f t="shared" si="8"/>
        <v>207</v>
      </c>
      <c r="C25" s="7">
        <f>INT(C$3+LOG10(C$3+POWER(2,A24)))</f>
        <v>16</v>
      </c>
      <c r="D25" s="7">
        <v>2</v>
      </c>
      <c r="E25" s="7">
        <f>(B25/Building!D$2)*C25*D25</f>
        <v>165.6</v>
      </c>
      <c r="F25" s="7"/>
      <c r="G25" s="7">
        <f t="shared" si="0"/>
        <v>310</v>
      </c>
      <c r="H25" s="7">
        <f t="shared" si="1"/>
        <v>9</v>
      </c>
      <c r="I25" s="7">
        <v>2</v>
      </c>
      <c r="J25" s="7">
        <f>(G25/Building!D$2)*H25*I25</f>
        <v>139.5</v>
      </c>
      <c r="K25" s="8"/>
      <c r="L25" s="7">
        <f t="shared" si="2"/>
        <v>103</v>
      </c>
      <c r="M25" s="7">
        <f t="shared" si="3"/>
        <v>20</v>
      </c>
      <c r="N25" s="6">
        <v>5</v>
      </c>
      <c r="O25" s="7">
        <f>(L25/Building!D$2)*M25*N25</f>
        <v>257.5</v>
      </c>
      <c r="P25" s="6"/>
      <c r="Q25" s="7">
        <f t="shared" si="4"/>
        <v>414</v>
      </c>
      <c r="R25" s="7">
        <f t="shared" si="5"/>
        <v>20</v>
      </c>
      <c r="S25" s="8">
        <v>3</v>
      </c>
      <c r="T25" s="7">
        <f>(Q25/Building!D$2)*R25*S25</f>
        <v>621</v>
      </c>
      <c r="U25" s="6"/>
      <c r="V25" s="7">
        <f t="shared" si="6"/>
        <v>517</v>
      </c>
      <c r="W25" s="7">
        <f t="shared" si="7"/>
        <v>32</v>
      </c>
      <c r="X25" s="6">
        <v>3</v>
      </c>
      <c r="Y25" s="7">
        <f>(V25/Building!D$2)*W25*X25</f>
        <v>1240.8000000000002</v>
      </c>
    </row>
    <row r="26" spans="1:25" ht="17.25" customHeight="1">
      <c r="A26" s="7">
        <v>24</v>
      </c>
      <c r="B26" s="7">
        <f t="shared" si="8"/>
        <v>209</v>
      </c>
      <c r="C26" s="7">
        <f>INT(C$3+LOG10(C$3+POWER(2,A25)))</f>
        <v>16</v>
      </c>
      <c r="D26" s="7">
        <v>2</v>
      </c>
      <c r="E26" s="7">
        <f>(B26/Building!D$2)*C26*D26</f>
        <v>167.2</v>
      </c>
      <c r="F26" s="7"/>
      <c r="G26" s="7">
        <f t="shared" si="0"/>
        <v>313</v>
      </c>
      <c r="H26" s="7">
        <f t="shared" si="1"/>
        <v>9</v>
      </c>
      <c r="I26" s="7">
        <v>2</v>
      </c>
      <c r="J26" s="7">
        <f>(G26/Building!D$2)*H26*I26</f>
        <v>140.85</v>
      </c>
      <c r="K26" s="8"/>
      <c r="L26" s="7">
        <f t="shared" si="2"/>
        <v>104</v>
      </c>
      <c r="M26" s="7">
        <f t="shared" si="3"/>
        <v>20</v>
      </c>
      <c r="N26" s="6">
        <v>5</v>
      </c>
      <c r="O26" s="7">
        <f>(L26/Building!D$2)*M26*N26</f>
        <v>260</v>
      </c>
      <c r="P26" s="6"/>
      <c r="Q26" s="7">
        <f t="shared" si="4"/>
        <v>418</v>
      </c>
      <c r="R26" s="7">
        <f t="shared" si="5"/>
        <v>20</v>
      </c>
      <c r="S26" s="8">
        <v>3</v>
      </c>
      <c r="T26" s="7">
        <f>(Q26/Building!D$2)*R26*S26</f>
        <v>627</v>
      </c>
      <c r="U26" s="6"/>
      <c r="V26" s="7">
        <f t="shared" si="6"/>
        <v>522</v>
      </c>
      <c r="W26" s="7">
        <f t="shared" si="7"/>
        <v>32</v>
      </c>
      <c r="X26" s="6">
        <v>3</v>
      </c>
      <c r="Y26" s="7">
        <f>(V26/Building!D$2)*W26*X26</f>
        <v>1252.8000000000002</v>
      </c>
    </row>
    <row r="27" spans="1:25" ht="17.25" customHeight="1">
      <c r="A27" s="7">
        <v>25</v>
      </c>
      <c r="B27" s="7">
        <f t="shared" si="8"/>
        <v>211</v>
      </c>
      <c r="C27" s="7">
        <f>INT(C$3+LOG10(C$3+POWER(2,A26)))</f>
        <v>17</v>
      </c>
      <c r="D27" s="7">
        <v>2</v>
      </c>
      <c r="E27" s="7">
        <f>(B27/Building!D$2)*C27*D27</f>
        <v>179.35000000000002</v>
      </c>
      <c r="F27" s="7"/>
      <c r="G27" s="7">
        <f t="shared" si="0"/>
        <v>316</v>
      </c>
      <c r="H27" s="7">
        <f t="shared" si="1"/>
        <v>10</v>
      </c>
      <c r="I27" s="7">
        <v>2</v>
      </c>
      <c r="J27" s="7">
        <f>(G27/Building!D$2)*H27*I27</f>
        <v>158</v>
      </c>
      <c r="K27" s="8"/>
      <c r="L27" s="7">
        <f t="shared" si="2"/>
        <v>105</v>
      </c>
      <c r="M27" s="7">
        <f t="shared" si="3"/>
        <v>22</v>
      </c>
      <c r="N27" s="6">
        <v>5</v>
      </c>
      <c r="O27" s="7">
        <f>(L27/Building!D$2)*M27*N27</f>
        <v>288.75</v>
      </c>
      <c r="P27" s="6"/>
      <c r="Q27" s="9">
        <f t="shared" si="4"/>
        <v>422</v>
      </c>
      <c r="R27" s="9">
        <f t="shared" si="5"/>
        <v>22</v>
      </c>
      <c r="S27" s="9">
        <v>3</v>
      </c>
      <c r="T27" s="9">
        <f>(Q27/Building!D$2)*R27*S27</f>
        <v>696.30000000000007</v>
      </c>
      <c r="U27" s="6"/>
      <c r="V27" s="7">
        <f t="shared" si="6"/>
        <v>527</v>
      </c>
      <c r="W27" s="7">
        <f t="shared" si="7"/>
        <v>34</v>
      </c>
      <c r="X27" s="6">
        <v>3</v>
      </c>
      <c r="Y27" s="7">
        <f>(V27/Building!D$2)*W27*X27</f>
        <v>1343.8500000000001</v>
      </c>
    </row>
    <row r="28" spans="1:25" ht="17.25" customHeight="1">
      <c r="A28" s="7">
        <v>26</v>
      </c>
      <c r="B28" s="7">
        <f t="shared" si="8"/>
        <v>213</v>
      </c>
      <c r="C28" s="7">
        <f>INT(C$3+LOG10(C$3+POWER(2,A27)))</f>
        <v>17</v>
      </c>
      <c r="D28" s="7">
        <v>2</v>
      </c>
      <c r="E28" s="7">
        <f>(B28/Building!D$2)*C28*D28</f>
        <v>181.05</v>
      </c>
      <c r="F28" s="7"/>
      <c r="G28" s="7">
        <f t="shared" si="0"/>
        <v>319</v>
      </c>
      <c r="H28" s="7">
        <f t="shared" si="1"/>
        <v>10</v>
      </c>
      <c r="I28" s="7">
        <v>2</v>
      </c>
      <c r="J28" s="7">
        <f>(G28/Building!D$2)*H28*I28</f>
        <v>159.5</v>
      </c>
      <c r="K28" s="8"/>
      <c r="L28" s="7">
        <f t="shared" si="2"/>
        <v>106</v>
      </c>
      <c r="M28" s="7">
        <f t="shared" si="3"/>
        <v>22</v>
      </c>
      <c r="N28" s="6">
        <v>5</v>
      </c>
      <c r="O28" s="7">
        <f>(L28/Building!D$2)*M28*N28</f>
        <v>291.5</v>
      </c>
      <c r="P28" s="6"/>
      <c r="Q28" s="7">
        <f t="shared" si="4"/>
        <v>426</v>
      </c>
      <c r="R28" s="7">
        <f t="shared" si="5"/>
        <v>22</v>
      </c>
      <c r="S28" s="8">
        <v>3</v>
      </c>
      <c r="T28" s="7">
        <f>(Q28/Building!D$2)*R28*S28</f>
        <v>702.90000000000009</v>
      </c>
      <c r="U28" s="6"/>
      <c r="V28" s="7">
        <f t="shared" si="6"/>
        <v>532</v>
      </c>
      <c r="W28" s="7">
        <f t="shared" si="7"/>
        <v>34</v>
      </c>
      <c r="X28" s="6">
        <v>3</v>
      </c>
      <c r="Y28" s="7">
        <f>(V28/Building!D$2)*W28*X28</f>
        <v>1356.6000000000001</v>
      </c>
    </row>
    <row r="29" spans="1:25" ht="17.25" customHeight="1">
      <c r="A29" s="7">
        <v>27</v>
      </c>
      <c r="B29" s="7">
        <f t="shared" si="8"/>
        <v>214</v>
      </c>
      <c r="C29" s="7">
        <f>INT(C$3+LOG10(C$3+POWER(2,A28)))</f>
        <v>17</v>
      </c>
      <c r="D29" s="7">
        <v>2</v>
      </c>
      <c r="E29" s="7">
        <f>(B29/Building!D$2)*C29*D29</f>
        <v>181.89999999999998</v>
      </c>
      <c r="F29" s="7"/>
      <c r="G29" s="7">
        <f t="shared" si="0"/>
        <v>321</v>
      </c>
      <c r="H29" s="7">
        <f t="shared" si="1"/>
        <v>10</v>
      </c>
      <c r="I29" s="7">
        <v>2</v>
      </c>
      <c r="J29" s="7">
        <f>(G29/Building!D$2)*H29*I29</f>
        <v>160.5</v>
      </c>
      <c r="K29" s="8"/>
      <c r="L29" s="7">
        <f t="shared" si="2"/>
        <v>107</v>
      </c>
      <c r="M29" s="7">
        <f t="shared" si="3"/>
        <v>22</v>
      </c>
      <c r="N29" s="6">
        <v>5</v>
      </c>
      <c r="O29" s="7">
        <f>(L29/Building!D$2)*M29*N29</f>
        <v>294.25</v>
      </c>
      <c r="P29" s="6"/>
      <c r="Q29" s="7">
        <f t="shared" si="4"/>
        <v>428</v>
      </c>
      <c r="R29" s="7">
        <f t="shared" si="5"/>
        <v>22</v>
      </c>
      <c r="S29" s="8">
        <v>3</v>
      </c>
      <c r="T29" s="7">
        <f>(Q29/Building!D$2)*R29*S29</f>
        <v>706.19999999999993</v>
      </c>
      <c r="U29" s="6"/>
      <c r="V29" s="7">
        <f t="shared" si="6"/>
        <v>535</v>
      </c>
      <c r="W29" s="7">
        <f t="shared" si="7"/>
        <v>34</v>
      </c>
      <c r="X29" s="6">
        <v>3</v>
      </c>
      <c r="Y29" s="7">
        <f>(V29/Building!D$2)*W29*X29</f>
        <v>1364.25</v>
      </c>
    </row>
    <row r="30" spans="1:25" ht="17.25" customHeight="1">
      <c r="A30" s="7">
        <v>28</v>
      </c>
      <c r="B30" s="7">
        <f t="shared" si="8"/>
        <v>216</v>
      </c>
      <c r="C30" s="7">
        <f>INT(C$3+LOG10(C$3+POWER(2,A29)))</f>
        <v>18</v>
      </c>
      <c r="D30" s="7">
        <v>2</v>
      </c>
      <c r="E30" s="7">
        <f>(B30/Building!D$2)*C30*D30</f>
        <v>194.4</v>
      </c>
      <c r="F30" s="7"/>
      <c r="G30" s="7">
        <f t="shared" si="0"/>
        <v>324</v>
      </c>
      <c r="H30" s="7">
        <f t="shared" si="1"/>
        <v>10</v>
      </c>
      <c r="I30" s="7">
        <v>2</v>
      </c>
      <c r="J30" s="7">
        <f>(G30/Building!D$2)*H30*I30</f>
        <v>162</v>
      </c>
      <c r="K30" s="8"/>
      <c r="L30" s="7">
        <f t="shared" si="2"/>
        <v>108</v>
      </c>
      <c r="M30" s="7">
        <f t="shared" si="3"/>
        <v>23</v>
      </c>
      <c r="N30" s="6">
        <v>5</v>
      </c>
      <c r="O30" s="7">
        <f>(L30/Building!D$2)*M30*N30</f>
        <v>310.5</v>
      </c>
      <c r="P30" s="6"/>
      <c r="Q30" s="7">
        <f t="shared" si="4"/>
        <v>432</v>
      </c>
      <c r="R30" s="7">
        <f t="shared" si="5"/>
        <v>23</v>
      </c>
      <c r="S30" s="8">
        <v>3</v>
      </c>
      <c r="T30" s="7">
        <f>(Q30/Building!D$2)*R30*S30</f>
        <v>745.2</v>
      </c>
      <c r="U30" s="6"/>
      <c r="V30" s="7">
        <f t="shared" si="6"/>
        <v>540</v>
      </c>
      <c r="W30" s="7">
        <f t="shared" si="7"/>
        <v>36</v>
      </c>
      <c r="X30" s="6">
        <v>3</v>
      </c>
      <c r="Y30" s="7">
        <f>(V30/Building!D$2)*W30*X30</f>
        <v>1458</v>
      </c>
    </row>
    <row r="31" spans="1:25" ht="17.25" customHeight="1">
      <c r="A31" s="7">
        <v>29</v>
      </c>
      <c r="B31" s="7">
        <f t="shared" si="8"/>
        <v>217</v>
      </c>
      <c r="C31" s="7">
        <f>INT(C$3+LOG10(C$3+POWER(2,A30)))</f>
        <v>18</v>
      </c>
      <c r="D31" s="7">
        <v>2</v>
      </c>
      <c r="E31" s="7">
        <f>(B31/Building!D$2)*C31*D31</f>
        <v>195.29999999999998</v>
      </c>
      <c r="F31" s="7"/>
      <c r="G31" s="7">
        <f t="shared" si="0"/>
        <v>325</v>
      </c>
      <c r="H31" s="7">
        <f t="shared" si="1"/>
        <v>10</v>
      </c>
      <c r="I31" s="7">
        <v>2</v>
      </c>
      <c r="J31" s="7">
        <f>(G31/Building!D$2)*H31*I31</f>
        <v>162.5</v>
      </c>
      <c r="K31" s="8"/>
      <c r="L31" s="7">
        <f t="shared" si="2"/>
        <v>108</v>
      </c>
      <c r="M31" s="7">
        <f t="shared" si="3"/>
        <v>23</v>
      </c>
      <c r="N31" s="6">
        <v>5</v>
      </c>
      <c r="O31" s="7">
        <f>(L31/Building!D$2)*M31*N31</f>
        <v>310.5</v>
      </c>
      <c r="P31" s="6"/>
      <c r="Q31" s="7">
        <f t="shared" si="4"/>
        <v>434</v>
      </c>
      <c r="R31" s="7">
        <f t="shared" si="5"/>
        <v>23</v>
      </c>
      <c r="S31" s="8">
        <v>3</v>
      </c>
      <c r="T31" s="7">
        <f>(Q31/Building!D$2)*R31*S31</f>
        <v>748.65</v>
      </c>
      <c r="U31" s="6"/>
      <c r="V31" s="7">
        <f t="shared" si="6"/>
        <v>542</v>
      </c>
      <c r="W31" s="7">
        <f t="shared" si="7"/>
        <v>36</v>
      </c>
      <c r="X31" s="6">
        <v>3</v>
      </c>
      <c r="Y31" s="7">
        <f>(V31/Building!D$2)*W31*X31</f>
        <v>1463.4</v>
      </c>
    </row>
    <row r="32" spans="1:25" ht="17.25" customHeight="1">
      <c r="A32" s="7">
        <v>30</v>
      </c>
      <c r="B32" s="7">
        <f t="shared" si="8"/>
        <v>219</v>
      </c>
      <c r="C32" s="7">
        <f>INT(C$3+LOG10(C$3+POWER(2,A31)))</f>
        <v>18</v>
      </c>
      <c r="D32" s="7">
        <v>2</v>
      </c>
      <c r="E32" s="7">
        <f>(B32/Building!D$2)*C32*D32</f>
        <v>197.1</v>
      </c>
      <c r="F32" s="7"/>
      <c r="G32" s="7">
        <f t="shared" si="0"/>
        <v>328</v>
      </c>
      <c r="H32" s="7">
        <f t="shared" si="1"/>
        <v>10</v>
      </c>
      <c r="I32" s="7">
        <v>2</v>
      </c>
      <c r="J32" s="7">
        <f>(G32/Building!D$2)*H32*I32</f>
        <v>164</v>
      </c>
      <c r="K32" s="8"/>
      <c r="L32" s="7">
        <f t="shared" si="2"/>
        <v>109</v>
      </c>
      <c r="M32" s="7">
        <f t="shared" si="3"/>
        <v>23</v>
      </c>
      <c r="N32" s="6">
        <v>5</v>
      </c>
      <c r="O32" s="7">
        <f>(L32/Building!D$2)*M32*N32</f>
        <v>313.375</v>
      </c>
      <c r="P32" s="6"/>
      <c r="Q32" s="9">
        <f t="shared" si="4"/>
        <v>438</v>
      </c>
      <c r="R32" s="9">
        <f t="shared" si="5"/>
        <v>23</v>
      </c>
      <c r="S32" s="9">
        <v>3</v>
      </c>
      <c r="T32" s="9">
        <f>(Q32/Building!D$2)*R32*S32</f>
        <v>755.55</v>
      </c>
      <c r="U32" s="6"/>
      <c r="V32" s="9">
        <f t="shared" si="6"/>
        <v>547</v>
      </c>
      <c r="W32" s="9">
        <f t="shared" si="7"/>
        <v>36</v>
      </c>
      <c r="X32" s="9">
        <v>3</v>
      </c>
      <c r="Y32" s="9">
        <f>(V32/Building!D$2)*W32*X32</f>
        <v>1476.9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</sheetData>
  <mergeCells count="5">
    <mergeCell ref="B1:E1"/>
    <mergeCell ref="V1:Y1"/>
    <mergeCell ref="Q1:T1"/>
    <mergeCell ref="L1:O1"/>
    <mergeCell ref="G1:J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B7186-3E9B-4949-B26B-0A4221B28767}">
  <dimension ref="A1:I35"/>
  <sheetViews>
    <sheetView topLeftCell="B1" workbookViewId="0">
      <selection activeCell="I2" sqref="I2:I31"/>
    </sheetView>
  </sheetViews>
  <sheetFormatPr defaultRowHeight="12"/>
  <cols>
    <col min="1" max="1" width="11.7109375" customWidth="1"/>
    <col min="2" max="2" width="33.28515625" customWidth="1"/>
    <col min="3" max="3" width="30.42578125" customWidth="1"/>
    <col min="4" max="4" width="27.5703125" customWidth="1"/>
    <col min="5" max="5" width="24" customWidth="1"/>
    <col min="6" max="6" width="21.42578125" customWidth="1"/>
    <col min="7" max="7" width="32.42578125" customWidth="1"/>
    <col min="8" max="8" width="29" customWidth="1"/>
    <col min="9" max="9" width="23.42578125" customWidth="1"/>
  </cols>
  <sheetData>
    <row r="1" spans="1:9">
      <c r="A1" s="11" t="s">
        <v>5</v>
      </c>
      <c r="B1" s="11" t="s">
        <v>22</v>
      </c>
      <c r="C1" s="11" t="s">
        <v>23</v>
      </c>
      <c r="D1" s="11" t="s">
        <v>24</v>
      </c>
      <c r="E1" s="11" t="s">
        <v>25</v>
      </c>
      <c r="F1" s="11" t="s">
        <v>26</v>
      </c>
      <c r="G1" s="11" t="s">
        <v>8</v>
      </c>
      <c r="H1" s="11" t="s">
        <v>9</v>
      </c>
      <c r="I1" s="11" t="s">
        <v>30</v>
      </c>
    </row>
    <row r="2" spans="1:9">
      <c r="A2" s="11">
        <v>1</v>
      </c>
      <c r="B2" s="11">
        <v>2</v>
      </c>
      <c r="C2" s="11">
        <v>0</v>
      </c>
      <c r="D2" s="11">
        <v>0</v>
      </c>
      <c r="E2" s="11">
        <v>0</v>
      </c>
      <c r="F2" s="11">
        <v>0</v>
      </c>
      <c r="G2" s="11">
        <f>B2*Enemy!E3+C2*Enemy!J3+D2*Enemy!O3+E2*Enemy!T3+F2*Enemy!Y3</f>
        <v>100</v>
      </c>
      <c r="H2" s="11">
        <f>G2*3</f>
        <v>300</v>
      </c>
      <c r="I2" s="11">
        <f>B2*Enemy!C3+C2*Enemy!H3+D2*Enemy!M3+E2*Enemy!R3+F2*Enemy!W3</f>
        <v>20</v>
      </c>
    </row>
    <row r="3" spans="1:9">
      <c r="A3" s="11">
        <v>2</v>
      </c>
      <c r="B3" s="11">
        <v>2</v>
      </c>
      <c r="C3" s="11">
        <v>0</v>
      </c>
      <c r="D3" s="11">
        <v>0</v>
      </c>
      <c r="E3" s="11">
        <v>0</v>
      </c>
      <c r="F3" s="11">
        <v>0</v>
      </c>
      <c r="G3" s="11">
        <f>B3*Enemy!E4+C3*Enemy!J4+D3*Enemy!O4+E3*Enemy!T4+F3*Enemy!Y4</f>
        <v>128.69999999999999</v>
      </c>
      <c r="H3" s="11">
        <f t="shared" ref="H3:H31" si="0">G3*3</f>
        <v>386.09999999999997</v>
      </c>
      <c r="I3" s="11">
        <f>B3*Enemy!C4+C3*Enemy!H4+D3*Enemy!M4+E3*Enemy!R4+F3*Enemy!W4</f>
        <v>22</v>
      </c>
    </row>
    <row r="4" spans="1:9">
      <c r="A4" s="11">
        <v>3</v>
      </c>
      <c r="B4" s="11">
        <v>2</v>
      </c>
      <c r="C4" s="11">
        <v>1</v>
      </c>
      <c r="D4" s="11">
        <v>0</v>
      </c>
      <c r="E4" s="11">
        <v>0</v>
      </c>
      <c r="F4" s="11">
        <v>0</v>
      </c>
      <c r="G4" s="11">
        <f>B4*Enemy!E5+C4*Enemy!J5+D4*Enemy!O5+E4*Enemy!T5+F4*Enemy!Y5</f>
        <v>172.25</v>
      </c>
      <c r="H4" s="11">
        <f t="shared" si="0"/>
        <v>516.75</v>
      </c>
      <c r="I4" s="11">
        <f>B4*Enemy!C5+C4*Enemy!H5+D4*Enemy!M5+E4*Enemy!R5+F4*Enemy!W5</f>
        <v>28</v>
      </c>
    </row>
    <row r="5" spans="1:9">
      <c r="A5" s="11">
        <v>4</v>
      </c>
      <c r="B5" s="11">
        <v>2</v>
      </c>
      <c r="C5" s="11">
        <v>1</v>
      </c>
      <c r="D5" s="11">
        <v>1</v>
      </c>
      <c r="E5" s="11">
        <v>0</v>
      </c>
      <c r="F5" s="11">
        <v>0</v>
      </c>
      <c r="G5" s="11">
        <f>B5*Enemy!E6+C5*Enemy!J6+D5*Enemy!O6+E5*Enemy!T6+F5*Enemy!Y6</f>
        <v>251.37500000000003</v>
      </c>
      <c r="H5" s="11">
        <f t="shared" si="0"/>
        <v>754.12500000000011</v>
      </c>
      <c r="I5" s="11">
        <f>B5*Enemy!C6+C5*Enemy!H6+D5*Enemy!M6+E5*Enemy!R6+F5*Enemy!W6</f>
        <v>41</v>
      </c>
    </row>
    <row r="6" spans="1:9">
      <c r="A6" s="11">
        <v>5</v>
      </c>
      <c r="B6" s="11">
        <v>2</v>
      </c>
      <c r="C6" s="11">
        <v>1</v>
      </c>
      <c r="D6" s="11">
        <v>1</v>
      </c>
      <c r="E6" s="11">
        <v>1</v>
      </c>
      <c r="F6" s="11">
        <v>0</v>
      </c>
      <c r="G6" s="11">
        <f>B6*Enemy!E7+C6*Enemy!J7+D6*Enemy!O7+E6*Enemy!T7+F6*Enemy!Y7</f>
        <v>456.97500000000002</v>
      </c>
      <c r="H6" s="11">
        <f t="shared" si="0"/>
        <v>1370.9250000000002</v>
      </c>
      <c r="I6" s="11">
        <f>B6*Enemy!C7+C6*Enemy!H7+D6*Enemy!M7+E6*Enemy!R7+F6*Enemy!W7</f>
        <v>54</v>
      </c>
    </row>
    <row r="7" spans="1:9">
      <c r="A7" s="11">
        <v>6</v>
      </c>
      <c r="B7" s="11">
        <v>2</v>
      </c>
      <c r="C7" s="11">
        <v>2</v>
      </c>
      <c r="D7" s="11">
        <v>2</v>
      </c>
      <c r="E7" s="11">
        <v>0</v>
      </c>
      <c r="F7" s="11">
        <v>0</v>
      </c>
      <c r="G7" s="11">
        <f>B7*Enemy!E8+C7*Enemy!J8+D7*Enemy!O8+E7*Enemy!T8+F7*Enemy!Y8</f>
        <v>388.85</v>
      </c>
      <c r="H7" s="11">
        <f t="shared" si="0"/>
        <v>1166.5500000000002</v>
      </c>
      <c r="I7" s="11">
        <f>B7*Enemy!C8+C7*Enemy!H8+D7*Enemy!M8+E7*Enemy!R8+F7*Enemy!W8</f>
        <v>60</v>
      </c>
    </row>
    <row r="8" spans="1:9">
      <c r="A8" s="11">
        <v>7</v>
      </c>
      <c r="B8" s="11">
        <v>2</v>
      </c>
      <c r="C8" s="11">
        <v>2</v>
      </c>
      <c r="D8" s="11">
        <v>2</v>
      </c>
      <c r="E8" s="11">
        <v>0</v>
      </c>
      <c r="F8" s="11">
        <v>0</v>
      </c>
      <c r="G8" s="11">
        <f>B8*Enemy!E9+C8*Enemy!J9+D8*Enemy!O9+E8*Enemy!T9+F8*Enemy!Y9</f>
        <v>404</v>
      </c>
      <c r="H8" s="11">
        <f t="shared" si="0"/>
        <v>1212</v>
      </c>
      <c r="I8" s="11">
        <f>B8*Enemy!C9+C8*Enemy!H9+D8*Enemy!M9+E8*Enemy!R9+F8*Enemy!W9</f>
        <v>60</v>
      </c>
    </row>
    <row r="9" spans="1:9">
      <c r="A9" s="11">
        <v>8</v>
      </c>
      <c r="B9" s="11">
        <v>3</v>
      </c>
      <c r="C9" s="11">
        <v>2</v>
      </c>
      <c r="D9" s="11">
        <v>2</v>
      </c>
      <c r="E9" s="11">
        <v>0</v>
      </c>
      <c r="F9" s="11">
        <v>0</v>
      </c>
      <c r="G9" s="11">
        <f>B9*Enemy!E10+C9*Enemy!J10+D9*Enemy!O10+E9*Enemy!T10+F9*Enemy!Y10</f>
        <v>555.65</v>
      </c>
      <c r="H9" s="11">
        <f t="shared" si="0"/>
        <v>1666.9499999999998</v>
      </c>
      <c r="I9" s="11">
        <f>B9*Enemy!C10+C9*Enemy!H10+D9*Enemy!M10+E9*Enemy!R10+F9*Enemy!W10</f>
        <v>78</v>
      </c>
    </row>
    <row r="10" spans="1:9">
      <c r="A10" s="11">
        <v>9</v>
      </c>
      <c r="B10" s="11">
        <v>3</v>
      </c>
      <c r="C10" s="11">
        <v>2</v>
      </c>
      <c r="D10" s="11">
        <v>3</v>
      </c>
      <c r="E10" s="11">
        <v>0</v>
      </c>
      <c r="F10" s="11">
        <v>0</v>
      </c>
      <c r="G10" s="11">
        <f>B10*Enemy!E11+C10*Enemy!J11+D10*Enemy!O11+E10*Enemy!T11+F10*Enemy!Y11</f>
        <v>770.75</v>
      </c>
      <c r="H10" s="11">
        <f t="shared" si="0"/>
        <v>2312.25</v>
      </c>
      <c r="I10" s="11">
        <f>B10*Enemy!C11+C10*Enemy!H11+D10*Enemy!M11+E10*Enemy!R11+F10*Enemy!W11</f>
        <v>95</v>
      </c>
    </row>
    <row r="11" spans="1:9">
      <c r="A11" s="11">
        <v>10</v>
      </c>
      <c r="B11" s="11">
        <v>3</v>
      </c>
      <c r="C11" s="11">
        <v>0</v>
      </c>
      <c r="D11" s="11">
        <v>0</v>
      </c>
      <c r="E11" s="11">
        <v>2</v>
      </c>
      <c r="F11" s="11">
        <v>1</v>
      </c>
      <c r="G11" s="11">
        <f>B11*Enemy!E12+C11*Enemy!J12+D11*Enemy!O12+E11*Enemy!T12+F11*Enemy!Y12</f>
        <v>1357.2</v>
      </c>
      <c r="H11" s="11">
        <f t="shared" si="0"/>
        <v>4071.6000000000004</v>
      </c>
      <c r="I11" s="11">
        <f>B11*Enemy!C12+C11*Enemy!H12+D11*Enemy!M12+E11*Enemy!R12+F11*Enemy!W12</f>
        <v>90</v>
      </c>
    </row>
    <row r="12" spans="1:9">
      <c r="A12" s="11">
        <v>11</v>
      </c>
      <c r="B12" s="11">
        <v>3</v>
      </c>
      <c r="C12" s="11">
        <v>2</v>
      </c>
      <c r="D12" s="11">
        <v>3</v>
      </c>
      <c r="E12" s="11">
        <v>0</v>
      </c>
      <c r="F12" s="11">
        <v>0</v>
      </c>
      <c r="G12" s="11">
        <f>B12*Enemy!E13+C12*Enemy!J13+D12*Enemy!O13+E12*Enemy!T13+F12*Enemy!Y13</f>
        <v>860.3</v>
      </c>
      <c r="H12" s="11">
        <f t="shared" si="0"/>
        <v>2580.8999999999996</v>
      </c>
      <c r="I12" s="11">
        <f>B12*Enemy!C13+C12*Enemy!H13+D12*Enemy!M13+E12*Enemy!R13+F12*Enemy!W13</f>
        <v>101</v>
      </c>
    </row>
    <row r="13" spans="1:9">
      <c r="A13" s="11">
        <v>12</v>
      </c>
      <c r="B13" s="11">
        <v>3</v>
      </c>
      <c r="C13" s="11">
        <v>3</v>
      </c>
      <c r="D13" s="11">
        <v>3</v>
      </c>
      <c r="E13" s="11">
        <v>0</v>
      </c>
      <c r="F13" s="11">
        <v>0</v>
      </c>
      <c r="G13" s="11">
        <f>B13*Enemy!E14+C13*Enemy!J14+D13*Enemy!O14+E13*Enemy!T14+F13*Enemy!Y14</f>
        <v>927.22500000000002</v>
      </c>
      <c r="H13" s="11">
        <f t="shared" si="0"/>
        <v>2781.6750000000002</v>
      </c>
      <c r="I13" s="11">
        <f>B13*Enemy!C14+C13*Enemy!H14+D13*Enemy!M14+E13*Enemy!R14+F13*Enemy!W14</f>
        <v>108</v>
      </c>
    </row>
    <row r="14" spans="1:9">
      <c r="A14" s="11">
        <v>13</v>
      </c>
      <c r="B14" s="11">
        <v>4</v>
      </c>
      <c r="C14" s="11">
        <v>3</v>
      </c>
      <c r="D14" s="11">
        <v>3</v>
      </c>
      <c r="E14" s="11">
        <v>0</v>
      </c>
      <c r="F14" s="11">
        <v>0</v>
      </c>
      <c r="G14" s="11">
        <f>B14*Enemy!E15+C14*Enemy!J15+D14*Enemy!O15+E14*Enemy!T15+F14*Enemy!Y15</f>
        <v>1064.8999999999999</v>
      </c>
      <c r="H14" s="11">
        <f t="shared" si="0"/>
        <v>3194.7</v>
      </c>
      <c r="I14" s="11">
        <f>B14*Enemy!C15+C14*Enemy!H15+D14*Enemy!M15+E14*Enemy!R15+F14*Enemy!W15</f>
        <v>121</v>
      </c>
    </row>
    <row r="15" spans="1:9">
      <c r="A15" s="11">
        <v>14</v>
      </c>
      <c r="B15" s="11">
        <v>4</v>
      </c>
      <c r="C15" s="11">
        <v>3</v>
      </c>
      <c r="D15" s="11">
        <v>4</v>
      </c>
      <c r="E15" s="11">
        <v>0</v>
      </c>
      <c r="F15" s="11">
        <v>0</v>
      </c>
      <c r="G15" s="11">
        <f>B15*Enemy!E16+C15*Enemy!J16+D15*Enemy!O16+E15*Enemy!T16+F15*Enemy!Y16</f>
        <v>1228.4000000000001</v>
      </c>
      <c r="H15" s="11">
        <f t="shared" si="0"/>
        <v>3685.2000000000003</v>
      </c>
      <c r="I15" s="11">
        <f>B15*Enemy!C16+C15*Enemy!H16+D15*Enemy!M16+E15*Enemy!R16+F15*Enemy!W16</f>
        <v>137</v>
      </c>
    </row>
    <row r="16" spans="1:9">
      <c r="A16" s="11">
        <v>15</v>
      </c>
      <c r="B16" s="11">
        <v>4</v>
      </c>
      <c r="C16" s="11">
        <v>4</v>
      </c>
      <c r="D16" s="11">
        <v>4</v>
      </c>
      <c r="E16" s="11">
        <v>2</v>
      </c>
      <c r="F16" s="11">
        <v>0</v>
      </c>
      <c r="G16" s="11">
        <f>B16*Enemy!E17+C16*Enemy!J17+D16*Enemy!O17+E16*Enemy!T17+F16*Enemy!Y17</f>
        <v>2128</v>
      </c>
      <c r="H16" s="11">
        <f t="shared" si="0"/>
        <v>6384</v>
      </c>
      <c r="I16" s="11">
        <f>B16*Enemy!C17+C16*Enemy!H17+D16*Enemy!M17+E16*Enemy!R17+F16*Enemy!W17</f>
        <v>196</v>
      </c>
    </row>
    <row r="17" spans="1:9">
      <c r="A17" s="11">
        <v>16</v>
      </c>
      <c r="B17" s="11">
        <v>5</v>
      </c>
      <c r="C17" s="11">
        <v>4</v>
      </c>
      <c r="D17" s="11">
        <v>5</v>
      </c>
      <c r="E17" s="11">
        <v>0</v>
      </c>
      <c r="F17" s="11">
        <v>0</v>
      </c>
      <c r="G17" s="11">
        <f>B17*Enemy!E18+C17*Enemy!J18+D17*Enemy!O18+E17*Enemy!T18+F17*Enemy!Y18</f>
        <v>1996.7999999999997</v>
      </c>
      <c r="H17" s="11">
        <f t="shared" si="0"/>
        <v>5990.4</v>
      </c>
      <c r="I17" s="11">
        <f>B17*Enemy!C18+C17*Enemy!H18+D17*Enemy!M18+E17*Enemy!R18+F17*Enemy!W18</f>
        <v>192</v>
      </c>
    </row>
    <row r="18" spans="1:9">
      <c r="A18" s="11">
        <v>17</v>
      </c>
      <c r="B18" s="11">
        <v>5</v>
      </c>
      <c r="C18" s="11">
        <v>5</v>
      </c>
      <c r="D18" s="11">
        <v>5</v>
      </c>
      <c r="E18" s="11">
        <v>0</v>
      </c>
      <c r="F18" s="11">
        <v>0</v>
      </c>
      <c r="G18" s="11">
        <f>B18*Enemy!E19+C18*Enemy!J19+D18*Enemy!O19+E18*Enemy!T19+F18*Enemy!Y19</f>
        <v>2139.5</v>
      </c>
      <c r="H18" s="11">
        <f t="shared" si="0"/>
        <v>6418.5</v>
      </c>
      <c r="I18" s="11">
        <f>B18*Enemy!C19+C18*Enemy!H19+D18*Enemy!M19+E18*Enemy!R19+F18*Enemy!W19</f>
        <v>200</v>
      </c>
    </row>
    <row r="19" spans="1:9">
      <c r="A19" s="11">
        <v>18</v>
      </c>
      <c r="B19" s="11">
        <v>6</v>
      </c>
      <c r="C19" s="11">
        <v>5</v>
      </c>
      <c r="D19" s="11">
        <v>5</v>
      </c>
      <c r="E19" s="11">
        <v>0</v>
      </c>
      <c r="F19" s="11">
        <v>0</v>
      </c>
      <c r="G19" s="11">
        <f>B19*Enemy!E20+C19*Enemy!J20+D19*Enemy!O20+E19*Enemy!T20+F19*Enemy!Y20</f>
        <v>2481.25</v>
      </c>
      <c r="H19" s="11">
        <f t="shared" si="0"/>
        <v>7443.75</v>
      </c>
      <c r="I19" s="11">
        <f>B19*Enemy!C20+C19*Enemy!H20+D19*Enemy!M20+E19*Enemy!R20+F19*Enemy!W20</f>
        <v>230</v>
      </c>
    </row>
    <row r="20" spans="1:9">
      <c r="A20" s="11">
        <v>19</v>
      </c>
      <c r="B20" s="11">
        <v>6</v>
      </c>
      <c r="C20" s="11">
        <v>5</v>
      </c>
      <c r="D20" s="11">
        <v>6</v>
      </c>
      <c r="E20" s="11">
        <v>0</v>
      </c>
      <c r="F20" s="11">
        <v>0</v>
      </c>
      <c r="G20" s="11">
        <f>B20*Enemy!E21+C20*Enemy!J21+D20*Enemy!O21+E20*Enemy!T21+F20*Enemy!Y21</f>
        <v>2715</v>
      </c>
      <c r="H20" s="11">
        <f t="shared" si="0"/>
        <v>8145</v>
      </c>
      <c r="I20" s="11">
        <f>B20*Enemy!C21+C20*Enemy!H21+D20*Enemy!M21+E20*Enemy!R21+F20*Enemy!W21</f>
        <v>249</v>
      </c>
    </row>
    <row r="21" spans="1:9">
      <c r="A21" s="11">
        <v>20</v>
      </c>
      <c r="B21" s="11">
        <v>6</v>
      </c>
      <c r="C21" s="11">
        <v>3</v>
      </c>
      <c r="D21" s="11">
        <v>3</v>
      </c>
      <c r="E21" s="11">
        <v>2</v>
      </c>
      <c r="F21" s="11">
        <v>1</v>
      </c>
      <c r="G21" s="11">
        <f>B21*Enemy!E22+C21*Enemy!J22+D21*Enemy!O22+E21*Enemy!T22+F21*Enemy!Y22</f>
        <v>3562.7750000000001</v>
      </c>
      <c r="H21" s="11">
        <f t="shared" si="0"/>
        <v>10688.325000000001</v>
      </c>
      <c r="I21" s="11">
        <f>B21*Enemy!C22+C21*Enemy!H22+D21*Enemy!M22+E21*Enemy!R22+F21*Enemy!W22</f>
        <v>242</v>
      </c>
    </row>
    <row r="22" spans="1:9">
      <c r="A22" s="11">
        <v>21</v>
      </c>
      <c r="B22" s="11">
        <v>6</v>
      </c>
      <c r="C22" s="11">
        <v>5</v>
      </c>
      <c r="D22" s="11">
        <v>6</v>
      </c>
      <c r="E22" s="11">
        <v>0</v>
      </c>
      <c r="F22" s="11">
        <v>0</v>
      </c>
      <c r="G22" s="11">
        <f>B22*Enemy!E23+C22*Enemy!J23+D22*Enemy!O23+E22*Enemy!T23+F22*Enemy!Y23</f>
        <v>3197.7</v>
      </c>
      <c r="H22" s="11">
        <f t="shared" si="0"/>
        <v>9593.0999999999985</v>
      </c>
      <c r="I22" s="11">
        <f>B22*Enemy!C23+C22*Enemy!H23+D22*Enemy!M23+E22*Enemy!R23+F22*Enemy!W23</f>
        <v>261</v>
      </c>
    </row>
    <row r="23" spans="1:9">
      <c r="A23" s="11">
        <v>22</v>
      </c>
      <c r="B23" s="11">
        <v>6</v>
      </c>
      <c r="C23" s="11">
        <v>6</v>
      </c>
      <c r="D23" s="11">
        <v>6</v>
      </c>
      <c r="E23" s="11">
        <v>0</v>
      </c>
      <c r="F23" s="11">
        <v>0</v>
      </c>
      <c r="G23" s="11">
        <f>B23*Enemy!E24+C23*Enemy!J24+D23*Enemy!O24+E23*Enemy!T24+F23*Enemy!Y24</f>
        <v>3368.1</v>
      </c>
      <c r="H23" s="11">
        <f t="shared" si="0"/>
        <v>10104.299999999999</v>
      </c>
      <c r="I23" s="11">
        <f>B23*Enemy!C24+C23*Enemy!H24+D23*Enemy!M24+E23*Enemy!R24+F23*Enemy!W24</f>
        <v>270</v>
      </c>
    </row>
    <row r="24" spans="1:9">
      <c r="A24" s="11">
        <v>23</v>
      </c>
      <c r="B24" s="11">
        <v>7</v>
      </c>
      <c r="C24" s="11">
        <v>6</v>
      </c>
      <c r="D24" s="11">
        <v>6</v>
      </c>
      <c r="E24" s="11">
        <v>0</v>
      </c>
      <c r="F24" s="11">
        <v>0</v>
      </c>
      <c r="G24" s="11">
        <f>B24*Enemy!E25+C24*Enemy!J25+D24*Enemy!O25+E24*Enemy!T25+F24*Enemy!Y25</f>
        <v>3541.2</v>
      </c>
      <c r="H24" s="11">
        <f t="shared" si="0"/>
        <v>10623.599999999999</v>
      </c>
      <c r="I24" s="11">
        <f>B24*Enemy!C25+C24*Enemy!H25+D24*Enemy!M25+E24*Enemy!R25+F24*Enemy!W25</f>
        <v>286</v>
      </c>
    </row>
    <row r="25" spans="1:9">
      <c r="A25" s="11">
        <v>24</v>
      </c>
      <c r="B25" s="11">
        <v>7</v>
      </c>
      <c r="C25" s="11">
        <v>6</v>
      </c>
      <c r="D25" s="11">
        <v>7</v>
      </c>
      <c r="E25" s="11">
        <v>0</v>
      </c>
      <c r="F25" s="11">
        <v>0</v>
      </c>
      <c r="G25" s="11">
        <f>B25*Enemy!E26+C25*Enemy!J26+D25*Enemy!O26+E25*Enemy!T26+F25*Enemy!Y26</f>
        <v>3835.5</v>
      </c>
      <c r="H25" s="11">
        <f t="shared" si="0"/>
        <v>11506.5</v>
      </c>
      <c r="I25" s="11">
        <f>B25*Enemy!C26+C25*Enemy!H26+D25*Enemy!M26+E25*Enemy!R26+F25*Enemy!W26</f>
        <v>306</v>
      </c>
    </row>
    <row r="26" spans="1:9">
      <c r="A26" s="11">
        <v>25</v>
      </c>
      <c r="B26" s="11">
        <v>7</v>
      </c>
      <c r="C26" s="11">
        <v>6</v>
      </c>
      <c r="D26" s="11">
        <v>7</v>
      </c>
      <c r="E26" s="11">
        <v>2</v>
      </c>
      <c r="F26" s="11">
        <v>0</v>
      </c>
      <c r="G26" s="11">
        <f>B26*Enemy!E27+C26*Enemy!J27+D26*Enemy!O27+E26*Enemy!T27+F26*Enemy!Y27</f>
        <v>5617.3000000000011</v>
      </c>
      <c r="H26" s="11">
        <f t="shared" si="0"/>
        <v>16851.900000000001</v>
      </c>
      <c r="I26" s="11">
        <f>B26*Enemy!C27+C26*Enemy!H27+D26*Enemy!M27+E26*Enemy!R27+F26*Enemy!W27</f>
        <v>377</v>
      </c>
    </row>
    <row r="27" spans="1:9">
      <c r="A27" s="11">
        <v>26</v>
      </c>
      <c r="B27" s="11">
        <v>8</v>
      </c>
      <c r="C27" s="11">
        <v>6</v>
      </c>
      <c r="D27" s="11">
        <v>8</v>
      </c>
      <c r="E27" s="11">
        <v>0</v>
      </c>
      <c r="F27" s="11">
        <v>0</v>
      </c>
      <c r="G27" s="11">
        <f>B27*Enemy!E28+C27*Enemy!J28+D27*Enemy!O28+E27*Enemy!T28+F27*Enemy!Y28</f>
        <v>4737.3999999999996</v>
      </c>
      <c r="H27" s="11">
        <f t="shared" si="0"/>
        <v>14212.199999999999</v>
      </c>
      <c r="I27" s="11">
        <f>B27*Enemy!C28+C27*Enemy!H28+D27*Enemy!M28+E27*Enemy!R28+F27*Enemy!W28</f>
        <v>372</v>
      </c>
    </row>
    <row r="28" spans="1:9">
      <c r="A28" s="11">
        <v>27</v>
      </c>
      <c r="B28" s="11">
        <v>8</v>
      </c>
      <c r="C28" s="11">
        <v>7</v>
      </c>
      <c r="D28" s="11">
        <v>8</v>
      </c>
      <c r="E28" s="11">
        <v>0</v>
      </c>
      <c r="F28" s="11">
        <v>0</v>
      </c>
      <c r="G28" s="11">
        <f>B28*Enemy!E29+C28*Enemy!J29+D28*Enemy!O29+E28*Enemy!T29+F28*Enemy!Y29</f>
        <v>4932.7</v>
      </c>
      <c r="H28" s="11">
        <f t="shared" si="0"/>
        <v>14798.099999999999</v>
      </c>
      <c r="I28" s="11">
        <f>B28*Enemy!C29+C28*Enemy!H29+D28*Enemy!M29+E28*Enemy!R29+F28*Enemy!W29</f>
        <v>382</v>
      </c>
    </row>
    <row r="29" spans="1:9">
      <c r="A29" s="11">
        <v>28</v>
      </c>
      <c r="B29" s="11">
        <v>8</v>
      </c>
      <c r="C29" s="11">
        <v>8</v>
      </c>
      <c r="D29" s="11">
        <v>8</v>
      </c>
      <c r="E29" s="11">
        <v>0</v>
      </c>
      <c r="F29" s="11">
        <v>0</v>
      </c>
      <c r="G29" s="11">
        <f>B29*Enemy!E30+C29*Enemy!J30+D29*Enemy!O30+E29*Enemy!T30+F29*Enemy!Y30</f>
        <v>5335.2</v>
      </c>
      <c r="H29" s="11">
        <f t="shared" si="0"/>
        <v>16005.599999999999</v>
      </c>
      <c r="I29" s="11">
        <f>B29*Enemy!C30+C29*Enemy!H30+D29*Enemy!M30+E29*Enemy!R30+F29*Enemy!W30</f>
        <v>408</v>
      </c>
    </row>
    <row r="30" spans="1:9">
      <c r="A30" s="11">
        <v>29</v>
      </c>
      <c r="B30" s="11">
        <v>9</v>
      </c>
      <c r="C30" s="11">
        <v>8</v>
      </c>
      <c r="D30" s="11">
        <v>8</v>
      </c>
      <c r="E30" s="11">
        <v>0</v>
      </c>
      <c r="F30" s="11">
        <v>0</v>
      </c>
      <c r="G30" s="11">
        <f>B30*Enemy!E31+C30*Enemy!J31+D30*Enemy!O31+E30*Enemy!T31+F30*Enemy!Y31</f>
        <v>5541.7</v>
      </c>
      <c r="H30" s="11">
        <f t="shared" si="0"/>
        <v>16625.099999999999</v>
      </c>
      <c r="I30" s="11">
        <f>B30*Enemy!C31+C30*Enemy!H31+D30*Enemy!M31+E30*Enemy!R31+F30*Enemy!W31</f>
        <v>426</v>
      </c>
    </row>
    <row r="31" spans="1:9">
      <c r="A31" s="11">
        <v>30</v>
      </c>
      <c r="B31" s="11">
        <v>9</v>
      </c>
      <c r="C31" s="11">
        <v>4</v>
      </c>
      <c r="D31" s="11">
        <v>4</v>
      </c>
      <c r="E31" s="11">
        <v>2</v>
      </c>
      <c r="F31" s="11">
        <v>1</v>
      </c>
      <c r="G31" s="11">
        <f>B31*Enemy!E32+C31*Enemy!J32+D31*Enemy!O32+E31*Enemy!T32+F31*Enemy!Y32</f>
        <v>6671.4</v>
      </c>
      <c r="H31" s="11">
        <f t="shared" si="0"/>
        <v>20014.199999999997</v>
      </c>
      <c r="I31" s="11">
        <f>B31*Enemy!C32+C31*Enemy!H32+D31*Enemy!M32+E31*Enemy!R32+F31*Enemy!W32</f>
        <v>376</v>
      </c>
    </row>
    <row r="32" spans="1:9">
      <c r="A32" s="11"/>
      <c r="B32" s="11"/>
      <c r="C32" s="11"/>
      <c r="D32" s="11"/>
      <c r="E32" s="11"/>
      <c r="F32" s="11"/>
      <c r="G32" s="11"/>
      <c r="H32" s="11"/>
      <c r="I32" s="11"/>
    </row>
    <row r="33" spans="1:9">
      <c r="A33" s="11"/>
      <c r="B33" s="11"/>
      <c r="C33" s="11"/>
      <c r="D33" s="11"/>
      <c r="E33" s="11"/>
      <c r="F33" s="11"/>
      <c r="G33" s="11"/>
      <c r="H33" s="11"/>
      <c r="I33" s="11"/>
    </row>
    <row r="34" spans="1:9">
      <c r="A34" s="11"/>
      <c r="B34" s="11"/>
      <c r="C34" s="11"/>
      <c r="D34" s="11"/>
      <c r="E34" s="11"/>
      <c r="F34" s="11"/>
      <c r="G34" s="11"/>
      <c r="H34" s="11"/>
      <c r="I34" s="11"/>
    </row>
    <row r="35" spans="1:9">
      <c r="A35" s="11"/>
      <c r="B35" s="11"/>
      <c r="C35" s="11"/>
      <c r="D35" s="11"/>
      <c r="E35" s="11"/>
      <c r="F35" s="11"/>
      <c r="G35" s="11"/>
      <c r="H35" s="11"/>
      <c r="I35" s="1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50A5B-10AA-489B-AB7A-34C49D7159F1}">
  <dimension ref="A1:M48"/>
  <sheetViews>
    <sheetView tabSelected="1" topLeftCell="A19" workbookViewId="0">
      <selection activeCell="E53" sqref="E53"/>
    </sheetView>
  </sheetViews>
  <sheetFormatPr defaultRowHeight="12"/>
  <cols>
    <col min="1" max="1" width="23.5703125" customWidth="1"/>
    <col min="3" max="3" width="26.42578125" customWidth="1"/>
    <col min="4" max="4" width="23" customWidth="1"/>
    <col min="5" max="5" width="35.42578125" customWidth="1"/>
    <col min="6" max="6" width="30.42578125" customWidth="1"/>
    <col min="7" max="7" width="29.85546875" customWidth="1"/>
    <col min="8" max="8" width="28.28515625" customWidth="1"/>
    <col min="9" max="9" width="20.140625" customWidth="1"/>
    <col min="10" max="10" width="19.5703125" customWidth="1"/>
    <col min="11" max="11" width="23.28515625" customWidth="1"/>
    <col min="12" max="12" width="23.85546875" customWidth="1"/>
    <col min="13" max="13" width="21.85546875" customWidth="1"/>
  </cols>
  <sheetData>
    <row r="1" spans="1:13">
      <c r="A1" s="2" t="s">
        <v>10</v>
      </c>
      <c r="B1" s="2" t="s">
        <v>12</v>
      </c>
      <c r="C1" s="2" t="s">
        <v>13</v>
      </c>
      <c r="D1" s="2" t="s">
        <v>14</v>
      </c>
      <c r="E1" s="2" t="s">
        <v>28</v>
      </c>
      <c r="F1" s="2" t="s">
        <v>29</v>
      </c>
      <c r="G1" s="2" t="s">
        <v>27</v>
      </c>
      <c r="I1" s="2" t="s">
        <v>5</v>
      </c>
      <c r="J1" s="2" t="s">
        <v>35</v>
      </c>
      <c r="K1" s="2" t="s">
        <v>32</v>
      </c>
      <c r="L1" s="2" t="s">
        <v>33</v>
      </c>
      <c r="M1" s="2" t="s">
        <v>34</v>
      </c>
    </row>
    <row r="2" spans="1:13">
      <c r="A2" s="2" t="s">
        <v>15</v>
      </c>
      <c r="B2" s="2">
        <v>1</v>
      </c>
      <c r="C2" s="2">
        <v>50</v>
      </c>
      <c r="D2" s="2">
        <v>40</v>
      </c>
      <c r="E2" s="2">
        <v>3</v>
      </c>
      <c r="F2">
        <f>C2/Enemy!E$3*D2*E2</f>
        <v>120</v>
      </c>
      <c r="G2" s="2">
        <f>C2/Enemy!E$3*D2*E2</f>
        <v>120</v>
      </c>
      <c r="I2" s="2">
        <v>1</v>
      </c>
      <c r="J2">
        <f>'Enemy Waves'!H2/G$2</f>
        <v>2.5</v>
      </c>
      <c r="K2">
        <f>'Enemy Waves'!H2/G$2</f>
        <v>2.5</v>
      </c>
      <c r="L2">
        <f>'Enemy Waves'!H2/G$3</f>
        <v>0.83333333333333337</v>
      </c>
      <c r="M2">
        <f>'Enemy Waves'!H2/G$4</f>
        <v>0.3125</v>
      </c>
    </row>
    <row r="3" spans="1:13">
      <c r="A3" s="2" t="s">
        <v>15</v>
      </c>
      <c r="B3" s="2">
        <v>2</v>
      </c>
      <c r="C3" s="1">
        <v>100</v>
      </c>
      <c r="D3" s="1">
        <v>60</v>
      </c>
      <c r="E3" s="1">
        <v>3</v>
      </c>
      <c r="F3">
        <f>C3/Enemy!E$12*D3*E3</f>
        <v>172.41379310344828</v>
      </c>
      <c r="G3" s="2">
        <f>C3/Enemy!E$3*D3*E3</f>
        <v>360</v>
      </c>
      <c r="I3" s="1">
        <v>2</v>
      </c>
      <c r="J3">
        <f>'Enemy Waves'!H3/G$2</f>
        <v>3.2174999999999998</v>
      </c>
      <c r="K3">
        <f>'Enemy Waves'!H3/G$2</f>
        <v>3.2174999999999998</v>
      </c>
      <c r="L3">
        <f>'Enemy Waves'!H3/G$3</f>
        <v>1.0725</v>
      </c>
      <c r="M3">
        <f>'Enemy Waves'!H3/G$4</f>
        <v>0.40218749999999998</v>
      </c>
    </row>
    <row r="4" spans="1:13">
      <c r="A4" s="2" t="s">
        <v>15</v>
      </c>
      <c r="B4" s="2">
        <v>3</v>
      </c>
      <c r="C4" s="1">
        <v>150</v>
      </c>
      <c r="D4" s="1">
        <v>80</v>
      </c>
      <c r="E4" s="1">
        <v>4</v>
      </c>
      <c r="F4">
        <f>C4/Enemy!E$22*D4*E4</f>
        <v>316.83168316831683</v>
      </c>
      <c r="G4" s="2">
        <f>C4/Enemy!E$3*D4*E4</f>
        <v>960</v>
      </c>
      <c r="I4" s="2">
        <v>3</v>
      </c>
      <c r="J4">
        <f>'Enemy Waves'!H4/G$2</f>
        <v>4.3062500000000004</v>
      </c>
      <c r="K4">
        <f>'Enemy Waves'!H4/G$2</f>
        <v>4.3062500000000004</v>
      </c>
      <c r="L4">
        <f>'Enemy Waves'!H4/G$3</f>
        <v>1.4354166666666666</v>
      </c>
      <c r="M4">
        <f>'Enemy Waves'!H4/G$4</f>
        <v>0.53828125000000004</v>
      </c>
    </row>
    <row r="5" spans="1:13">
      <c r="B5" s="2"/>
      <c r="I5" s="1">
        <v>4</v>
      </c>
      <c r="J5">
        <f>'Enemy Waves'!H5/G$2</f>
        <v>6.2843750000000007</v>
      </c>
      <c r="K5">
        <f>'Enemy Waves'!H5/G$2</f>
        <v>6.2843750000000007</v>
      </c>
      <c r="L5">
        <f>'Enemy Waves'!H5/G$3</f>
        <v>2.0947916666666671</v>
      </c>
      <c r="M5">
        <f>'Enemy Waves'!H5/G$4</f>
        <v>0.78554687500000009</v>
      </c>
    </row>
    <row r="6" spans="1:13">
      <c r="B6" s="2"/>
      <c r="I6" s="2">
        <v>5</v>
      </c>
      <c r="J6">
        <f>'Enemy Waves'!H6/G$2</f>
        <v>11.424375000000001</v>
      </c>
      <c r="K6">
        <f>'Enemy Waves'!H6/G$2</f>
        <v>11.424375000000001</v>
      </c>
      <c r="L6">
        <f>'Enemy Waves'!H6/G$3</f>
        <v>3.8081250000000004</v>
      </c>
      <c r="M6">
        <f>'Enemy Waves'!H6/G$4</f>
        <v>1.4280468750000002</v>
      </c>
    </row>
    <row r="7" spans="1:13">
      <c r="B7" s="2"/>
      <c r="I7" s="1">
        <v>6</v>
      </c>
      <c r="J7">
        <f>'Enemy Waves'!H7/G$2</f>
        <v>9.7212500000000013</v>
      </c>
      <c r="K7">
        <f>'Enemy Waves'!H7/G$2</f>
        <v>9.7212500000000013</v>
      </c>
      <c r="L7">
        <f>'Enemy Waves'!H7/G$3</f>
        <v>3.2404166666666674</v>
      </c>
      <c r="M7">
        <f>'Enemy Waves'!H7/G$4</f>
        <v>1.2151562500000002</v>
      </c>
    </row>
    <row r="8" spans="1:13">
      <c r="B8" s="2"/>
      <c r="I8" s="2">
        <v>7</v>
      </c>
      <c r="J8">
        <f>'Enemy Waves'!H8/G$2</f>
        <v>10.1</v>
      </c>
      <c r="K8">
        <f>'Enemy Waves'!H8/G$2</f>
        <v>10.1</v>
      </c>
      <c r="L8">
        <f>'Enemy Waves'!H8/G$3</f>
        <v>3.3666666666666667</v>
      </c>
      <c r="M8">
        <f>'Enemy Waves'!H8/G$4</f>
        <v>1.2625</v>
      </c>
    </row>
    <row r="9" spans="1:13">
      <c r="B9" s="2"/>
      <c r="I9" s="1">
        <v>8</v>
      </c>
      <c r="J9">
        <f>'Enemy Waves'!H9/G$2</f>
        <v>13.891249999999998</v>
      </c>
      <c r="K9">
        <f>'Enemy Waves'!H9/G$2</f>
        <v>13.891249999999998</v>
      </c>
      <c r="L9">
        <f>'Enemy Waves'!H9/G$3</f>
        <v>4.6304166666666662</v>
      </c>
      <c r="M9">
        <f>'Enemy Waves'!H9/G$4</f>
        <v>1.7364062499999997</v>
      </c>
    </row>
    <row r="10" spans="1:13">
      <c r="B10" s="2"/>
      <c r="I10" s="2">
        <v>9</v>
      </c>
      <c r="J10">
        <f>'Enemy Waves'!H10/G$2</f>
        <v>19.268750000000001</v>
      </c>
      <c r="K10">
        <f>'Enemy Waves'!H10/G$2</f>
        <v>19.268750000000001</v>
      </c>
      <c r="L10">
        <f>'Enemy Waves'!H10/G$3</f>
        <v>6.4229166666666666</v>
      </c>
      <c r="M10">
        <f>'Enemy Waves'!H10/G$4</f>
        <v>2.4085937500000001</v>
      </c>
    </row>
    <row r="11" spans="1:13">
      <c r="B11" s="2"/>
      <c r="I11" s="1">
        <v>10</v>
      </c>
      <c r="J11">
        <f>'Enemy Waves'!H11/G$3</f>
        <v>11.31</v>
      </c>
      <c r="K11">
        <f>'Enemy Waves'!H11/G$2</f>
        <v>33.93</v>
      </c>
      <c r="L11">
        <f>'Enemy Waves'!H11/G$3</f>
        <v>11.31</v>
      </c>
      <c r="M11">
        <f>'Enemy Waves'!H11/G$4</f>
        <v>4.24125</v>
      </c>
    </row>
    <row r="12" spans="1:13">
      <c r="B12" s="2"/>
      <c r="I12" s="2">
        <v>11</v>
      </c>
      <c r="J12">
        <f>'Enemy Waves'!H12/G$3</f>
        <v>7.1691666666666656</v>
      </c>
      <c r="K12">
        <f>'Enemy Waves'!H12/G$2</f>
        <v>21.507499999999997</v>
      </c>
      <c r="L12">
        <f>'Enemy Waves'!H12/G$3</f>
        <v>7.1691666666666656</v>
      </c>
      <c r="M12">
        <f>'Enemy Waves'!H12/G$4</f>
        <v>2.6884374999999996</v>
      </c>
    </row>
    <row r="13" spans="1:13">
      <c r="B13" s="2"/>
      <c r="I13" s="1">
        <v>12</v>
      </c>
      <c r="J13">
        <f>'Enemy Waves'!H13/G$3</f>
        <v>7.7268750000000006</v>
      </c>
      <c r="K13">
        <f>'Enemy Waves'!H13/G$2</f>
        <v>23.180625000000003</v>
      </c>
      <c r="L13">
        <f>'Enemy Waves'!H13/G$3</f>
        <v>7.7268750000000006</v>
      </c>
      <c r="M13">
        <f>'Enemy Waves'!H13/G$4</f>
        <v>2.8975781250000003</v>
      </c>
    </row>
    <row r="14" spans="1:13">
      <c r="B14" s="2"/>
      <c r="I14" s="2">
        <v>13</v>
      </c>
      <c r="J14">
        <f>'Enemy Waves'!H14/G$3</f>
        <v>8.8741666666666656</v>
      </c>
      <c r="K14">
        <f>'Enemy Waves'!H14/G$2</f>
        <v>26.622499999999999</v>
      </c>
      <c r="L14">
        <f>'Enemy Waves'!H14/G$3</f>
        <v>8.8741666666666656</v>
      </c>
      <c r="M14">
        <f>'Enemy Waves'!H14/G$4</f>
        <v>3.3278124999999998</v>
      </c>
    </row>
    <row r="15" spans="1:13">
      <c r="B15" s="2"/>
      <c r="I15" s="1">
        <v>14</v>
      </c>
      <c r="J15">
        <f>'Enemy Waves'!H15/G$3</f>
        <v>10.236666666666668</v>
      </c>
      <c r="K15">
        <f>'Enemy Waves'!H15/G$2</f>
        <v>30.71</v>
      </c>
      <c r="L15">
        <f>'Enemy Waves'!H15/G$3</f>
        <v>10.236666666666668</v>
      </c>
      <c r="M15">
        <f>'Enemy Waves'!H15/G$4</f>
        <v>3.8387500000000001</v>
      </c>
    </row>
    <row r="16" spans="1:13">
      <c r="B16" s="2"/>
      <c r="I16" s="2">
        <v>15</v>
      </c>
      <c r="J16">
        <f>'Enemy Waves'!H16/G$3</f>
        <v>17.733333333333334</v>
      </c>
      <c r="K16">
        <f>'Enemy Waves'!H16/G$2</f>
        <v>53.2</v>
      </c>
      <c r="L16">
        <f>'Enemy Waves'!H16/G$3</f>
        <v>17.733333333333334</v>
      </c>
      <c r="M16">
        <f>'Enemy Waves'!H16/G$4</f>
        <v>6.65</v>
      </c>
    </row>
    <row r="17" spans="1:13">
      <c r="B17" s="2"/>
      <c r="I17" s="1">
        <v>16</v>
      </c>
      <c r="J17">
        <f>'Enemy Waves'!H17/G$3</f>
        <v>16.64</v>
      </c>
      <c r="K17">
        <f>'Enemy Waves'!H17/G$2</f>
        <v>49.919999999999995</v>
      </c>
      <c r="L17">
        <f>'Enemy Waves'!H17/G$3</f>
        <v>16.64</v>
      </c>
      <c r="M17">
        <f>'Enemy Waves'!H17/G$4</f>
        <v>6.2399999999999993</v>
      </c>
    </row>
    <row r="18" spans="1:13">
      <c r="A18" s="2" t="s">
        <v>10</v>
      </c>
      <c r="B18" s="2" t="s">
        <v>12</v>
      </c>
      <c r="C18" s="2" t="s">
        <v>13</v>
      </c>
      <c r="E18" s="2" t="s">
        <v>5</v>
      </c>
      <c r="F18" s="2" t="s">
        <v>31</v>
      </c>
      <c r="I18" s="2">
        <v>17</v>
      </c>
      <c r="J18">
        <f>'Enemy Waves'!H18/G$3</f>
        <v>17.829166666666666</v>
      </c>
      <c r="K18">
        <f>'Enemy Waves'!H18/G$2</f>
        <v>53.487499999999997</v>
      </c>
      <c r="L18">
        <f>'Enemy Waves'!H18/G$3</f>
        <v>17.829166666666666</v>
      </c>
      <c r="M18">
        <f>'Enemy Waves'!H18/G$4</f>
        <v>6.6859374999999996</v>
      </c>
    </row>
    <row r="19" spans="1:13">
      <c r="A19" s="2" t="s">
        <v>11</v>
      </c>
      <c r="B19" s="2">
        <v>1</v>
      </c>
      <c r="C19" s="2">
        <v>120</v>
      </c>
      <c r="E19">
        <v>1</v>
      </c>
      <c r="F19">
        <f>C$19/'Enemy Waves'!I2</f>
        <v>6</v>
      </c>
      <c r="I19" s="1">
        <v>18</v>
      </c>
      <c r="J19">
        <f>'Enemy Waves'!H19/G$3</f>
        <v>20.677083333333332</v>
      </c>
      <c r="K19">
        <f>'Enemy Waves'!H19/G$2</f>
        <v>62.03125</v>
      </c>
      <c r="L19">
        <f>'Enemy Waves'!H19/G$3</f>
        <v>20.677083333333332</v>
      </c>
      <c r="M19">
        <f>'Enemy Waves'!H19/G$4</f>
        <v>7.75390625</v>
      </c>
    </row>
    <row r="20" spans="1:13">
      <c r="A20" s="2" t="s">
        <v>11</v>
      </c>
      <c r="B20" s="1">
        <v>2</v>
      </c>
      <c r="C20" s="1">
        <v>400</v>
      </c>
      <c r="E20">
        <v>2</v>
      </c>
      <c r="F20">
        <f>C$19/'Enemy Waves'!I3</f>
        <v>5.4545454545454541</v>
      </c>
      <c r="I20" s="2">
        <v>19</v>
      </c>
      <c r="J20">
        <f>'Enemy Waves'!H20/G$3</f>
        <v>22.625</v>
      </c>
      <c r="K20">
        <f>'Enemy Waves'!H20/G$2</f>
        <v>67.875</v>
      </c>
      <c r="L20">
        <f>'Enemy Waves'!H20/G$3</f>
        <v>22.625</v>
      </c>
      <c r="M20">
        <f>'Enemy Waves'!H20/G$4</f>
        <v>8.484375</v>
      </c>
    </row>
    <row r="21" spans="1:13">
      <c r="A21" s="2" t="s">
        <v>11</v>
      </c>
      <c r="B21" s="1">
        <v>3</v>
      </c>
      <c r="C21" s="1">
        <v>700</v>
      </c>
      <c r="E21">
        <v>3</v>
      </c>
      <c r="F21">
        <f>C$19/'Enemy Waves'!I4</f>
        <v>4.2857142857142856</v>
      </c>
      <c r="I21" s="1">
        <v>20</v>
      </c>
      <c r="J21">
        <f>'Enemy Waves'!H21/G$4</f>
        <v>11.133671875000001</v>
      </c>
      <c r="K21">
        <f>'Enemy Waves'!H21/G$2</f>
        <v>89.069375000000008</v>
      </c>
      <c r="L21">
        <f>'Enemy Waves'!H21/G$3</f>
        <v>29.689791666666668</v>
      </c>
      <c r="M21">
        <f>'Enemy Waves'!H21/G$4</f>
        <v>11.133671875000001</v>
      </c>
    </row>
    <row r="22" spans="1:13">
      <c r="E22">
        <v>4</v>
      </c>
      <c r="F22">
        <f>C$19/'Enemy Waves'!I5</f>
        <v>2.9268292682926829</v>
      </c>
      <c r="I22" s="2">
        <v>21</v>
      </c>
      <c r="J22">
        <f>'Enemy Waves'!H22/G$4</f>
        <v>9.9928124999999977</v>
      </c>
      <c r="K22">
        <f>'Enemy Waves'!H22/G$2</f>
        <v>79.942499999999981</v>
      </c>
      <c r="L22">
        <f>'Enemy Waves'!H22/G$3</f>
        <v>26.647499999999997</v>
      </c>
      <c r="M22">
        <f>'Enemy Waves'!H22/G$4</f>
        <v>9.9928124999999977</v>
      </c>
    </row>
    <row r="23" spans="1:13">
      <c r="E23">
        <v>5</v>
      </c>
      <c r="F23">
        <f>C$19/'Enemy Waves'!I6</f>
        <v>2.2222222222222223</v>
      </c>
      <c r="I23" s="1">
        <v>22</v>
      </c>
      <c r="J23">
        <f>'Enemy Waves'!H23/G$4</f>
        <v>10.5253125</v>
      </c>
      <c r="K23">
        <f>'Enemy Waves'!H23/G$2</f>
        <v>84.202500000000001</v>
      </c>
      <c r="L23">
        <f>'Enemy Waves'!H23/G$3</f>
        <v>28.067499999999999</v>
      </c>
      <c r="M23">
        <f>'Enemy Waves'!H23/G$4</f>
        <v>10.5253125</v>
      </c>
    </row>
    <row r="24" spans="1:13">
      <c r="E24">
        <v>6</v>
      </c>
      <c r="F24">
        <f>C$19/'Enemy Waves'!I7</f>
        <v>2</v>
      </c>
      <c r="I24" s="2">
        <v>23</v>
      </c>
      <c r="J24">
        <f>'Enemy Waves'!H24/G$4</f>
        <v>11.066249999999998</v>
      </c>
      <c r="K24">
        <f>'Enemy Waves'!H24/G$2</f>
        <v>88.529999999999987</v>
      </c>
      <c r="L24">
        <f>'Enemy Waves'!H24/G$3</f>
        <v>29.509999999999994</v>
      </c>
      <c r="M24">
        <f>'Enemy Waves'!H24/G$4</f>
        <v>11.066249999999998</v>
      </c>
    </row>
    <row r="25" spans="1:13">
      <c r="E25">
        <v>7</v>
      </c>
      <c r="F25">
        <f>C$19/'Enemy Waves'!I8</f>
        <v>2</v>
      </c>
      <c r="I25" s="1">
        <v>24</v>
      </c>
      <c r="J25">
        <f>'Enemy Waves'!H25/G$4</f>
        <v>11.9859375</v>
      </c>
      <c r="K25">
        <f>'Enemy Waves'!H25/G$2</f>
        <v>95.887500000000003</v>
      </c>
      <c r="L25">
        <f>'Enemy Waves'!H25/G$3</f>
        <v>31.962499999999999</v>
      </c>
      <c r="M25">
        <f>'Enemy Waves'!H25/G$4</f>
        <v>11.9859375</v>
      </c>
    </row>
    <row r="26" spans="1:13">
      <c r="E26">
        <v>8</v>
      </c>
      <c r="F26">
        <f>C$19/'Enemy Waves'!I9</f>
        <v>1.5384615384615385</v>
      </c>
      <c r="I26" s="2">
        <v>25</v>
      </c>
      <c r="J26">
        <f>'Enemy Waves'!H26/G$4</f>
        <v>17.554062500000001</v>
      </c>
      <c r="K26">
        <f>'Enemy Waves'!H26/G$2</f>
        <v>140.4325</v>
      </c>
      <c r="L26">
        <f>'Enemy Waves'!H26/G$3</f>
        <v>46.810833333333335</v>
      </c>
      <c r="M26">
        <f>'Enemy Waves'!H26/G$4</f>
        <v>17.554062500000001</v>
      </c>
    </row>
    <row r="27" spans="1:13">
      <c r="E27">
        <v>9</v>
      </c>
      <c r="F27">
        <f>C$19/'Enemy Waves'!I10</f>
        <v>1.263157894736842</v>
      </c>
      <c r="I27" s="1">
        <v>26</v>
      </c>
      <c r="J27">
        <f>'Enemy Waves'!H27/G$4</f>
        <v>14.804374999999999</v>
      </c>
      <c r="K27">
        <f>'Enemy Waves'!H27/G$2</f>
        <v>118.43499999999999</v>
      </c>
      <c r="L27">
        <f>'Enemy Waves'!H27/G$3</f>
        <v>39.478333333333332</v>
      </c>
      <c r="M27">
        <f>'Enemy Waves'!H27/G$4</f>
        <v>14.804374999999999</v>
      </c>
    </row>
    <row r="28" spans="1:13">
      <c r="E28">
        <v>10</v>
      </c>
      <c r="F28">
        <f>C$20/'Enemy Waves'!I11</f>
        <v>4.4444444444444446</v>
      </c>
      <c r="I28" s="2">
        <v>27</v>
      </c>
      <c r="J28">
        <f>'Enemy Waves'!H28/G$4</f>
        <v>15.414687499999998</v>
      </c>
      <c r="K28">
        <f>'Enemy Waves'!H28/G$2</f>
        <v>123.31749999999998</v>
      </c>
      <c r="L28">
        <f>'Enemy Waves'!H28/G$3</f>
        <v>41.105833333333329</v>
      </c>
      <c r="M28">
        <f>'Enemy Waves'!H28/G$4</f>
        <v>15.414687499999998</v>
      </c>
    </row>
    <row r="29" spans="1:13">
      <c r="E29">
        <v>11</v>
      </c>
      <c r="F29">
        <f>C$20/'Enemy Waves'!I12</f>
        <v>3.9603960396039604</v>
      </c>
      <c r="I29" s="1">
        <v>28</v>
      </c>
      <c r="J29">
        <f>'Enemy Waves'!H29/G$4</f>
        <v>16.672499999999999</v>
      </c>
      <c r="K29">
        <f>'Enemy Waves'!H29/G$2</f>
        <v>133.38</v>
      </c>
      <c r="L29">
        <f>'Enemy Waves'!H29/G$3</f>
        <v>44.459999999999994</v>
      </c>
      <c r="M29">
        <f>'Enemy Waves'!H29/G$4</f>
        <v>16.672499999999999</v>
      </c>
    </row>
    <row r="30" spans="1:13">
      <c r="E30">
        <v>12</v>
      </c>
      <c r="F30">
        <f>C$20/'Enemy Waves'!I13</f>
        <v>3.7037037037037037</v>
      </c>
      <c r="I30" s="2">
        <v>29</v>
      </c>
      <c r="J30">
        <f>'Enemy Waves'!H30/G$4</f>
        <v>17.317812499999999</v>
      </c>
      <c r="K30">
        <f>'Enemy Waves'!H30/G$2</f>
        <v>138.54249999999999</v>
      </c>
      <c r="L30">
        <f>'Enemy Waves'!H30/G$3</f>
        <v>46.180833333333332</v>
      </c>
      <c r="M30">
        <f>'Enemy Waves'!H30/G$4</f>
        <v>17.317812499999999</v>
      </c>
    </row>
    <row r="31" spans="1:13">
      <c r="E31">
        <v>13</v>
      </c>
      <c r="F31">
        <f>C$20/'Enemy Waves'!I14</f>
        <v>3.3057851239669422</v>
      </c>
      <c r="I31" s="2">
        <v>30</v>
      </c>
      <c r="J31">
        <f>'Enemy Waves'!H31/G$4</f>
        <v>20.848124999999996</v>
      </c>
      <c r="K31">
        <f>'Enemy Waves'!H31/G$2</f>
        <v>166.78499999999997</v>
      </c>
      <c r="L31">
        <f>'Enemy Waves'!H31/G$3</f>
        <v>55.594999999999992</v>
      </c>
      <c r="M31">
        <f>'Enemy Waves'!H31/G$4</f>
        <v>20.848124999999996</v>
      </c>
    </row>
    <row r="32" spans="1:13">
      <c r="E32">
        <v>14</v>
      </c>
      <c r="F32">
        <f>C$20/'Enemy Waves'!I15</f>
        <v>2.9197080291970803</v>
      </c>
    </row>
    <row r="33" spans="5:6">
      <c r="E33">
        <v>15</v>
      </c>
      <c r="F33">
        <f>C$20/'Enemy Waves'!I16</f>
        <v>2.0408163265306123</v>
      </c>
    </row>
    <row r="34" spans="5:6">
      <c r="E34">
        <v>16</v>
      </c>
      <c r="F34">
        <f>C$20/'Enemy Waves'!I17</f>
        <v>2.0833333333333335</v>
      </c>
    </row>
    <row r="35" spans="5:6">
      <c r="E35">
        <v>17</v>
      </c>
      <c r="F35">
        <f>C$20/'Enemy Waves'!I18</f>
        <v>2</v>
      </c>
    </row>
    <row r="36" spans="5:6">
      <c r="E36">
        <v>18</v>
      </c>
      <c r="F36">
        <f>C$20/'Enemy Waves'!I19</f>
        <v>1.7391304347826086</v>
      </c>
    </row>
    <row r="37" spans="5:6">
      <c r="E37">
        <v>19</v>
      </c>
      <c r="F37">
        <f>C$20/'Enemy Waves'!I20</f>
        <v>1.606425702811245</v>
      </c>
    </row>
    <row r="38" spans="5:6">
      <c r="E38">
        <v>20</v>
      </c>
      <c r="F38">
        <f>C$21/'Enemy Waves'!I21</f>
        <v>2.8925619834710745</v>
      </c>
    </row>
    <row r="39" spans="5:6">
      <c r="E39">
        <v>21</v>
      </c>
      <c r="F39">
        <f>C$21/'Enemy Waves'!I22</f>
        <v>2.6819923371647509</v>
      </c>
    </row>
    <row r="40" spans="5:6">
      <c r="E40">
        <v>22</v>
      </c>
      <c r="F40">
        <f>C$21/'Enemy Waves'!I23</f>
        <v>2.5925925925925926</v>
      </c>
    </row>
    <row r="41" spans="5:6">
      <c r="E41">
        <v>23</v>
      </c>
      <c r="F41">
        <f>C$21/'Enemy Waves'!I24</f>
        <v>2.4475524475524475</v>
      </c>
    </row>
    <row r="42" spans="5:6">
      <c r="E42">
        <v>24</v>
      </c>
      <c r="F42">
        <f>C$21/'Enemy Waves'!I25</f>
        <v>2.2875816993464051</v>
      </c>
    </row>
    <row r="43" spans="5:6">
      <c r="E43">
        <v>25</v>
      </c>
      <c r="F43">
        <f>C$21/'Enemy Waves'!I26</f>
        <v>1.856763925729443</v>
      </c>
    </row>
    <row r="44" spans="5:6">
      <c r="E44">
        <v>26</v>
      </c>
      <c r="F44">
        <f>C$21/'Enemy Waves'!I27</f>
        <v>1.881720430107527</v>
      </c>
    </row>
    <row r="45" spans="5:6">
      <c r="E45">
        <v>27</v>
      </c>
      <c r="F45">
        <f>C$21/'Enemy Waves'!I28</f>
        <v>1.8324607329842932</v>
      </c>
    </row>
    <row r="46" spans="5:6">
      <c r="E46">
        <v>28</v>
      </c>
      <c r="F46">
        <f>C$21/'Enemy Waves'!I29</f>
        <v>1.7156862745098038</v>
      </c>
    </row>
    <row r="47" spans="5:6">
      <c r="E47">
        <v>29</v>
      </c>
      <c r="F47">
        <f>C$21/'Enemy Waves'!I30</f>
        <v>1.6431924882629108</v>
      </c>
    </row>
    <row r="48" spans="5:6">
      <c r="E48">
        <v>30</v>
      </c>
      <c r="F48">
        <f>C$21/'Enemy Waves'!I31</f>
        <v>1.8617021276595744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Enemy</vt:lpstr>
      <vt:lpstr>Enemy Waves</vt:lpstr>
      <vt:lpstr>Building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Huayu Yang</cp:lastModifiedBy>
  <dcterms:modified xsi:type="dcterms:W3CDTF">2018-05-26T07:57:13Z</dcterms:modified>
</cp:coreProperties>
</file>