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3CE1AF62-C28E-014E-AD9C-4B89087EFFEF}" xr6:coauthVersionLast="47" xr6:coauthVersionMax="47" xr10:uidLastSave="{00000000-0000-0000-0000-000000000000}"/>
  <bookViews>
    <workbookView xWindow="0" yWindow="500" windowWidth="38400" windowHeight="19680" activeTab="2" xr2:uid="{00000000-000D-0000-FFFF-FFFF00000000}"/>
  </bookViews>
  <sheets>
    <sheet name="toyota_21_analysis" sheetId="1" r:id="rId1"/>
    <sheet name="analysis_by_vrm" sheetId="2" r:id="rId2"/>
    <sheet name="updated_mr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 s="1"/>
  <c r="E3" i="3"/>
  <c r="E2" i="3"/>
  <c r="N2" i="2"/>
  <c r="K3" i="3"/>
  <c r="F3" i="3"/>
  <c r="K3" i="2" s="1"/>
  <c r="L3" i="2" s="1"/>
  <c r="K2" i="3"/>
  <c r="F2" i="3"/>
  <c r="N3" i="2"/>
  <c r="I3" i="2"/>
  <c r="J3" i="2" s="1"/>
  <c r="H3" i="2"/>
  <c r="H2" i="2"/>
  <c r="G3" i="1"/>
  <c r="D3" i="1"/>
  <c r="G2" i="1"/>
  <c r="D2" i="1"/>
  <c r="H2" i="1" s="1"/>
  <c r="H3" i="1" l="1"/>
  <c r="I3" i="1" s="1"/>
  <c r="K2" i="2"/>
  <c r="L2" i="2" s="1"/>
  <c r="I2" i="1"/>
</calcChain>
</file>

<file path=xl/sharedStrings.xml><?xml version="1.0" encoding="utf-8"?>
<sst xmlns="http://schemas.openxmlformats.org/spreadsheetml/2006/main" count="43" uniqueCount="40">
  <si>
    <t>Created Month</t>
  </si>
  <si>
    <t>Revenue after insurance &amp; CDW</t>
  </si>
  <si>
    <t>Toyota Revenue</t>
  </si>
  <si>
    <t>Payment to TGB minus costs</t>
  </si>
  <si>
    <t>50% of Parking Costs</t>
  </si>
  <si>
    <t>50% of Ad-hoc</t>
  </si>
  <si>
    <t>Total Costs (50%)</t>
  </si>
  <si>
    <t>Hiyacar Net</t>
  </si>
  <si>
    <t>Proposed (Scenario 2: MRG+£50)</t>
  </si>
  <si>
    <t>Vehicles Vrm</t>
  </si>
  <si>
    <t>Net Revenue</t>
  </si>
  <si>
    <t>Vehicles MRG</t>
  </si>
  <si>
    <t>Vehicles Model</t>
  </si>
  <si>
    <t>Bookings Driver Spend</t>
  </si>
  <si>
    <t>Bookings Insurance spend</t>
  </si>
  <si>
    <t>Bookings CDW Paid</t>
  </si>
  <si>
    <t xml:space="preserve">Hiyacar Net </t>
  </si>
  <si>
    <t>New MRG</t>
  </si>
  <si>
    <t>WV69OLN</t>
  </si>
  <si>
    <t>C-Hr Excel Hev Cvt</t>
  </si>
  <si>
    <t>WM19KFZ</t>
  </si>
  <si>
    <t>C-Hr Dynamic Hev Cvt</t>
  </si>
  <si>
    <t>C-Hr Design Hev Cvt</t>
  </si>
  <si>
    <t>Model</t>
  </si>
  <si>
    <t>Derivative</t>
  </si>
  <si>
    <t>Current</t>
  </si>
  <si>
    <t>Proposed (Scenario 1: Updated MRGs)</t>
  </si>
  <si>
    <t>Equivelant MRG on AAM Contract</t>
  </si>
  <si>
    <t>Proposed (Scenario 1: Updated MRGs ex VAT)</t>
  </si>
  <si>
    <t>Difference (Scenario 1: Updated MRGs)</t>
  </si>
  <si>
    <t>Difference (Scenario 2: MRG+£50)</t>
  </si>
  <si>
    <t>Vehicle Count</t>
  </si>
  <si>
    <t>C-HR Hybrid</t>
  </si>
  <si>
    <t>Col1</t>
  </si>
  <si>
    <t>Col2</t>
  </si>
  <si>
    <t>Col3</t>
  </si>
  <si>
    <t>Col4</t>
  </si>
  <si>
    <t>Percentage</t>
  </si>
  <si>
    <t>Calculation</t>
  </si>
  <si>
    <t>net per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</si>
</sst>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"/>
    <numFmt numFmtId="165" formatCode="&quot;£&quot;#,##0.00"/>
  </numFmts>
  <fonts count="7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 applyAlignment="1">
      <alignment horizontal="right"/>
    </xf>
    <xf numFmtId="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165" fontId="1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3"/>
  <sheetViews>
    <sheetView workbookViewId="0">
      <selection activeCell="C4" sqref="C4"/>
    </sheetView>
  </sheetViews>
  <sheetFormatPr baseColWidth="10" defaultColWidth="12.6640625" defaultRowHeight="15.75" customHeight="1" x14ac:dyDescent="0.15"/>
  <cols>
    <col min="2" max="2" width="25" customWidth="1"/>
    <col min="3" max="3" width="25.33203125" customWidth="1"/>
    <col min="4" max="4" width="22.6640625" customWidth="1"/>
    <col min="5" max="5" width="19.33203125" customWidth="1"/>
    <col min="7" max="7" width="16.33203125" customWidth="1"/>
    <col min="9" max="9" width="11.6640625" customWidth="1"/>
  </cols>
  <sheetData>
    <row r="1" spans="1:9" s="17" customFormat="1" ht="15.75" customHeight="1" x14ac:dyDescent="0.2">
      <c r="A1" s="15" t="s">
        <v>0</v>
      </c>
      <c r="B1" s="15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6" t="s">
        <v>39</v>
      </c>
    </row>
    <row r="2" spans="1:9" ht="15.75" customHeight="1" x14ac:dyDescent="0.2">
      <c r="A2" s="18">
        <v>44531</v>
      </c>
      <c r="B2" s="4">
        <v>18820.579999999998</v>
      </c>
      <c r="C2" s="5">
        <v>11714.5</v>
      </c>
      <c r="D2" s="5">
        <f t="shared" ref="D2:D3" si="0">SUM(C2,E2,F2)</f>
        <v>8968.16</v>
      </c>
      <c r="E2" s="5">
        <v>-1681.94</v>
      </c>
      <c r="F2" s="5">
        <v>-1064.4000000000001</v>
      </c>
      <c r="G2" s="5">
        <f t="shared" ref="G2:G3" si="1">-F2+-E2</f>
        <v>2746.34</v>
      </c>
      <c r="H2" s="6">
        <f t="shared" ref="H2:H3" si="2">B2-D2-G2</f>
        <v>7106.0799999999981</v>
      </c>
      <c r="I2" s="6">
        <f t="shared" ref="I2:I3" si="3">H2/51</f>
        <v>139.33490196078426</v>
      </c>
    </row>
    <row r="3" spans="1:9" ht="15.75" customHeight="1" x14ac:dyDescent="0.2">
      <c r="A3" s="18">
        <v>44501</v>
      </c>
      <c r="B3" s="4">
        <v>9567.82</v>
      </c>
      <c r="C3" s="5">
        <v>12837.68</v>
      </c>
      <c r="D3" s="5">
        <f t="shared" si="0"/>
        <v>9935.26</v>
      </c>
      <c r="E3" s="5">
        <v>-1681.94</v>
      </c>
      <c r="F3" s="5">
        <v>-1220.48</v>
      </c>
      <c r="G3" s="5">
        <f t="shared" si="1"/>
        <v>2902.42</v>
      </c>
      <c r="H3" s="6">
        <f t="shared" si="2"/>
        <v>-3269.8600000000006</v>
      </c>
      <c r="I3" s="6">
        <f t="shared" si="3"/>
        <v>-64.114901960784323</v>
      </c>
    </row>
    <row r="4" spans="1:9" ht="15.75" customHeight="1" x14ac:dyDescent="0.2">
      <c r="A4" s="18"/>
      <c r="B4" s="4"/>
      <c r="C4" s="5"/>
      <c r="D4" s="5"/>
      <c r="E4" s="5"/>
      <c r="F4" s="5"/>
      <c r="G4" s="5"/>
      <c r="H4" s="6"/>
      <c r="I4" s="6"/>
    </row>
    <row r="5" spans="1:9" ht="15.75" customHeight="1" x14ac:dyDescent="0.2">
      <c r="A5" s="18"/>
      <c r="B5" s="4"/>
      <c r="C5" s="5"/>
      <c r="D5" s="5"/>
      <c r="E5" s="5"/>
      <c r="F5" s="5"/>
      <c r="G5" s="5"/>
      <c r="H5" s="6"/>
      <c r="I5" s="6"/>
    </row>
    <row r="6" spans="1:9" ht="15.75" customHeight="1" x14ac:dyDescent="0.2">
      <c r="A6" s="18"/>
      <c r="B6" s="4"/>
      <c r="C6" s="5"/>
      <c r="D6" s="5"/>
      <c r="E6" s="5"/>
      <c r="F6" s="5"/>
      <c r="G6" s="5"/>
      <c r="H6" s="6"/>
      <c r="I6" s="6"/>
    </row>
    <row r="7" spans="1:9" ht="15.75" customHeight="1" x14ac:dyDescent="0.2">
      <c r="A7" s="18"/>
      <c r="B7" s="4"/>
      <c r="C7" s="5"/>
      <c r="D7" s="5"/>
      <c r="E7" s="5"/>
      <c r="F7" s="5"/>
      <c r="G7" s="5"/>
      <c r="H7" s="6"/>
      <c r="I7" s="6"/>
    </row>
    <row r="8" spans="1:9" ht="15.75" customHeight="1" x14ac:dyDescent="0.2">
      <c r="A8" s="18"/>
      <c r="B8" s="4"/>
      <c r="C8" s="5"/>
      <c r="D8" s="5"/>
      <c r="E8" s="5"/>
      <c r="F8" s="2"/>
      <c r="G8" s="5"/>
      <c r="H8" s="6"/>
      <c r="I8" s="6"/>
    </row>
    <row r="9" spans="1:9" ht="15.75" customHeight="1" x14ac:dyDescent="0.2">
      <c r="A9" s="18"/>
      <c r="B9" s="4"/>
      <c r="C9" s="5"/>
      <c r="D9" s="5"/>
      <c r="E9" s="5"/>
      <c r="F9" s="5"/>
      <c r="G9" s="5"/>
      <c r="H9" s="6"/>
      <c r="I9" s="6"/>
    </row>
    <row r="10" spans="1:9" ht="15.75" customHeight="1" x14ac:dyDescent="0.2">
      <c r="A10" s="18"/>
      <c r="B10" s="4"/>
      <c r="C10" s="5"/>
      <c r="D10" s="5"/>
      <c r="E10" s="5"/>
      <c r="F10" s="5"/>
      <c r="G10" s="5"/>
      <c r="H10" s="6"/>
      <c r="I10" s="6"/>
    </row>
    <row r="11" spans="1:9" ht="15.75" customHeight="1" x14ac:dyDescent="0.2">
      <c r="A11" s="18"/>
      <c r="B11" s="4"/>
      <c r="C11" s="7"/>
      <c r="D11" s="7"/>
      <c r="E11" s="7"/>
      <c r="G11" s="7"/>
      <c r="H11" s="6"/>
      <c r="I11" s="6"/>
    </row>
    <row r="12" spans="1:9" ht="15.75" customHeight="1" x14ac:dyDescent="0.2">
      <c r="A12" s="18"/>
      <c r="B12" s="4"/>
      <c r="C12" s="7"/>
      <c r="D12" s="7"/>
      <c r="E12" s="7"/>
      <c r="G12" s="7"/>
      <c r="H12" s="6"/>
      <c r="I12" s="6"/>
    </row>
    <row r="13" spans="1:9" ht="15.75" customHeight="1" x14ac:dyDescent="0.2">
      <c r="A13" s="18"/>
      <c r="B13" s="4"/>
    </row>
    <row r="14" spans="1:9" ht="15.75" customHeight="1" x14ac:dyDescent="0.2">
      <c r="A14" s="18"/>
      <c r="B14" s="4"/>
    </row>
    <row r="15" spans="1:9" ht="15.75" customHeight="1" x14ac:dyDescent="0.2">
      <c r="A15" s="18"/>
      <c r="B15" s="4"/>
    </row>
    <row r="16" spans="1:9" ht="15.75" customHeight="1" x14ac:dyDescent="0.2">
      <c r="A16" s="18"/>
      <c r="B16" s="4"/>
    </row>
    <row r="17" spans="1:2" ht="15.75" customHeight="1" x14ac:dyDescent="0.2">
      <c r="A17" s="18"/>
      <c r="B17" s="4"/>
    </row>
    <row r="18" spans="1:2" ht="15.75" customHeight="1" x14ac:dyDescent="0.2">
      <c r="A18" s="18"/>
      <c r="B18" s="4"/>
    </row>
    <row r="19" spans="1:2" ht="15.75" customHeight="1" x14ac:dyDescent="0.2">
      <c r="A19" s="18"/>
      <c r="B19" s="4"/>
    </row>
    <row r="20" spans="1:2" ht="15.75" customHeight="1" x14ac:dyDescent="0.2">
      <c r="A20" s="18"/>
      <c r="B20" s="4"/>
    </row>
    <row r="21" spans="1:2" ht="15.75" customHeight="1" x14ac:dyDescent="0.2">
      <c r="A21" s="18"/>
      <c r="B21" s="4"/>
    </row>
    <row r="22" spans="1:2" ht="15" x14ac:dyDescent="0.2">
      <c r="A22" s="18"/>
      <c r="B22" s="4"/>
    </row>
    <row r="23" spans="1:2" ht="15" x14ac:dyDescent="0.2">
      <c r="A23" s="18"/>
      <c r="B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53"/>
  <sheetViews>
    <sheetView workbookViewId="0">
      <selection activeCell="I2" sqref="I2"/>
    </sheetView>
  </sheetViews>
  <sheetFormatPr baseColWidth="10" defaultColWidth="12.6640625" defaultRowHeight="15.75" customHeight="1" x14ac:dyDescent="0.15"/>
  <cols>
    <col min="1" max="2" width="10.6640625" customWidth="1"/>
    <col min="3" max="3" width="11.33203125" customWidth="1"/>
    <col min="5" max="5" width="12.6640625" hidden="1"/>
    <col min="6" max="6" width="14.33203125" hidden="1" customWidth="1"/>
    <col min="7" max="7" width="15.6640625" hidden="1" customWidth="1"/>
    <col min="8" max="8" width="10.6640625" customWidth="1"/>
    <col min="10" max="10" width="10.6640625" customWidth="1"/>
    <col min="12" max="12" width="14.33203125" customWidth="1"/>
    <col min="14" max="14" width="14.33203125" customWidth="1"/>
  </cols>
  <sheetData>
    <row r="1" spans="1:23" ht="15.75" customHeight="1" x14ac:dyDescent="0.2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3" t="s">
        <v>16</v>
      </c>
      <c r="I1" s="3" t="s">
        <v>17</v>
      </c>
      <c r="J1" s="3" t="s">
        <v>7</v>
      </c>
      <c r="K1" s="3" t="s">
        <v>33</v>
      </c>
      <c r="L1" s="3" t="s">
        <v>34</v>
      </c>
      <c r="M1" s="3" t="s">
        <v>35</v>
      </c>
      <c r="N1" s="3" t="s">
        <v>36</v>
      </c>
      <c r="O1" s="3"/>
      <c r="P1" s="3"/>
      <c r="Q1" s="3" t="s">
        <v>37</v>
      </c>
      <c r="R1" s="3"/>
      <c r="S1" s="3"/>
      <c r="T1" s="3"/>
      <c r="U1" s="3"/>
      <c r="V1" s="3"/>
      <c r="W1" s="3"/>
    </row>
    <row r="2" spans="1:23" ht="15.75" customHeight="1" x14ac:dyDescent="0.2">
      <c r="A2" s="1" t="s">
        <v>18</v>
      </c>
      <c r="B2" s="9">
        <v>3544.51</v>
      </c>
      <c r="C2" s="9">
        <v>211.2</v>
      </c>
      <c r="D2" s="9" t="s">
        <v>19</v>
      </c>
      <c r="E2" s="9">
        <v>5812.91</v>
      </c>
      <c r="F2" s="9">
        <v>2134.4499999999998</v>
      </c>
      <c r="G2" s="9">
        <v>235</v>
      </c>
      <c r="H2" s="7">
        <f t="shared" ref="H2:H3" si="0">IF((B2*$Q$2)&gt;(C2*6),(B2-(B2*$Q$2)),(B2-(C2*6)))</f>
        <v>1772.2550000000001</v>
      </c>
      <c r="I2" s="7" t="e">
        <f>(VLOOKUP(D2,updated_mrgs!B:G,3,FALSE))</f>
        <v>#N/A</v>
      </c>
      <c r="J2" s="7" t="e">
        <f t="shared" ref="J2:J3" si="1">IF((B2*$Q$2)&gt;(I2*6),(B2-(B2*$Q$2)),(B2-(I2*6)))</f>
        <v>#N/A</v>
      </c>
      <c r="K2" s="7" t="e">
        <f>VLOOKUP(D2,updated_mrgs!B:AB,5,FALSE)</f>
        <v>#N/A</v>
      </c>
      <c r="L2" s="7" t="e">
        <f t="shared" ref="L2:L3" si="2">IF((B2*$Q$2)&gt;(K2*6),(B2-(B2*$Q$2)),(B2-(K2*6)))</f>
        <v>#N/A</v>
      </c>
      <c r="M2" s="7">
        <v>0</v>
      </c>
      <c r="N2" s="7">
        <f t="shared" ref="N2:N3" si="3">B2-(M2*6)</f>
        <v>3544.51</v>
      </c>
      <c r="Q2" s="2">
        <v>0.5</v>
      </c>
    </row>
    <row r="3" spans="1:23" ht="15.75" customHeight="1" x14ac:dyDescent="0.2">
      <c r="A3" s="1" t="s">
        <v>20</v>
      </c>
      <c r="B3" s="9">
        <v>3489.6</v>
      </c>
      <c r="C3" s="9">
        <v>211.2</v>
      </c>
      <c r="D3" s="9" t="s">
        <v>21</v>
      </c>
      <c r="E3" s="9">
        <v>5655.61</v>
      </c>
      <c r="F3" s="9">
        <v>2071.39</v>
      </c>
      <c r="G3" s="9">
        <v>166</v>
      </c>
      <c r="H3" s="7">
        <f t="shared" si="0"/>
        <v>1744.8</v>
      </c>
      <c r="I3" s="7">
        <f>(VLOOKUP(D3,updated_mrgs!B:G,3,FALSE))</f>
        <v>428.75</v>
      </c>
      <c r="J3" s="7">
        <f t="shared" si="1"/>
        <v>917.09999999999991</v>
      </c>
      <c r="K3" s="7">
        <f>VLOOKUP(D3,updated_mrgs!B:AB,5,FALSE)</f>
        <v>357.29166666666669</v>
      </c>
      <c r="L3" s="7">
        <f t="shared" si="2"/>
        <v>1345.85</v>
      </c>
      <c r="M3" s="7">
        <v>0</v>
      </c>
      <c r="N3" s="7">
        <f t="shared" si="3"/>
        <v>3489.6</v>
      </c>
    </row>
    <row r="4" spans="1:23" ht="15.75" customHeight="1" x14ac:dyDescent="0.2">
      <c r="A4" s="1"/>
      <c r="B4" s="9"/>
      <c r="C4" s="9"/>
      <c r="D4" s="9"/>
      <c r="E4" s="9"/>
      <c r="F4" s="9"/>
      <c r="G4" s="9"/>
      <c r="H4" s="7"/>
      <c r="I4" s="7"/>
      <c r="J4" s="7"/>
      <c r="K4" s="7"/>
      <c r="L4" s="7"/>
      <c r="M4" s="7"/>
      <c r="N4" s="7"/>
    </row>
    <row r="5" spans="1:23" ht="15.75" customHeight="1" x14ac:dyDescent="0.2">
      <c r="A5" s="1"/>
      <c r="B5" s="9"/>
      <c r="C5" s="9"/>
      <c r="D5" s="9"/>
      <c r="E5" s="9"/>
      <c r="F5" s="9"/>
      <c r="G5" s="9"/>
      <c r="H5" s="7"/>
      <c r="I5" s="7"/>
      <c r="J5" s="7"/>
      <c r="K5" s="7"/>
      <c r="L5" s="7"/>
      <c r="M5" s="7"/>
      <c r="N5" s="7"/>
    </row>
    <row r="6" spans="1:23" ht="15.75" customHeight="1" x14ac:dyDescent="0.2">
      <c r="A6" s="1"/>
      <c r="B6" s="9"/>
      <c r="C6" s="9"/>
      <c r="D6" s="9"/>
      <c r="E6" s="9"/>
      <c r="F6" s="9"/>
      <c r="G6" s="9"/>
      <c r="H6" s="7"/>
      <c r="I6" s="7"/>
      <c r="J6" s="7"/>
      <c r="K6" s="7"/>
      <c r="L6" s="7"/>
      <c r="M6" s="7"/>
      <c r="N6" s="7"/>
    </row>
    <row r="7" spans="1:23" ht="15.75" customHeight="1" x14ac:dyDescent="0.2">
      <c r="A7" s="1"/>
      <c r="B7" s="9"/>
      <c r="C7" s="9"/>
      <c r="D7" s="9"/>
      <c r="E7" s="9"/>
      <c r="F7" s="9"/>
      <c r="G7" s="9"/>
      <c r="H7" s="7"/>
      <c r="I7" s="7"/>
      <c r="J7" s="7"/>
      <c r="K7" s="7"/>
      <c r="L7" s="7"/>
      <c r="M7" s="7"/>
      <c r="N7" s="7"/>
    </row>
    <row r="8" spans="1:23" ht="15.75" customHeight="1" x14ac:dyDescent="0.2">
      <c r="A8" s="1"/>
      <c r="B8" s="9"/>
      <c r="C8" s="9"/>
      <c r="D8" s="9"/>
      <c r="E8" s="9"/>
      <c r="F8" s="9"/>
      <c r="G8" s="9"/>
      <c r="H8" s="7"/>
      <c r="I8" s="7"/>
      <c r="J8" s="7"/>
      <c r="K8" s="7"/>
      <c r="L8" s="7"/>
      <c r="M8" s="7"/>
      <c r="N8" s="7"/>
    </row>
    <row r="9" spans="1:23" ht="15.75" customHeight="1" x14ac:dyDescent="0.2">
      <c r="A9" s="1"/>
      <c r="B9" s="9"/>
      <c r="C9" s="9"/>
      <c r="D9" s="9"/>
      <c r="E9" s="9"/>
      <c r="F9" s="9"/>
      <c r="G9" s="9"/>
      <c r="H9" s="7"/>
      <c r="I9" s="7"/>
      <c r="J9" s="7"/>
      <c r="K9" s="7"/>
      <c r="L9" s="7"/>
      <c r="M9" s="7"/>
      <c r="N9" s="7"/>
    </row>
    <row r="10" spans="1:23" ht="15.75" customHeight="1" x14ac:dyDescent="0.2">
      <c r="A10" s="1"/>
      <c r="B10" s="9"/>
      <c r="C10" s="9"/>
      <c r="D10" s="9"/>
      <c r="E10" s="9"/>
      <c r="F10" s="9"/>
      <c r="G10" s="9"/>
      <c r="H10" s="7"/>
      <c r="I10" s="7"/>
      <c r="J10" s="7"/>
      <c r="K10" s="7"/>
      <c r="L10" s="7"/>
      <c r="M10" s="7"/>
      <c r="N10" s="7"/>
    </row>
    <row r="11" spans="1:23" ht="15.75" customHeight="1" x14ac:dyDescent="0.2">
      <c r="A11" s="1"/>
      <c r="B11" s="9"/>
      <c r="C11" s="9"/>
      <c r="D11" s="9"/>
      <c r="E11" s="9"/>
      <c r="F11" s="9"/>
      <c r="G11" s="9"/>
      <c r="H11" s="7"/>
      <c r="I11" s="7"/>
      <c r="J11" s="7"/>
      <c r="K11" s="7"/>
      <c r="L11" s="7"/>
      <c r="M11" s="7"/>
      <c r="N11" s="7"/>
    </row>
    <row r="12" spans="1:23" ht="15.75" customHeight="1" x14ac:dyDescent="0.2">
      <c r="A12" s="1"/>
      <c r="B12" s="9"/>
      <c r="C12" s="9"/>
      <c r="D12" s="9"/>
      <c r="E12" s="9"/>
      <c r="F12" s="9"/>
      <c r="G12" s="9"/>
      <c r="H12" s="7"/>
      <c r="I12" s="7"/>
      <c r="J12" s="7"/>
      <c r="K12" s="7"/>
      <c r="L12" s="7"/>
      <c r="M12" s="7"/>
      <c r="N12" s="7"/>
    </row>
    <row r="13" spans="1:23" ht="15.75" customHeight="1" x14ac:dyDescent="0.2">
      <c r="A13" s="1"/>
      <c r="B13" s="9"/>
      <c r="C13" s="9"/>
      <c r="D13" s="9"/>
      <c r="E13" s="9"/>
      <c r="F13" s="9"/>
      <c r="G13" s="9"/>
      <c r="H13" s="7"/>
      <c r="I13" s="7"/>
      <c r="J13" s="7"/>
      <c r="K13" s="7"/>
      <c r="L13" s="7"/>
      <c r="M13" s="7"/>
      <c r="N13" s="7"/>
    </row>
    <row r="14" spans="1:23" ht="15.75" customHeight="1" x14ac:dyDescent="0.2">
      <c r="A14" s="1"/>
      <c r="B14" s="9"/>
      <c r="C14" s="9"/>
      <c r="D14" s="9"/>
      <c r="E14" s="9"/>
      <c r="F14" s="9"/>
      <c r="G14" s="9"/>
      <c r="H14" s="7"/>
      <c r="I14" s="7"/>
      <c r="J14" s="7"/>
      <c r="K14" s="7"/>
      <c r="L14" s="7"/>
      <c r="M14" s="7"/>
      <c r="N14" s="7"/>
    </row>
    <row r="15" spans="1:23" ht="15.75" customHeight="1" x14ac:dyDescent="0.2">
      <c r="A15" s="1"/>
      <c r="B15" s="9"/>
      <c r="C15" s="9"/>
      <c r="D15" s="9"/>
      <c r="E15" s="9"/>
      <c r="F15" s="9"/>
      <c r="G15" s="9"/>
      <c r="H15" s="7"/>
      <c r="I15" s="7"/>
      <c r="J15" s="7"/>
      <c r="K15" s="7"/>
      <c r="L15" s="7"/>
      <c r="M15" s="7"/>
      <c r="N15" s="7"/>
    </row>
    <row r="16" spans="1:23" ht="15.75" customHeight="1" x14ac:dyDescent="0.2">
      <c r="A16" s="1"/>
      <c r="B16" s="9"/>
      <c r="C16" s="9"/>
      <c r="D16" s="9"/>
      <c r="E16" s="9"/>
      <c r="F16" s="9"/>
      <c r="G16" s="9"/>
      <c r="H16" s="7"/>
      <c r="I16" s="7"/>
      <c r="J16" s="7"/>
      <c r="K16" s="7"/>
      <c r="L16" s="7"/>
      <c r="M16" s="7"/>
      <c r="N16" s="7"/>
    </row>
    <row r="17" spans="1:14" ht="15.75" customHeight="1" x14ac:dyDescent="0.2">
      <c r="A17" s="1"/>
      <c r="B17" s="9"/>
      <c r="C17" s="9"/>
      <c r="D17" s="9"/>
      <c r="E17" s="9"/>
      <c r="F17" s="9"/>
      <c r="G17" s="9"/>
      <c r="H17" s="7"/>
      <c r="I17" s="7"/>
      <c r="J17" s="7"/>
      <c r="K17" s="7"/>
      <c r="L17" s="7"/>
      <c r="M17" s="7"/>
      <c r="N17" s="7"/>
    </row>
    <row r="18" spans="1:14" ht="15.75" customHeight="1" x14ac:dyDescent="0.2">
      <c r="A18" s="1"/>
      <c r="B18" s="9"/>
      <c r="C18" s="9"/>
      <c r="D18" s="9"/>
      <c r="E18" s="9"/>
      <c r="F18" s="9"/>
      <c r="G18" s="9"/>
      <c r="H18" s="7"/>
      <c r="I18" s="7"/>
      <c r="J18" s="7"/>
      <c r="K18" s="7"/>
      <c r="L18" s="7"/>
      <c r="M18" s="7"/>
      <c r="N18" s="7"/>
    </row>
    <row r="19" spans="1:14" ht="15.75" customHeight="1" x14ac:dyDescent="0.2">
      <c r="A19" s="1"/>
      <c r="B19" s="9"/>
      <c r="C19" s="9"/>
      <c r="D19" s="9"/>
      <c r="E19" s="9"/>
      <c r="F19" s="9"/>
      <c r="G19" s="9"/>
      <c r="H19" s="7"/>
      <c r="I19" s="7"/>
      <c r="J19" s="7"/>
      <c r="K19" s="7"/>
      <c r="L19" s="7"/>
      <c r="M19" s="7"/>
      <c r="N19" s="7"/>
    </row>
    <row r="20" spans="1:14" ht="15.75" customHeight="1" x14ac:dyDescent="0.2">
      <c r="A20" s="1"/>
      <c r="B20" s="9"/>
      <c r="C20" s="9"/>
      <c r="D20" s="9"/>
      <c r="E20" s="9"/>
      <c r="F20" s="9"/>
      <c r="G20" s="9"/>
      <c r="H20" s="7"/>
      <c r="I20" s="7"/>
      <c r="J20" s="7"/>
      <c r="K20" s="7"/>
      <c r="L20" s="7"/>
      <c r="M20" s="7"/>
      <c r="N20" s="7"/>
    </row>
    <row r="21" spans="1:14" ht="15.75" customHeight="1" x14ac:dyDescent="0.2">
      <c r="A21" s="1"/>
      <c r="B21" s="9"/>
      <c r="C21" s="9"/>
      <c r="D21" s="9"/>
      <c r="E21" s="9"/>
      <c r="F21" s="9"/>
      <c r="G21" s="9"/>
      <c r="H21" s="7"/>
      <c r="I21" s="7"/>
      <c r="J21" s="7"/>
      <c r="K21" s="7"/>
      <c r="L21" s="7"/>
      <c r="M21" s="7"/>
      <c r="N21" s="7"/>
    </row>
    <row r="22" spans="1:14" ht="15.75" customHeight="1" x14ac:dyDescent="0.2">
      <c r="A22" s="1"/>
      <c r="B22" s="9"/>
      <c r="C22" s="9"/>
      <c r="D22" s="9"/>
      <c r="E22" s="9"/>
      <c r="F22" s="9"/>
      <c r="G22" s="9"/>
      <c r="H22" s="7"/>
      <c r="I22" s="7"/>
      <c r="J22" s="7"/>
      <c r="K22" s="7"/>
      <c r="L22" s="7"/>
      <c r="M22" s="7"/>
      <c r="N22" s="7"/>
    </row>
    <row r="23" spans="1:14" ht="15.75" customHeight="1" x14ac:dyDescent="0.2">
      <c r="A23" s="1"/>
      <c r="B23" s="9"/>
      <c r="C23" s="9"/>
      <c r="D23" s="9"/>
      <c r="E23" s="9"/>
      <c r="F23" s="9"/>
      <c r="G23" s="9"/>
      <c r="H23" s="7"/>
      <c r="I23" s="7"/>
      <c r="J23" s="7"/>
      <c r="K23" s="7"/>
      <c r="L23" s="7"/>
      <c r="M23" s="7"/>
      <c r="N23" s="7"/>
    </row>
    <row r="24" spans="1:14" ht="15.75" customHeight="1" x14ac:dyDescent="0.2">
      <c r="A24" s="1"/>
      <c r="B24" s="9"/>
      <c r="C24" s="9"/>
      <c r="D24" s="9"/>
      <c r="E24" s="9"/>
      <c r="F24" s="9"/>
      <c r="G24" s="9"/>
      <c r="H24" s="7"/>
      <c r="I24" s="7"/>
      <c r="J24" s="7"/>
      <c r="K24" s="7"/>
      <c r="L24" s="7"/>
      <c r="M24" s="7"/>
      <c r="N24" s="7"/>
    </row>
    <row r="25" spans="1:14" ht="15.75" customHeight="1" x14ac:dyDescent="0.2">
      <c r="A25" s="1"/>
      <c r="B25" s="9"/>
      <c r="C25" s="9"/>
      <c r="D25" s="9"/>
      <c r="E25" s="9"/>
      <c r="F25" s="9"/>
      <c r="G25" s="9"/>
      <c r="H25" s="7"/>
      <c r="I25" s="7"/>
      <c r="J25" s="7"/>
      <c r="K25" s="7"/>
      <c r="L25" s="7"/>
      <c r="M25" s="7"/>
      <c r="N25" s="7"/>
    </row>
    <row r="26" spans="1:14" ht="15.75" customHeight="1" x14ac:dyDescent="0.2">
      <c r="A26" s="1"/>
      <c r="B26" s="9"/>
      <c r="C26" s="9"/>
      <c r="D26" s="9"/>
      <c r="E26" s="9"/>
      <c r="F26" s="9"/>
      <c r="G26" s="9"/>
      <c r="H26" s="7"/>
      <c r="I26" s="7"/>
      <c r="J26" s="7"/>
      <c r="K26" s="7"/>
      <c r="L26" s="7"/>
      <c r="M26" s="7"/>
      <c r="N26" s="7"/>
    </row>
    <row r="27" spans="1:14" ht="15.75" customHeight="1" x14ac:dyDescent="0.2">
      <c r="A27" s="1"/>
      <c r="B27" s="9"/>
      <c r="C27" s="9"/>
      <c r="D27" s="9"/>
      <c r="E27" s="9"/>
      <c r="F27" s="9"/>
      <c r="G27" s="9"/>
      <c r="H27" s="7"/>
      <c r="I27" s="7"/>
      <c r="J27" s="7"/>
      <c r="K27" s="7"/>
      <c r="L27" s="7"/>
      <c r="M27" s="7"/>
      <c r="N27" s="7"/>
    </row>
    <row r="28" spans="1:14" ht="15.75" customHeight="1" x14ac:dyDescent="0.2">
      <c r="A28" s="1"/>
      <c r="B28" s="9"/>
      <c r="C28" s="9"/>
      <c r="D28" s="9"/>
      <c r="E28" s="9"/>
      <c r="F28" s="9"/>
      <c r="G28" s="9"/>
      <c r="H28" s="7"/>
      <c r="I28" s="7"/>
      <c r="J28" s="7"/>
      <c r="K28" s="7"/>
      <c r="L28" s="7"/>
      <c r="M28" s="7"/>
      <c r="N28" s="7"/>
    </row>
    <row r="29" spans="1:14" ht="15.75" customHeight="1" x14ac:dyDescent="0.2">
      <c r="A29" s="1"/>
      <c r="B29" s="9"/>
      <c r="C29" s="9"/>
      <c r="D29" s="9"/>
      <c r="E29" s="9"/>
      <c r="F29" s="9"/>
      <c r="G29" s="9"/>
      <c r="H29" s="7"/>
      <c r="I29" s="7"/>
      <c r="J29" s="7"/>
      <c r="K29" s="7"/>
      <c r="L29" s="7"/>
      <c r="M29" s="7"/>
      <c r="N29" s="7"/>
    </row>
    <row r="30" spans="1:14" ht="15" x14ac:dyDescent="0.2">
      <c r="A30" s="1"/>
      <c r="B30" s="9"/>
      <c r="C30" s="9"/>
      <c r="D30" s="9"/>
      <c r="E30" s="9"/>
      <c r="F30" s="9"/>
      <c r="G30" s="9"/>
      <c r="H30" s="7"/>
      <c r="I30" s="7"/>
      <c r="J30" s="7"/>
      <c r="K30" s="7"/>
      <c r="L30" s="7"/>
      <c r="M30" s="7"/>
      <c r="N30" s="7"/>
    </row>
    <row r="31" spans="1:14" ht="15" x14ac:dyDescent="0.2">
      <c r="A31" s="1"/>
      <c r="B31" s="9"/>
      <c r="C31" s="9"/>
      <c r="D31" s="9"/>
      <c r="E31" s="9"/>
      <c r="F31" s="9"/>
      <c r="G31" s="9"/>
      <c r="H31" s="7"/>
      <c r="I31" s="7"/>
      <c r="J31" s="7"/>
      <c r="K31" s="7"/>
      <c r="L31" s="7"/>
      <c r="M31" s="7"/>
      <c r="N31" s="7"/>
    </row>
    <row r="32" spans="1:14" ht="15" x14ac:dyDescent="0.2">
      <c r="A32" s="1"/>
      <c r="B32" s="9"/>
      <c r="C32" s="9"/>
      <c r="D32" s="9"/>
      <c r="E32" s="9"/>
      <c r="F32" s="9"/>
      <c r="G32" s="9"/>
      <c r="H32" s="7"/>
      <c r="I32" s="7"/>
      <c r="J32" s="7"/>
      <c r="K32" s="7"/>
      <c r="L32" s="7"/>
      <c r="M32" s="7"/>
      <c r="N32" s="7"/>
    </row>
    <row r="33" spans="1:14" ht="15" x14ac:dyDescent="0.2">
      <c r="A33" s="1"/>
      <c r="B33" s="9"/>
      <c r="C33" s="9"/>
      <c r="D33" s="9"/>
      <c r="E33" s="9"/>
      <c r="F33" s="9"/>
      <c r="G33" s="9"/>
      <c r="H33" s="7"/>
      <c r="I33" s="7"/>
      <c r="J33" s="7"/>
      <c r="K33" s="7"/>
      <c r="L33" s="7"/>
      <c r="M33" s="7"/>
      <c r="N33" s="7"/>
    </row>
    <row r="34" spans="1:14" ht="15" x14ac:dyDescent="0.2">
      <c r="A34" s="1"/>
      <c r="B34" s="9"/>
      <c r="C34" s="9"/>
      <c r="D34" s="9"/>
      <c r="E34" s="9"/>
      <c r="F34" s="9"/>
      <c r="G34" s="9"/>
      <c r="H34" s="7"/>
      <c r="I34" s="7"/>
      <c r="J34" s="7"/>
      <c r="K34" s="7"/>
      <c r="L34" s="7"/>
      <c r="M34" s="7"/>
      <c r="N34" s="7"/>
    </row>
    <row r="35" spans="1:14" ht="15" x14ac:dyDescent="0.2">
      <c r="A35" s="1"/>
      <c r="B35" s="9"/>
      <c r="C35" s="9"/>
      <c r="D35" s="9"/>
      <c r="E35" s="9"/>
      <c r="F35" s="9"/>
      <c r="G35" s="9"/>
      <c r="H35" s="7"/>
      <c r="I35" s="7"/>
      <c r="J35" s="7"/>
      <c r="K35" s="7"/>
      <c r="L35" s="7"/>
      <c r="M35" s="7"/>
      <c r="N35" s="7"/>
    </row>
    <row r="36" spans="1:14" ht="15" x14ac:dyDescent="0.2">
      <c r="A36" s="1"/>
      <c r="B36" s="9"/>
      <c r="C36" s="9"/>
      <c r="D36" s="9"/>
      <c r="E36" s="9"/>
      <c r="F36" s="9"/>
      <c r="G36" s="9"/>
      <c r="H36" s="7"/>
      <c r="I36" s="7"/>
      <c r="J36" s="7"/>
      <c r="K36" s="7"/>
      <c r="L36" s="7"/>
      <c r="M36" s="7"/>
      <c r="N36" s="7"/>
    </row>
    <row r="37" spans="1:14" ht="15" x14ac:dyDescent="0.2">
      <c r="A37" s="1"/>
      <c r="B37" s="9"/>
      <c r="C37" s="9"/>
      <c r="D37" s="9"/>
      <c r="E37" s="9"/>
      <c r="F37" s="9"/>
      <c r="G37" s="9"/>
      <c r="H37" s="7"/>
      <c r="I37" s="7"/>
      <c r="J37" s="7"/>
      <c r="K37" s="7"/>
      <c r="L37" s="7"/>
      <c r="M37" s="7"/>
      <c r="N37" s="7"/>
    </row>
    <row r="38" spans="1:14" ht="15" x14ac:dyDescent="0.2">
      <c r="A38" s="1"/>
      <c r="B38" s="9"/>
      <c r="C38" s="9"/>
      <c r="D38" s="9"/>
      <c r="E38" s="9"/>
      <c r="F38" s="9"/>
      <c r="G38" s="9"/>
      <c r="H38" s="7"/>
      <c r="I38" s="7"/>
      <c r="J38" s="7"/>
      <c r="K38" s="7"/>
      <c r="L38" s="7"/>
      <c r="M38" s="7"/>
      <c r="N38" s="7"/>
    </row>
    <row r="39" spans="1:14" ht="15" x14ac:dyDescent="0.2">
      <c r="A39" s="1"/>
      <c r="B39" s="9"/>
      <c r="C39" s="9"/>
      <c r="D39" s="9"/>
      <c r="E39" s="9"/>
      <c r="F39" s="9"/>
      <c r="G39" s="9"/>
      <c r="H39" s="7"/>
      <c r="I39" s="7"/>
      <c r="J39" s="7"/>
      <c r="K39" s="7"/>
      <c r="L39" s="7"/>
      <c r="M39" s="7"/>
      <c r="N39" s="7"/>
    </row>
    <row r="40" spans="1:14" ht="15" x14ac:dyDescent="0.2">
      <c r="A40" s="1"/>
      <c r="B40" s="9"/>
      <c r="C40" s="9"/>
      <c r="D40" s="9"/>
      <c r="E40" s="9"/>
      <c r="F40" s="9"/>
      <c r="G40" s="9"/>
      <c r="H40" s="7"/>
      <c r="I40" s="7"/>
      <c r="J40" s="7"/>
      <c r="K40" s="7"/>
      <c r="L40" s="7"/>
      <c r="M40" s="7"/>
      <c r="N40" s="7"/>
    </row>
    <row r="41" spans="1:14" ht="15" x14ac:dyDescent="0.2">
      <c r="A41" s="1"/>
      <c r="B41" s="9"/>
      <c r="C41" s="9"/>
      <c r="D41" s="9"/>
      <c r="E41" s="9"/>
      <c r="F41" s="9"/>
      <c r="G41" s="9"/>
      <c r="H41" s="7"/>
      <c r="I41" s="7"/>
      <c r="J41" s="7"/>
      <c r="K41" s="7"/>
      <c r="L41" s="7"/>
      <c r="M41" s="7"/>
      <c r="N41" s="7"/>
    </row>
    <row r="42" spans="1:14" ht="15" x14ac:dyDescent="0.2">
      <c r="A42" s="1"/>
      <c r="B42" s="9"/>
      <c r="C42" s="9"/>
      <c r="D42" s="9"/>
      <c r="E42" s="9"/>
      <c r="F42" s="9"/>
      <c r="G42" s="9"/>
      <c r="H42" s="7"/>
      <c r="I42" s="7"/>
      <c r="J42" s="7"/>
      <c r="K42" s="7"/>
      <c r="L42" s="7"/>
      <c r="M42" s="7"/>
      <c r="N42" s="7"/>
    </row>
    <row r="43" spans="1:14" ht="15" x14ac:dyDescent="0.2">
      <c r="A43" s="1"/>
      <c r="B43" s="9"/>
      <c r="C43" s="9"/>
      <c r="D43" s="9"/>
      <c r="E43" s="9"/>
      <c r="F43" s="9"/>
      <c r="G43" s="9"/>
      <c r="H43" s="7"/>
      <c r="I43" s="7"/>
      <c r="J43" s="7"/>
      <c r="K43" s="7"/>
      <c r="L43" s="7"/>
      <c r="M43" s="7"/>
      <c r="N43" s="7"/>
    </row>
    <row r="44" spans="1:14" ht="15" x14ac:dyDescent="0.2">
      <c r="A44" s="1"/>
      <c r="B44" s="9"/>
      <c r="C44" s="9"/>
      <c r="D44" s="9"/>
      <c r="E44" s="9"/>
      <c r="F44" s="9"/>
      <c r="G44" s="9"/>
      <c r="H44" s="7"/>
      <c r="I44" s="7"/>
      <c r="J44" s="7"/>
      <c r="K44" s="7"/>
      <c r="L44" s="7"/>
      <c r="M44" s="7"/>
      <c r="N44" s="7"/>
    </row>
    <row r="45" spans="1:14" ht="15" x14ac:dyDescent="0.2">
      <c r="A45" s="1"/>
      <c r="B45" s="9"/>
      <c r="C45" s="9"/>
      <c r="D45" s="9"/>
      <c r="E45" s="9"/>
      <c r="F45" s="9"/>
      <c r="G45" s="9"/>
      <c r="H45" s="7"/>
      <c r="I45" s="7"/>
      <c r="J45" s="7"/>
      <c r="K45" s="7"/>
      <c r="L45" s="7"/>
      <c r="M45" s="7"/>
      <c r="N45" s="7"/>
    </row>
    <row r="46" spans="1:14" ht="15" x14ac:dyDescent="0.2">
      <c r="A46" s="1"/>
      <c r="B46" s="9"/>
      <c r="C46" s="9"/>
      <c r="D46" s="9"/>
      <c r="E46" s="9"/>
      <c r="F46" s="9"/>
      <c r="G46" s="9"/>
      <c r="H46" s="7"/>
      <c r="I46" s="7"/>
      <c r="J46" s="7"/>
      <c r="K46" s="7"/>
      <c r="L46" s="7"/>
      <c r="M46" s="7"/>
      <c r="N46" s="7"/>
    </row>
    <row r="47" spans="1:14" ht="15" x14ac:dyDescent="0.2">
      <c r="A47" s="1"/>
      <c r="B47" s="9"/>
      <c r="C47" s="9"/>
      <c r="D47" s="9"/>
      <c r="E47" s="9"/>
      <c r="F47" s="9"/>
      <c r="G47" s="9"/>
      <c r="H47" s="7"/>
      <c r="I47" s="7"/>
      <c r="J47" s="7"/>
      <c r="K47" s="7"/>
      <c r="L47" s="7"/>
      <c r="M47" s="7"/>
      <c r="N47" s="7"/>
    </row>
    <row r="48" spans="1:14" ht="15" x14ac:dyDescent="0.2">
      <c r="A48" s="1"/>
      <c r="B48" s="9"/>
      <c r="C48" s="9"/>
      <c r="D48" s="9"/>
      <c r="E48" s="9"/>
      <c r="F48" s="9"/>
      <c r="G48" s="9"/>
      <c r="H48" s="7"/>
      <c r="I48" s="7"/>
      <c r="J48" s="7"/>
      <c r="K48" s="7"/>
      <c r="L48" s="7"/>
      <c r="M48" s="7"/>
      <c r="N48" s="7"/>
    </row>
    <row r="49" spans="1:14" ht="15" x14ac:dyDescent="0.2">
      <c r="A49" s="1"/>
      <c r="B49" s="9"/>
      <c r="C49" s="9"/>
      <c r="D49" s="9"/>
      <c r="E49" s="9"/>
      <c r="F49" s="9"/>
      <c r="G49" s="9"/>
      <c r="H49" s="7"/>
      <c r="I49" s="7"/>
      <c r="J49" s="7"/>
      <c r="K49" s="7"/>
      <c r="L49" s="7"/>
      <c r="M49" s="7"/>
      <c r="N49" s="7"/>
    </row>
    <row r="50" spans="1:14" ht="15" x14ac:dyDescent="0.2">
      <c r="A50" s="1"/>
      <c r="B50" s="9"/>
      <c r="C50" s="9"/>
      <c r="D50" s="9"/>
      <c r="E50" s="9"/>
      <c r="F50" s="9"/>
      <c r="G50" s="9"/>
      <c r="H50" s="7"/>
      <c r="I50" s="7"/>
      <c r="J50" s="7"/>
      <c r="K50" s="7"/>
      <c r="L50" s="7"/>
      <c r="M50" s="7"/>
      <c r="N50" s="7"/>
    </row>
    <row r="51" spans="1:14" ht="15" x14ac:dyDescent="0.2">
      <c r="A51" s="1"/>
      <c r="B51" s="9"/>
      <c r="C51" s="9"/>
      <c r="D51" s="9"/>
      <c r="E51" s="9"/>
      <c r="F51" s="9"/>
      <c r="G51" s="9"/>
      <c r="H51" s="7"/>
      <c r="I51" s="7"/>
      <c r="J51" s="7"/>
      <c r="K51" s="7"/>
      <c r="L51" s="7"/>
      <c r="M51" s="7"/>
      <c r="N51" s="7"/>
    </row>
    <row r="52" spans="1:14" ht="15" x14ac:dyDescent="0.2">
      <c r="A52" s="1"/>
      <c r="B52" s="9"/>
      <c r="C52" s="9"/>
      <c r="D52" s="9"/>
      <c r="E52" s="9"/>
      <c r="F52" s="9"/>
      <c r="G52" s="9"/>
      <c r="H52" s="7"/>
      <c r="I52" s="7"/>
      <c r="J52" s="7"/>
      <c r="K52" s="7"/>
      <c r="L52" s="7"/>
      <c r="M52" s="7"/>
      <c r="N52" s="7"/>
    </row>
    <row r="53" spans="1:14" ht="15" x14ac:dyDescent="0.2">
      <c r="A53" s="1"/>
      <c r="B53" s="9"/>
      <c r="C53" s="9"/>
      <c r="D53" s="9"/>
      <c r="E53" s="9"/>
      <c r="F53" s="9"/>
      <c r="G53" s="9"/>
      <c r="H53" s="7"/>
      <c r="I53" s="7"/>
      <c r="J53" s="7"/>
      <c r="K53" s="7"/>
      <c r="L53" s="7"/>
      <c r="M53" s="7"/>
      <c r="N53" s="7"/>
    </row>
  </sheetData>
  <conditionalFormatting sqref="H1:H981 J1:J981 L1:L981 N1:N981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1"/>
  <sheetViews>
    <sheetView tabSelected="1" workbookViewId="0">
      <selection activeCell="C2" sqref="C2"/>
    </sheetView>
  </sheetViews>
  <sheetFormatPr baseColWidth="10" defaultColWidth="12.6640625" defaultRowHeight="15.75" customHeight="1" x14ac:dyDescent="0.15"/>
  <cols>
    <col min="1" max="1" width="19.1640625" customWidth="1"/>
    <col min="2" max="2" width="41.6640625" customWidth="1"/>
    <col min="3" max="3" width="20.1640625" customWidth="1"/>
    <col min="4" max="4" width="31.6640625" customWidth="1"/>
    <col min="5" max="6" width="27.1640625" customWidth="1"/>
    <col min="7" max="7" width="32.1640625" customWidth="1"/>
    <col min="8" max="8" width="27.33203125" customWidth="1"/>
    <col min="9" max="9" width="27.6640625" customWidth="1"/>
    <col min="10" max="10" width="12" customWidth="1"/>
  </cols>
  <sheetData>
    <row r="1" spans="1:11" ht="13" x14ac:dyDescent="0.15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8</v>
      </c>
      <c r="I1" s="10" t="s">
        <v>30</v>
      </c>
      <c r="J1" s="10" t="s">
        <v>31</v>
      </c>
      <c r="K1" s="14" t="s">
        <v>38</v>
      </c>
    </row>
    <row r="2" spans="1:11" ht="15.75" customHeight="1" x14ac:dyDescent="0.15">
      <c r="A2" s="11" t="s">
        <v>32</v>
      </c>
      <c r="B2" s="11" t="s">
        <v>22</v>
      </c>
      <c r="C2" s="12">
        <v>264</v>
      </c>
      <c r="D2" s="12">
        <v>476.75</v>
      </c>
      <c r="E2" s="12">
        <f>D2</f>
        <v>476.75</v>
      </c>
      <c r="F2" s="12">
        <f t="shared" ref="F2:F3" si="0">(D2/1.2)</f>
        <v>397.29166666666669</v>
      </c>
      <c r="G2" s="12">
        <v>212.75</v>
      </c>
      <c r="H2" s="12">
        <v>314</v>
      </c>
      <c r="I2" s="12">
        <v>50</v>
      </c>
      <c r="J2" s="11">
        <v>1</v>
      </c>
      <c r="K2" s="7">
        <f t="shared" ref="K2:K3" si="1">D2*J2</f>
        <v>476.75</v>
      </c>
    </row>
    <row r="3" spans="1:11" ht="15.75" customHeight="1" x14ac:dyDescent="0.15">
      <c r="A3" s="11" t="s">
        <v>32</v>
      </c>
      <c r="B3" s="11" t="s">
        <v>21</v>
      </c>
      <c r="C3" s="12">
        <v>264</v>
      </c>
      <c r="D3" s="12">
        <v>428.75</v>
      </c>
      <c r="E3" s="12">
        <f t="shared" ref="E3" si="2">D3</f>
        <v>428.75</v>
      </c>
      <c r="F3" s="12">
        <f t="shared" si="0"/>
        <v>357.29166666666669</v>
      </c>
      <c r="G3" s="12">
        <v>164.75</v>
      </c>
      <c r="H3" s="12">
        <v>314</v>
      </c>
      <c r="I3" s="12">
        <v>50</v>
      </c>
      <c r="J3" s="11">
        <v>1</v>
      </c>
      <c r="K3" s="7">
        <f t="shared" si="1"/>
        <v>428.75</v>
      </c>
    </row>
    <row r="4" spans="1:11" ht="15.75" customHeight="1" x14ac:dyDescent="0.15">
      <c r="A4" s="11"/>
      <c r="B4" s="11"/>
      <c r="C4" s="12"/>
      <c r="D4" s="12"/>
      <c r="E4" s="12"/>
      <c r="F4" s="12"/>
      <c r="G4" s="12"/>
      <c r="H4" s="12"/>
      <c r="I4" s="12"/>
      <c r="J4" s="11"/>
      <c r="K4" s="7"/>
    </row>
    <row r="5" spans="1:11" ht="15.75" customHeight="1" x14ac:dyDescent="0.15">
      <c r="A5" s="11"/>
      <c r="B5" s="11"/>
      <c r="C5" s="12"/>
      <c r="D5" s="12"/>
      <c r="E5" s="12"/>
      <c r="F5" s="12"/>
      <c r="G5" s="12"/>
      <c r="H5" s="12"/>
      <c r="I5" s="12"/>
      <c r="J5" s="11"/>
      <c r="K5" s="7"/>
    </row>
    <row r="6" spans="1:11" ht="15.75" customHeight="1" x14ac:dyDescent="0.15">
      <c r="A6" s="11"/>
      <c r="B6" s="11"/>
      <c r="C6" s="12"/>
      <c r="D6" s="12"/>
      <c r="E6" s="12"/>
      <c r="F6" s="12"/>
      <c r="G6" s="12"/>
      <c r="H6" s="12"/>
      <c r="I6" s="12"/>
      <c r="J6" s="11"/>
      <c r="K6" s="7"/>
    </row>
    <row r="7" spans="1:11" ht="15.75" customHeight="1" x14ac:dyDescent="0.15">
      <c r="A7" s="11"/>
      <c r="B7" s="11"/>
      <c r="C7" s="12"/>
      <c r="D7" s="12"/>
      <c r="E7" s="12"/>
      <c r="F7" s="12"/>
      <c r="G7" s="12"/>
      <c r="H7" s="12"/>
      <c r="I7" s="12"/>
      <c r="J7" s="11"/>
      <c r="K7" s="7"/>
    </row>
    <row r="8" spans="1:11" ht="15.75" customHeight="1" x14ac:dyDescent="0.15">
      <c r="A8" s="11"/>
      <c r="B8" s="11"/>
      <c r="C8" s="12"/>
      <c r="D8" s="12"/>
      <c r="E8" s="12"/>
      <c r="F8" s="12"/>
      <c r="G8" s="12"/>
      <c r="H8" s="12"/>
      <c r="I8" s="12"/>
      <c r="J8" s="11"/>
      <c r="K8" s="7"/>
    </row>
    <row r="9" spans="1:11" ht="15.75" customHeight="1" x14ac:dyDescent="0.15">
      <c r="A9" s="11"/>
      <c r="B9" s="11"/>
      <c r="C9" s="12"/>
      <c r="D9" s="12"/>
      <c r="E9" s="12"/>
      <c r="F9" s="12"/>
      <c r="G9" s="12"/>
      <c r="H9" s="12"/>
      <c r="I9" s="12"/>
      <c r="J9" s="11"/>
      <c r="K9" s="7"/>
    </row>
    <row r="10" spans="1:11" ht="15.75" customHeight="1" x14ac:dyDescent="0.15">
      <c r="A10" s="11"/>
      <c r="B10" s="11"/>
      <c r="C10" s="12"/>
      <c r="D10" s="12"/>
      <c r="E10" s="12"/>
      <c r="F10" s="12"/>
      <c r="G10" s="12"/>
      <c r="H10" s="12"/>
      <c r="I10" s="12"/>
      <c r="J10" s="11"/>
      <c r="K10" s="7"/>
    </row>
    <row r="11" spans="1:11" ht="15.75" customHeight="1" x14ac:dyDescent="0.15">
      <c r="A11" s="11"/>
      <c r="B11" s="11"/>
      <c r="C11" s="12"/>
      <c r="D11" s="12"/>
      <c r="E11" s="12"/>
      <c r="F11" s="12"/>
      <c r="G11" s="12"/>
      <c r="H11" s="12"/>
      <c r="I11" s="12"/>
      <c r="J11" s="11"/>
      <c r="K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toyota_21_analysis</vt:lpstr>
      <vt:lpstr>analysis_by_vrm</vt:lpstr>
      <vt:lpstr>updated_mrgs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Christopher Little</cp:lastModifiedBy>
  <dcterms:created xsi:type="dcterms:W3CDTF">2024-02-17T07:45:36Z</dcterms:created>
  <dcterms:modified xsi:type="dcterms:W3CDTF">2024-04-10T14:59:39Z</dcterms:modified>
</cp:coreProperties>
</file>