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xero" sheetId="2" state="visible" r:id="rId2"/>
    <sheet name="parking" sheetId="3" state="visible" r:id="rId3"/>
    <sheet name="cleaning" sheetId="4" state="visible" r:id="rId4"/>
    <sheet name="booking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"/>
  <sheetViews>
    <sheetView workbookViewId="0">
      <selection activeCell="A1" sqref="A1"/>
    </sheetView>
  </sheetViews>
  <sheetFormatPr baseColWidth="8" defaultRowHeight="15"/>
  <sheetData>
    <row r="1">
      <c r="A1" t="inlineStr">
        <is>
          <t xml:space="preserve">Vehicle Reg </t>
        </is>
      </c>
      <c r="C1" t="inlineStr">
        <is>
          <t>Vehicle Reg</t>
        </is>
      </c>
      <c r="D1" t="inlineStr">
        <is>
          <t xml:space="preserve">TGB Cost (No VAT) </t>
        </is>
      </c>
      <c r="F1" t="inlineStr">
        <is>
          <t>Vehicle Reg</t>
        </is>
      </c>
      <c r="G1" t="inlineStr">
        <is>
          <t>VAT</t>
        </is>
      </c>
      <c r="H1" t="inlineStr">
        <is>
          <t xml:space="preserve">TGB Cost (Inc VAT) </t>
        </is>
      </c>
      <c r="J1" t="inlineStr">
        <is>
          <t>Vehicle Reg</t>
        </is>
      </c>
      <c r="K1" t="inlineStr">
        <is>
          <t>Days offline</t>
        </is>
      </c>
    </row>
    <row r="2">
      <c r="A2" t="inlineStr">
        <is>
          <t>FG20VLN</t>
        </is>
      </c>
      <c r="C2">
        <f>summary!A2</f>
        <v/>
      </c>
      <c r="D2">
        <f>- (SUMIF(parking!A:A, summary!C2, parking!C:C))</f>
        <v/>
      </c>
      <c r="F2">
        <f>summary!A2</f>
        <v/>
      </c>
      <c r="G2">
        <f>(summary!H2) - ((summary!H2) / (1.2))</f>
        <v/>
      </c>
      <c r="H2">
        <f>- (SUMIF(cleaning!A:A, summary!F2, cleaning!F:F))</f>
        <v/>
      </c>
      <c r="J2" t="inlineStr">
        <is>
          <t>FG20VLN</t>
        </is>
      </c>
      <c r="K2" t="n">
        <v>0</v>
      </c>
    </row>
    <row r="3">
      <c r="A3" t="inlineStr">
        <is>
          <t>FH19VRE</t>
        </is>
      </c>
      <c r="C3">
        <f>summary!A3</f>
        <v/>
      </c>
      <c r="D3">
        <f>- (SUMIF(parking!A:A, summary!C3, parking!C:C))</f>
        <v/>
      </c>
      <c r="F3">
        <f>summary!A3</f>
        <v/>
      </c>
      <c r="G3">
        <f>(summary!H3) - ((summary!H3) / (1.2))</f>
        <v/>
      </c>
      <c r="H3">
        <f>- (SUMIF(cleaning!A:A, summary!F3, cleaning!F:F))</f>
        <v/>
      </c>
      <c r="J3" t="inlineStr">
        <is>
          <t>FH19VRE</t>
        </is>
      </c>
      <c r="K3" t="n">
        <v>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Description</t>
        </is>
      </c>
      <c r="C1" t="inlineStr">
        <is>
          <t>Quantity</t>
        </is>
      </c>
      <c r="D1" t="inlineStr">
        <is>
          <t>UnitAmount</t>
        </is>
      </c>
      <c r="E1" t="inlineStr">
        <is>
          <t>TaxAmount</t>
        </is>
      </c>
      <c r="F1" t="inlineStr">
        <is>
          <t>AccountCode</t>
        </is>
      </c>
      <c r="G1" t="inlineStr">
        <is>
          <t>Invoice</t>
        </is>
      </c>
      <c r="H1" t="inlineStr">
        <is>
          <t>MRG</t>
        </is>
      </c>
    </row>
    <row r="2">
      <c r="A2" t="n">
        <v>44681</v>
      </c>
      <c r="B2">
        <f>CONCATENATE(summary!A2, " Parking Recharge")</f>
        <v/>
      </c>
      <c r="C2" t="n">
        <v>1</v>
      </c>
      <c r="D2">
        <f>- (ROUND((summary!D2) * (1.2), 2))</f>
        <v/>
      </c>
      <c r="E2">
        <f>ROUND((xero!D2) / (6), 2)</f>
        <v/>
      </c>
      <c r="F2" t="n">
        <v>4010</v>
      </c>
      <c r="G2">
        <f>(xero!D2) &gt; (0)</f>
        <v/>
      </c>
      <c r="H2" t="b">
        <v>0</v>
      </c>
    </row>
    <row r="3">
      <c r="A3" t="n">
        <v>44681</v>
      </c>
      <c r="B3">
        <f>CONCATENATE(summary!A3, " Parking Recharge")</f>
        <v/>
      </c>
      <c r="C3" t="n">
        <v>1</v>
      </c>
      <c r="D3">
        <f>- (ROUND((summary!D3) * (1.2), 2))</f>
        <v/>
      </c>
      <c r="E3">
        <f>ROUND((xero!D3) / (6), 2)</f>
        <v/>
      </c>
      <c r="F3" t="n">
        <v>4010</v>
      </c>
      <c r="G3">
        <f>(xero!D3) &gt; (0)</f>
        <v/>
      </c>
      <c r="H3" t="b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Vehicle Reg</t>
        </is>
      </c>
      <c r="B1" t="inlineStr">
        <is>
          <t>Total Parking Cost per month</t>
        </is>
      </c>
      <c r="C1" t="inlineStr">
        <is>
          <t>TGB parking cost</t>
        </is>
      </c>
    </row>
    <row r="2">
      <c r="A2" t="inlineStr">
        <is>
          <t>FG20UGP</t>
        </is>
      </c>
      <c r="B2" t="n">
        <v>148</v>
      </c>
      <c r="C2">
        <f>(parking!B2) / (2)</f>
        <v/>
      </c>
    </row>
    <row r="3">
      <c r="A3" t="inlineStr">
        <is>
          <t>WV69OLC</t>
        </is>
      </c>
      <c r="B3" t="n">
        <v>23</v>
      </c>
      <c r="C3">
        <f>(parking!B3) / (2)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t="inlineStr">
        <is>
          <t>VRM</t>
        </is>
      </c>
      <c r="B1" t="inlineStr">
        <is>
          <t>TGB Liability</t>
        </is>
      </c>
      <c r="C1" t="inlineStr">
        <is>
          <t xml:space="preserve">Description </t>
        </is>
      </c>
      <c r="D1" t="inlineStr">
        <is>
          <t>Total Cost (Ex VAT)</t>
        </is>
      </c>
      <c r="E1" t="inlineStr">
        <is>
          <t>Total Cost (inc VAT)</t>
        </is>
      </c>
      <c r="F1" t="inlineStr">
        <is>
          <t>TGB Cost (Inc VAT)</t>
        </is>
      </c>
    </row>
    <row r="2">
      <c r="A2" t="inlineStr">
        <is>
          <t>FG20VLU</t>
        </is>
      </c>
      <c r="B2" t="n">
        <v>0.5</v>
      </c>
      <c r="C2" t="inlineStr">
        <is>
          <t>Inside &amp; Out + Checks</t>
        </is>
      </c>
      <c r="D2" t="n">
        <v>29</v>
      </c>
      <c r="E2">
        <f>(cleaning!D2) * (1.2)</f>
        <v/>
      </c>
      <c r="F2">
        <f>(cleaning!E2) * (cleaning!B2)</f>
        <v/>
      </c>
    </row>
    <row r="3">
      <c r="A3" t="inlineStr">
        <is>
          <t>FG20VLK</t>
        </is>
      </c>
      <c r="B3" t="n">
        <v>0.5</v>
      </c>
      <c r="C3" t="inlineStr">
        <is>
          <t>Inside &amp; Out + Checks</t>
        </is>
      </c>
      <c r="D3" t="n">
        <v>29</v>
      </c>
      <c r="E3">
        <f>(cleaning!D3) * (1.2)</f>
        <v/>
      </c>
      <c r="F3">
        <f>(cleaning!E3) * (cleaning!B3)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Vehicle ID</t>
        </is>
      </c>
      <c r="C1" t="inlineStr">
        <is>
          <t>Booking Reference</t>
        </is>
      </c>
      <c r="D1" t="inlineStr">
        <is>
          <t>Vrm</t>
        </is>
      </c>
      <c r="E1" t="inlineStr">
        <is>
          <t>Nhs Discount</t>
        </is>
      </c>
      <c r="F1" t="inlineStr">
        <is>
          <t>TGB earnings</t>
        </is>
      </c>
    </row>
    <row r="2">
      <c r="A2" t="n">
        <v>1</v>
      </c>
      <c r="B2" t="n">
        <v>14545</v>
      </c>
      <c r="C2" t="inlineStr">
        <is>
          <t>FX59-QP36-MT73</t>
        </is>
      </c>
      <c r="D2" t="inlineStr">
        <is>
          <t>WV69OLC</t>
        </is>
      </c>
      <c r="E2" t="n">
        <v>0</v>
      </c>
      <c r="F2" t="n">
        <v>254.1</v>
      </c>
    </row>
    <row r="3">
      <c r="A3" t="n">
        <v>2</v>
      </c>
      <c r="B3" t="n">
        <v>14544</v>
      </c>
      <c r="C3" t="inlineStr">
        <is>
          <t>HZ93-YU64-KR64</t>
        </is>
      </c>
      <c r="D3" t="inlineStr">
        <is>
          <t>WV69OLN</t>
        </is>
      </c>
      <c r="E3" t="n">
        <v>0</v>
      </c>
      <c r="F3" t="n">
        <v>231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2024-04-18T00:36:01Z</dcterms:created>
  <dcterms:modified xsi:type="dcterms:W3CDTF">2024-04-18T00:36:01Z</dcterms:modified>
</cp:coreProperties>
</file>