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1715" windowHeight="7230" activeTab="2"/>
  </bookViews>
  <sheets>
    <sheet name="NOTAS Y COMENTARIOS" sheetId="2" r:id="rId1"/>
    <sheet name="VARIABLES" sheetId="3" r:id="rId2"/>
    <sheet name="CALCULOS" sheetId="1" r:id="rId3"/>
  </sheets>
  <calcPr calcId="145621"/>
</workbook>
</file>

<file path=xl/calcChain.xml><?xml version="1.0" encoding="utf-8"?>
<calcChain xmlns="http://schemas.openxmlformats.org/spreadsheetml/2006/main">
  <c r="D10" i="1" l="1"/>
  <c r="B13" i="1" s="1"/>
  <c r="D13" i="1" s="1"/>
  <c r="J45" i="3" l="1"/>
  <c r="F29" i="1" l="1"/>
  <c r="B29" i="1"/>
  <c r="B31" i="1" s="1"/>
  <c r="E41" i="3"/>
  <c r="F41" i="3" s="1"/>
  <c r="E42" i="3"/>
  <c r="F42" i="3" s="1"/>
  <c r="E40" i="3"/>
  <c r="F40" i="3" s="1"/>
  <c r="E37" i="3"/>
  <c r="F37" i="3" s="1"/>
  <c r="E36" i="3"/>
  <c r="F36" i="3" s="1"/>
  <c r="E33" i="3"/>
  <c r="F33" i="3" s="1"/>
  <c r="E32" i="3"/>
  <c r="F32" i="3" s="1"/>
  <c r="E28" i="3"/>
  <c r="F28" i="3" s="1"/>
  <c r="E29" i="3"/>
  <c r="F29" i="3" s="1"/>
  <c r="E27" i="3"/>
  <c r="F27" i="3" s="1"/>
  <c r="D69" i="1" l="1"/>
</calcChain>
</file>

<file path=xl/comments1.xml><?xml version="1.0" encoding="utf-8"?>
<comments xmlns="http://schemas.openxmlformats.org/spreadsheetml/2006/main">
  <authors>
    <author>Hugo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Hugo:</t>
        </r>
        <r>
          <rPr>
            <sz val="9"/>
            <color indexed="81"/>
            <rFont val="Tahoma"/>
            <family val="2"/>
          </rPr>
          <t xml:space="preserve">
El dólar para los cálculos es el interbancario del día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>Hugo:</t>
        </r>
        <r>
          <rPr>
            <sz val="9"/>
            <color indexed="81"/>
            <rFont val="Tahoma"/>
            <family val="2"/>
          </rPr>
          <t xml:space="preserve">
Se despliega ventana con las condiciones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Hugo:</t>
        </r>
        <r>
          <rPr>
            <sz val="9"/>
            <color indexed="81"/>
            <rFont val="Tahoma"/>
            <family val="2"/>
          </rPr>
          <t xml:space="preserve">
Ver en Variables Cuadro uno. De ser posible me gustaría  que aparezca como desplegable ese cuadro para que pueda servir de guía.</t>
        </r>
      </text>
    </comment>
    <comment ref="B10" authorId="0">
      <text>
        <r>
          <rPr>
            <b/>
            <sz val="9"/>
            <color indexed="81"/>
            <rFont val="Tahoma"/>
            <family val="2"/>
          </rPr>
          <t>Hugo:</t>
        </r>
        <r>
          <rPr>
            <sz val="9"/>
            <color indexed="81"/>
            <rFont val="Tahoma"/>
            <family val="2"/>
          </rPr>
          <t xml:space="preserve">
El cliente escribe un número Y SALTA CARTEL QUE DIGA: Poner CERO en Cantidad si usted las proporciona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Hugo:
Ver cuadro 1 de Variables.</t>
        </r>
        <r>
          <rPr>
            <sz val="9"/>
            <color indexed="81"/>
            <rFont val="Tahoma"/>
            <family val="2"/>
          </rPr>
          <t xml:space="preserve">
El precio de cada chapa corresponde al de la máquina seleccionada.
Pongo el de la máq. 74 a modo de ejemplo.</t>
        </r>
      </text>
    </comment>
    <comment ref="B16" authorId="0">
      <text>
        <r>
          <rPr>
            <b/>
            <sz val="9"/>
            <color indexed="81"/>
            <rFont val="Tahoma"/>
            <family val="2"/>
          </rPr>
          <t>Hugo:</t>
        </r>
        <r>
          <rPr>
            <sz val="9"/>
            <color indexed="81"/>
            <rFont val="Tahoma"/>
            <family val="2"/>
          </rPr>
          <t xml:space="preserve">
El cliente digita número con la cantidad de posturas CMYK.
SALTA CARTEL QUE DIGA: El programa avisa que hay algo mal si la cantidad de posturas es diferente a la cantidad de chapas.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Hugo:</t>
        </r>
        <r>
          <rPr>
            <sz val="9"/>
            <color indexed="81"/>
            <rFont val="Tahoma"/>
            <family val="2"/>
          </rPr>
          <t xml:space="preserve">
El cliente digita número con cantidad de pantones a usar. 
SALTA CARTEL QUE DIGA: El programa avisa que hay algo mal si la cantidad de posturas es diferente a la cantidad de chapas.
</t>
        </r>
      </text>
    </comment>
    <comment ref="B21" authorId="0">
      <text>
        <r>
          <rPr>
            <b/>
            <sz val="9"/>
            <color indexed="81"/>
            <rFont val="Tahoma"/>
            <family val="2"/>
          </rPr>
          <t>Hugo:
Ver cuadro 2 de Variables.</t>
        </r>
        <r>
          <rPr>
            <sz val="9"/>
            <color indexed="81"/>
            <rFont val="Tahoma"/>
            <family val="2"/>
          </rPr>
          <t xml:space="preserve">
VA COMBO CON LOS MATERIALES QUE TENEMOS. El primero del listado dice "Lo proporciona el colega". SALTA CARTEL QUE DICE: Si Ud. lo proporciona seleccione el primero del listado.
</t>
        </r>
      </text>
    </comment>
    <comment ref="D21" authorId="0">
      <text>
        <r>
          <rPr>
            <b/>
            <sz val="9"/>
            <color indexed="81"/>
            <rFont val="Tahoma"/>
            <family val="2"/>
          </rPr>
          <t>Hugo:
Ver cuadro 2 de Variables.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3" authorId="0">
      <text>
        <r>
          <rPr>
            <b/>
            <sz val="9"/>
            <color indexed="81"/>
            <rFont val="Tahoma"/>
            <family val="2"/>
          </rPr>
          <t>Hugo:</t>
        </r>
        <r>
          <rPr>
            <sz val="9"/>
            <color indexed="81"/>
            <rFont val="Tahoma"/>
            <family val="2"/>
          </rPr>
          <t xml:space="preserve">
Con estos dos datos debemos cotejar que sea apropiado para la máquina seleccionada y si no lo es debemos darle el formato más próximo posible. Eso lo podríamos hacer con un cartel que incluya el formato y una expliación general que es siempre la misma.</t>
        </r>
      </text>
    </comment>
    <comment ref="B25" authorId="0">
      <text>
        <r>
          <rPr>
            <b/>
            <sz val="9"/>
            <color indexed="81"/>
            <rFont val="Tahoma"/>
            <family val="2"/>
          </rPr>
          <t>Hugo:</t>
        </r>
        <r>
          <rPr>
            <sz val="9"/>
            <color indexed="81"/>
            <rFont val="Tahoma"/>
            <family val="2"/>
          </rPr>
          <t xml:space="preserve">
El cliente digita la cantidad.
Por ejemplo 2000
</t>
        </r>
      </text>
    </comment>
    <comment ref="B27" authorId="0">
      <text>
        <r>
          <rPr>
            <b/>
            <sz val="9"/>
            <color indexed="81"/>
            <rFont val="Tahoma"/>
            <family val="2"/>
          </rPr>
          <t>Hugo:</t>
        </r>
        <r>
          <rPr>
            <sz val="9"/>
            <color indexed="81"/>
            <rFont val="Tahoma"/>
            <family val="2"/>
          </rPr>
          <t xml:space="preserve">
El programa calcula cuantos salen por hoja de acuerdo al formato que nos dio el cliente.
Pongo 4 solo para hacer el cálculo.
Debemos establecer cuanto vamos a definir de refile para el primer corte, eso afecta el formato.</t>
        </r>
      </text>
    </comment>
    <comment ref="F29" authorId="0">
      <text>
        <r>
          <rPr>
            <b/>
            <sz val="9"/>
            <color indexed="81"/>
            <rFont val="Tahoma"/>
            <family val="2"/>
          </rPr>
          <t>Hugo:
Ver cuadro 1.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>Hugo:</t>
        </r>
        <r>
          <rPr>
            <sz val="9"/>
            <color indexed="81"/>
            <rFont val="Tahoma"/>
            <family val="2"/>
          </rPr>
          <t xml:space="preserve">
No tengo aún la fórmula de cálculo</t>
        </r>
      </text>
    </comment>
    <comment ref="D55" authorId="0">
      <text>
        <r>
          <rPr>
            <b/>
            <sz val="9"/>
            <color indexed="81"/>
            <rFont val="Tahoma"/>
            <family val="2"/>
          </rPr>
          <t>Hugo:</t>
        </r>
        <r>
          <rPr>
            <sz val="9"/>
            <color indexed="81"/>
            <rFont val="Tahoma"/>
            <family val="2"/>
          </rPr>
          <t xml:space="preserve">
El cliente escribe de cuantas hojas es el paquete.
Tenemos que confirmar que el paquete es posible.</t>
        </r>
      </text>
    </comment>
  </commentList>
</comments>
</file>

<file path=xl/sharedStrings.xml><?xml version="1.0" encoding="utf-8"?>
<sst xmlns="http://schemas.openxmlformats.org/spreadsheetml/2006/main" count="172" uniqueCount="145">
  <si>
    <t>CALCULE EL PRECIO DE SU TRABAJO</t>
  </si>
  <si>
    <t>MAQUINAS</t>
  </si>
  <si>
    <t>Spedd Master 52</t>
  </si>
  <si>
    <t>Spedd Master 74</t>
  </si>
  <si>
    <t>Spedd Master 102</t>
  </si>
  <si>
    <t>PLIEGO MÍN.</t>
  </si>
  <si>
    <t>PLIEGO MAX.</t>
  </si>
  <si>
    <t>IMPRES. MAX.</t>
  </si>
  <si>
    <t>CHAPA</t>
  </si>
  <si>
    <t>PRECIO $</t>
  </si>
  <si>
    <t>PRECIO u$s</t>
  </si>
  <si>
    <t>POSTURA</t>
  </si>
  <si>
    <t>PANTONE</t>
  </si>
  <si>
    <t>SELECCIONE EL MATERIAL</t>
  </si>
  <si>
    <t>PAPELES OBRA</t>
  </si>
  <si>
    <t>70 x 100</t>
  </si>
  <si>
    <t>72 x 92</t>
  </si>
  <si>
    <t>72 x 102</t>
  </si>
  <si>
    <t>COTEADOS BRILLO</t>
  </si>
  <si>
    <t>66 x 96</t>
  </si>
  <si>
    <t>COTEADOS MATE</t>
  </si>
  <si>
    <t>CARTULINAS COTEADAS</t>
  </si>
  <si>
    <t>BLANCA/BCA  -  250 gr</t>
  </si>
  <si>
    <t>72x92</t>
  </si>
  <si>
    <t>BLANCA/BCA  -  270 gr</t>
  </si>
  <si>
    <t>BLANCA/BCA  -  295 gr</t>
  </si>
  <si>
    <t>90 gr</t>
  </si>
  <si>
    <t>100 gr</t>
  </si>
  <si>
    <t>115 gr</t>
  </si>
  <si>
    <t>Pliego</t>
  </si>
  <si>
    <t>Hs/paq.</t>
  </si>
  <si>
    <t>Paq. u$s</t>
  </si>
  <si>
    <t>Paq. $</t>
  </si>
  <si>
    <t>Hoja $</t>
  </si>
  <si>
    <t>CANTIDAD DE PLIEGO BUENOS</t>
  </si>
  <si>
    <t>DIGITE EL FORMATO DEL PLIEGO</t>
  </si>
  <si>
    <t>X</t>
  </si>
  <si>
    <t>PLIEGOS QUE SALEN POR HOJA</t>
  </si>
  <si>
    <t>DEMASIA</t>
  </si>
  <si>
    <t>POR CHAPA</t>
  </si>
  <si>
    <t xml:space="preserve">SE NECESITAN </t>
  </si>
  <si>
    <t xml:space="preserve">Contamos con las siguientes materias primas e insumos, si usted quisiera algo </t>
  </si>
  <si>
    <t>consulta previa.</t>
  </si>
  <si>
    <t xml:space="preserve">diferente seguramente nos lo deba proporcionar pero lo mejor es hacer una </t>
  </si>
  <si>
    <t>NOTAS E INSTRUCCIONES</t>
  </si>
  <si>
    <t>Usaré esta pestaña para todo tipo de comentarios.</t>
  </si>
  <si>
    <t>La hoja VARIABLES no está completa, solo es un breve detalle para que usemos a los efectos de validar todo, me imagino</t>
  </si>
  <si>
    <t>y espero estar en lo cierto que no es relevante que ponga 10 o 100 variables si todas ellas se manejan de la misma forma,</t>
  </si>
  <si>
    <t>VARIABLES</t>
  </si>
  <si>
    <t>DÓLAR</t>
  </si>
  <si>
    <t>Este valor dólar hay que obtenerlo en linea del interbancario del BCU o BROU - ¿esto es posible?</t>
  </si>
  <si>
    <t>CUADRO UNO</t>
  </si>
  <si>
    <t>CUADRO DOS</t>
  </si>
  <si>
    <t>LISTADO DE PAPELES Y CARTULINAS</t>
  </si>
  <si>
    <t>MATERIAL DEL COLEGA</t>
  </si>
  <si>
    <t>Precio hoja u$s</t>
  </si>
  <si>
    <t>Precio hoja $</t>
  </si>
  <si>
    <t xml:space="preserve">Hojas </t>
  </si>
  <si>
    <t>por chapa</t>
  </si>
  <si>
    <t xml:space="preserve">     Incluye demasía de</t>
  </si>
  <si>
    <t>si fuera importante que las pongo todas me avisan y lo hago.</t>
  </si>
  <si>
    <t>20 x 15</t>
  </si>
  <si>
    <t>51 x 36</t>
  </si>
  <si>
    <t>50 x 34</t>
  </si>
  <si>
    <t>Omar, supongo que esta forma en que voy incorporando la información es la que va llevando lentamente al cálculo de</t>
  </si>
  <si>
    <t>precio, pensalo bien a ver que te parece y si discrepás avisame.</t>
  </si>
  <si>
    <t>Seguimos agregando cosas si esto te parece bien.</t>
  </si>
  <si>
    <t>Con esta prueba pronta se la doy al diseñador para que haga una muestra de como queda y nos vamos haciendo una idea</t>
  </si>
  <si>
    <t>clara de todo, lo que estoy pidiendo va a servir, no es trabajo inútil porque esta parte quedaría tal cual la mando.</t>
  </si>
  <si>
    <t>con los fotocromos?</t>
  </si>
  <si>
    <t>Tenemos que ver el tema del cubrimiento de tinta, para pantones y cmyk, hay fórmulas de consumo, pero ¿cómo hacemos</t>
  </si>
  <si>
    <t>PORCENTAJE ESTIMADO DE CUBRIMIENTO</t>
  </si>
  <si>
    <t>COLOR PANTONE</t>
  </si>
  <si>
    <t>CONSUMO ESTIMADO EN GRS.</t>
  </si>
  <si>
    <t>$</t>
  </si>
  <si>
    <t>CUADRO TRES</t>
  </si>
  <si>
    <t>CORTES</t>
  </si>
  <si>
    <t>CORTE INICIAL - Paq. o fracción</t>
  </si>
  <si>
    <t>Precio por corte</t>
  </si>
  <si>
    <t>Refile</t>
  </si>
  <si>
    <t>Primer corte</t>
  </si>
  <si>
    <t xml:space="preserve">de hojas que abarca el corte, cuál es la altura del corte por la cual cobramos.  Hay que tener en cuenta que para cortar hay que </t>
  </si>
  <si>
    <t>contar porque luego se empaqueta y eso lleva tiempo</t>
  </si>
  <si>
    <t>Hay que establecer bien el tema del refile, puse importe de corte paquete o fracción. Hay que ver bien el tema de la cantidad</t>
  </si>
  <si>
    <t>SI</t>
  </si>
  <si>
    <t>NO</t>
  </si>
  <si>
    <t>paquetes</t>
  </si>
  <si>
    <t xml:space="preserve">Hacer paquetes de  </t>
  </si>
  <si>
    <t>PAQUETES</t>
  </si>
  <si>
    <t xml:space="preserve">Hay que establecer bien cual es el paquete más grande que podemos hacer para validar si el paquete que pide el cliente es </t>
  </si>
  <si>
    <t>posible o no.</t>
  </si>
  <si>
    <t>Díptico</t>
  </si>
  <si>
    <t>Tríptico</t>
  </si>
  <si>
    <t>Cuatríptico</t>
  </si>
  <si>
    <t>Zig zag</t>
  </si>
  <si>
    <t>Ventana</t>
  </si>
  <si>
    <t>Más</t>
  </si>
  <si>
    <t>Marcar</t>
  </si>
  <si>
    <t>TOTAL  u$s</t>
  </si>
  <si>
    <t xml:space="preserve">PRECIO DEL PAPEL   </t>
  </si>
  <si>
    <t xml:space="preserve">IMPORTE ADICIONAL POR TINTA  </t>
  </si>
  <si>
    <t>Ver detalle total del presupuesto, hay que ver como se redacta</t>
  </si>
  <si>
    <t xml:space="preserve">IMPORTE TOTAL CHAPAS   </t>
  </si>
  <si>
    <t xml:space="preserve">IMPORTE POR REFILE   </t>
  </si>
  <si>
    <t xml:space="preserve">Son   </t>
  </si>
  <si>
    <t xml:space="preserve">IMPORTE POR EMPAQUETADO   </t>
  </si>
  <si>
    <t xml:space="preserve">IMPORTE POR DOBLADO   </t>
  </si>
  <si>
    <t xml:space="preserve">TOTAL  </t>
  </si>
  <si>
    <t>CONDICIONES DE PAGO</t>
  </si>
  <si>
    <t>SELECCIONE LA MAQUINA APROPIADA</t>
  </si>
  <si>
    <t>CANTIDAD DE CHAPAS QUE SE NECESITAN</t>
  </si>
  <si>
    <t>C/U</t>
  </si>
  <si>
    <t>CANTIDAD DE POSTURAS EN CMYK</t>
  </si>
  <si>
    <t>CANTIDAD DE POSTURAS EN PANTONE</t>
  </si>
  <si>
    <t>TINTA - Los precios de lista incluyen cubrimiento de hasta 15% de tinta, a mayor cubrimiento se incrementa el precio.</t>
  </si>
  <si>
    <t xml:space="preserve">CORTE INICIAL   </t>
  </si>
  <si>
    <t xml:space="preserve">      Marcar lo que corresponda.</t>
  </si>
  <si>
    <t xml:space="preserve">¿ES DOBLE CORTE?   </t>
  </si>
  <si>
    <t>¿REFILAMOS SU TRABAJO?</t>
  </si>
  <si>
    <t>¿EMPAQUETAMOS SU TRABAJO?</t>
  </si>
  <si>
    <t>ADICIONALES</t>
  </si>
  <si>
    <t>¿DOBLAMOS SU TRABAJO?</t>
  </si>
  <si>
    <t xml:space="preserve"> </t>
  </si>
  <si>
    <t xml:space="preserve">DÓLAR INTERBANCARIO DEL DIA   </t>
  </si>
  <si>
    <t>Si la cantidad es alta no deje de probar poner más</t>
  </si>
  <si>
    <t>formas y usar una máquina de mayor tamaño.</t>
  </si>
  <si>
    <t>Nuestras chapas son de alta calidad</t>
  </si>
  <si>
    <t>y soportan sin inconveniente alguno</t>
  </si>
  <si>
    <t>100,000 impresiones.</t>
  </si>
  <si>
    <t>Compare su precio y se sorprenderá.</t>
  </si>
  <si>
    <t xml:space="preserve">Hemos seleccionado tintas POLOLO, tanto en CMYK como en colores Pantone. </t>
  </si>
  <si>
    <t xml:space="preserve">Le recordamos que de una marca a otra pueden haber pequeñas diferencias al lograr un color. </t>
  </si>
  <si>
    <t>Los mismos son medidos y solo lograremos aproximaciones aprobados por por nuestro responsable,</t>
  </si>
  <si>
    <t>con él PUEDE COORDINAR SU PRESENCIA PARA CONFIRMARLOS USTED MISMO.</t>
  </si>
  <si>
    <t>El precio del papel es el de plaza.</t>
  </si>
  <si>
    <t>Compre solo lo que necesita, no cobramos</t>
  </si>
  <si>
    <t>fraccionamiento.</t>
  </si>
  <si>
    <t xml:space="preserve">en su taller. </t>
  </si>
  <si>
    <t>Puede llevar papel fraccionado para el</t>
  </si>
  <si>
    <t xml:space="preserve">El costo de fondear un pliego es importante y debe considerarse en </t>
  </si>
  <si>
    <t>el precio - SOLO cobramos el costo de la tinta.</t>
  </si>
  <si>
    <t>De no hacerlo sería una situación injusta frente a quien solo imprime texto.</t>
  </si>
  <si>
    <t xml:space="preserve">A modo de ejemplo, 1000 pliegos con un pleno de 49 x 33 consume 330gr </t>
  </si>
  <si>
    <t>si es en coteado y más aún si es en obra. El costo es de $ 330 si fuera 072.</t>
  </si>
  <si>
    <t>SI NO TIENE CONDICION DE PAGO ACORDADA CONSIDERE CONTADO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</si>
</sst>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€&quot;_-;\-* #,##0.00\ &quot;€&quot;_-;_-* &quot;-&quot;??\ &quot;€&quot;_-;_-@_-"/>
    <numFmt numFmtId="164" formatCode="_-[$$U-380A]\ * #,##0.00_ ;_-[$$U-380A]\ * \-#,##0.00\ ;_-[$$U-380A]\ * &quot;-&quot;??_ ;_-@_ "/>
    <numFmt numFmtId="165" formatCode="_-[$$U-380A]\ * #,##0_ ;_-[$$U-380A]\ * \-#,##0\ ;_-[$$U-380A]\ * &quot;-&quot;??_ ;_-@_ 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EFFF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11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164" fontId="0" fillId="0" borderId="0" xfId="0" applyNumberFormat="1"/>
    <xf numFmtId="0" fontId="5" fillId="0" borderId="0" xfId="0" applyFont="1"/>
    <xf numFmtId="164" fontId="0" fillId="0" borderId="1" xfId="0" applyNumberFormat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9" xfId="0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6" fillId="0" borderId="0" xfId="0" applyFont="1"/>
    <xf numFmtId="0" fontId="5" fillId="0" borderId="9" xfId="0" applyFont="1" applyBorder="1"/>
    <xf numFmtId="0" fontId="1" fillId="0" borderId="10" xfId="0" applyFont="1" applyBorder="1" applyAlignment="1">
      <alignment horizontal="center"/>
    </xf>
    <xf numFmtId="0" fontId="0" fillId="0" borderId="9" xfId="0" applyBorder="1" applyAlignment="1">
      <alignment horizontal="right"/>
    </xf>
    <xf numFmtId="164" fontId="0" fillId="0" borderId="0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5" fillId="0" borderId="6" xfId="0" applyFont="1" applyBorder="1"/>
    <xf numFmtId="165" fontId="0" fillId="0" borderId="0" xfId="0" applyNumberFormat="1" applyBorder="1"/>
    <xf numFmtId="0" fontId="0" fillId="0" borderId="0" xfId="0" applyFill="1"/>
    <xf numFmtId="0" fontId="0" fillId="0" borderId="0" xfId="0" applyFill="1" applyAlignment="1">
      <alignment horizontal="center"/>
    </xf>
    <xf numFmtId="164" fontId="0" fillId="0" borderId="1" xfId="1" applyNumberFormat="1" applyFont="1" applyBorder="1"/>
    <xf numFmtId="0" fontId="5" fillId="0" borderId="9" xfId="0" applyFont="1" applyFill="1" applyBorder="1"/>
    <xf numFmtId="0" fontId="0" fillId="0" borderId="0" xfId="0" applyFill="1" applyAlignment="1">
      <alignment horizontal="left"/>
    </xf>
    <xf numFmtId="0" fontId="1" fillId="0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ill="1" applyBorder="1"/>
    <xf numFmtId="0" fontId="1" fillId="3" borderId="0" xfId="0" applyFont="1" applyFill="1" applyAlignment="1">
      <alignment horizontal="center"/>
    </xf>
    <xf numFmtId="0" fontId="0" fillId="3" borderId="0" xfId="0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0" xfId="0" applyFont="1" applyFill="1"/>
    <xf numFmtId="0" fontId="6" fillId="3" borderId="0" xfId="0" applyFont="1" applyFill="1" applyAlignment="1">
      <alignment horizontal="left"/>
    </xf>
    <xf numFmtId="0" fontId="1" fillId="3" borderId="0" xfId="0" applyFont="1" applyFill="1" applyBorder="1"/>
    <xf numFmtId="0" fontId="1" fillId="3" borderId="0" xfId="0" applyFont="1" applyFill="1" applyAlignment="1">
      <alignment horizontal="right"/>
    </xf>
    <xf numFmtId="0" fontId="2" fillId="3" borderId="0" xfId="0" applyFont="1" applyFill="1"/>
    <xf numFmtId="0" fontId="6" fillId="3" borderId="0" xfId="0" applyFont="1" applyFill="1" applyAlignment="1">
      <alignment horizontal="center"/>
    </xf>
    <xf numFmtId="0" fontId="6" fillId="3" borderId="0" xfId="0" applyFont="1" applyFill="1" applyAlignment="1">
      <alignment horizontal="right"/>
    </xf>
    <xf numFmtId="0" fontId="8" fillId="3" borderId="0" xfId="0" applyFont="1" applyFill="1" applyAlignment="1">
      <alignment horizontal="center"/>
    </xf>
    <xf numFmtId="0" fontId="1" fillId="3" borderId="0" xfId="0" applyFont="1" applyFill="1" applyBorder="1" applyAlignment="1">
      <alignment horizontal="right"/>
    </xf>
    <xf numFmtId="0" fontId="6" fillId="3" borderId="0" xfId="0" applyFont="1" applyFill="1" applyBorder="1" applyAlignment="1">
      <alignment horizontal="right"/>
    </xf>
    <xf numFmtId="0" fontId="1" fillId="3" borderId="0" xfId="0" applyFont="1" applyFill="1" applyAlignment="1">
      <alignment horizontal="left"/>
    </xf>
    <xf numFmtId="0" fontId="2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14" fontId="1" fillId="4" borderId="0" xfId="0" applyNumberFormat="1" applyFont="1" applyFill="1"/>
    <xf numFmtId="0" fontId="0" fillId="4" borderId="0" xfId="0" applyFill="1" applyBorder="1"/>
    <xf numFmtId="0" fontId="0" fillId="4" borderId="1" xfId="0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165" fontId="6" fillId="4" borderId="16" xfId="0" applyNumberFormat="1" applyFont="1" applyFill="1" applyBorder="1" applyAlignment="1">
      <alignment horizontal="center"/>
    </xf>
    <xf numFmtId="0" fontId="8" fillId="4" borderId="14" xfId="0" applyFont="1" applyFill="1" applyBorder="1" applyAlignment="1">
      <alignment horizontal="center"/>
    </xf>
    <xf numFmtId="0" fontId="8" fillId="4" borderId="16" xfId="0" applyFont="1" applyFill="1" applyBorder="1" applyAlignment="1">
      <alignment horizontal="center"/>
    </xf>
    <xf numFmtId="165" fontId="6" fillId="4" borderId="1" xfId="0" applyNumberFormat="1" applyFont="1" applyFill="1" applyBorder="1" applyAlignment="1">
      <alignment horizontal="center"/>
    </xf>
    <xf numFmtId="0" fontId="0" fillId="4" borderId="1" xfId="0" applyFill="1" applyBorder="1"/>
    <xf numFmtId="0" fontId="1" fillId="4" borderId="1" xfId="0" applyFont="1" applyFill="1" applyBorder="1" applyAlignment="1">
      <alignment horizontal="center"/>
    </xf>
    <xf numFmtId="165" fontId="6" fillId="4" borderId="1" xfId="0" applyNumberFormat="1" applyFont="1" applyFill="1" applyBorder="1"/>
    <xf numFmtId="0" fontId="0" fillId="4" borderId="14" xfId="0" applyFill="1" applyBorder="1"/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165" fontId="5" fillId="4" borderId="0" xfId="0" applyNumberFormat="1" applyFont="1" applyFill="1"/>
    <xf numFmtId="0" fontId="5" fillId="3" borderId="0" xfId="0" applyFont="1" applyFill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8" fillId="3" borderId="0" xfId="0" applyFont="1" applyFill="1"/>
    <xf numFmtId="0" fontId="6" fillId="3" borderId="0" xfId="0" applyFont="1" applyFill="1"/>
    <xf numFmtId="0" fontId="6" fillId="3" borderId="0" xfId="0" applyFont="1" applyFill="1" applyBorder="1" applyAlignment="1">
      <alignment horizontal="center"/>
    </xf>
    <xf numFmtId="0" fontId="8" fillId="3" borderId="0" xfId="0" applyFont="1" applyFill="1" applyBorder="1"/>
    <xf numFmtId="0" fontId="5" fillId="3" borderId="0" xfId="0" applyFont="1" applyFill="1" applyBorder="1" applyAlignment="1">
      <alignment horizontal="right"/>
    </xf>
    <xf numFmtId="0" fontId="5" fillId="3" borderId="0" xfId="0" applyFont="1" applyFill="1" applyAlignment="1">
      <alignment horizontal="right"/>
    </xf>
    <xf numFmtId="0" fontId="1" fillId="4" borderId="17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5" fillId="3" borderId="0" xfId="0" applyFont="1" applyFill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6" xfId="0" applyFont="1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6" xfId="0" applyFill="1" applyBorder="1" applyAlignment="1">
      <alignment horizontal="left"/>
    </xf>
    <xf numFmtId="2" fontId="0" fillId="0" borderId="7" xfId="0" applyNumberFormat="1" applyFill="1" applyBorder="1" applyAlignment="1">
      <alignment horizontal="left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1" fillId="0" borderId="11" xfId="0" applyFont="1" applyFill="1" applyBorder="1"/>
    <xf numFmtId="0" fontId="0" fillId="0" borderId="9" xfId="0" applyFont="1" applyFill="1" applyBorder="1"/>
    <xf numFmtId="0" fontId="5" fillId="0" borderId="17" xfId="0" applyFont="1" applyFill="1" applyBorder="1"/>
    <xf numFmtId="0" fontId="0" fillId="0" borderId="18" xfId="0" applyFill="1" applyBorder="1" applyAlignment="1">
      <alignment horizontal="center"/>
    </xf>
    <xf numFmtId="0" fontId="0" fillId="0" borderId="18" xfId="0" applyFill="1" applyBorder="1"/>
    <xf numFmtId="0" fontId="0" fillId="0" borderId="19" xfId="0" applyFill="1" applyBorder="1"/>
    <xf numFmtId="0" fontId="0" fillId="4" borderId="14" xfId="0" applyFill="1" applyBorder="1" applyAlignment="1">
      <alignment horizontal="center"/>
    </xf>
    <xf numFmtId="0" fontId="0" fillId="0" borderId="17" xfId="0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EF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"/>
  <sheetViews>
    <sheetView topLeftCell="A7" workbookViewId="0">
      <selection activeCell="A25" sqref="A25"/>
    </sheetView>
  </sheetViews>
  <sheetFormatPr baseColWidth="10" defaultRowHeight="15" x14ac:dyDescent="0.25"/>
  <sheetData>
    <row r="1" spans="1:1" ht="18.75" x14ac:dyDescent="0.3">
      <c r="A1" s="15" t="s">
        <v>44</v>
      </c>
    </row>
    <row r="3" spans="1:1" x14ac:dyDescent="0.25">
      <c r="A3" t="s">
        <v>45</v>
      </c>
    </row>
    <row r="5" spans="1:1" x14ac:dyDescent="0.25">
      <c r="A5" t="s">
        <v>46</v>
      </c>
    </row>
    <row r="6" spans="1:1" x14ac:dyDescent="0.25">
      <c r="A6" t="s">
        <v>47</v>
      </c>
    </row>
    <row r="7" spans="1:1" x14ac:dyDescent="0.25">
      <c r="A7" t="s">
        <v>60</v>
      </c>
    </row>
    <row r="9" spans="1:1" x14ac:dyDescent="0.25">
      <c r="A9" t="s">
        <v>64</v>
      </c>
    </row>
    <row r="10" spans="1:1" x14ac:dyDescent="0.25">
      <c r="A10" t="s">
        <v>65</v>
      </c>
    </row>
    <row r="11" spans="1:1" x14ac:dyDescent="0.25">
      <c r="A11" t="s">
        <v>66</v>
      </c>
    </row>
    <row r="13" spans="1:1" x14ac:dyDescent="0.25">
      <c r="A13" t="s">
        <v>67</v>
      </c>
    </row>
    <row r="14" spans="1:1" x14ac:dyDescent="0.25">
      <c r="A14" t="s">
        <v>68</v>
      </c>
    </row>
    <row r="16" spans="1:1" x14ac:dyDescent="0.25">
      <c r="A16" t="s">
        <v>70</v>
      </c>
    </row>
    <row r="17" spans="1:1" x14ac:dyDescent="0.25">
      <c r="A17" t="s">
        <v>69</v>
      </c>
    </row>
    <row r="19" spans="1:1" x14ac:dyDescent="0.25">
      <c r="A19" t="s">
        <v>83</v>
      </c>
    </row>
    <row r="20" spans="1:1" x14ac:dyDescent="0.25">
      <c r="A20" t="s">
        <v>81</v>
      </c>
    </row>
    <row r="21" spans="1:1" x14ac:dyDescent="0.25">
      <c r="A21" t="s">
        <v>82</v>
      </c>
    </row>
    <row r="23" spans="1:1" x14ac:dyDescent="0.25">
      <c r="A23" t="s">
        <v>89</v>
      </c>
    </row>
    <row r="24" spans="1:1" x14ac:dyDescent="0.25">
      <c r="A24" t="s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opLeftCell="A13" workbookViewId="0">
      <selection activeCell="F55" sqref="F55"/>
    </sheetView>
  </sheetViews>
  <sheetFormatPr baseColWidth="10" defaultRowHeight="15" x14ac:dyDescent="0.25"/>
  <cols>
    <col min="1" max="1" width="27.85546875" customWidth="1"/>
    <col min="2" max="5" width="13.140625" customWidth="1"/>
  </cols>
  <sheetData>
    <row r="1" spans="1:10" ht="18.75" x14ac:dyDescent="0.3">
      <c r="A1" s="15" t="s">
        <v>48</v>
      </c>
    </row>
    <row r="2" spans="1:10" ht="15.75" thickBot="1" x14ac:dyDescent="0.3"/>
    <row r="3" spans="1:10" ht="19.5" thickBot="1" x14ac:dyDescent="0.35">
      <c r="A3" s="15" t="s">
        <v>49</v>
      </c>
      <c r="B3" s="16">
        <v>33</v>
      </c>
      <c r="C3" s="1" t="s">
        <v>50</v>
      </c>
    </row>
    <row r="6" spans="1:10" ht="16.5" thickBot="1" x14ac:dyDescent="0.3">
      <c r="A6" s="30" t="s">
        <v>51</v>
      </c>
    </row>
    <row r="7" spans="1:10" x14ac:dyDescent="0.25">
      <c r="A7" s="21"/>
      <c r="B7" s="22"/>
      <c r="C7" s="22"/>
      <c r="D7" s="22"/>
      <c r="E7" s="22"/>
      <c r="F7" s="22"/>
      <c r="G7" s="22"/>
      <c r="H7" s="22"/>
      <c r="I7" s="22"/>
      <c r="J7" s="23"/>
    </row>
    <row r="8" spans="1:10" x14ac:dyDescent="0.25">
      <c r="A8" s="24"/>
      <c r="B8" s="17"/>
      <c r="C8" s="17"/>
      <c r="D8" s="17"/>
      <c r="E8" s="17"/>
      <c r="F8" s="7" t="s">
        <v>10</v>
      </c>
      <c r="G8" s="7" t="s">
        <v>9</v>
      </c>
      <c r="H8" s="10" t="s">
        <v>9</v>
      </c>
      <c r="I8" s="12" t="s">
        <v>38</v>
      </c>
      <c r="J8" s="25"/>
    </row>
    <row r="9" spans="1:10" x14ac:dyDescent="0.25">
      <c r="A9" s="26" t="s">
        <v>1</v>
      </c>
      <c r="B9" s="18" t="s">
        <v>5</v>
      </c>
      <c r="C9" s="18" t="s">
        <v>6</v>
      </c>
      <c r="D9" s="18" t="s">
        <v>7</v>
      </c>
      <c r="E9" s="18" t="s">
        <v>8</v>
      </c>
      <c r="F9" s="8" t="s">
        <v>8</v>
      </c>
      <c r="G9" s="8" t="s">
        <v>11</v>
      </c>
      <c r="H9" s="11" t="s">
        <v>12</v>
      </c>
      <c r="I9" s="13" t="s">
        <v>39</v>
      </c>
      <c r="J9" s="25"/>
    </row>
    <row r="10" spans="1:10" x14ac:dyDescent="0.25">
      <c r="A10" s="24" t="s">
        <v>2</v>
      </c>
      <c r="B10" s="6" t="s">
        <v>61</v>
      </c>
      <c r="C10" s="6" t="s">
        <v>62</v>
      </c>
      <c r="D10" s="36" t="s">
        <v>63</v>
      </c>
      <c r="E10" s="17"/>
      <c r="F10" s="6">
        <v>3</v>
      </c>
      <c r="G10" s="6">
        <v>600</v>
      </c>
      <c r="H10" s="6">
        <v>1000</v>
      </c>
      <c r="I10" s="6">
        <v>50</v>
      </c>
      <c r="J10" s="25"/>
    </row>
    <row r="11" spans="1:10" x14ac:dyDescent="0.25">
      <c r="A11" s="24" t="s">
        <v>3</v>
      </c>
      <c r="B11" s="17"/>
      <c r="C11" s="17"/>
      <c r="D11" s="17"/>
      <c r="E11" s="17"/>
      <c r="F11" s="6">
        <v>5</v>
      </c>
      <c r="G11" s="6">
        <v>800</v>
      </c>
      <c r="H11" s="6">
        <v>1300</v>
      </c>
      <c r="I11" s="6">
        <v>50</v>
      </c>
      <c r="J11" s="25"/>
    </row>
    <row r="12" spans="1:10" x14ac:dyDescent="0.25">
      <c r="A12" s="24" t="s">
        <v>4</v>
      </c>
      <c r="B12" s="17"/>
      <c r="C12" s="17"/>
      <c r="D12" s="17"/>
      <c r="E12" s="17"/>
      <c r="F12" s="6">
        <v>8</v>
      </c>
      <c r="G12" s="6">
        <v>1500</v>
      </c>
      <c r="H12" s="6">
        <v>2200</v>
      </c>
      <c r="I12" s="6">
        <v>70</v>
      </c>
      <c r="J12" s="25"/>
    </row>
    <row r="13" spans="1:10" ht="15.75" thickBot="1" x14ac:dyDescent="0.3">
      <c r="A13" s="27"/>
      <c r="B13" s="28"/>
      <c r="C13" s="28"/>
      <c r="D13" s="28"/>
      <c r="E13" s="28"/>
      <c r="F13" s="28"/>
      <c r="G13" s="28"/>
      <c r="H13" s="28"/>
      <c r="I13" s="28"/>
      <c r="J13" s="29"/>
    </row>
    <row r="17" spans="1:6" ht="16.5" thickBot="1" x14ac:dyDescent="0.3">
      <c r="A17" s="30" t="s">
        <v>52</v>
      </c>
    </row>
    <row r="18" spans="1:6" x14ac:dyDescent="0.25">
      <c r="A18" s="21"/>
      <c r="B18" s="22"/>
      <c r="C18" s="22"/>
      <c r="D18" s="22"/>
      <c r="E18" s="22"/>
      <c r="F18" s="23"/>
    </row>
    <row r="19" spans="1:6" ht="18.75" x14ac:dyDescent="0.3">
      <c r="A19" s="31" t="s">
        <v>53</v>
      </c>
      <c r="B19" s="17"/>
      <c r="C19" s="17"/>
      <c r="D19" s="17"/>
      <c r="E19" s="17"/>
      <c r="F19" s="25"/>
    </row>
    <row r="20" spans="1:6" x14ac:dyDescent="0.25">
      <c r="A20" s="24" t="s">
        <v>41</v>
      </c>
      <c r="B20" s="17"/>
      <c r="C20" s="17"/>
      <c r="D20" s="17"/>
      <c r="E20" s="17"/>
      <c r="F20" s="25"/>
    </row>
    <row r="21" spans="1:6" x14ac:dyDescent="0.25">
      <c r="A21" s="24" t="s">
        <v>43</v>
      </c>
      <c r="B21" s="17"/>
      <c r="C21" s="17"/>
      <c r="D21" s="17"/>
      <c r="E21" s="17"/>
      <c r="F21" s="25"/>
    </row>
    <row r="22" spans="1:6" x14ac:dyDescent="0.25">
      <c r="A22" s="24" t="s">
        <v>42</v>
      </c>
      <c r="B22" s="17"/>
      <c r="C22" s="17"/>
      <c r="D22" s="17"/>
      <c r="E22" s="17"/>
      <c r="F22" s="25"/>
    </row>
    <row r="23" spans="1:6" x14ac:dyDescent="0.25">
      <c r="A23" s="24"/>
      <c r="B23" s="17"/>
      <c r="C23" s="17"/>
      <c r="D23" s="17"/>
      <c r="E23" s="17"/>
      <c r="F23" s="25"/>
    </row>
    <row r="24" spans="1:6" x14ac:dyDescent="0.25">
      <c r="A24" s="24"/>
      <c r="B24" s="17"/>
      <c r="C24" s="17"/>
      <c r="D24" s="17"/>
      <c r="E24" s="17"/>
      <c r="F24" s="25"/>
    </row>
    <row r="25" spans="1:6" x14ac:dyDescent="0.25">
      <c r="A25" s="24" t="s">
        <v>54</v>
      </c>
      <c r="B25" s="17"/>
      <c r="C25" s="17"/>
      <c r="D25" s="17"/>
      <c r="E25" s="17"/>
      <c r="F25" s="25"/>
    </row>
    <row r="26" spans="1:6" x14ac:dyDescent="0.25">
      <c r="A26" s="24" t="s">
        <v>14</v>
      </c>
      <c r="B26" s="18" t="s">
        <v>29</v>
      </c>
      <c r="C26" s="18" t="s">
        <v>30</v>
      </c>
      <c r="D26" s="18" t="s">
        <v>31</v>
      </c>
      <c r="E26" s="18" t="s">
        <v>32</v>
      </c>
      <c r="F26" s="32" t="s">
        <v>33</v>
      </c>
    </row>
    <row r="27" spans="1:6" x14ac:dyDescent="0.25">
      <c r="A27" s="33" t="s">
        <v>26</v>
      </c>
      <c r="B27" s="6" t="s">
        <v>16</v>
      </c>
      <c r="C27" s="6">
        <v>250</v>
      </c>
      <c r="D27" s="6">
        <v>22.36</v>
      </c>
      <c r="E27" s="34">
        <f>+D27*$B$3</f>
        <v>737.88</v>
      </c>
      <c r="F27" s="35">
        <f>+E27/C27</f>
        <v>2.9515199999999999</v>
      </c>
    </row>
    <row r="28" spans="1:6" x14ac:dyDescent="0.25">
      <c r="A28" s="33" t="s">
        <v>27</v>
      </c>
      <c r="B28" s="6" t="s">
        <v>15</v>
      </c>
      <c r="C28" s="6">
        <v>250</v>
      </c>
      <c r="D28" s="6">
        <v>26.25</v>
      </c>
      <c r="E28" s="34">
        <f t="shared" ref="E28:E29" si="0">+D28*$B$3</f>
        <v>866.25</v>
      </c>
      <c r="F28" s="35">
        <f t="shared" ref="F28:F42" si="1">+E28/C28</f>
        <v>3.4649999999999999</v>
      </c>
    </row>
    <row r="29" spans="1:6" x14ac:dyDescent="0.25">
      <c r="A29" s="33" t="s">
        <v>27</v>
      </c>
      <c r="B29" s="6" t="s">
        <v>16</v>
      </c>
      <c r="C29" s="6">
        <v>250</v>
      </c>
      <c r="D29" s="6">
        <v>24.84</v>
      </c>
      <c r="E29" s="34">
        <f t="shared" si="0"/>
        <v>819.72</v>
      </c>
      <c r="F29" s="35">
        <f t="shared" si="1"/>
        <v>3.27888</v>
      </c>
    </row>
    <row r="30" spans="1:6" x14ac:dyDescent="0.25">
      <c r="A30" s="24"/>
      <c r="B30" s="6"/>
      <c r="C30" s="6"/>
      <c r="D30" s="6"/>
      <c r="E30" s="6"/>
      <c r="F30" s="35"/>
    </row>
    <row r="31" spans="1:6" x14ac:dyDescent="0.25">
      <c r="A31" s="24" t="s">
        <v>18</v>
      </c>
      <c r="B31" s="6"/>
      <c r="C31" s="6"/>
      <c r="D31" s="6"/>
      <c r="E31" s="6"/>
      <c r="F31" s="35"/>
    </row>
    <row r="32" spans="1:6" x14ac:dyDescent="0.25">
      <c r="A32" s="33" t="s">
        <v>28</v>
      </c>
      <c r="B32" s="6" t="s">
        <v>19</v>
      </c>
      <c r="C32" s="6">
        <v>250</v>
      </c>
      <c r="D32" s="6">
        <v>23.14</v>
      </c>
      <c r="E32" s="34">
        <f t="shared" ref="E32:E33" si="2">+D32*$B$3</f>
        <v>763.62</v>
      </c>
      <c r="F32" s="35">
        <f t="shared" si="1"/>
        <v>3.0544799999999999</v>
      </c>
    </row>
    <row r="33" spans="1:10" x14ac:dyDescent="0.25">
      <c r="A33" s="33" t="s">
        <v>28</v>
      </c>
      <c r="B33" s="6" t="s">
        <v>17</v>
      </c>
      <c r="C33" s="6">
        <v>250</v>
      </c>
      <c r="D33" s="6">
        <v>26.82</v>
      </c>
      <c r="E33" s="34">
        <f t="shared" si="2"/>
        <v>885.06000000000006</v>
      </c>
      <c r="F33" s="35">
        <f t="shared" si="1"/>
        <v>3.5402400000000003</v>
      </c>
    </row>
    <row r="34" spans="1:10" x14ac:dyDescent="0.25">
      <c r="A34" s="24"/>
      <c r="B34" s="6"/>
      <c r="C34" s="6"/>
      <c r="D34" s="6"/>
      <c r="E34" s="6"/>
      <c r="F34" s="35"/>
    </row>
    <row r="35" spans="1:10" x14ac:dyDescent="0.25">
      <c r="A35" s="24" t="s">
        <v>20</v>
      </c>
      <c r="B35" s="6"/>
      <c r="C35" s="6"/>
      <c r="D35" s="6"/>
      <c r="E35" s="6"/>
      <c r="F35" s="35"/>
    </row>
    <row r="36" spans="1:10" x14ac:dyDescent="0.25">
      <c r="A36" s="33" t="s">
        <v>28</v>
      </c>
      <c r="B36" s="6" t="s">
        <v>19</v>
      </c>
      <c r="C36" s="6">
        <v>250</v>
      </c>
      <c r="D36" s="6">
        <v>23.14</v>
      </c>
      <c r="E36" s="34">
        <f t="shared" ref="E36:E37" si="3">+D36*$B$3</f>
        <v>763.62</v>
      </c>
      <c r="F36" s="35">
        <f t="shared" si="1"/>
        <v>3.0544799999999999</v>
      </c>
    </row>
    <row r="37" spans="1:10" x14ac:dyDescent="0.25">
      <c r="A37" s="33" t="s">
        <v>28</v>
      </c>
      <c r="B37" s="6" t="s">
        <v>17</v>
      </c>
      <c r="C37" s="6">
        <v>250</v>
      </c>
      <c r="D37" s="6">
        <v>26.82</v>
      </c>
      <c r="E37" s="34">
        <f t="shared" si="3"/>
        <v>885.06000000000006</v>
      </c>
      <c r="F37" s="35">
        <f t="shared" si="1"/>
        <v>3.5402400000000003</v>
      </c>
    </row>
    <row r="38" spans="1:10" x14ac:dyDescent="0.25">
      <c r="A38" s="24"/>
      <c r="B38" s="6"/>
      <c r="C38" s="6"/>
      <c r="D38" s="6"/>
      <c r="E38" s="6"/>
      <c r="F38" s="35"/>
    </row>
    <row r="39" spans="1:10" x14ac:dyDescent="0.25">
      <c r="A39" s="24" t="s">
        <v>21</v>
      </c>
      <c r="B39" s="6"/>
      <c r="C39" s="6"/>
      <c r="D39" s="6"/>
      <c r="E39" s="6"/>
      <c r="F39" s="35"/>
    </row>
    <row r="40" spans="1:10" x14ac:dyDescent="0.25">
      <c r="A40" s="24" t="s">
        <v>22</v>
      </c>
      <c r="B40" s="6" t="s">
        <v>23</v>
      </c>
      <c r="C40" s="6">
        <v>100</v>
      </c>
      <c r="D40" s="6">
        <v>23.35</v>
      </c>
      <c r="E40" s="34">
        <f t="shared" ref="E40:E42" si="4">+D40*$B$3</f>
        <v>770.55000000000007</v>
      </c>
      <c r="F40" s="35">
        <f t="shared" si="1"/>
        <v>7.7055000000000007</v>
      </c>
    </row>
    <row r="41" spans="1:10" x14ac:dyDescent="0.25">
      <c r="A41" s="24" t="s">
        <v>24</v>
      </c>
      <c r="B41" s="6" t="s">
        <v>23</v>
      </c>
      <c r="C41" s="6">
        <v>100</v>
      </c>
      <c r="D41" s="6">
        <v>26.29</v>
      </c>
      <c r="E41" s="34">
        <f t="shared" si="4"/>
        <v>867.56999999999994</v>
      </c>
      <c r="F41" s="35">
        <f t="shared" si="1"/>
        <v>8.6756999999999991</v>
      </c>
    </row>
    <row r="42" spans="1:10" x14ac:dyDescent="0.25">
      <c r="A42" s="24" t="s">
        <v>25</v>
      </c>
      <c r="B42" s="6" t="s">
        <v>23</v>
      </c>
      <c r="C42" s="6">
        <v>100</v>
      </c>
      <c r="D42" s="6">
        <v>28.73</v>
      </c>
      <c r="E42" s="34">
        <f t="shared" si="4"/>
        <v>948.09</v>
      </c>
      <c r="F42" s="35">
        <f t="shared" si="1"/>
        <v>9.4809000000000001</v>
      </c>
    </row>
    <row r="43" spans="1:10" x14ac:dyDescent="0.25">
      <c r="A43" s="24"/>
      <c r="B43" s="17"/>
      <c r="C43" s="17"/>
      <c r="D43" s="17"/>
      <c r="E43" s="17"/>
      <c r="F43" s="25"/>
    </row>
    <row r="44" spans="1:10" ht="15.75" thickBot="1" x14ac:dyDescent="0.3">
      <c r="A44" s="27"/>
      <c r="B44" s="28"/>
      <c r="C44" s="28"/>
      <c r="D44" s="28"/>
      <c r="E44" s="28"/>
      <c r="F44" s="29"/>
    </row>
    <row r="45" spans="1:10" x14ac:dyDescent="0.25">
      <c r="J45">
        <f>+B54*10</f>
        <v>5</v>
      </c>
    </row>
    <row r="46" spans="1:10" ht="18.75" x14ac:dyDescent="0.3">
      <c r="A46" s="15"/>
      <c r="B46" s="14"/>
    </row>
    <row r="48" spans="1:10" x14ac:dyDescent="0.25">
      <c r="A48" s="1" t="s">
        <v>75</v>
      </c>
    </row>
    <row r="49" spans="1:4" ht="15.75" thickBot="1" x14ac:dyDescent="0.3"/>
    <row r="50" spans="1:4" ht="18.75" x14ac:dyDescent="0.3">
      <c r="A50" s="38" t="s">
        <v>76</v>
      </c>
      <c r="B50" s="22"/>
      <c r="C50" s="22"/>
      <c r="D50" s="23"/>
    </row>
    <row r="51" spans="1:4" x14ac:dyDescent="0.25">
      <c r="A51" s="24" t="s">
        <v>77</v>
      </c>
      <c r="B51" s="39">
        <v>120</v>
      </c>
      <c r="C51" s="17"/>
      <c r="D51" s="25"/>
    </row>
    <row r="52" spans="1:4" x14ac:dyDescent="0.25">
      <c r="A52" s="26" t="s">
        <v>79</v>
      </c>
      <c r="B52" s="17"/>
      <c r="C52" s="17"/>
      <c r="D52" s="25"/>
    </row>
    <row r="53" spans="1:4" x14ac:dyDescent="0.25">
      <c r="A53" s="24" t="s">
        <v>80</v>
      </c>
      <c r="B53" s="39">
        <v>120</v>
      </c>
      <c r="C53" s="17"/>
      <c r="D53" s="25"/>
    </row>
    <row r="54" spans="1:4" x14ac:dyDescent="0.25">
      <c r="A54" s="24" t="s">
        <v>78</v>
      </c>
      <c r="B54" s="20">
        <v>0.5</v>
      </c>
      <c r="C54" s="17"/>
      <c r="D54" s="25"/>
    </row>
    <row r="55" spans="1:4" ht="15.75" thickBot="1" x14ac:dyDescent="0.3">
      <c r="A55" s="24"/>
      <c r="B55" s="17"/>
      <c r="C55" s="17"/>
      <c r="D55" s="25"/>
    </row>
    <row r="56" spans="1:4" ht="19.5" thickBot="1" x14ac:dyDescent="0.35">
      <c r="A56" s="43" t="s">
        <v>88</v>
      </c>
      <c r="B56" s="42">
        <v>10</v>
      </c>
      <c r="C56" s="17"/>
      <c r="D56" s="25"/>
    </row>
    <row r="57" spans="1:4" ht="15.75" thickBot="1" x14ac:dyDescent="0.3">
      <c r="A57" s="27"/>
      <c r="B57" s="28"/>
      <c r="C57" s="28"/>
      <c r="D57" s="29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6"/>
  <sheetViews>
    <sheetView tabSelected="1" workbookViewId="0">
      <selection activeCell="K70" sqref="K70"/>
    </sheetView>
  </sheetViews>
  <sheetFormatPr baseColWidth="10" defaultRowHeight="15" x14ac:dyDescent="0.25"/>
  <cols>
    <col min="1" max="1" width="43" style="40" customWidth="1"/>
    <col min="2" max="2" width="13.5703125" style="41" customWidth="1"/>
    <col min="3" max="3" width="9" style="41" customWidth="1"/>
    <col min="4" max="4" width="14.28515625" style="40" customWidth="1"/>
    <col min="5" max="7" width="13.5703125" style="40" customWidth="1"/>
    <col min="8" max="8" width="12.85546875" style="17" customWidth="1"/>
    <col min="9" max="9" width="4" style="17" customWidth="1"/>
    <col min="10" max="10" width="12.42578125" style="17" customWidth="1"/>
    <col min="11" max="11" width="14.42578125" style="17" customWidth="1"/>
    <col min="12" max="12" width="11.42578125" style="17"/>
    <col min="13" max="15" width="11" style="17" customWidth="1"/>
    <col min="16" max="16" width="11.42578125" style="17"/>
    <col min="17" max="17" width="1.85546875" customWidth="1"/>
    <col min="18" max="18" width="2.140625" customWidth="1"/>
    <col min="19" max="19" width="1.85546875" customWidth="1"/>
    <col min="20" max="20" width="21" customWidth="1"/>
    <col min="21" max="21" width="9.140625" customWidth="1"/>
    <col min="22" max="22" width="8.5703125" customWidth="1"/>
    <col min="23" max="23" width="10.28515625" customWidth="1"/>
    <col min="26" max="26" width="1.85546875" customWidth="1"/>
    <col min="27" max="27" width="2.140625" customWidth="1"/>
  </cols>
  <sheetData>
    <row r="1" spans="1:27" ht="21" x14ac:dyDescent="0.35">
      <c r="A1" s="63" t="s">
        <v>0</v>
      </c>
      <c r="B1" s="64"/>
      <c r="C1" s="64"/>
      <c r="D1" s="65"/>
      <c r="E1" s="65"/>
      <c r="F1" s="65"/>
      <c r="G1" s="66"/>
      <c r="H1" s="67"/>
      <c r="R1" s="3"/>
      <c r="T1" s="15"/>
      <c r="AA1" s="3"/>
    </row>
    <row r="2" spans="1:27" ht="15" customHeight="1" thickBot="1" x14ac:dyDescent="0.4">
      <c r="A2" s="56"/>
      <c r="B2" s="46"/>
      <c r="C2" s="46"/>
      <c r="D2" s="47"/>
      <c r="E2" s="47"/>
      <c r="F2" s="47"/>
      <c r="G2" s="47"/>
      <c r="H2" s="48"/>
      <c r="I2" s="48"/>
      <c r="M2" s="18"/>
      <c r="N2" s="18"/>
      <c r="O2" s="18"/>
      <c r="P2" s="19"/>
      <c r="R2" s="3"/>
      <c r="AA2" s="3"/>
    </row>
    <row r="3" spans="1:27" ht="19.5" thickBot="1" x14ac:dyDescent="0.35">
      <c r="A3" s="55" t="s">
        <v>123</v>
      </c>
      <c r="B3" s="68">
        <v>33</v>
      </c>
      <c r="C3" s="50"/>
      <c r="D3" s="47"/>
      <c r="E3" s="47"/>
      <c r="F3" s="88" t="s">
        <v>108</v>
      </c>
      <c r="G3" s="112"/>
      <c r="H3" s="51"/>
      <c r="I3" s="48"/>
      <c r="J3" s="18"/>
      <c r="K3" s="18"/>
      <c r="L3" s="18"/>
      <c r="M3" s="18"/>
      <c r="N3" s="18"/>
      <c r="O3" s="18"/>
      <c r="P3" s="19"/>
      <c r="R3" s="3"/>
      <c r="AA3" s="3"/>
    </row>
    <row r="4" spans="1:27" ht="15.75" thickBot="1" x14ac:dyDescent="0.3">
      <c r="A4" s="52"/>
      <c r="B4" s="46"/>
      <c r="C4" s="46"/>
      <c r="D4" s="47"/>
      <c r="E4" s="113" t="s">
        <v>144</v>
      </c>
      <c r="F4" s="110"/>
      <c r="G4" s="110"/>
      <c r="H4" s="110"/>
      <c r="I4" s="110"/>
      <c r="J4" s="111"/>
      <c r="M4" s="6"/>
      <c r="N4" s="6"/>
      <c r="O4" s="6"/>
      <c r="P4" s="6"/>
      <c r="R4" s="3"/>
      <c r="AA4" s="3"/>
    </row>
    <row r="5" spans="1:27" ht="16.5" thickBot="1" x14ac:dyDescent="0.3">
      <c r="A5" s="52"/>
      <c r="B5" s="46"/>
      <c r="C5" s="46"/>
      <c r="D5" s="57"/>
      <c r="E5" s="53"/>
      <c r="F5" s="47"/>
      <c r="G5" s="47"/>
      <c r="H5" s="48"/>
      <c r="I5" s="48"/>
      <c r="M5" s="6"/>
      <c r="N5" s="6"/>
      <c r="O5" s="6"/>
      <c r="P5" s="6"/>
      <c r="R5" s="3"/>
      <c r="AA5" s="3"/>
    </row>
    <row r="6" spans="1:27" ht="16.5" thickBot="1" x14ac:dyDescent="0.3">
      <c r="A6" s="57" t="s">
        <v>109</v>
      </c>
      <c r="B6" s="68"/>
      <c r="C6" s="46"/>
      <c r="D6" s="47"/>
      <c r="E6" s="92" t="s">
        <v>124</v>
      </c>
      <c r="F6" s="93"/>
      <c r="G6" s="93"/>
      <c r="H6" s="94"/>
      <c r="I6" s="48"/>
      <c r="M6" s="6"/>
      <c r="N6" s="6"/>
      <c r="O6" s="6"/>
      <c r="P6" s="6"/>
      <c r="R6" s="3"/>
      <c r="U6" s="4"/>
      <c r="V6" s="4"/>
      <c r="W6" s="4"/>
      <c r="X6" s="4"/>
      <c r="Y6" s="4"/>
      <c r="AA6" s="3"/>
    </row>
    <row r="7" spans="1:27" ht="15.75" thickBot="1" x14ac:dyDescent="0.3">
      <c r="A7" s="47"/>
      <c r="B7" s="46"/>
      <c r="C7" s="46"/>
      <c r="D7" s="47"/>
      <c r="E7" s="95" t="s">
        <v>125</v>
      </c>
      <c r="F7" s="96"/>
      <c r="G7" s="96"/>
      <c r="H7" s="97"/>
      <c r="I7" s="48"/>
      <c r="R7" s="3"/>
      <c r="T7" s="5"/>
      <c r="U7" s="2"/>
      <c r="V7" s="2"/>
      <c r="W7" s="2"/>
      <c r="X7" s="2"/>
      <c r="Y7" s="9"/>
      <c r="AA7" s="3"/>
    </row>
    <row r="8" spans="1:27" x14ac:dyDescent="0.25">
      <c r="A8" s="47"/>
      <c r="B8" s="46"/>
      <c r="C8" s="46"/>
      <c r="D8" s="47"/>
      <c r="E8" s="48"/>
      <c r="F8" s="48"/>
      <c r="G8" s="48"/>
      <c r="H8" s="48"/>
      <c r="I8" s="48"/>
      <c r="R8" s="3"/>
      <c r="U8" s="2"/>
      <c r="V8" s="2"/>
      <c r="W8" s="2"/>
      <c r="X8" s="2"/>
      <c r="Y8" s="9"/>
      <c r="AA8" s="3"/>
    </row>
    <row r="9" spans="1:27" ht="15.75" thickBot="1" x14ac:dyDescent="0.3">
      <c r="A9" s="47"/>
      <c r="B9" s="46"/>
      <c r="C9" s="50"/>
      <c r="D9" s="49"/>
      <c r="E9" s="49"/>
      <c r="F9" s="47"/>
      <c r="G9" s="47"/>
      <c r="H9" s="48"/>
      <c r="I9" s="48"/>
      <c r="R9" s="3"/>
      <c r="T9" s="5"/>
      <c r="U9" s="2"/>
      <c r="V9" s="2"/>
      <c r="W9" s="2"/>
      <c r="X9" s="2"/>
      <c r="Y9" s="9"/>
      <c r="AA9" s="3"/>
    </row>
    <row r="10" spans="1:27" ht="16.5" thickBot="1" x14ac:dyDescent="0.3">
      <c r="A10" s="57" t="s">
        <v>110</v>
      </c>
      <c r="B10" s="68">
        <v>4</v>
      </c>
      <c r="C10" s="60" t="s">
        <v>111</v>
      </c>
      <c r="D10" s="82">
        <f>+VARIABLES!F11*B3</f>
        <v>165</v>
      </c>
      <c r="E10" s="49"/>
      <c r="F10" s="98" t="s">
        <v>126</v>
      </c>
      <c r="G10" s="93"/>
      <c r="H10" s="94"/>
      <c r="I10" s="48"/>
      <c r="R10" s="3"/>
      <c r="U10" s="2"/>
      <c r="V10" s="2"/>
      <c r="W10" s="2"/>
      <c r="X10" s="2"/>
      <c r="Y10" s="9"/>
      <c r="AA10" s="3"/>
    </row>
    <row r="11" spans="1:27" ht="15.75" thickBot="1" x14ac:dyDescent="0.3">
      <c r="A11" s="47"/>
      <c r="B11" s="46"/>
      <c r="C11" s="46"/>
      <c r="D11" s="47"/>
      <c r="E11" s="47"/>
      <c r="F11" s="99" t="s">
        <v>127</v>
      </c>
      <c r="G11" s="37"/>
      <c r="H11" s="100"/>
      <c r="I11" s="48"/>
      <c r="R11" s="3"/>
      <c r="U11" s="2"/>
      <c r="V11" s="2"/>
      <c r="W11" s="2"/>
      <c r="X11" s="2"/>
      <c r="Y11" s="9"/>
      <c r="AA11" s="3"/>
    </row>
    <row r="12" spans="1:27" ht="18.75" x14ac:dyDescent="0.3">
      <c r="A12" s="88" t="s">
        <v>102</v>
      </c>
      <c r="B12" s="69" t="s">
        <v>107</v>
      </c>
      <c r="C12" s="59"/>
      <c r="D12" s="71" t="s">
        <v>98</v>
      </c>
      <c r="E12" s="47"/>
      <c r="F12" s="99" t="s">
        <v>128</v>
      </c>
      <c r="G12" s="37"/>
      <c r="H12" s="100"/>
      <c r="I12" s="48"/>
      <c r="R12" s="3"/>
      <c r="U12" s="2"/>
      <c r="V12" s="2"/>
      <c r="W12" s="2"/>
      <c r="X12" s="2"/>
      <c r="Y12" s="9"/>
      <c r="AA12" s="3"/>
    </row>
    <row r="13" spans="1:27" ht="16.5" thickBot="1" x14ac:dyDescent="0.3">
      <c r="A13" s="47"/>
      <c r="B13" s="70">
        <f>+D10*B10</f>
        <v>660</v>
      </c>
      <c r="C13" s="59"/>
      <c r="D13" s="72">
        <f>+B13/B3</f>
        <v>20</v>
      </c>
      <c r="E13" s="47"/>
      <c r="F13" s="95" t="s">
        <v>129</v>
      </c>
      <c r="G13" s="96"/>
      <c r="H13" s="97"/>
      <c r="I13" s="48"/>
      <c r="R13" s="3"/>
      <c r="T13" s="5"/>
      <c r="U13" s="2"/>
      <c r="V13" s="2"/>
      <c r="W13" s="2"/>
      <c r="X13" s="2"/>
      <c r="Y13" s="9"/>
      <c r="AA13" s="3"/>
    </row>
    <row r="14" spans="1:27" x14ac:dyDescent="0.25">
      <c r="A14" s="47"/>
      <c r="B14" s="50"/>
      <c r="C14" s="46"/>
      <c r="D14" s="46"/>
      <c r="E14" s="47"/>
      <c r="F14" s="47"/>
      <c r="G14" s="47"/>
      <c r="H14" s="48"/>
      <c r="I14" s="48"/>
      <c r="R14" s="3"/>
      <c r="T14" s="5"/>
      <c r="U14" s="2"/>
      <c r="V14" s="2"/>
      <c r="W14" s="2"/>
      <c r="X14" s="2"/>
      <c r="Y14" s="9"/>
      <c r="AA14" s="3"/>
    </row>
    <row r="15" spans="1:27" ht="15.75" thickBot="1" x14ac:dyDescent="0.3">
      <c r="A15" s="47"/>
      <c r="B15" s="50"/>
      <c r="C15" s="46"/>
      <c r="D15" s="47"/>
      <c r="E15" s="47"/>
      <c r="F15" s="47"/>
      <c r="G15" s="47"/>
      <c r="H15" s="48"/>
      <c r="I15" s="48"/>
      <c r="R15" s="3"/>
      <c r="T15" s="5"/>
      <c r="U15" s="2"/>
      <c r="V15" s="2"/>
      <c r="W15" s="2"/>
      <c r="X15" s="2"/>
      <c r="Y15" s="9"/>
      <c r="AA15" s="3"/>
    </row>
    <row r="16" spans="1:27" ht="16.5" thickBot="1" x14ac:dyDescent="0.3">
      <c r="A16" s="57" t="s">
        <v>112</v>
      </c>
      <c r="B16" s="68">
        <v>4</v>
      </c>
      <c r="C16" s="50"/>
      <c r="D16" s="47"/>
      <c r="E16" s="101" t="s">
        <v>130</v>
      </c>
      <c r="F16" s="102"/>
      <c r="G16" s="103"/>
      <c r="H16" s="93"/>
      <c r="I16" s="93"/>
      <c r="J16" s="93"/>
      <c r="K16" s="22"/>
      <c r="L16" s="23"/>
      <c r="R16" s="3"/>
      <c r="U16" s="2"/>
      <c r="V16" s="2"/>
      <c r="W16" s="2"/>
      <c r="X16" s="2"/>
      <c r="Y16" s="9"/>
      <c r="AA16" s="3"/>
    </row>
    <row r="17" spans="1:27" ht="15.75" thickBot="1" x14ac:dyDescent="0.3">
      <c r="A17" s="46"/>
      <c r="B17" s="46"/>
      <c r="C17" s="46"/>
      <c r="D17" s="47"/>
      <c r="E17" s="99" t="s">
        <v>131</v>
      </c>
      <c r="F17" s="37"/>
      <c r="G17" s="37"/>
      <c r="H17" s="37"/>
      <c r="I17" s="37"/>
      <c r="J17" s="37"/>
      <c r="L17" s="25"/>
      <c r="R17" s="3"/>
      <c r="U17" s="2"/>
      <c r="V17" s="2"/>
      <c r="W17" s="2"/>
      <c r="X17" s="2"/>
      <c r="Y17" s="9"/>
      <c r="AA17" s="3"/>
    </row>
    <row r="18" spans="1:27" ht="16.5" thickBot="1" x14ac:dyDescent="0.3">
      <c r="A18" s="57" t="s">
        <v>113</v>
      </c>
      <c r="B18" s="68">
        <v>2</v>
      </c>
      <c r="C18" s="50"/>
      <c r="D18" s="47"/>
      <c r="E18" s="104" t="s">
        <v>132</v>
      </c>
      <c r="F18" s="105"/>
      <c r="G18" s="36"/>
      <c r="H18" s="37"/>
      <c r="I18" s="37"/>
      <c r="J18" s="37"/>
      <c r="L18" s="25"/>
      <c r="R18" s="3"/>
      <c r="U18" s="2"/>
      <c r="V18" s="2"/>
      <c r="W18" s="2"/>
      <c r="X18" s="2"/>
      <c r="Y18" s="9"/>
      <c r="AA18" s="3"/>
    </row>
    <row r="19" spans="1:27" ht="15.75" thickBot="1" x14ac:dyDescent="0.3">
      <c r="A19" s="47"/>
      <c r="B19" s="46"/>
      <c r="C19" s="46"/>
      <c r="D19" s="47"/>
      <c r="E19" s="106" t="s">
        <v>133</v>
      </c>
      <c r="F19" s="96"/>
      <c r="G19" s="96"/>
      <c r="H19" s="96"/>
      <c r="I19" s="96"/>
      <c r="J19" s="96"/>
      <c r="K19" s="28"/>
      <c r="L19" s="29"/>
      <c r="R19" s="3"/>
      <c r="U19" s="2"/>
      <c r="V19" s="2"/>
      <c r="W19" s="2"/>
      <c r="X19" s="2"/>
      <c r="Y19" s="9"/>
      <c r="AA19" s="3"/>
    </row>
    <row r="20" spans="1:27" ht="15.75" thickBot="1" x14ac:dyDescent="0.3">
      <c r="A20" s="47"/>
      <c r="B20" s="46"/>
      <c r="C20" s="46"/>
      <c r="D20" s="49" t="s">
        <v>55</v>
      </c>
      <c r="E20" s="49" t="s">
        <v>56</v>
      </c>
      <c r="F20" s="47"/>
      <c r="G20" s="47"/>
      <c r="H20" s="48"/>
      <c r="I20" s="48"/>
      <c r="R20" s="3"/>
      <c r="AA20" s="3"/>
    </row>
    <row r="21" spans="1:27" ht="16.5" thickBot="1" x14ac:dyDescent="0.3">
      <c r="A21" s="57" t="s">
        <v>13</v>
      </c>
      <c r="B21" s="68"/>
      <c r="C21" s="50"/>
      <c r="D21" s="68"/>
      <c r="E21" s="68" t="s">
        <v>122</v>
      </c>
      <c r="F21" s="47"/>
      <c r="G21" s="47"/>
      <c r="H21" s="48"/>
      <c r="I21" s="48"/>
      <c r="R21" s="3"/>
      <c r="AA21" s="3"/>
    </row>
    <row r="22" spans="1:27" ht="15.75" thickBot="1" x14ac:dyDescent="0.3">
      <c r="A22" s="52"/>
      <c r="B22" s="46"/>
      <c r="C22" s="46"/>
      <c r="D22" s="47"/>
      <c r="E22" s="47"/>
      <c r="F22" s="47"/>
      <c r="G22" s="47"/>
      <c r="H22" s="48"/>
      <c r="I22" s="48"/>
      <c r="R22" s="3"/>
      <c r="AA22" s="3"/>
    </row>
    <row r="23" spans="1:27" ht="16.5" thickBot="1" x14ac:dyDescent="0.3">
      <c r="A23" s="57" t="s">
        <v>35</v>
      </c>
      <c r="B23" s="68"/>
      <c r="C23" s="46" t="s">
        <v>36</v>
      </c>
      <c r="D23" s="74"/>
      <c r="E23" s="52"/>
      <c r="F23" s="92" t="s">
        <v>134</v>
      </c>
      <c r="G23" s="93"/>
      <c r="H23" s="94"/>
      <c r="I23" s="48"/>
      <c r="P23"/>
      <c r="Q23" s="3"/>
      <c r="Z23" s="3"/>
    </row>
    <row r="24" spans="1:27" ht="16.5" thickBot="1" x14ac:dyDescent="0.3">
      <c r="A24" s="83"/>
      <c r="B24" s="49"/>
      <c r="C24" s="49"/>
      <c r="D24" s="52"/>
      <c r="E24" s="52"/>
      <c r="F24" s="99" t="s">
        <v>135</v>
      </c>
      <c r="G24" s="37"/>
      <c r="H24" s="100"/>
      <c r="I24" s="48"/>
      <c r="R24" s="3"/>
      <c r="AA24" s="3"/>
    </row>
    <row r="25" spans="1:27" ht="16.5" thickBot="1" x14ac:dyDescent="0.3">
      <c r="A25" s="57" t="s">
        <v>34</v>
      </c>
      <c r="B25" s="68">
        <v>2000</v>
      </c>
      <c r="C25" s="46"/>
      <c r="D25" s="52"/>
      <c r="E25" s="52"/>
      <c r="F25" s="107" t="s">
        <v>136</v>
      </c>
      <c r="G25" s="37"/>
      <c r="H25" s="100"/>
      <c r="I25" s="48"/>
      <c r="R25" s="3"/>
      <c r="AA25" s="3"/>
    </row>
    <row r="26" spans="1:27" ht="16.5" thickBot="1" x14ac:dyDescent="0.3">
      <c r="A26" s="83"/>
      <c r="B26" s="46"/>
      <c r="C26" s="46"/>
      <c r="D26" s="52"/>
      <c r="E26" s="52"/>
      <c r="F26" s="99" t="s">
        <v>138</v>
      </c>
      <c r="G26" s="37"/>
      <c r="H26" s="100"/>
      <c r="I26" s="48"/>
      <c r="R26" s="3"/>
      <c r="AA26" s="3"/>
    </row>
    <row r="27" spans="1:27" ht="16.5" thickBot="1" x14ac:dyDescent="0.3">
      <c r="A27" s="57" t="s">
        <v>37</v>
      </c>
      <c r="B27" s="68">
        <v>4</v>
      </c>
      <c r="C27" s="46"/>
      <c r="D27" s="47"/>
      <c r="E27" s="52"/>
      <c r="F27" s="95" t="s">
        <v>137</v>
      </c>
      <c r="G27" s="96"/>
      <c r="H27" s="97"/>
      <c r="I27" s="48"/>
      <c r="R27" s="3"/>
      <c r="AA27" s="3"/>
    </row>
    <row r="28" spans="1:27" ht="16.5" thickBot="1" x14ac:dyDescent="0.3">
      <c r="A28" s="83"/>
      <c r="B28" s="46"/>
      <c r="C28" s="50"/>
      <c r="D28" s="47"/>
      <c r="E28" s="47"/>
      <c r="F28" s="47"/>
      <c r="G28" s="47"/>
      <c r="H28" s="48"/>
      <c r="I28" s="48"/>
      <c r="R28" s="3"/>
      <c r="AA28" s="3"/>
    </row>
    <row r="29" spans="1:27" ht="16.5" thickBot="1" x14ac:dyDescent="0.3">
      <c r="A29" s="57" t="s">
        <v>40</v>
      </c>
      <c r="B29" s="68">
        <f>+(B25+(+VARIABLES!I11*B10))/B27</f>
        <v>550</v>
      </c>
      <c r="C29" s="51" t="s">
        <v>57</v>
      </c>
      <c r="D29" s="52"/>
      <c r="E29" s="55" t="s">
        <v>59</v>
      </c>
      <c r="F29" s="75">
        <f>+VARIABLES!I11</f>
        <v>50</v>
      </c>
      <c r="G29" s="52" t="s">
        <v>58</v>
      </c>
      <c r="H29" s="48"/>
      <c r="I29" s="48"/>
      <c r="R29" s="3"/>
      <c r="AA29" s="3"/>
    </row>
    <row r="30" spans="1:27" ht="15.75" thickBot="1" x14ac:dyDescent="0.3">
      <c r="A30" s="47"/>
      <c r="B30" s="46"/>
      <c r="C30" s="46"/>
      <c r="D30" s="47"/>
      <c r="E30" s="47"/>
      <c r="F30" s="47"/>
      <c r="G30" s="47"/>
      <c r="H30" s="48"/>
      <c r="I30" s="48"/>
      <c r="R30" s="3"/>
      <c r="AA30" s="3"/>
    </row>
    <row r="31" spans="1:27" ht="19.5" thickBot="1" x14ac:dyDescent="0.35">
      <c r="A31" s="88" t="s">
        <v>99</v>
      </c>
      <c r="B31" s="73">
        <f>+B29*VARIABLES!F27</f>
        <v>1623.336</v>
      </c>
      <c r="C31" s="46"/>
      <c r="D31" s="47"/>
      <c r="E31" s="47"/>
      <c r="F31" s="47"/>
      <c r="G31" s="47"/>
      <c r="H31" s="48"/>
      <c r="I31" s="48"/>
      <c r="R31" s="3"/>
      <c r="AA31" s="3"/>
    </row>
    <row r="32" spans="1:27" x14ac:dyDescent="0.25">
      <c r="A32" s="47"/>
      <c r="B32" s="46"/>
      <c r="C32" s="46"/>
      <c r="D32" s="47"/>
      <c r="E32" s="47"/>
      <c r="F32" s="47"/>
      <c r="G32" s="47"/>
      <c r="H32" s="48"/>
      <c r="I32" s="48"/>
      <c r="R32" s="3"/>
      <c r="AA32" s="3"/>
    </row>
    <row r="33" spans="1:27" x14ac:dyDescent="0.25">
      <c r="A33" s="47"/>
      <c r="B33" s="46"/>
      <c r="C33" s="46"/>
      <c r="D33" s="47"/>
      <c r="E33" s="47"/>
      <c r="F33" s="47"/>
      <c r="G33" s="47"/>
      <c r="H33" s="48"/>
      <c r="I33" s="48"/>
      <c r="R33" s="3"/>
      <c r="AA33" s="3"/>
    </row>
    <row r="34" spans="1:27" ht="15.75" x14ac:dyDescent="0.25">
      <c r="A34" s="84" t="s">
        <v>114</v>
      </c>
      <c r="B34" s="46"/>
      <c r="C34" s="46"/>
      <c r="D34" s="47"/>
      <c r="E34" s="47"/>
      <c r="F34" s="47"/>
      <c r="G34" s="47"/>
      <c r="H34" s="48"/>
      <c r="I34" s="48"/>
      <c r="R34" s="3"/>
      <c r="AA34" s="3"/>
    </row>
    <row r="35" spans="1:27" ht="15.75" thickBot="1" x14ac:dyDescent="0.3">
      <c r="A35" s="48"/>
      <c r="B35" s="50"/>
      <c r="C35" s="50"/>
      <c r="D35" s="48"/>
      <c r="E35" s="48"/>
      <c r="F35" s="47"/>
      <c r="G35" s="47"/>
      <c r="H35" s="48"/>
      <c r="I35" s="48"/>
      <c r="R35" s="3"/>
      <c r="AA35" s="3"/>
    </row>
    <row r="36" spans="1:27" ht="16.5" thickBot="1" x14ac:dyDescent="0.3">
      <c r="A36" s="85" t="s">
        <v>71</v>
      </c>
      <c r="B36" s="68"/>
      <c r="C36" s="50"/>
      <c r="D36" s="61" t="s">
        <v>72</v>
      </c>
      <c r="E36" s="74"/>
      <c r="F36" s="47"/>
      <c r="G36" s="47"/>
      <c r="H36" s="48"/>
      <c r="I36" s="48"/>
      <c r="R36" s="3"/>
      <c r="AA36" s="3"/>
    </row>
    <row r="37" spans="1:27" ht="16.5" thickBot="1" x14ac:dyDescent="0.3">
      <c r="A37" s="86"/>
      <c r="B37" s="50"/>
      <c r="C37" s="50"/>
      <c r="D37" s="48"/>
      <c r="E37" s="48"/>
      <c r="F37" s="47"/>
      <c r="G37" s="47"/>
      <c r="H37" s="48"/>
      <c r="I37" s="48"/>
      <c r="R37" s="3"/>
      <c r="AA37" s="3"/>
    </row>
    <row r="38" spans="1:27" ht="16.5" thickBot="1" x14ac:dyDescent="0.3">
      <c r="A38" s="85" t="s">
        <v>73</v>
      </c>
      <c r="B38" s="68"/>
      <c r="C38" s="50"/>
      <c r="D38" s="92" t="s">
        <v>139</v>
      </c>
      <c r="E38" s="93"/>
      <c r="F38" s="93"/>
      <c r="G38" s="93"/>
      <c r="H38" s="94"/>
      <c r="I38" s="48"/>
      <c r="R38" s="3"/>
      <c r="AA38" s="3"/>
    </row>
    <row r="39" spans="1:27" ht="15.75" thickBot="1" x14ac:dyDescent="0.3">
      <c r="A39" s="54"/>
      <c r="B39" s="50"/>
      <c r="C39" s="50"/>
      <c r="D39" s="99" t="s">
        <v>140</v>
      </c>
      <c r="E39" s="37"/>
      <c r="F39" s="37"/>
      <c r="G39" s="37"/>
      <c r="H39" s="100"/>
      <c r="I39" s="48"/>
      <c r="R39" s="3"/>
      <c r="AA39" s="3"/>
    </row>
    <row r="40" spans="1:27" ht="19.5" thickBot="1" x14ac:dyDescent="0.35">
      <c r="A40" s="87" t="s">
        <v>100</v>
      </c>
      <c r="B40" s="76">
        <v>1</v>
      </c>
      <c r="C40" s="50"/>
      <c r="D40" s="99" t="s">
        <v>141</v>
      </c>
      <c r="E40" s="37"/>
      <c r="F40" s="37"/>
      <c r="G40" s="37"/>
      <c r="H40" s="100"/>
      <c r="I40" s="48"/>
    </row>
    <row r="41" spans="1:27" x14ac:dyDescent="0.25">
      <c r="A41" s="47"/>
      <c r="B41" s="46"/>
      <c r="C41" s="46"/>
      <c r="D41" s="99" t="s">
        <v>142</v>
      </c>
      <c r="E41" s="37"/>
      <c r="F41" s="37"/>
      <c r="G41" s="37"/>
      <c r="H41" s="100"/>
      <c r="I41" s="48"/>
    </row>
    <row r="42" spans="1:27" ht="15.75" thickBot="1" x14ac:dyDescent="0.3">
      <c r="A42" s="47"/>
      <c r="B42" s="46"/>
      <c r="C42" s="46"/>
      <c r="D42" s="95" t="s">
        <v>143</v>
      </c>
      <c r="E42" s="96"/>
      <c r="F42" s="96"/>
      <c r="G42" s="96"/>
      <c r="H42" s="97"/>
      <c r="I42" s="48"/>
    </row>
    <row r="43" spans="1:27" ht="19.5" thickBot="1" x14ac:dyDescent="0.35">
      <c r="A43" s="87" t="s">
        <v>115</v>
      </c>
      <c r="B43" s="76">
        <v>1</v>
      </c>
      <c r="C43" s="50"/>
      <c r="D43" s="48"/>
      <c r="E43" s="48"/>
      <c r="F43" s="48"/>
      <c r="G43" s="47"/>
      <c r="H43" s="48"/>
      <c r="I43" s="48"/>
    </row>
    <row r="44" spans="1:27" ht="15.75" thickBot="1" x14ac:dyDescent="0.3">
      <c r="A44" s="48"/>
      <c r="B44" s="50"/>
      <c r="C44" s="50"/>
      <c r="D44" s="48"/>
      <c r="E44" s="48"/>
      <c r="F44" s="48"/>
      <c r="G44" s="47"/>
      <c r="H44" s="48"/>
      <c r="I44" s="48"/>
    </row>
    <row r="45" spans="1:27" ht="19.5" thickBot="1" x14ac:dyDescent="0.35">
      <c r="A45" s="108" t="s">
        <v>120</v>
      </c>
      <c r="B45" s="109"/>
      <c r="C45" s="109"/>
      <c r="D45" s="110"/>
      <c r="E45" s="111"/>
      <c r="F45" s="48"/>
      <c r="G45" s="47"/>
      <c r="H45" s="48"/>
      <c r="I45" s="48"/>
    </row>
    <row r="46" spans="1:27" ht="15.75" thickBot="1" x14ac:dyDescent="0.3">
      <c r="A46" s="47"/>
      <c r="B46" s="46"/>
      <c r="C46" s="46"/>
      <c r="D46" s="47"/>
      <c r="E46" s="47"/>
      <c r="F46" s="47"/>
      <c r="G46" s="47"/>
      <c r="H46" s="48"/>
      <c r="I46" s="48"/>
    </row>
    <row r="47" spans="1:27" ht="19.5" thickBot="1" x14ac:dyDescent="0.35">
      <c r="A47" s="91" t="s">
        <v>118</v>
      </c>
      <c r="B47" s="89" t="s">
        <v>84</v>
      </c>
      <c r="C47" s="90" t="s">
        <v>85</v>
      </c>
      <c r="D47" s="54" t="s">
        <v>116</v>
      </c>
      <c r="E47" s="47"/>
      <c r="F47" s="47"/>
      <c r="G47" s="47"/>
      <c r="H47" s="48"/>
      <c r="I47" s="48"/>
    </row>
    <row r="48" spans="1:27" ht="15.75" thickBot="1" x14ac:dyDescent="0.3">
      <c r="A48" s="54"/>
      <c r="B48" s="50"/>
      <c r="C48" s="50"/>
      <c r="D48" s="48"/>
      <c r="E48" s="48"/>
      <c r="F48" s="48"/>
      <c r="G48" s="47"/>
      <c r="H48" s="48"/>
      <c r="I48" s="48"/>
    </row>
    <row r="49" spans="1:16" ht="16.5" thickBot="1" x14ac:dyDescent="0.3">
      <c r="A49" s="58" t="s">
        <v>117</v>
      </c>
      <c r="B49" s="89" t="s">
        <v>84</v>
      </c>
      <c r="C49" s="90" t="s">
        <v>85</v>
      </c>
      <c r="D49" s="54" t="s">
        <v>116</v>
      </c>
      <c r="E49" s="47"/>
      <c r="F49" s="47"/>
      <c r="G49" s="47"/>
      <c r="H49" s="48"/>
      <c r="I49" s="48"/>
    </row>
    <row r="50" spans="1:16" ht="15.75" thickBot="1" x14ac:dyDescent="0.3">
      <c r="A50" s="47"/>
      <c r="B50" s="46"/>
      <c r="C50" s="46"/>
      <c r="D50" s="47"/>
      <c r="E50" s="47"/>
      <c r="F50" s="47"/>
      <c r="G50" s="47"/>
      <c r="H50" s="48"/>
      <c r="I50" s="48"/>
    </row>
    <row r="51" spans="1:16" ht="16.5" thickBot="1" x14ac:dyDescent="0.3">
      <c r="A51" s="58" t="s">
        <v>103</v>
      </c>
      <c r="B51" s="76">
        <v>1</v>
      </c>
      <c r="C51" s="46"/>
      <c r="D51" s="47"/>
      <c r="E51" s="47"/>
      <c r="F51" s="47"/>
      <c r="G51" s="47"/>
      <c r="H51" s="48"/>
      <c r="I51" s="48"/>
    </row>
    <row r="52" spans="1:16" ht="15.75" thickBot="1" x14ac:dyDescent="0.3">
      <c r="A52" s="47"/>
      <c r="B52" s="46"/>
      <c r="C52" s="46"/>
      <c r="D52" s="47"/>
      <c r="E52" s="47"/>
      <c r="F52" s="47"/>
      <c r="G52" s="47"/>
      <c r="H52" s="48"/>
      <c r="I52" s="48"/>
    </row>
    <row r="53" spans="1:16" ht="19.5" thickBot="1" x14ac:dyDescent="0.35">
      <c r="A53" s="91" t="s">
        <v>119</v>
      </c>
      <c r="B53" s="89" t="s">
        <v>84</v>
      </c>
      <c r="C53" s="90" t="s">
        <v>85</v>
      </c>
      <c r="D53" s="54" t="s">
        <v>116</v>
      </c>
      <c r="E53" s="47"/>
      <c r="F53" s="47"/>
      <c r="G53" s="47"/>
      <c r="H53" s="48"/>
      <c r="I53" s="48"/>
    </row>
    <row r="54" spans="1:16" ht="15.75" thickBot="1" x14ac:dyDescent="0.3">
      <c r="A54" s="46"/>
      <c r="B54" s="47"/>
      <c r="C54" s="47"/>
      <c r="D54" s="47"/>
      <c r="E54" s="47"/>
      <c r="F54" s="48"/>
      <c r="G54" s="47"/>
      <c r="H54" s="48"/>
      <c r="I54" s="48"/>
    </row>
    <row r="55" spans="1:16" ht="15.75" thickBot="1" x14ac:dyDescent="0.3">
      <c r="A55" s="46"/>
      <c r="B55" s="46"/>
      <c r="C55" s="60" t="s">
        <v>87</v>
      </c>
      <c r="D55" s="74"/>
      <c r="E55" s="60" t="s">
        <v>104</v>
      </c>
      <c r="F55" s="68"/>
      <c r="G55" s="54" t="s">
        <v>86</v>
      </c>
      <c r="H55" s="48"/>
      <c r="I55" s="48"/>
    </row>
    <row r="56" spans="1:16" ht="15.75" thickBot="1" x14ac:dyDescent="0.3">
      <c r="A56" s="47"/>
      <c r="B56" s="47"/>
      <c r="C56" s="47"/>
      <c r="D56" s="47"/>
      <c r="E56" s="47"/>
      <c r="F56" s="48"/>
      <c r="G56" s="47"/>
      <c r="H56" s="48"/>
      <c r="I56" s="48"/>
    </row>
    <row r="57" spans="1:16" ht="16.5" thickBot="1" x14ac:dyDescent="0.3">
      <c r="A57" s="61" t="s">
        <v>105</v>
      </c>
      <c r="B57" s="76">
        <v>1</v>
      </c>
      <c r="C57" s="50"/>
      <c r="D57" s="48"/>
      <c r="E57" s="48"/>
      <c r="F57" s="48"/>
      <c r="G57" s="47"/>
      <c r="H57" s="48"/>
      <c r="I57" s="48"/>
    </row>
    <row r="58" spans="1:16" ht="15.75" thickBot="1" x14ac:dyDescent="0.3">
      <c r="A58" s="47"/>
      <c r="B58" s="46"/>
      <c r="C58" s="46"/>
      <c r="D58" s="47"/>
      <c r="E58" s="47"/>
      <c r="F58" s="48"/>
      <c r="G58" s="47"/>
      <c r="H58" s="48"/>
      <c r="I58" s="48"/>
    </row>
    <row r="59" spans="1:16" ht="19.5" thickBot="1" x14ac:dyDescent="0.35">
      <c r="A59" s="81" t="s">
        <v>121</v>
      </c>
      <c r="B59" s="62" t="s">
        <v>91</v>
      </c>
      <c r="C59" s="77"/>
      <c r="D59" s="52" t="s">
        <v>97</v>
      </c>
      <c r="E59" s="74" t="s">
        <v>74</v>
      </c>
      <c r="F59" s="48"/>
      <c r="G59" s="47"/>
      <c r="H59" s="48"/>
      <c r="I59" s="48"/>
    </row>
    <row r="60" spans="1:16" ht="15.75" thickBot="1" x14ac:dyDescent="0.3">
      <c r="A60" s="47"/>
      <c r="B60" s="62" t="s">
        <v>92</v>
      </c>
      <c r="C60" s="68"/>
      <c r="D60" s="52" t="s">
        <v>97</v>
      </c>
      <c r="E60" s="74" t="s">
        <v>74</v>
      </c>
      <c r="F60" s="47"/>
      <c r="G60" s="47"/>
      <c r="H60" s="48"/>
      <c r="I60" s="48"/>
    </row>
    <row r="61" spans="1:16" s="40" customFormat="1" ht="15.75" thickBot="1" x14ac:dyDescent="0.3">
      <c r="A61" s="47"/>
      <c r="B61" s="62" t="s">
        <v>93</v>
      </c>
      <c r="C61" s="78"/>
      <c r="D61" s="52" t="s">
        <v>97</v>
      </c>
      <c r="E61" s="74" t="s">
        <v>74</v>
      </c>
      <c r="F61" s="47"/>
      <c r="G61" s="47"/>
      <c r="H61" s="48"/>
      <c r="I61" s="48"/>
      <c r="J61" s="37"/>
      <c r="K61" s="37"/>
      <c r="L61" s="37"/>
      <c r="M61" s="37"/>
      <c r="N61" s="37"/>
      <c r="O61" s="37"/>
      <c r="P61" s="37"/>
    </row>
    <row r="62" spans="1:16" s="40" customFormat="1" ht="15.75" thickBot="1" x14ac:dyDescent="0.3">
      <c r="A62" s="47"/>
      <c r="B62" s="62" t="s">
        <v>96</v>
      </c>
      <c r="C62" s="68"/>
      <c r="D62" s="52" t="s">
        <v>97</v>
      </c>
      <c r="E62" s="74" t="s">
        <v>74</v>
      </c>
      <c r="F62" s="47"/>
      <c r="G62" s="47"/>
      <c r="H62" s="48"/>
      <c r="I62" s="48"/>
      <c r="J62" s="37"/>
      <c r="K62" s="37"/>
      <c r="L62" s="37"/>
      <c r="M62" s="37"/>
      <c r="N62" s="37"/>
      <c r="O62" s="37"/>
      <c r="P62" s="37"/>
    </row>
    <row r="63" spans="1:16" s="40" customFormat="1" ht="15.75" thickBot="1" x14ac:dyDescent="0.3">
      <c r="A63" s="47"/>
      <c r="B63" s="62" t="s">
        <v>94</v>
      </c>
      <c r="C63" s="79"/>
      <c r="D63" s="52" t="s">
        <v>97</v>
      </c>
      <c r="E63" s="74" t="s">
        <v>74</v>
      </c>
      <c r="F63" s="47"/>
      <c r="G63" s="47"/>
      <c r="H63" s="48"/>
      <c r="I63" s="48"/>
      <c r="J63" s="37"/>
      <c r="K63" s="37"/>
      <c r="L63" s="37"/>
      <c r="M63" s="37"/>
      <c r="N63" s="37"/>
      <c r="O63" s="37"/>
      <c r="P63" s="37"/>
    </row>
    <row r="64" spans="1:16" ht="15.75" thickBot="1" x14ac:dyDescent="0.3">
      <c r="A64" s="47"/>
      <c r="B64" s="62" t="s">
        <v>95</v>
      </c>
      <c r="C64" s="79"/>
      <c r="D64" s="52" t="s">
        <v>97</v>
      </c>
      <c r="E64" s="74" t="s">
        <v>74</v>
      </c>
      <c r="F64" s="47"/>
      <c r="G64" s="47"/>
      <c r="H64" s="48"/>
      <c r="I64" s="48"/>
    </row>
    <row r="65" spans="1:9" ht="15.75" thickBot="1" x14ac:dyDescent="0.3">
      <c r="A65" s="47"/>
      <c r="B65" s="46"/>
      <c r="C65" s="46"/>
      <c r="D65" s="47"/>
      <c r="E65" s="47"/>
      <c r="F65" s="47"/>
      <c r="G65" s="47"/>
      <c r="H65" s="48"/>
      <c r="I65" s="48"/>
    </row>
    <row r="66" spans="1:9" ht="16.5" thickBot="1" x14ac:dyDescent="0.3">
      <c r="A66" s="61" t="s">
        <v>106</v>
      </c>
      <c r="B66" s="76">
        <v>1</v>
      </c>
      <c r="C66" s="50"/>
      <c r="D66" s="47"/>
      <c r="E66" s="47"/>
      <c r="F66" s="47"/>
      <c r="G66" s="47"/>
      <c r="H66" s="48"/>
      <c r="I66" s="48"/>
    </row>
    <row r="67" spans="1:9" x14ac:dyDescent="0.25">
      <c r="A67" s="47"/>
      <c r="B67" s="46"/>
      <c r="C67" s="46"/>
      <c r="D67" s="47"/>
      <c r="E67" s="47"/>
      <c r="F67" s="47"/>
      <c r="G67" s="47"/>
      <c r="H67" s="48"/>
      <c r="I67" s="48"/>
    </row>
    <row r="68" spans="1:9" x14ac:dyDescent="0.25">
      <c r="A68" s="47"/>
      <c r="B68" s="46"/>
      <c r="C68" s="46"/>
      <c r="D68" s="47"/>
      <c r="E68" s="47"/>
      <c r="F68" s="47"/>
      <c r="G68" s="47"/>
      <c r="H68" s="48"/>
      <c r="I68" s="48"/>
    </row>
    <row r="69" spans="1:9" ht="18.75" x14ac:dyDescent="0.3">
      <c r="A69" s="52" t="s">
        <v>101</v>
      </c>
      <c r="B69" s="49"/>
      <c r="C69" s="49"/>
      <c r="D69" s="80">
        <f>+B13+B31+B40+B43+B51+B57+B66</f>
        <v>2288.3360000000002</v>
      </c>
      <c r="E69" s="47"/>
      <c r="F69" s="47"/>
      <c r="G69" s="47"/>
      <c r="H69" s="48"/>
      <c r="I69" s="48"/>
    </row>
    <row r="70" spans="1:9" x14ac:dyDescent="0.25">
      <c r="A70" s="47"/>
      <c r="B70" s="46"/>
      <c r="C70" s="46"/>
      <c r="D70" s="47"/>
      <c r="E70" s="47"/>
      <c r="F70" s="47"/>
      <c r="G70" s="47"/>
      <c r="H70" s="48"/>
      <c r="I70" s="48"/>
    </row>
    <row r="71" spans="1:9" x14ac:dyDescent="0.25">
      <c r="A71" s="47"/>
      <c r="B71" s="46"/>
      <c r="C71" s="46"/>
      <c r="D71" s="47"/>
      <c r="E71" s="47"/>
      <c r="F71" s="47"/>
      <c r="G71" s="47"/>
      <c r="H71" s="48"/>
      <c r="I71" s="48"/>
    </row>
    <row r="73" spans="1:9" x14ac:dyDescent="0.25">
      <c r="B73" s="44"/>
    </row>
    <row r="76" spans="1:9" x14ac:dyDescent="0.25">
      <c r="A76" s="45"/>
    </row>
  </sheetData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NOTAS Y COMENTARIOS</vt:lpstr>
      <vt:lpstr>VARIABLES</vt:lpstr>
      <vt:lpstr>CALCULOS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</dc:creator>
  <cp:lastModifiedBy>Hugo</cp:lastModifiedBy>
  <dcterms:created xsi:type="dcterms:W3CDTF">2018-09-15T12:02:48Z</dcterms:created>
  <dcterms:modified xsi:type="dcterms:W3CDTF">2018-11-11T12:11:30Z</dcterms:modified>
</cp:coreProperties>
</file>