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Guest1/PycharmProjects/Sredictio V2/"/>
    </mc:Choice>
  </mc:AlternateContent>
  <xr:revisionPtr revIDLastSave="0" documentId="13_ncr:1_{06C370A6-B37D-2141-9670-679D99FBC1FD}" xr6:coauthVersionLast="45" xr6:coauthVersionMax="45" xr10:uidLastSave="{00000000-0000-0000-0000-000000000000}"/>
  <bookViews>
    <workbookView xWindow="5140" yWindow="460" windowWidth="23660" windowHeight="15780" activeTab="2" xr2:uid="{00000000-000D-0000-FFFF-FFFF00000000}"/>
  </bookViews>
  <sheets>
    <sheet name="Reward Function VS Net Worth" sheetId="5" r:id="rId1"/>
    <sheet name="Reward Function Analysis" sheetId="7" r:id="rId2"/>
    <sheet name="Training Data on Performance" sheetId="9" r:id="rId3"/>
  </sheets>
  <definedNames>
    <definedName name="_xlnm._FilterDatabase" localSheetId="0" hidden="1">'Reward Function VS Net Worth'!$A$4:$J$8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6" i="7" l="1"/>
  <c r="G26" i="7"/>
  <c r="I19" i="7"/>
  <c r="I17" i="7"/>
  <c r="D19" i="7"/>
  <c r="D17" i="7"/>
  <c r="J19" i="7"/>
  <c r="H19" i="7"/>
  <c r="K19" i="7" s="1"/>
  <c r="K17" i="7"/>
  <c r="J17" i="7"/>
  <c r="H17" i="7"/>
  <c r="F19" i="7"/>
  <c r="E19" i="7"/>
  <c r="C19" i="7"/>
  <c r="F17" i="7"/>
  <c r="E17" i="7"/>
  <c r="C17" i="7"/>
  <c r="C59" i="5" l="1"/>
  <c r="C57" i="5"/>
  <c r="C58" i="5"/>
  <c r="C56" i="5"/>
  <c r="B59" i="5"/>
  <c r="B58" i="5"/>
  <c r="B57" i="5"/>
  <c r="B56" i="5"/>
  <c r="D59" i="5"/>
  <c r="D58" i="5"/>
  <c r="D57" i="5"/>
  <c r="D56" i="5"/>
  <c r="C52" i="5"/>
  <c r="B52" i="5"/>
  <c r="C51" i="5"/>
  <c r="B51" i="5"/>
  <c r="C50" i="5"/>
  <c r="B50" i="5"/>
  <c r="B49" i="5"/>
  <c r="C49" i="5" s="1"/>
  <c r="D51" i="5"/>
  <c r="D50" i="5"/>
  <c r="D52" i="5"/>
  <c r="D49" i="5"/>
  <c r="M28" i="5"/>
  <c r="M34" i="5" s="1"/>
  <c r="C44" i="5"/>
  <c r="D44" i="5"/>
  <c r="E44" i="5"/>
  <c r="F44" i="5"/>
  <c r="G44" i="5"/>
  <c r="H44" i="5"/>
  <c r="I44" i="5"/>
  <c r="J44" i="5"/>
  <c r="B44" i="5"/>
  <c r="M44" i="5" s="1"/>
  <c r="B21" i="5"/>
  <c r="M39" i="5"/>
  <c r="C21" i="5"/>
  <c r="M21" i="5" s="1"/>
  <c r="D21" i="5"/>
  <c r="E21" i="5"/>
  <c r="F21" i="5"/>
  <c r="G21" i="5"/>
  <c r="H21" i="5"/>
  <c r="I21" i="5"/>
  <c r="J21" i="5"/>
  <c r="M41" i="5"/>
  <c r="M30" i="5"/>
  <c r="M18" i="5"/>
  <c r="M7" i="5"/>
  <c r="M40" i="5"/>
  <c r="M29" i="5"/>
  <c r="M16" i="5"/>
  <c r="M17" i="5"/>
  <c r="M6" i="5"/>
  <c r="M5" i="5"/>
  <c r="M11" i="5" s="1"/>
</calcChain>
</file>

<file path=xl/sharedStrings.xml><?xml version="1.0" encoding="utf-8"?>
<sst xmlns="http://schemas.openxmlformats.org/spreadsheetml/2006/main" count="163" uniqueCount="55">
  <si>
    <t>Training Data</t>
  </si>
  <si>
    <t>S63.SI</t>
  </si>
  <si>
    <t>AAPL</t>
  </si>
  <si>
    <t>FB</t>
  </si>
  <si>
    <t>A2C Score</t>
  </si>
  <si>
    <t>A2C - BHODL</t>
  </si>
  <si>
    <t>A2C - RSI Divergence</t>
  </si>
  <si>
    <t>A2C - SMA Crossover</t>
  </si>
  <si>
    <t>Reward Function</t>
  </si>
  <si>
    <t>DIFFERENCE</t>
  </si>
  <si>
    <t>SORTINO</t>
  </si>
  <si>
    <t>OMEGA</t>
  </si>
  <si>
    <t>TRAINING</t>
  </si>
  <si>
    <t>TESTING</t>
  </si>
  <si>
    <t>Testing Data: BTC</t>
  </si>
  <si>
    <t>NON-DIFFERENTIATED DATA (50K STEPS)</t>
  </si>
  <si>
    <t>DIFFERENTIATED DATA (100K STEPS)</t>
  </si>
  <si>
    <t>Mean</t>
  </si>
  <si>
    <t>Median</t>
  </si>
  <si>
    <t>A2C SCORES</t>
  </si>
  <si>
    <t>A2C TOTAL</t>
  </si>
  <si>
    <t>Variance</t>
  </si>
  <si>
    <t>NLD Variance</t>
  </si>
  <si>
    <t>Nth Largest (NL)</t>
  </si>
  <si>
    <t>Nth Largest Differences (NLD)</t>
  </si>
  <si>
    <t>NL Sum for Different Reward Metrics</t>
  </si>
  <si>
    <t>TOTAL NL SUM</t>
  </si>
  <si>
    <t>Non-Diff</t>
  </si>
  <si>
    <t>Diff</t>
  </si>
  <si>
    <t>Total</t>
  </si>
  <si>
    <t>NLD Sum for Different Reward Metrics</t>
  </si>
  <si>
    <t>NON-DIFFERENTIATED DATA WITH 100K STEPS TRAINING</t>
  </si>
  <si>
    <t>AMZN</t>
  </si>
  <si>
    <t>GOOGL</t>
  </si>
  <si>
    <t>TSLA</t>
  </si>
  <si>
    <t>TRAINING DATA</t>
  </si>
  <si>
    <t>TESTING DATA</t>
  </si>
  <si>
    <t>STATISTICS FOR "DIFFERENCE"</t>
  </si>
  <si>
    <t>STATISTICS FOR "SORTINO"</t>
  </si>
  <si>
    <t>STDEV</t>
  </si>
  <si>
    <t>NL Analysis for A2C Scores</t>
  </si>
  <si>
    <t>NL Sum for Reward Functions</t>
  </si>
  <si>
    <t>Training NLs</t>
  </si>
  <si>
    <t>Testing NLs</t>
  </si>
  <si>
    <r>
      <rPr>
        <b/>
        <u/>
        <sz val="14"/>
        <color rgb="FF000000"/>
        <rFont val="Helvetica Neue"/>
        <family val="2"/>
      </rPr>
      <t>COMMENTARY</t>
    </r>
    <r>
      <rPr>
        <sz val="10"/>
        <color indexed="8"/>
        <rFont val="Helvetica Neue"/>
        <family val="2"/>
      </rPr>
      <t xml:space="preserve">
</t>
    </r>
    <r>
      <rPr>
        <b/>
        <sz val="10"/>
        <color rgb="FF000000"/>
        <rFont val="Helvetica Neue"/>
        <family val="2"/>
      </rPr>
      <t xml:space="preserve">1. DIFFERENCE is better than SORTINO.
</t>
    </r>
    <r>
      <rPr>
        <sz val="10"/>
        <color rgb="FF000000"/>
        <rFont val="Helvetica Neue"/>
        <family val="2"/>
      </rPr>
      <t xml:space="preserve">From the data, the NL sum of DIFFERENCE is 34 while the NL sum for SORTINO is 76, which is a difference of 42. This implies that DIFFERENCE would create and train better agents for stock trading than SORTINO. Thus, we will continue using DIFFERENCE instead of sortino.
</t>
    </r>
    <r>
      <rPr>
        <sz val="8"/>
        <color rgb="FF000000"/>
        <rFont val="Helvetica Neue"/>
        <family val="2"/>
      </rPr>
      <t>(We acknowledge that the Standard Deviation (STDEV) of SORTINO is lesser than DIFFERENCE. However, this may have been due to the close scores obtained by the SORTINO agents, which implies that the reward function itself is not capable of generating good agents for trading stocks.)</t>
    </r>
    <r>
      <rPr>
        <sz val="10"/>
        <color rgb="FF000000"/>
        <rFont val="Helvetica Neue"/>
        <family val="2"/>
      </rPr>
      <t xml:space="preserve">
</t>
    </r>
    <r>
      <rPr>
        <b/>
        <sz val="10"/>
        <color rgb="FF000000"/>
        <rFont val="Helvetica Neue"/>
        <family val="2"/>
      </rPr>
      <t>2. The Training Data will affect the agents ability to perform on the BTC test data.</t>
    </r>
    <r>
      <rPr>
        <sz val="10"/>
        <color indexed="8"/>
        <rFont val="Helvetica Neue"/>
        <family val="2"/>
      </rPr>
      <t xml:space="preserve">
As evident from the data, the training data used to train the agents highly influence the agent's ability to perform on our test data: BTC. For DIFFERENCE, the agent trained on the GOOGL stock-sentiment data performed the best, while the agent trained on S63.SI performed the worst. This was surprising to us, considering that S63.SI had the most stock-sentiment data as compared to the other four. However, upon further inspection, the sentiment data for S63.SI was very little, resulting in the agent learning to trade on "lagged" data points. This may have resulted in the poor performance on the BTC data.
</t>
    </r>
    <r>
      <rPr>
        <b/>
        <sz val="10"/>
        <color rgb="FF000000"/>
        <rFont val="Helvetica Neue"/>
        <family val="2"/>
      </rPr>
      <t xml:space="preserve">3. More testing data is needed to paint a clearer picture on the Agents' ability to generalise.
</t>
    </r>
    <r>
      <rPr>
        <sz val="10"/>
        <color rgb="FF000000"/>
        <rFont val="Helvetica Neue"/>
        <family val="2"/>
      </rPr>
      <t xml:space="preserve">Currently, we were only testing our agents on the BTC data. However, while the agents may perform </t>
    </r>
    <r>
      <rPr>
        <i/>
        <sz val="10"/>
        <color rgb="FF000000"/>
        <rFont val="Helvetica Neue"/>
        <family val="2"/>
      </rPr>
      <t xml:space="preserve">well </t>
    </r>
    <r>
      <rPr>
        <sz val="10"/>
        <color rgb="FF000000"/>
        <rFont val="Helvetica Neue"/>
        <family val="2"/>
      </rPr>
      <t>on the BTC data, they might not be able to perform as well on other testing data. Thus, further testing with different testing data is needed.</t>
    </r>
  </si>
  <si>
    <r>
      <rPr>
        <b/>
        <u/>
        <sz val="14"/>
        <color rgb="FF000000"/>
        <rFont val="Helvetica Neue"/>
        <family val="2"/>
      </rPr>
      <t>COMMENTARY</t>
    </r>
    <r>
      <rPr>
        <sz val="10"/>
        <color indexed="8"/>
        <rFont val="Helvetica Neue"/>
        <family val="2"/>
      </rPr>
      <t xml:space="preserve">
</t>
    </r>
    <r>
      <rPr>
        <b/>
        <sz val="10"/>
        <color rgb="FF000000"/>
        <rFont val="Helvetica Neue"/>
        <family val="2"/>
      </rPr>
      <t>1. Run more steps with non-differentiated data.</t>
    </r>
    <r>
      <rPr>
        <sz val="10"/>
        <color indexed="8"/>
        <rFont val="Helvetica Neue"/>
        <family val="2"/>
      </rPr>
      <t xml:space="preserve">
From analysis, differentiated data has a higher NLD Varaince and A2C variance than the non-differentiated data. Thus, we would take the non-differentiated data for further testing to improve reliablilty.
</t>
    </r>
    <r>
      <rPr>
        <b/>
        <sz val="10"/>
        <color rgb="FF000000"/>
        <rFont val="Helvetica Neue"/>
        <family val="2"/>
      </rPr>
      <t>2. Discontinue using OMEGA reward function.</t>
    </r>
    <r>
      <rPr>
        <sz val="10"/>
        <color indexed="8"/>
        <rFont val="Helvetica Neue"/>
        <family val="2"/>
      </rPr>
      <t xml:space="preserve">
The OMEGA reward function has the highest NL Sum, thus indicating that it is the worst of the three reward functions chosen.
</t>
    </r>
    <r>
      <rPr>
        <b/>
        <sz val="10"/>
        <color rgb="FF000000"/>
        <rFont val="Helvetica Neue"/>
        <family val="2"/>
      </rPr>
      <t>3. Further analysis with the DIFFERENCE and SORTINO reward functions needed.</t>
    </r>
    <r>
      <rPr>
        <sz val="10"/>
        <color indexed="8"/>
        <rFont val="Helvetica Neue"/>
        <family val="2"/>
      </rPr>
      <t xml:space="preserve">
The current results are not conclusive -- the NL Sum scores are too close and may just come down to randomness. Further testing needed to conclusively say which one is the better reward function.</t>
    </r>
  </si>
  <si>
    <t>005930.KS</t>
  </si>
  <si>
    <t>BA</t>
  </si>
  <si>
    <t>U11.SI</t>
  </si>
  <si>
    <t>A2C Score (TRAINING)</t>
  </si>
  <si>
    <t>A2C Score (TESTING: BTC)</t>
  </si>
  <si>
    <t>A2C Score (TESTING: Z74.SI)</t>
  </si>
  <si>
    <t>A2C Score (TESTING: DIS)</t>
  </si>
  <si>
    <t xml:space="preserve">FB </t>
  </si>
  <si>
    <t>TRAINING DATA ON PERFORMANCE
(100K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</si>
</sst>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0"/>
      <color indexed="8"/>
      <name val="Helvetica Neue"/>
    </font>
    <font>
      <b/>
      <sz val="10"/>
      <color indexed="8"/>
      <name val="Helvetica Neue"/>
      <family val="2"/>
    </font>
    <font>
      <sz val="10"/>
      <color indexed="8"/>
      <name val="Helvetica Neue"/>
      <family val="2"/>
    </font>
    <font>
      <b/>
      <u/>
      <sz val="10"/>
      <color indexed="8"/>
      <name val="Helvetica Neue"/>
      <family val="2"/>
    </font>
    <font>
      <b/>
      <sz val="10"/>
      <color theme="1"/>
      <name val="Helvetica Neue"/>
      <family val="2"/>
    </font>
    <font>
      <b/>
      <u/>
      <sz val="16"/>
      <color theme="0"/>
      <name val="Helvetica Neue"/>
      <family val="2"/>
    </font>
    <font>
      <sz val="10"/>
      <color theme="0"/>
      <name val="Helvetica Neue"/>
      <family val="2"/>
    </font>
    <font>
      <b/>
      <sz val="10"/>
      <color rgb="FF000000"/>
      <name val="Helvetica Neue"/>
      <family val="2"/>
    </font>
    <font>
      <b/>
      <u/>
      <sz val="14"/>
      <color rgb="FF000000"/>
      <name val="Helvetica Neue"/>
      <family val="2"/>
    </font>
    <font>
      <sz val="10"/>
      <color rgb="FF000000"/>
      <name val="Helvetica Neue"/>
      <family val="2"/>
    </font>
    <font>
      <sz val="8"/>
      <color rgb="FF000000"/>
      <name val="Helvetica Neue"/>
      <family val="2"/>
    </font>
    <font>
      <i/>
      <sz val="10"/>
      <color rgb="FF000000"/>
      <name val="Helvetica Neue"/>
      <family val="2"/>
    </font>
  </fonts>
  <fills count="7">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1"/>
        <bgColor indexed="64"/>
      </patternFill>
    </fill>
    <fill>
      <patternFill patternType="solid">
        <fgColor theme="3"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applyNumberFormat="0" applyFill="0" applyBorder="0" applyProtection="0">
      <alignment vertical="top" wrapText="1"/>
    </xf>
  </cellStyleXfs>
  <cellXfs count="57">
    <xf numFmtId="0" fontId="0" fillId="0" borderId="0" xfId="0" applyFont="1" applyAlignment="1">
      <alignment vertical="top" wrapText="1"/>
    </xf>
    <xf numFmtId="0" fontId="0" fillId="0" borderId="0" xfId="0" applyFont="1" applyAlignment="1">
      <alignment horizontal="center" vertical="center" wrapText="1"/>
    </xf>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64" fontId="0" fillId="0" borderId="1" xfId="0" applyNumberFormat="1" applyFont="1" applyFill="1" applyBorder="1" applyAlignment="1">
      <alignment horizontal="center" vertical="center" wrapText="1"/>
    </xf>
    <xf numFmtId="164" fontId="2" fillId="0" borderId="1"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0" fontId="1" fillId="0" borderId="0" xfId="0" applyFont="1" applyAlignment="1">
      <alignment horizontal="center" vertical="center" wrapText="1"/>
    </xf>
    <xf numFmtId="0" fontId="0" fillId="0" borderId="1" xfId="0" applyFont="1" applyBorder="1" applyAlignment="1">
      <alignment horizontal="center" vertical="center" wrapText="1"/>
    </xf>
    <xf numFmtId="164" fontId="0"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ont="1" applyFill="1" applyAlignment="1">
      <alignment horizontal="center"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6" borderId="1" xfId="0" applyFont="1" applyFill="1" applyBorder="1" applyAlignment="1">
      <alignment horizontal="left" vertical="center" wrapText="1"/>
    </xf>
    <xf numFmtId="164" fontId="0" fillId="0" borderId="1" xfId="0" applyNumberFormat="1" applyFont="1" applyBorder="1" applyAlignment="1">
      <alignment horizontal="left" vertical="top" wrapText="1"/>
    </xf>
    <xf numFmtId="164" fontId="0" fillId="0" borderId="1" xfId="0" applyNumberFormat="1" applyFont="1" applyBorder="1" applyAlignment="1">
      <alignment horizontal="left" vertical="center" wrapText="1"/>
    </xf>
    <xf numFmtId="0" fontId="2" fillId="0" borderId="0" xfId="0" applyFont="1" applyAlignment="1">
      <alignment vertical="top" wrapText="1"/>
    </xf>
    <xf numFmtId="0" fontId="0" fillId="0" borderId="1" xfId="0" applyFont="1" applyBorder="1" applyAlignment="1">
      <alignment vertical="top" wrapText="1"/>
    </xf>
    <xf numFmtId="0" fontId="1" fillId="0" borderId="1" xfId="0" applyFont="1" applyBorder="1" applyAlignment="1">
      <alignment vertical="top" wrapText="1"/>
    </xf>
    <xf numFmtId="0" fontId="1" fillId="2" borderId="1" xfId="0" applyFont="1" applyFill="1" applyBorder="1" applyAlignment="1">
      <alignment horizontal="center" vertical="center" wrapText="1"/>
    </xf>
    <xf numFmtId="0" fontId="2" fillId="0" borderId="1" xfId="0" applyFont="1" applyBorder="1" applyAlignment="1">
      <alignment vertical="top"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164" fontId="1" fillId="2" borderId="2" xfId="0" applyNumberFormat="1" applyFont="1" applyFill="1" applyBorder="1" applyAlignment="1">
      <alignment horizontal="center" vertical="center" wrapText="1"/>
    </xf>
    <xf numFmtId="164" fontId="1" fillId="2" borderId="3" xfId="0" applyNumberFormat="1" applyFont="1" applyFill="1" applyBorder="1" applyAlignment="1">
      <alignment horizontal="center" vertical="center" wrapText="1"/>
    </xf>
    <xf numFmtId="164" fontId="1" fillId="2" borderId="4"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164" fontId="3" fillId="3" borderId="2" xfId="0" applyNumberFormat="1" applyFont="1" applyFill="1" applyBorder="1" applyAlignment="1">
      <alignment horizontal="center" vertical="center" wrapText="1"/>
    </xf>
    <xf numFmtId="164" fontId="3" fillId="3" borderId="3" xfId="0" applyNumberFormat="1" applyFont="1" applyFill="1" applyBorder="1" applyAlignment="1">
      <alignment horizontal="center" vertical="center" wrapText="1"/>
    </xf>
    <xf numFmtId="164" fontId="3" fillId="3" borderId="4" xfId="0" applyNumberFormat="1" applyFont="1" applyFill="1" applyBorder="1" applyAlignment="1">
      <alignment horizontal="center" vertical="center" wrapText="1"/>
    </xf>
    <xf numFmtId="0" fontId="5" fillId="5" borderId="5"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2" fillId="0" borderId="6" xfId="0" applyFont="1" applyBorder="1" applyAlignment="1">
      <alignment horizontal="left" vertical="top" wrapText="1"/>
    </xf>
    <xf numFmtId="0" fontId="2" fillId="0" borderId="0" xfId="0" applyFont="1" applyBorder="1" applyAlignment="1">
      <alignment horizontal="left" vertical="top" wrapText="1"/>
    </xf>
    <xf numFmtId="0" fontId="7" fillId="2" borderId="1" xfId="0" applyFont="1" applyFill="1" applyBorder="1" applyAlignment="1">
      <alignment horizontal="center" vertical="top" wrapText="1"/>
    </xf>
    <xf numFmtId="0" fontId="0" fillId="2" borderId="1" xfId="0" applyFont="1" applyFill="1" applyBorder="1" applyAlignment="1">
      <alignment horizontal="center" vertical="top" wrapText="1"/>
    </xf>
    <xf numFmtId="0" fontId="1" fillId="0" borderId="1" xfId="0" applyFont="1" applyBorder="1" applyAlignment="1">
      <alignment horizontal="left" vertical="top" wrapText="1"/>
    </xf>
    <xf numFmtId="0" fontId="2" fillId="0" borderId="1" xfId="0" applyFont="1" applyBorder="1" applyAlignment="1">
      <alignment horizontal="center" vertical="top" wrapText="1"/>
    </xf>
    <xf numFmtId="0" fontId="0" fillId="0" borderId="2" xfId="0" applyFont="1" applyBorder="1" applyAlignment="1">
      <alignment horizontal="center" vertical="top" wrapText="1"/>
    </xf>
    <xf numFmtId="0" fontId="0" fillId="0" borderId="3" xfId="0" applyFont="1" applyBorder="1" applyAlignment="1">
      <alignment horizontal="center" vertical="top" wrapText="1"/>
    </xf>
    <xf numFmtId="0" fontId="0" fillId="0" borderId="4" xfId="0" applyFont="1" applyBorder="1" applyAlignment="1">
      <alignment horizontal="center" vertical="top" wrapText="1"/>
    </xf>
    <xf numFmtId="0" fontId="1" fillId="0" borderId="1" xfId="0" applyFont="1" applyBorder="1" applyAlignment="1">
      <alignment horizontal="center" vertical="top" wrapText="1"/>
    </xf>
    <xf numFmtId="0" fontId="5"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horizontal="center" vertical="top" wrapText="1"/>
    </xf>
    <xf numFmtId="0" fontId="5" fillId="5" borderId="0" xfId="0" applyFont="1" applyFill="1" applyAlignment="1">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DBDBDB"/>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CFE35-9265-B04F-8DDD-FAC2A590EDFC}">
  <dimension ref="A1:M61"/>
  <sheetViews>
    <sheetView zoomScale="150" zoomScaleNormal="200" workbookViewId="0">
      <selection activeCell="D43" sqref="D43"/>
    </sheetView>
  </sheetViews>
  <sheetFormatPr baseColWidth="10" defaultRowHeight="13" x14ac:dyDescent="0.15"/>
  <cols>
    <col min="1" max="1" width="20.83203125" style="1" customWidth="1"/>
    <col min="2" max="12" width="10.83203125" style="1"/>
    <col min="13" max="13" width="10.83203125" style="1" customWidth="1"/>
    <col min="14" max="16384" width="10.83203125" style="1"/>
  </cols>
  <sheetData>
    <row r="1" spans="1:13" ht="24" customHeight="1" x14ac:dyDescent="0.15">
      <c r="A1" s="41" t="s">
        <v>15</v>
      </c>
      <c r="B1" s="42"/>
      <c r="C1" s="42"/>
      <c r="D1" s="42"/>
      <c r="E1" s="42"/>
      <c r="F1" s="42"/>
      <c r="G1" s="42"/>
      <c r="H1" s="42"/>
      <c r="I1" s="42"/>
      <c r="J1" s="42"/>
    </row>
    <row r="2" spans="1:13" ht="14" x14ac:dyDescent="0.15">
      <c r="A2" s="4" t="s">
        <v>8</v>
      </c>
      <c r="B2" s="34" t="s">
        <v>9</v>
      </c>
      <c r="C2" s="34"/>
      <c r="D2" s="34"/>
      <c r="E2" s="34" t="s">
        <v>10</v>
      </c>
      <c r="F2" s="34"/>
      <c r="G2" s="34"/>
      <c r="H2" s="34" t="s">
        <v>11</v>
      </c>
      <c r="I2" s="34"/>
      <c r="J2" s="34"/>
    </row>
    <row r="3" spans="1:13" ht="13" customHeight="1" x14ac:dyDescent="0.15">
      <c r="A3" s="35" t="s">
        <v>12</v>
      </c>
      <c r="B3" s="36"/>
      <c r="C3" s="36"/>
      <c r="D3" s="36"/>
      <c r="E3" s="36"/>
      <c r="F3" s="36"/>
      <c r="G3" s="36"/>
      <c r="H3" s="36"/>
      <c r="I3" s="36"/>
      <c r="J3" s="37"/>
    </row>
    <row r="4" spans="1:13" ht="12" customHeight="1" x14ac:dyDescent="0.15">
      <c r="A4" s="3" t="s">
        <v>0</v>
      </c>
      <c r="B4" s="2" t="s">
        <v>1</v>
      </c>
      <c r="C4" s="2" t="s">
        <v>2</v>
      </c>
      <c r="D4" s="2" t="s">
        <v>3</v>
      </c>
      <c r="E4" s="2" t="s">
        <v>1</v>
      </c>
      <c r="F4" s="2" t="s">
        <v>2</v>
      </c>
      <c r="G4" s="2" t="s">
        <v>3</v>
      </c>
      <c r="H4" s="2" t="s">
        <v>1</v>
      </c>
      <c r="I4" s="2" t="s">
        <v>2</v>
      </c>
      <c r="J4" s="2" t="s">
        <v>3</v>
      </c>
      <c r="K4" s="9"/>
      <c r="L4" s="28" t="s">
        <v>19</v>
      </c>
      <c r="M4" s="28"/>
    </row>
    <row r="5" spans="1:13" ht="14" x14ac:dyDescent="0.15">
      <c r="A5" s="3" t="s">
        <v>4</v>
      </c>
      <c r="B5" s="6">
        <v>40.441000000000003</v>
      </c>
      <c r="C5" s="6">
        <v>21.728000000000002</v>
      </c>
      <c r="D5" s="6">
        <v>26.443000000000001</v>
      </c>
      <c r="E5" s="6">
        <v>27.393999999999998</v>
      </c>
      <c r="F5" s="6">
        <v>23.960999999999999</v>
      </c>
      <c r="G5" s="6">
        <v>28.943000000000001</v>
      </c>
      <c r="H5" s="6">
        <v>20.462</v>
      </c>
      <c r="I5" s="6">
        <v>19.126000000000001</v>
      </c>
      <c r="J5" s="6">
        <v>22.298999999999999</v>
      </c>
      <c r="L5" s="10" t="s">
        <v>17</v>
      </c>
      <c r="M5" s="11">
        <f>AVERAGE(B5:J5)</f>
        <v>25.644111111111112</v>
      </c>
    </row>
    <row r="6" spans="1:13" ht="14" x14ac:dyDescent="0.15">
      <c r="A6" s="3" t="s">
        <v>5</v>
      </c>
      <c r="B6" s="6">
        <v>16.015000000000001</v>
      </c>
      <c r="C6" s="6">
        <v>-4.0000000000000001E-3</v>
      </c>
      <c r="D6" s="6">
        <v>1.232</v>
      </c>
      <c r="E6" s="6">
        <v>2.9689999999999999</v>
      </c>
      <c r="F6" s="6">
        <v>2.2290000000000001</v>
      </c>
      <c r="G6" s="6">
        <v>16.295999999999999</v>
      </c>
      <c r="H6" s="6">
        <v>-3.9630000000000001</v>
      </c>
      <c r="I6" s="6">
        <v>-2.6059999999999999</v>
      </c>
      <c r="J6" s="6">
        <v>9.6530000000000005</v>
      </c>
      <c r="L6" s="10" t="s">
        <v>18</v>
      </c>
      <c r="M6" s="11">
        <f>MEDIAN(B5:J5)</f>
        <v>23.960999999999999</v>
      </c>
    </row>
    <row r="7" spans="1:13" ht="14" x14ac:dyDescent="0.15">
      <c r="A7" s="3" t="s">
        <v>6</v>
      </c>
      <c r="B7" s="7">
        <v>-592.73699999999997</v>
      </c>
      <c r="C7" s="6">
        <v>5.3890000000000002</v>
      </c>
      <c r="D7" s="6">
        <v>-2.8439999999999999</v>
      </c>
      <c r="E7" s="6">
        <v>-605.78399999999999</v>
      </c>
      <c r="F7" s="6">
        <v>7.6219999999999999</v>
      </c>
      <c r="G7" s="6">
        <v>13.231</v>
      </c>
      <c r="H7" s="6">
        <v>-612.71600000000001</v>
      </c>
      <c r="I7" s="6">
        <v>2.7869999999999999</v>
      </c>
      <c r="J7" s="6">
        <v>6.5880000000000001</v>
      </c>
      <c r="L7" s="12" t="s">
        <v>21</v>
      </c>
      <c r="M7" s="11">
        <f>VAR(B5:J5)</f>
        <v>41.528691111111243</v>
      </c>
    </row>
    <row r="8" spans="1:13" ht="14" x14ac:dyDescent="0.15">
      <c r="A8" s="3" t="s">
        <v>7</v>
      </c>
      <c r="B8" s="7">
        <v>33.002000000000002</v>
      </c>
      <c r="C8" s="6">
        <v>8.49</v>
      </c>
      <c r="D8" s="6">
        <v>-0.66300000000000003</v>
      </c>
      <c r="E8" s="6">
        <v>19.956</v>
      </c>
      <c r="F8" s="6">
        <v>10.723000000000001</v>
      </c>
      <c r="G8" s="6">
        <v>20.026</v>
      </c>
      <c r="H8" s="6">
        <v>13.023999999999999</v>
      </c>
      <c r="I8" s="6">
        <v>5.8879999999999999</v>
      </c>
      <c r="J8" s="6">
        <v>13.382999999999999</v>
      </c>
    </row>
    <row r="9" spans="1:13" ht="14" customHeight="1" x14ac:dyDescent="0.15">
      <c r="A9" s="3" t="s">
        <v>23</v>
      </c>
      <c r="B9" s="10">
        <v>1</v>
      </c>
      <c r="C9" s="10">
        <v>7</v>
      </c>
      <c r="D9" s="10">
        <v>4</v>
      </c>
      <c r="E9" s="10">
        <v>3</v>
      </c>
      <c r="F9" s="10">
        <v>5</v>
      </c>
      <c r="G9" s="10">
        <v>2</v>
      </c>
      <c r="H9" s="10">
        <v>8</v>
      </c>
      <c r="I9" s="10">
        <v>9</v>
      </c>
      <c r="J9" s="10">
        <v>6</v>
      </c>
    </row>
    <row r="10" spans="1:13" ht="14" customHeight="1" x14ac:dyDescent="0.15"/>
    <row r="11" spans="1:13" ht="13" customHeight="1" x14ac:dyDescent="0.15">
      <c r="L11" s="12" t="s">
        <v>20</v>
      </c>
      <c r="M11" s="11">
        <f>(M5+M16)</f>
        <v>49.361777777777775</v>
      </c>
    </row>
    <row r="12" spans="1:13" ht="13" customHeight="1" x14ac:dyDescent="0.15"/>
    <row r="13" spans="1:13" x14ac:dyDescent="0.15">
      <c r="A13" s="38" t="s">
        <v>13</v>
      </c>
      <c r="B13" s="39"/>
      <c r="C13" s="39"/>
      <c r="D13" s="39"/>
      <c r="E13" s="39"/>
      <c r="F13" s="39"/>
      <c r="G13" s="39"/>
      <c r="H13" s="39"/>
      <c r="I13" s="39"/>
      <c r="J13" s="40"/>
    </row>
    <row r="14" spans="1:13" x14ac:dyDescent="0.15">
      <c r="A14" s="31" t="s">
        <v>14</v>
      </c>
      <c r="B14" s="32"/>
      <c r="C14" s="32"/>
      <c r="D14" s="32"/>
      <c r="E14" s="32"/>
      <c r="F14" s="32"/>
      <c r="G14" s="32"/>
      <c r="H14" s="32"/>
      <c r="I14" s="32"/>
      <c r="J14" s="33"/>
    </row>
    <row r="15" spans="1:13" ht="13" customHeight="1" x14ac:dyDescent="0.15">
      <c r="A15" s="5" t="s">
        <v>4</v>
      </c>
      <c r="B15" s="6">
        <v>25.713000000000001</v>
      </c>
      <c r="C15" s="6">
        <v>38.920999999999999</v>
      </c>
      <c r="D15" s="6">
        <v>24.256</v>
      </c>
      <c r="E15" s="6">
        <v>28.271999999999998</v>
      </c>
      <c r="F15" s="6">
        <v>23.465</v>
      </c>
      <c r="G15" s="6">
        <v>22.175000000000001</v>
      </c>
      <c r="H15" s="6">
        <v>16.023</v>
      </c>
      <c r="I15" s="6">
        <v>19.202000000000002</v>
      </c>
      <c r="J15" s="6">
        <v>15.432</v>
      </c>
      <c r="L15" s="29" t="s">
        <v>19</v>
      </c>
      <c r="M15" s="30"/>
    </row>
    <row r="16" spans="1:13" ht="14" x14ac:dyDescent="0.15">
      <c r="A16" s="5" t="s">
        <v>5</v>
      </c>
      <c r="B16" s="6">
        <v>13.066000000000001</v>
      </c>
      <c r="C16" s="6">
        <v>26.274999999999999</v>
      </c>
      <c r="D16" s="6">
        <v>11.609</v>
      </c>
      <c r="E16" s="6">
        <v>15.625</v>
      </c>
      <c r="F16" s="6">
        <v>10.818</v>
      </c>
      <c r="G16" s="6">
        <v>9.5280000000000005</v>
      </c>
      <c r="H16" s="6">
        <v>3.3759999999999999</v>
      </c>
      <c r="I16" s="6">
        <v>6.556</v>
      </c>
      <c r="J16" s="6">
        <v>2.786</v>
      </c>
      <c r="L16" s="10" t="s">
        <v>17</v>
      </c>
      <c r="M16" s="11">
        <f>AVERAGE(B15:J15)</f>
        <v>23.717666666666666</v>
      </c>
    </row>
    <row r="17" spans="1:13" ht="12" customHeight="1" x14ac:dyDescent="0.15">
      <c r="A17" s="5" t="s">
        <v>6</v>
      </c>
      <c r="B17" s="6">
        <v>10.000999999999999</v>
      </c>
      <c r="C17" s="6">
        <v>23.21</v>
      </c>
      <c r="D17" s="6">
        <v>8.5440000000000005</v>
      </c>
      <c r="E17" s="6">
        <v>12.56</v>
      </c>
      <c r="F17" s="6">
        <v>7.7530000000000001</v>
      </c>
      <c r="G17" s="6">
        <v>6.4630000000000001</v>
      </c>
      <c r="H17" s="6">
        <v>0.311</v>
      </c>
      <c r="I17" s="6">
        <v>3.4910000000000001</v>
      </c>
      <c r="J17" s="6">
        <v>-0.27900000000000003</v>
      </c>
      <c r="L17" s="10" t="s">
        <v>18</v>
      </c>
      <c r="M17" s="11">
        <f>MEDIAN(B15:J15)</f>
        <v>23.465</v>
      </c>
    </row>
    <row r="18" spans="1:13" ht="14" x14ac:dyDescent="0.15">
      <c r="A18" s="5" t="s">
        <v>7</v>
      </c>
      <c r="B18" s="6">
        <v>16.795999999999999</v>
      </c>
      <c r="C18" s="6">
        <v>30.004999999999999</v>
      </c>
      <c r="D18" s="6">
        <v>15.339</v>
      </c>
      <c r="E18" s="6">
        <v>19.355</v>
      </c>
      <c r="F18" s="6">
        <v>14.548</v>
      </c>
      <c r="G18" s="6">
        <v>13.257999999999999</v>
      </c>
      <c r="H18" s="6">
        <v>7.1059999999999999</v>
      </c>
      <c r="I18" s="6">
        <v>10.286</v>
      </c>
      <c r="J18" s="6">
        <v>6.516</v>
      </c>
      <c r="L18" s="12" t="s">
        <v>21</v>
      </c>
      <c r="M18" s="11">
        <f>VAR(B15:J15)</f>
        <v>50.856190999999967</v>
      </c>
    </row>
    <row r="19" spans="1:13" ht="14" x14ac:dyDescent="0.15">
      <c r="A19" s="3" t="s">
        <v>23</v>
      </c>
      <c r="B19" s="14">
        <v>3</v>
      </c>
      <c r="C19" s="14">
        <v>1</v>
      </c>
      <c r="D19" s="14">
        <v>4</v>
      </c>
      <c r="E19" s="14">
        <v>2</v>
      </c>
      <c r="F19" s="14">
        <v>5</v>
      </c>
      <c r="G19" s="14">
        <v>6</v>
      </c>
      <c r="H19" s="14">
        <v>8</v>
      </c>
      <c r="I19" s="14">
        <v>7</v>
      </c>
      <c r="J19" s="14">
        <v>9</v>
      </c>
    </row>
    <row r="20" spans="1:13" ht="12" customHeight="1" x14ac:dyDescent="0.15">
      <c r="K20" s="9"/>
    </row>
    <row r="21" spans="1:13" ht="28" x14ac:dyDescent="0.15">
      <c r="A21" s="3" t="s">
        <v>24</v>
      </c>
      <c r="B21" s="10">
        <f>B9-B19</f>
        <v>-2</v>
      </c>
      <c r="C21" s="10">
        <f t="shared" ref="C21:J21" si="0">C9-C19</f>
        <v>6</v>
      </c>
      <c r="D21" s="10">
        <f t="shared" si="0"/>
        <v>0</v>
      </c>
      <c r="E21" s="10">
        <f t="shared" si="0"/>
        <v>1</v>
      </c>
      <c r="F21" s="10">
        <f t="shared" si="0"/>
        <v>0</v>
      </c>
      <c r="G21" s="10">
        <f t="shared" si="0"/>
        <v>-4</v>
      </c>
      <c r="H21" s="10">
        <f t="shared" si="0"/>
        <v>0</v>
      </c>
      <c r="I21" s="10">
        <f t="shared" si="0"/>
        <v>2</v>
      </c>
      <c r="J21" s="10">
        <f t="shared" si="0"/>
        <v>-3</v>
      </c>
      <c r="L21" s="12" t="s">
        <v>22</v>
      </c>
      <c r="M21" s="10">
        <f>VAR(B21:J21)</f>
        <v>8.75</v>
      </c>
    </row>
    <row r="22" spans="1:13" x14ac:dyDescent="0.15">
      <c r="A22" s="15"/>
    </row>
    <row r="24" spans="1:13" ht="24" customHeight="1" x14ac:dyDescent="0.15">
      <c r="A24" s="41" t="s">
        <v>16</v>
      </c>
      <c r="B24" s="42"/>
      <c r="C24" s="42"/>
      <c r="D24" s="42"/>
      <c r="E24" s="42"/>
      <c r="F24" s="42"/>
      <c r="G24" s="42"/>
      <c r="H24" s="42"/>
      <c r="I24" s="42"/>
      <c r="J24" s="42"/>
    </row>
    <row r="25" spans="1:13" ht="24" customHeight="1" x14ac:dyDescent="0.15">
      <c r="A25" s="8" t="s">
        <v>8</v>
      </c>
      <c r="B25" s="34" t="s">
        <v>9</v>
      </c>
      <c r="C25" s="34"/>
      <c r="D25" s="34"/>
      <c r="E25" s="34" t="s">
        <v>10</v>
      </c>
      <c r="F25" s="34"/>
      <c r="G25" s="34"/>
      <c r="H25" s="34" t="s">
        <v>11</v>
      </c>
      <c r="I25" s="34"/>
      <c r="J25" s="34"/>
    </row>
    <row r="26" spans="1:13" x14ac:dyDescent="0.15">
      <c r="A26" s="35" t="s">
        <v>12</v>
      </c>
      <c r="B26" s="36"/>
      <c r="C26" s="36"/>
      <c r="D26" s="36"/>
      <c r="E26" s="36"/>
      <c r="F26" s="36"/>
      <c r="G26" s="36"/>
      <c r="H26" s="36"/>
      <c r="I26" s="36"/>
      <c r="J26" s="37"/>
    </row>
    <row r="27" spans="1:13" ht="14" x14ac:dyDescent="0.15">
      <c r="A27" s="3" t="s">
        <v>0</v>
      </c>
      <c r="B27" s="2" t="s">
        <v>1</v>
      </c>
      <c r="C27" s="2" t="s">
        <v>2</v>
      </c>
      <c r="D27" s="2" t="s">
        <v>3</v>
      </c>
      <c r="E27" s="2" t="s">
        <v>1</v>
      </c>
      <c r="F27" s="2" t="s">
        <v>2</v>
      </c>
      <c r="G27" s="2" t="s">
        <v>3</v>
      </c>
      <c r="H27" s="2" t="s">
        <v>1</v>
      </c>
      <c r="I27" s="2" t="s">
        <v>2</v>
      </c>
      <c r="J27" s="2" t="s">
        <v>3</v>
      </c>
      <c r="L27" s="29" t="s">
        <v>19</v>
      </c>
      <c r="M27" s="30"/>
    </row>
    <row r="28" spans="1:13" ht="14" customHeight="1" x14ac:dyDescent="0.15">
      <c r="A28" s="3" t="s">
        <v>4</v>
      </c>
      <c r="B28" s="6">
        <v>26.548999999999999</v>
      </c>
      <c r="C28" s="6">
        <v>22.69</v>
      </c>
      <c r="D28" s="6">
        <v>30.062999999999999</v>
      </c>
      <c r="E28" s="6">
        <v>54.851999999999997</v>
      </c>
      <c r="F28" s="6">
        <v>26.154</v>
      </c>
      <c r="G28" s="6">
        <v>25.163</v>
      </c>
      <c r="H28" s="6">
        <v>20.617999999999999</v>
      </c>
      <c r="I28" s="6">
        <v>20.899000000000001</v>
      </c>
      <c r="J28" s="6">
        <v>21.748999999999999</v>
      </c>
      <c r="L28" s="10" t="s">
        <v>17</v>
      </c>
      <c r="M28" s="11">
        <f>AVERAGE(B28:J28)</f>
        <v>27.637444444444444</v>
      </c>
    </row>
    <row r="29" spans="1:13" ht="14" x14ac:dyDescent="0.15">
      <c r="A29" s="3" t="s">
        <v>5</v>
      </c>
      <c r="B29" s="6">
        <v>2.097</v>
      </c>
      <c r="C29" s="6">
        <v>1.03</v>
      </c>
      <c r="D29" s="6">
        <v>5.1189999999999998</v>
      </c>
      <c r="E29" s="6">
        <v>30.4</v>
      </c>
      <c r="F29" s="6">
        <v>4.4930000000000003</v>
      </c>
      <c r="G29" s="6">
        <v>0.219</v>
      </c>
      <c r="H29" s="6">
        <v>-3.8330000000000002</v>
      </c>
      <c r="I29" s="6">
        <v>-0.76200000000000001</v>
      </c>
      <c r="J29" s="6">
        <v>-3.1949999999999998</v>
      </c>
      <c r="L29" s="10" t="s">
        <v>18</v>
      </c>
      <c r="M29" s="11">
        <f>MEDIAN(B28:J28)</f>
        <v>25.163</v>
      </c>
    </row>
    <row r="30" spans="1:13" ht="14" x14ac:dyDescent="0.15">
      <c r="A30" s="3" t="s">
        <v>6</v>
      </c>
      <c r="B30" s="7">
        <v>-606.62900000000002</v>
      </c>
      <c r="C30" s="6">
        <v>6.351</v>
      </c>
      <c r="D30" s="6">
        <v>0.77600000000000002</v>
      </c>
      <c r="E30" s="6">
        <v>-578.32600000000002</v>
      </c>
      <c r="F30" s="6">
        <v>9.8149999999999995</v>
      </c>
      <c r="G30" s="6">
        <v>-4.1239999999999997</v>
      </c>
      <c r="H30" s="6">
        <v>-612.55899999999997</v>
      </c>
      <c r="I30" s="6">
        <v>4.5599999999999996</v>
      </c>
      <c r="J30" s="6">
        <v>-7.5380000000000003</v>
      </c>
      <c r="L30" s="12" t="s">
        <v>21</v>
      </c>
      <c r="M30" s="11">
        <f>VAR(B28:J28)</f>
        <v>113.7317207777777</v>
      </c>
    </row>
    <row r="31" spans="1:13" ht="14" x14ac:dyDescent="0.15">
      <c r="A31" s="3" t="s">
        <v>7</v>
      </c>
      <c r="B31" s="7">
        <v>19.11</v>
      </c>
      <c r="C31" s="6">
        <v>9.218</v>
      </c>
      <c r="D31" s="6">
        <v>2.9569999999999999</v>
      </c>
      <c r="E31" s="6">
        <v>47.412999999999997</v>
      </c>
      <c r="F31" s="6">
        <v>12.682</v>
      </c>
      <c r="G31" s="6">
        <v>-1.9430000000000001</v>
      </c>
      <c r="H31" s="6">
        <v>13.18</v>
      </c>
      <c r="I31" s="6">
        <v>7.4269999999999996</v>
      </c>
      <c r="J31" s="6">
        <v>-5.3570000000000002</v>
      </c>
    </row>
    <row r="32" spans="1:13" ht="14" x14ac:dyDescent="0.15">
      <c r="A32" s="3" t="s">
        <v>23</v>
      </c>
      <c r="B32" s="10">
        <v>3</v>
      </c>
      <c r="C32" s="10">
        <v>6</v>
      </c>
      <c r="D32" s="10">
        <v>2</v>
      </c>
      <c r="E32" s="10">
        <v>1</v>
      </c>
      <c r="F32" s="10">
        <v>4</v>
      </c>
      <c r="G32" s="10">
        <v>5</v>
      </c>
      <c r="H32" s="10">
        <v>8</v>
      </c>
      <c r="I32" s="10">
        <v>7</v>
      </c>
      <c r="J32" s="10">
        <v>9</v>
      </c>
    </row>
    <row r="34" spans="1:13" ht="14" x14ac:dyDescent="0.15">
      <c r="L34" s="12" t="s">
        <v>20</v>
      </c>
      <c r="M34" s="11">
        <f>(M28+M39)</f>
        <v>48.575555555555553</v>
      </c>
    </row>
    <row r="36" spans="1:13" x14ac:dyDescent="0.15">
      <c r="A36" s="38" t="s">
        <v>13</v>
      </c>
      <c r="B36" s="39"/>
      <c r="C36" s="39"/>
      <c r="D36" s="39"/>
      <c r="E36" s="39"/>
      <c r="F36" s="39"/>
      <c r="G36" s="39"/>
      <c r="H36" s="39"/>
      <c r="I36" s="39"/>
      <c r="J36" s="40"/>
    </row>
    <row r="37" spans="1:13" x14ac:dyDescent="0.15">
      <c r="A37" s="31" t="s">
        <v>14</v>
      </c>
      <c r="B37" s="32"/>
      <c r="C37" s="32"/>
      <c r="D37" s="32"/>
      <c r="E37" s="32"/>
      <c r="F37" s="32"/>
      <c r="G37" s="32"/>
      <c r="H37" s="32"/>
      <c r="I37" s="32"/>
      <c r="J37" s="33"/>
    </row>
    <row r="38" spans="1:13" ht="14" x14ac:dyDescent="0.15">
      <c r="A38" s="5" t="s">
        <v>4</v>
      </c>
      <c r="B38" s="6">
        <v>15.641999999999999</v>
      </c>
      <c r="C38" s="6">
        <v>42.942</v>
      </c>
      <c r="D38" s="6">
        <v>26.076000000000001</v>
      </c>
      <c r="E38" s="6">
        <v>24.175999999999998</v>
      </c>
      <c r="F38" s="6">
        <v>16.498000000000001</v>
      </c>
      <c r="G38" s="6">
        <v>13.534000000000001</v>
      </c>
      <c r="H38" s="6">
        <v>17.984999999999999</v>
      </c>
      <c r="I38" s="6">
        <v>15.371</v>
      </c>
      <c r="J38" s="6">
        <v>16.219000000000001</v>
      </c>
      <c r="L38" s="29" t="s">
        <v>19</v>
      </c>
      <c r="M38" s="30"/>
    </row>
    <row r="39" spans="1:13" ht="14" x14ac:dyDescent="0.15">
      <c r="A39" s="5" t="s">
        <v>5</v>
      </c>
      <c r="B39" s="6">
        <v>2.9740000000000002</v>
      </c>
      <c r="C39" s="6">
        <v>34.274000000000001</v>
      </c>
      <c r="D39" s="6">
        <v>13.409000000000001</v>
      </c>
      <c r="E39" s="6">
        <v>11.507999999999999</v>
      </c>
      <c r="F39" s="6">
        <v>3.83</v>
      </c>
      <c r="G39" s="6">
        <v>0.86599999999999999</v>
      </c>
      <c r="H39" s="6">
        <v>5.3179999999999996</v>
      </c>
      <c r="I39" s="6">
        <v>2.7029999999999998</v>
      </c>
      <c r="J39" s="6">
        <v>3.5510000000000002</v>
      </c>
      <c r="L39" s="10" t="s">
        <v>17</v>
      </c>
      <c r="M39" s="11">
        <f>AVERAGE(B38:J38)</f>
        <v>20.938111111111112</v>
      </c>
    </row>
    <row r="40" spans="1:13" ht="14" customHeight="1" x14ac:dyDescent="0.15">
      <c r="A40" s="5" t="s">
        <v>6</v>
      </c>
      <c r="B40" s="6">
        <v>-6.9000000000000006E-2</v>
      </c>
      <c r="C40" s="6">
        <v>31.23</v>
      </c>
      <c r="D40" s="6">
        <v>10.365</v>
      </c>
      <c r="E40" s="6">
        <v>8.4640000000000004</v>
      </c>
      <c r="F40" s="6">
        <v>0.78700000000000003</v>
      </c>
      <c r="G40" s="6">
        <v>-2.1779999999999999</v>
      </c>
      <c r="H40" s="6">
        <v>2.274</v>
      </c>
      <c r="I40" s="6">
        <v>-0.34100000000000003</v>
      </c>
      <c r="J40" s="6">
        <v>0.50700000000000001</v>
      </c>
      <c r="L40" s="10" t="s">
        <v>18</v>
      </c>
      <c r="M40" s="11">
        <f>MEDIAN(B38:J38)</f>
        <v>16.498000000000001</v>
      </c>
    </row>
    <row r="41" spans="1:13" ht="14" x14ac:dyDescent="0.15">
      <c r="A41" s="5" t="s">
        <v>7</v>
      </c>
      <c r="B41" s="6">
        <v>6.726</v>
      </c>
      <c r="C41" s="6">
        <v>38.024999999999999</v>
      </c>
      <c r="D41" s="6">
        <v>17.16</v>
      </c>
      <c r="E41" s="6">
        <v>15.259</v>
      </c>
      <c r="F41" s="6">
        <v>7.5810000000000004</v>
      </c>
      <c r="G41" s="6">
        <v>4.617</v>
      </c>
      <c r="H41" s="6">
        <v>9.0690000000000008</v>
      </c>
      <c r="I41" s="6">
        <v>6.4539999999999997</v>
      </c>
      <c r="J41" s="6">
        <v>7.3019999999999996</v>
      </c>
      <c r="L41" s="12" t="s">
        <v>21</v>
      </c>
      <c r="M41" s="11">
        <f>VAR(B38:J38)</f>
        <v>85.702599361111083</v>
      </c>
    </row>
    <row r="42" spans="1:13" ht="14" x14ac:dyDescent="0.15">
      <c r="A42" s="3" t="s">
        <v>23</v>
      </c>
      <c r="B42" s="10">
        <v>7</v>
      </c>
      <c r="C42" s="10">
        <v>1</v>
      </c>
      <c r="D42" s="10">
        <v>2</v>
      </c>
      <c r="E42" s="10">
        <v>3</v>
      </c>
      <c r="F42" s="10">
        <v>5</v>
      </c>
      <c r="G42" s="10">
        <v>9</v>
      </c>
      <c r="H42" s="10">
        <v>4</v>
      </c>
      <c r="I42" s="10">
        <v>8</v>
      </c>
      <c r="J42" s="10">
        <v>6</v>
      </c>
    </row>
    <row r="44" spans="1:13" ht="28" x14ac:dyDescent="0.15">
      <c r="A44" s="3" t="s">
        <v>24</v>
      </c>
      <c r="B44" s="10">
        <f>B32-B42</f>
        <v>-4</v>
      </c>
      <c r="C44" s="10">
        <f t="shared" ref="C44:J44" si="1">C32-C42</f>
        <v>5</v>
      </c>
      <c r="D44" s="10">
        <f t="shared" si="1"/>
        <v>0</v>
      </c>
      <c r="E44" s="10">
        <f t="shared" si="1"/>
        <v>-2</v>
      </c>
      <c r="F44" s="10">
        <f t="shared" si="1"/>
        <v>-1</v>
      </c>
      <c r="G44" s="10">
        <f t="shared" si="1"/>
        <v>-4</v>
      </c>
      <c r="H44" s="10">
        <f t="shared" si="1"/>
        <v>4</v>
      </c>
      <c r="I44" s="10">
        <f t="shared" si="1"/>
        <v>-1</v>
      </c>
      <c r="J44" s="10">
        <f t="shared" si="1"/>
        <v>3</v>
      </c>
      <c r="L44" s="12" t="s">
        <v>22</v>
      </c>
      <c r="M44" s="10">
        <f>VAR(B44:J44)</f>
        <v>11</v>
      </c>
    </row>
    <row r="47" spans="1:13" ht="13" customHeight="1" x14ac:dyDescent="0.15">
      <c r="A47" s="26" t="s">
        <v>25</v>
      </c>
      <c r="B47" s="26"/>
      <c r="C47" s="26"/>
      <c r="D47" s="26"/>
      <c r="F47" s="27" t="s">
        <v>45</v>
      </c>
      <c r="G47" s="27"/>
      <c r="H47" s="27"/>
      <c r="I47" s="27"/>
      <c r="J47" s="27"/>
    </row>
    <row r="48" spans="1:13" ht="14" x14ac:dyDescent="0.15">
      <c r="A48" s="10"/>
      <c r="B48" s="13" t="s">
        <v>27</v>
      </c>
      <c r="C48" s="13" t="s">
        <v>28</v>
      </c>
      <c r="D48" s="13" t="s">
        <v>29</v>
      </c>
      <c r="F48" s="27"/>
      <c r="G48" s="27"/>
      <c r="H48" s="27"/>
      <c r="I48" s="27"/>
      <c r="J48" s="27"/>
    </row>
    <row r="49" spans="1:10" ht="14" x14ac:dyDescent="0.15">
      <c r="A49" s="13" t="s">
        <v>9</v>
      </c>
      <c r="B49" s="10">
        <f>SUM(B$9:D$9) + SUM(B$19:D$19)</f>
        <v>20</v>
      </c>
      <c r="C49" s="10">
        <f>D49-B49</f>
        <v>21</v>
      </c>
      <c r="D49" s="10">
        <f>SUM(B$9:D$9) + SUM(B$19:D$19) +SUM(B$32:D$32) + SUM(B$42:D$42)</f>
        <v>41</v>
      </c>
      <c r="F49" s="27"/>
      <c r="G49" s="27"/>
      <c r="H49" s="27"/>
      <c r="I49" s="27"/>
      <c r="J49" s="27"/>
    </row>
    <row r="50" spans="1:10" ht="14" x14ac:dyDescent="0.15">
      <c r="A50" s="13" t="s">
        <v>10</v>
      </c>
      <c r="B50" s="10">
        <f>SUM(E9:G9) + SUM(E19:G19)</f>
        <v>23</v>
      </c>
      <c r="C50" s="10">
        <f>D50-B50</f>
        <v>27</v>
      </c>
      <c r="D50" s="10">
        <f>SUM(E9:G9) + SUM(E19:G19) + SUM(E32:G32) + SUM(E42:G42)</f>
        <v>50</v>
      </c>
      <c r="F50" s="27"/>
      <c r="G50" s="27"/>
      <c r="H50" s="27"/>
      <c r="I50" s="27"/>
      <c r="J50" s="27"/>
    </row>
    <row r="51" spans="1:10" ht="14" x14ac:dyDescent="0.15">
      <c r="A51" s="13" t="s">
        <v>11</v>
      </c>
      <c r="B51" s="10">
        <f>SUM(H9:J9) + SUM(H19:J19)</f>
        <v>47</v>
      </c>
      <c r="C51" s="10">
        <f>D51-B51</f>
        <v>42</v>
      </c>
      <c r="D51" s="10">
        <f>SUM(H9:J9) + SUM(H19:J19) + SUM(H32:J32) + SUM(H42:J42)</f>
        <v>89</v>
      </c>
      <c r="F51" s="27"/>
      <c r="G51" s="27"/>
      <c r="H51" s="27"/>
      <c r="I51" s="27"/>
      <c r="J51" s="27"/>
    </row>
    <row r="52" spans="1:10" ht="14" x14ac:dyDescent="0.15">
      <c r="A52" s="13" t="s">
        <v>26</v>
      </c>
      <c r="B52" s="10">
        <f>SUM(B49:B51)</f>
        <v>90</v>
      </c>
      <c r="C52" s="10">
        <f>SUM(C49:C51)</f>
        <v>90</v>
      </c>
      <c r="D52" s="10">
        <f>SUM(B$9:J$9) + SUM(B$19:J$19) +SUM(B$32:J$32) + SUM(B$42:J$42)</f>
        <v>180</v>
      </c>
      <c r="F52" s="27"/>
      <c r="G52" s="27"/>
      <c r="H52" s="27"/>
      <c r="I52" s="27"/>
      <c r="J52" s="27"/>
    </row>
    <row r="53" spans="1:10" x14ac:dyDescent="0.15">
      <c r="F53" s="27"/>
      <c r="G53" s="27"/>
      <c r="H53" s="27"/>
      <c r="I53" s="27"/>
      <c r="J53" s="27"/>
    </row>
    <row r="54" spans="1:10" x14ac:dyDescent="0.15">
      <c r="A54" s="26" t="s">
        <v>30</v>
      </c>
      <c r="B54" s="26"/>
      <c r="C54" s="26"/>
      <c r="D54" s="26"/>
      <c r="F54" s="27"/>
      <c r="G54" s="27"/>
      <c r="H54" s="27"/>
      <c r="I54" s="27"/>
      <c r="J54" s="27"/>
    </row>
    <row r="55" spans="1:10" ht="14" x14ac:dyDescent="0.15">
      <c r="A55" s="10"/>
      <c r="B55" s="13" t="s">
        <v>27</v>
      </c>
      <c r="C55" s="13" t="s">
        <v>28</v>
      </c>
      <c r="D55" s="13" t="s">
        <v>29</v>
      </c>
      <c r="F55" s="27"/>
      <c r="G55" s="27"/>
      <c r="H55" s="27"/>
      <c r="I55" s="27"/>
      <c r="J55" s="27"/>
    </row>
    <row r="56" spans="1:10" ht="14" x14ac:dyDescent="0.15">
      <c r="A56" s="13" t="s">
        <v>9</v>
      </c>
      <c r="B56" s="1">
        <f>SUM(B21:D21)</f>
        <v>4</v>
      </c>
      <c r="C56" s="10">
        <f>D56-B56</f>
        <v>1</v>
      </c>
      <c r="D56" s="10">
        <f>SUM(B21:D21) + SUM(B44:D44)</f>
        <v>5</v>
      </c>
      <c r="F56" s="27"/>
      <c r="G56" s="27"/>
      <c r="H56" s="27"/>
      <c r="I56" s="27"/>
      <c r="J56" s="27"/>
    </row>
    <row r="57" spans="1:10" ht="14" x14ac:dyDescent="0.15">
      <c r="A57" s="13" t="s">
        <v>10</v>
      </c>
      <c r="B57" s="10">
        <f>SUM(E21:G21)</f>
        <v>-3</v>
      </c>
      <c r="C57" s="10">
        <f t="shared" ref="C57:C58" si="2">D57-B57</f>
        <v>-7</v>
      </c>
      <c r="D57" s="10">
        <f>SUM(E21:G21) + SUM(E44:G44)</f>
        <v>-10</v>
      </c>
      <c r="F57" s="27"/>
      <c r="G57" s="27"/>
      <c r="H57" s="27"/>
      <c r="I57" s="27"/>
      <c r="J57" s="27"/>
    </row>
    <row r="58" spans="1:10" ht="14" x14ac:dyDescent="0.15">
      <c r="A58" s="13" t="s">
        <v>11</v>
      </c>
      <c r="B58" s="10">
        <f>SUM(H21:J21)</f>
        <v>-1</v>
      </c>
      <c r="C58" s="10">
        <f t="shared" si="2"/>
        <v>6</v>
      </c>
      <c r="D58" s="10">
        <f>SUM(H21:J21) + SUM(H44:J44)</f>
        <v>5</v>
      </c>
      <c r="F58" s="27"/>
      <c r="G58" s="27"/>
      <c r="H58" s="27"/>
      <c r="I58" s="27"/>
      <c r="J58" s="27"/>
    </row>
    <row r="59" spans="1:10" ht="14" x14ac:dyDescent="0.15">
      <c r="A59" s="13" t="s">
        <v>26</v>
      </c>
      <c r="B59" s="10">
        <f>SUM(B56:B58)</f>
        <v>0</v>
      </c>
      <c r="C59" s="10">
        <f>SUM(C56:C58)</f>
        <v>0</v>
      </c>
      <c r="D59" s="10">
        <f>SUM(D56:D58)</f>
        <v>0</v>
      </c>
      <c r="F59" s="27"/>
      <c r="G59" s="27"/>
      <c r="H59" s="27"/>
      <c r="I59" s="27"/>
      <c r="J59" s="27"/>
    </row>
    <row r="60" spans="1:10" x14ac:dyDescent="0.15">
      <c r="F60" s="27"/>
      <c r="G60" s="27"/>
      <c r="H60" s="27"/>
      <c r="I60" s="27"/>
      <c r="J60" s="27"/>
    </row>
    <row r="61" spans="1:10" x14ac:dyDescent="0.15">
      <c r="F61" s="27"/>
      <c r="G61" s="27"/>
      <c r="H61" s="27"/>
      <c r="I61" s="27"/>
      <c r="J61" s="27"/>
    </row>
  </sheetData>
  <mergeCells count="21">
    <mergeCell ref="A1:J1"/>
    <mergeCell ref="A3:J3"/>
    <mergeCell ref="A13:J13"/>
    <mergeCell ref="A14:J14"/>
    <mergeCell ref="B2:D2"/>
    <mergeCell ref="E2:G2"/>
    <mergeCell ref="H2:J2"/>
    <mergeCell ref="A47:D47"/>
    <mergeCell ref="A54:D54"/>
    <mergeCell ref="F47:J61"/>
    <mergeCell ref="L4:M4"/>
    <mergeCell ref="L15:M15"/>
    <mergeCell ref="L27:M27"/>
    <mergeCell ref="L38:M38"/>
    <mergeCell ref="A37:J37"/>
    <mergeCell ref="B25:D25"/>
    <mergeCell ref="E25:G25"/>
    <mergeCell ref="H25:J25"/>
    <mergeCell ref="A26:J26"/>
    <mergeCell ref="A36:J36"/>
    <mergeCell ref="A24:J24"/>
  </mergeCells>
  <pageMargins left="0.7" right="0.7" top="0.75" bottom="0.75"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5A892-E123-0F40-B76D-89043BDB90FD}">
  <sheetPr>
    <pageSetUpPr fitToPage="1"/>
  </sheetPr>
  <dimension ref="A1:K44"/>
  <sheetViews>
    <sheetView zoomScale="150" workbookViewId="0">
      <selection sqref="A1:K1"/>
    </sheetView>
  </sheetViews>
  <sheetFormatPr baseColWidth="10" defaultRowHeight="13" x14ac:dyDescent="0.15"/>
  <cols>
    <col min="1" max="1" width="20.83203125" customWidth="1"/>
    <col min="4" max="4" width="11.6640625" bestFit="1" customWidth="1"/>
  </cols>
  <sheetData>
    <row r="1" spans="1:11" ht="48" customHeight="1" x14ac:dyDescent="0.15">
      <c r="A1" s="53" t="s">
        <v>31</v>
      </c>
      <c r="B1" s="53"/>
      <c r="C1" s="53"/>
      <c r="D1" s="53"/>
      <c r="E1" s="53"/>
      <c r="F1" s="53"/>
      <c r="G1" s="53"/>
      <c r="H1" s="53"/>
      <c r="I1" s="53"/>
      <c r="J1" s="53"/>
      <c r="K1" s="53"/>
    </row>
    <row r="2" spans="1:11" ht="12" customHeight="1" x14ac:dyDescent="0.15">
      <c r="A2" s="20" t="s">
        <v>8</v>
      </c>
      <c r="B2" s="54" t="s">
        <v>9</v>
      </c>
      <c r="C2" s="54"/>
      <c r="D2" s="54"/>
      <c r="E2" s="54"/>
      <c r="F2" s="54"/>
      <c r="G2" s="54" t="s">
        <v>10</v>
      </c>
      <c r="H2" s="54"/>
      <c r="I2" s="54"/>
      <c r="J2" s="54"/>
      <c r="K2" s="54"/>
    </row>
    <row r="3" spans="1:11" ht="13" customHeight="1" x14ac:dyDescent="0.15">
      <c r="A3" s="17" t="s">
        <v>0</v>
      </c>
      <c r="B3" s="19" t="s">
        <v>2</v>
      </c>
      <c r="C3" s="19" t="s">
        <v>32</v>
      </c>
      <c r="D3" s="19" t="s">
        <v>33</v>
      </c>
      <c r="E3" s="19" t="s">
        <v>1</v>
      </c>
      <c r="F3" s="19" t="s">
        <v>34</v>
      </c>
      <c r="G3" s="19" t="s">
        <v>2</v>
      </c>
      <c r="H3" s="19" t="s">
        <v>32</v>
      </c>
      <c r="I3" s="19" t="s">
        <v>33</v>
      </c>
      <c r="J3" s="19" t="s">
        <v>1</v>
      </c>
      <c r="K3" s="19" t="s">
        <v>34</v>
      </c>
    </row>
    <row r="4" spans="1:11" ht="14" x14ac:dyDescent="0.15">
      <c r="A4" s="18" t="s">
        <v>4</v>
      </c>
      <c r="B4" s="21">
        <v>48.634999999999998</v>
      </c>
      <c r="C4" s="21">
        <v>74.114000000000004</v>
      </c>
      <c r="D4" s="21">
        <v>78.635000000000005</v>
      </c>
      <c r="E4" s="21">
        <v>27.863</v>
      </c>
      <c r="F4" s="21">
        <v>34.826000000000001</v>
      </c>
      <c r="G4" s="21">
        <v>24.914000000000001</v>
      </c>
      <c r="H4" s="21">
        <v>30.349</v>
      </c>
      <c r="I4" s="21">
        <v>28.391999999999999</v>
      </c>
      <c r="J4" s="21">
        <v>24.849</v>
      </c>
      <c r="K4" s="21">
        <v>8.1590000000000007</v>
      </c>
    </row>
    <row r="5" spans="1:11" ht="14" x14ac:dyDescent="0.15">
      <c r="A5" s="16" t="s">
        <v>5</v>
      </c>
      <c r="B5" s="21">
        <v>26.902999999999999</v>
      </c>
      <c r="C5" s="21">
        <v>4.75</v>
      </c>
      <c r="D5" s="21">
        <v>-10.337</v>
      </c>
      <c r="E5" s="21">
        <v>3.4380000000000002</v>
      </c>
      <c r="F5" s="21">
        <v>26.89</v>
      </c>
      <c r="G5" s="21">
        <v>3.1819999999999999</v>
      </c>
      <c r="H5" s="21">
        <v>-39.015999999999998</v>
      </c>
      <c r="I5" s="21">
        <v>-60.58</v>
      </c>
      <c r="J5" s="21">
        <v>0.42399999999999999</v>
      </c>
      <c r="K5" s="21">
        <v>0.223</v>
      </c>
    </row>
    <row r="6" spans="1:11" ht="14" x14ac:dyDescent="0.15">
      <c r="A6" s="16" t="s">
        <v>6</v>
      </c>
      <c r="B6" s="21">
        <v>32.295000000000002</v>
      </c>
      <c r="C6" s="21">
        <v>52.106999999999999</v>
      </c>
      <c r="D6" s="21">
        <v>50.942</v>
      </c>
      <c r="E6" s="21">
        <v>-605.31399999999996</v>
      </c>
      <c r="F6" s="21">
        <v>22.12</v>
      </c>
      <c r="G6" s="21">
        <v>8.5739999999999998</v>
      </c>
      <c r="H6" s="21">
        <v>8.3420000000000005</v>
      </c>
      <c r="I6" s="21">
        <v>0.69899999999999995</v>
      </c>
      <c r="J6" s="21">
        <v>-608.32899999999995</v>
      </c>
      <c r="K6" s="21">
        <v>-4.5469999999999997</v>
      </c>
    </row>
    <row r="7" spans="1:11" ht="14" x14ac:dyDescent="0.15">
      <c r="A7" s="16" t="s">
        <v>7</v>
      </c>
      <c r="B7" s="22">
        <v>35.396999999999998</v>
      </c>
      <c r="C7" s="22">
        <v>55.063000000000002</v>
      </c>
      <c r="D7" s="21">
        <v>59.777999999999999</v>
      </c>
      <c r="E7" s="21">
        <v>20.425000000000001</v>
      </c>
      <c r="F7" s="21">
        <v>23.952000000000002</v>
      </c>
      <c r="G7" s="21">
        <v>11.676</v>
      </c>
      <c r="H7" s="21">
        <v>11.297000000000001</v>
      </c>
      <c r="I7" s="21">
        <v>9.5350000000000001</v>
      </c>
      <c r="J7" s="21">
        <v>17.411000000000001</v>
      </c>
      <c r="K7" s="21">
        <v>-2.7149999999999999</v>
      </c>
    </row>
    <row r="9" spans="1:11" x14ac:dyDescent="0.15">
      <c r="A9" s="55" t="s">
        <v>14</v>
      </c>
      <c r="B9" s="55"/>
      <c r="C9" s="55"/>
      <c r="D9" s="55"/>
      <c r="E9" s="55"/>
      <c r="F9" s="55"/>
      <c r="G9" s="55"/>
      <c r="H9" s="55"/>
      <c r="I9" s="55"/>
      <c r="J9" s="55"/>
      <c r="K9" s="55"/>
    </row>
    <row r="10" spans="1:11" ht="13" customHeight="1" x14ac:dyDescent="0.15">
      <c r="A10" s="18" t="s">
        <v>4</v>
      </c>
      <c r="B10" s="21">
        <v>37.177</v>
      </c>
      <c r="C10" s="21">
        <v>29.213000000000001</v>
      </c>
      <c r="D10" s="21">
        <v>55.76</v>
      </c>
      <c r="E10" s="21">
        <v>22.725999999999999</v>
      </c>
      <c r="F10" s="21">
        <v>38.53</v>
      </c>
      <c r="G10" s="21">
        <v>21.731999999999999</v>
      </c>
      <c r="H10" s="21">
        <v>20.454999999999998</v>
      </c>
      <c r="I10" s="21">
        <v>23.138000000000002</v>
      </c>
      <c r="J10" s="21">
        <v>24.076000000000001</v>
      </c>
      <c r="K10" s="21">
        <v>10.077999999999999</v>
      </c>
    </row>
    <row r="11" spans="1:11" ht="13" customHeight="1" x14ac:dyDescent="0.15">
      <c r="A11" s="16" t="s">
        <v>5</v>
      </c>
      <c r="B11" s="21">
        <v>24.53</v>
      </c>
      <c r="C11" s="21">
        <v>16.565999999999999</v>
      </c>
      <c r="D11" s="21">
        <v>43.113999999999997</v>
      </c>
      <c r="E11" s="21">
        <v>10.08</v>
      </c>
      <c r="F11" s="21">
        <v>25.882999999999999</v>
      </c>
      <c r="G11" s="21">
        <v>9.0860000000000003</v>
      </c>
      <c r="H11" s="21">
        <v>7.8079999999999998</v>
      </c>
      <c r="I11" s="21">
        <v>10.491</v>
      </c>
      <c r="J11" s="21">
        <v>11.429</v>
      </c>
      <c r="K11" s="21">
        <v>-2.569</v>
      </c>
    </row>
    <row r="12" spans="1:11" ht="14" x14ac:dyDescent="0.15">
      <c r="A12" s="16" t="s">
        <v>6</v>
      </c>
      <c r="B12" s="21">
        <v>21.465</v>
      </c>
      <c r="C12" s="21">
        <v>13.500999999999999</v>
      </c>
      <c r="D12" s="21">
        <v>40.048999999999999</v>
      </c>
      <c r="E12" s="21">
        <v>7.0149999999999997</v>
      </c>
      <c r="F12" s="21">
        <v>22.818999999999999</v>
      </c>
      <c r="G12" s="21">
        <v>6.0209999999999999</v>
      </c>
      <c r="H12" s="21">
        <v>4.7439999999999998</v>
      </c>
      <c r="I12" s="21">
        <v>7.4260000000000002</v>
      </c>
      <c r="J12" s="21">
        <v>8.3640000000000008</v>
      </c>
      <c r="K12" s="21">
        <v>-5.6340000000000003</v>
      </c>
    </row>
    <row r="13" spans="1:11" ht="14" x14ac:dyDescent="0.15">
      <c r="A13" s="16" t="s">
        <v>7</v>
      </c>
      <c r="B13" s="22">
        <v>28.26</v>
      </c>
      <c r="C13" s="22">
        <v>20.295999999999999</v>
      </c>
      <c r="D13" s="21">
        <v>46.844000000000001</v>
      </c>
      <c r="E13" s="21">
        <v>13.81</v>
      </c>
      <c r="F13" s="21">
        <v>29.614000000000001</v>
      </c>
      <c r="G13" s="21">
        <v>12.816000000000001</v>
      </c>
      <c r="H13" s="21">
        <v>11.538</v>
      </c>
      <c r="I13" s="21">
        <v>14.221</v>
      </c>
      <c r="J13" s="21">
        <v>15.159000000000001</v>
      </c>
      <c r="K13" s="21">
        <v>1.161</v>
      </c>
    </row>
    <row r="15" spans="1:11" ht="13" customHeight="1" x14ac:dyDescent="0.15">
      <c r="B15" s="52" t="s">
        <v>37</v>
      </c>
      <c r="C15" s="52"/>
      <c r="D15" s="52"/>
      <c r="E15" s="52"/>
      <c r="F15" s="52"/>
      <c r="G15" s="52" t="s">
        <v>38</v>
      </c>
      <c r="H15" s="52"/>
      <c r="I15" s="52"/>
      <c r="J15" s="52"/>
      <c r="K15" s="52"/>
    </row>
    <row r="16" spans="1:11" ht="14" x14ac:dyDescent="0.15">
      <c r="B16" s="52" t="s">
        <v>35</v>
      </c>
      <c r="C16" s="19" t="s">
        <v>17</v>
      </c>
      <c r="D16" s="19" t="s">
        <v>39</v>
      </c>
      <c r="E16" s="19" t="s">
        <v>18</v>
      </c>
      <c r="F16" s="19" t="s">
        <v>29</v>
      </c>
      <c r="G16" s="52" t="s">
        <v>35</v>
      </c>
      <c r="H16" s="19" t="s">
        <v>17</v>
      </c>
      <c r="I16" s="19" t="s">
        <v>39</v>
      </c>
      <c r="J16" s="19" t="s">
        <v>18</v>
      </c>
      <c r="K16" s="19" t="s">
        <v>29</v>
      </c>
    </row>
    <row r="17" spans="1:11" x14ac:dyDescent="0.15">
      <c r="B17" s="52"/>
      <c r="C17" s="21">
        <f>AVERAGE(B4:F4)</f>
        <v>52.814600000000006</v>
      </c>
      <c r="D17" s="21">
        <f>STDEV(B4:F4)</f>
        <v>22.825416892140208</v>
      </c>
      <c r="E17" s="21">
        <f>MEDIAN(B4:F4)</f>
        <v>48.634999999999998</v>
      </c>
      <c r="F17" s="21">
        <f>C17*5</f>
        <v>264.07300000000004</v>
      </c>
      <c r="G17" s="52"/>
      <c r="H17" s="21">
        <f>AVERAGE(G4:K4)</f>
        <v>23.332600000000003</v>
      </c>
      <c r="I17" s="21">
        <f>STDEV(G4:K4)</f>
        <v>8.8015031273072832</v>
      </c>
      <c r="J17" s="21">
        <f>MEDIAN(G4:K4)</f>
        <v>24.914000000000001</v>
      </c>
      <c r="K17" s="21">
        <f>H17*5</f>
        <v>116.66300000000001</v>
      </c>
    </row>
    <row r="18" spans="1:11" ht="14" x14ac:dyDescent="0.15">
      <c r="B18" s="52" t="s">
        <v>36</v>
      </c>
      <c r="C18" s="19" t="s">
        <v>17</v>
      </c>
      <c r="D18" s="19" t="s">
        <v>39</v>
      </c>
      <c r="E18" s="19" t="s">
        <v>18</v>
      </c>
      <c r="F18" s="19" t="s">
        <v>29</v>
      </c>
      <c r="G18" s="52" t="s">
        <v>36</v>
      </c>
      <c r="H18" s="19" t="s">
        <v>17</v>
      </c>
      <c r="I18" s="19" t="s">
        <v>39</v>
      </c>
      <c r="J18" s="19" t="s">
        <v>18</v>
      </c>
      <c r="K18" s="19" t="s">
        <v>29</v>
      </c>
    </row>
    <row r="19" spans="1:11" x14ac:dyDescent="0.15">
      <c r="B19" s="52"/>
      <c r="C19" s="21">
        <f>AVERAGE(B10:F10)</f>
        <v>36.681200000000004</v>
      </c>
      <c r="D19" s="21">
        <f>STDEV(B10:F10)</f>
        <v>12.431674332124372</v>
      </c>
      <c r="E19" s="21">
        <f>MEDIAN(B10:F10)</f>
        <v>37.177</v>
      </c>
      <c r="F19" s="21">
        <f>C19*5</f>
        <v>183.40600000000001</v>
      </c>
      <c r="G19" s="52"/>
      <c r="H19" s="21">
        <f>AVERAGE(G10:K10)</f>
        <v>19.895800000000001</v>
      </c>
      <c r="I19" s="21">
        <f>STDEV(G10:K10)</f>
        <v>5.6581680957709199</v>
      </c>
      <c r="J19" s="21">
        <f>MEDIAN(G10:K10)</f>
        <v>21.731999999999999</v>
      </c>
      <c r="K19" s="21">
        <f>H19*5</f>
        <v>99.479000000000013</v>
      </c>
    </row>
    <row r="21" spans="1:11" x14ac:dyDescent="0.15">
      <c r="A21" s="45" t="s">
        <v>40</v>
      </c>
      <c r="B21" s="46"/>
      <c r="C21" s="46"/>
      <c r="D21" s="46"/>
      <c r="E21" s="46"/>
      <c r="F21" s="46"/>
      <c r="G21" s="46"/>
      <c r="H21" s="46"/>
      <c r="I21" s="46"/>
      <c r="J21" s="46"/>
      <c r="K21" s="46"/>
    </row>
    <row r="22" spans="1:11" ht="14" x14ac:dyDescent="0.15">
      <c r="A22" s="25" t="s">
        <v>42</v>
      </c>
      <c r="B22" s="24">
        <v>3</v>
      </c>
      <c r="C22" s="24">
        <v>2</v>
      </c>
      <c r="D22" s="24">
        <v>1</v>
      </c>
      <c r="E22" s="24">
        <v>7</v>
      </c>
      <c r="F22" s="24">
        <v>4</v>
      </c>
      <c r="G22" s="24">
        <v>8</v>
      </c>
      <c r="H22" s="24">
        <v>5</v>
      </c>
      <c r="I22" s="24">
        <v>6</v>
      </c>
      <c r="J22" s="24">
        <v>9</v>
      </c>
      <c r="K22" s="24">
        <v>10</v>
      </c>
    </row>
    <row r="23" spans="1:11" ht="14" x14ac:dyDescent="0.15">
      <c r="A23" s="25" t="s">
        <v>43</v>
      </c>
      <c r="B23" s="24">
        <v>3</v>
      </c>
      <c r="C23" s="24">
        <v>4</v>
      </c>
      <c r="D23" s="24">
        <v>1</v>
      </c>
      <c r="E23" s="24">
        <v>7</v>
      </c>
      <c r="F23" s="24">
        <v>2</v>
      </c>
      <c r="G23" s="24">
        <v>8</v>
      </c>
      <c r="H23" s="24">
        <v>9</v>
      </c>
      <c r="I23" s="24">
        <v>6</v>
      </c>
      <c r="J23" s="24">
        <v>5</v>
      </c>
      <c r="K23" s="24">
        <v>10</v>
      </c>
    </row>
    <row r="24" spans="1:11" ht="14" customHeight="1" x14ac:dyDescent="0.15"/>
    <row r="25" spans="1:11" x14ac:dyDescent="0.15">
      <c r="A25" s="47" t="s">
        <v>41</v>
      </c>
      <c r="B25" s="48" t="s">
        <v>9</v>
      </c>
      <c r="C25" s="48"/>
      <c r="D25" s="48"/>
      <c r="E25" s="48"/>
      <c r="F25" s="48"/>
      <c r="G25" s="48" t="s">
        <v>10</v>
      </c>
      <c r="H25" s="48"/>
      <c r="I25" s="48"/>
      <c r="J25" s="48"/>
      <c r="K25" s="48"/>
    </row>
    <row r="26" spans="1:11" x14ac:dyDescent="0.15">
      <c r="A26" s="47"/>
      <c r="B26" s="49">
        <f>SUM(B22:F23)</f>
        <v>34</v>
      </c>
      <c r="C26" s="50"/>
      <c r="D26" s="50"/>
      <c r="E26" s="50"/>
      <c r="F26" s="51"/>
      <c r="G26" s="49">
        <f>SUM(G22:K23)</f>
        <v>76</v>
      </c>
      <c r="H26" s="50"/>
      <c r="I26" s="50"/>
      <c r="J26" s="50"/>
      <c r="K26" s="51"/>
    </row>
    <row r="27" spans="1:11" x14ac:dyDescent="0.15">
      <c r="A27" s="23"/>
    </row>
    <row r="28" spans="1:11" ht="13" customHeight="1" x14ac:dyDescent="0.15">
      <c r="A28" s="43" t="s">
        <v>44</v>
      </c>
      <c r="B28" s="43"/>
      <c r="C28" s="43"/>
      <c r="D28" s="43"/>
      <c r="E28" s="43"/>
      <c r="F28" s="43"/>
      <c r="G28" s="43"/>
      <c r="H28" s="43"/>
      <c r="I28" s="43"/>
      <c r="J28" s="43"/>
      <c r="K28" s="43"/>
    </row>
    <row r="29" spans="1:11" x14ac:dyDescent="0.15">
      <c r="A29" s="44"/>
      <c r="B29" s="44"/>
      <c r="C29" s="44"/>
      <c r="D29" s="44"/>
      <c r="E29" s="44"/>
      <c r="F29" s="44"/>
      <c r="G29" s="44"/>
      <c r="H29" s="44"/>
      <c r="I29" s="44"/>
      <c r="J29" s="44"/>
      <c r="K29" s="44"/>
    </row>
    <row r="30" spans="1:11" x14ac:dyDescent="0.15">
      <c r="A30" s="44"/>
      <c r="B30" s="44"/>
      <c r="C30" s="44"/>
      <c r="D30" s="44"/>
      <c r="E30" s="44"/>
      <c r="F30" s="44"/>
      <c r="G30" s="44"/>
      <c r="H30" s="44"/>
      <c r="I30" s="44"/>
      <c r="J30" s="44"/>
      <c r="K30" s="44"/>
    </row>
    <row r="31" spans="1:11" x14ac:dyDescent="0.15">
      <c r="A31" s="44"/>
      <c r="B31" s="44"/>
      <c r="C31" s="44"/>
      <c r="D31" s="44"/>
      <c r="E31" s="44"/>
      <c r="F31" s="44"/>
      <c r="G31" s="44"/>
      <c r="H31" s="44"/>
      <c r="I31" s="44"/>
      <c r="J31" s="44"/>
      <c r="K31" s="44"/>
    </row>
    <row r="32" spans="1:11" x14ac:dyDescent="0.15">
      <c r="A32" s="44"/>
      <c r="B32" s="44"/>
      <c r="C32" s="44"/>
      <c r="D32" s="44"/>
      <c r="E32" s="44"/>
      <c r="F32" s="44"/>
      <c r="G32" s="44"/>
      <c r="H32" s="44"/>
      <c r="I32" s="44"/>
      <c r="J32" s="44"/>
      <c r="K32" s="44"/>
    </row>
    <row r="33" spans="1:11" x14ac:dyDescent="0.15">
      <c r="A33" s="44"/>
      <c r="B33" s="44"/>
      <c r="C33" s="44"/>
      <c r="D33" s="44"/>
      <c r="E33" s="44"/>
      <c r="F33" s="44"/>
      <c r="G33" s="44"/>
      <c r="H33" s="44"/>
      <c r="I33" s="44"/>
      <c r="J33" s="44"/>
      <c r="K33" s="44"/>
    </row>
    <row r="34" spans="1:11" x14ac:dyDescent="0.15">
      <c r="A34" s="44"/>
      <c r="B34" s="44"/>
      <c r="C34" s="44"/>
      <c r="D34" s="44"/>
      <c r="E34" s="44"/>
      <c r="F34" s="44"/>
      <c r="G34" s="44"/>
      <c r="H34" s="44"/>
      <c r="I34" s="44"/>
      <c r="J34" s="44"/>
      <c r="K34" s="44"/>
    </row>
    <row r="35" spans="1:11" x14ac:dyDescent="0.15">
      <c r="A35" s="44"/>
      <c r="B35" s="44"/>
      <c r="C35" s="44"/>
      <c r="D35" s="44"/>
      <c r="E35" s="44"/>
      <c r="F35" s="44"/>
      <c r="G35" s="44"/>
      <c r="H35" s="44"/>
      <c r="I35" s="44"/>
      <c r="J35" s="44"/>
      <c r="K35" s="44"/>
    </row>
    <row r="36" spans="1:11" x14ac:dyDescent="0.15">
      <c r="A36" s="44"/>
      <c r="B36" s="44"/>
      <c r="C36" s="44"/>
      <c r="D36" s="44"/>
      <c r="E36" s="44"/>
      <c r="F36" s="44"/>
      <c r="G36" s="44"/>
      <c r="H36" s="44"/>
      <c r="I36" s="44"/>
      <c r="J36" s="44"/>
      <c r="K36" s="44"/>
    </row>
    <row r="37" spans="1:11" x14ac:dyDescent="0.15">
      <c r="A37" s="44"/>
      <c r="B37" s="44"/>
      <c r="C37" s="44"/>
      <c r="D37" s="44"/>
      <c r="E37" s="44"/>
      <c r="F37" s="44"/>
      <c r="G37" s="44"/>
      <c r="H37" s="44"/>
      <c r="I37" s="44"/>
      <c r="J37" s="44"/>
      <c r="K37" s="44"/>
    </row>
    <row r="38" spans="1:11" x14ac:dyDescent="0.15">
      <c r="A38" s="44"/>
      <c r="B38" s="44"/>
      <c r="C38" s="44"/>
      <c r="D38" s="44"/>
      <c r="E38" s="44"/>
      <c r="F38" s="44"/>
      <c r="G38" s="44"/>
      <c r="H38" s="44"/>
      <c r="I38" s="44"/>
      <c r="J38" s="44"/>
      <c r="K38" s="44"/>
    </row>
    <row r="39" spans="1:11" x14ac:dyDescent="0.15">
      <c r="A39" s="44"/>
      <c r="B39" s="44"/>
      <c r="C39" s="44"/>
      <c r="D39" s="44"/>
      <c r="E39" s="44"/>
      <c r="F39" s="44"/>
      <c r="G39" s="44"/>
      <c r="H39" s="44"/>
      <c r="I39" s="44"/>
      <c r="J39" s="44"/>
      <c r="K39" s="44"/>
    </row>
    <row r="40" spans="1:11" x14ac:dyDescent="0.15">
      <c r="A40" s="44"/>
      <c r="B40" s="44"/>
      <c r="C40" s="44"/>
      <c r="D40" s="44"/>
      <c r="E40" s="44"/>
      <c r="F40" s="44"/>
      <c r="G40" s="44"/>
      <c r="H40" s="44"/>
      <c r="I40" s="44"/>
      <c r="J40" s="44"/>
      <c r="K40" s="44"/>
    </row>
    <row r="41" spans="1:11" x14ac:dyDescent="0.15">
      <c r="A41" s="44"/>
      <c r="B41" s="44"/>
      <c r="C41" s="44"/>
      <c r="D41" s="44"/>
      <c r="E41" s="44"/>
      <c r="F41" s="44"/>
      <c r="G41" s="44"/>
      <c r="H41" s="44"/>
      <c r="I41" s="44"/>
      <c r="J41" s="44"/>
      <c r="K41" s="44"/>
    </row>
    <row r="42" spans="1:11" x14ac:dyDescent="0.15">
      <c r="A42" s="44"/>
      <c r="B42" s="44"/>
      <c r="C42" s="44"/>
      <c r="D42" s="44"/>
      <c r="E42" s="44"/>
      <c r="F42" s="44"/>
      <c r="G42" s="44"/>
      <c r="H42" s="44"/>
      <c r="I42" s="44"/>
      <c r="J42" s="44"/>
      <c r="K42" s="44"/>
    </row>
    <row r="43" spans="1:11" x14ac:dyDescent="0.15">
      <c r="A43" s="44"/>
      <c r="B43" s="44"/>
      <c r="C43" s="44"/>
      <c r="D43" s="44"/>
      <c r="E43" s="44"/>
      <c r="F43" s="44"/>
      <c r="G43" s="44"/>
      <c r="H43" s="44"/>
      <c r="I43" s="44"/>
      <c r="J43" s="44"/>
      <c r="K43" s="44"/>
    </row>
    <row r="44" spans="1:11" x14ac:dyDescent="0.15">
      <c r="A44" s="44"/>
      <c r="B44" s="44"/>
      <c r="C44" s="44"/>
      <c r="D44" s="44"/>
      <c r="E44" s="44"/>
      <c r="F44" s="44"/>
      <c r="G44" s="44"/>
      <c r="H44" s="44"/>
      <c r="I44" s="44"/>
      <c r="J44" s="44"/>
      <c r="K44" s="44"/>
    </row>
  </sheetData>
  <mergeCells count="17">
    <mergeCell ref="A1:K1"/>
    <mergeCell ref="B2:F2"/>
    <mergeCell ref="G2:K2"/>
    <mergeCell ref="A9:K9"/>
    <mergeCell ref="B15:F15"/>
    <mergeCell ref="B16:B17"/>
    <mergeCell ref="B18:B19"/>
    <mergeCell ref="G15:K15"/>
    <mergeCell ref="G16:G17"/>
    <mergeCell ref="G18:G19"/>
    <mergeCell ref="A28:K44"/>
    <mergeCell ref="A21:K21"/>
    <mergeCell ref="A25:A26"/>
    <mergeCell ref="B25:F25"/>
    <mergeCell ref="G25:K25"/>
    <mergeCell ref="B26:F26"/>
    <mergeCell ref="G26:K26"/>
  </mergeCells>
  <pageMargins left="0.7" right="0.7" top="0.75" bottom="0.75" header="0.3" footer="0.3"/>
  <pageSetup paperSize="9" scale="95" orientation="landscape" horizontalDpi="0" verticalDpi="0"/>
  <ignoredErrors>
    <ignoredError sqref="C17:D17 C19:D19 H17:I17 H19:I19 E17 E19 J17 J1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0D6A5-5A34-E54D-8EB7-DEDB2AF9D22A}">
  <dimension ref="A1:J6"/>
  <sheetViews>
    <sheetView tabSelected="1" zoomScale="170" workbookViewId="0">
      <selection sqref="A1:J1"/>
    </sheetView>
  </sheetViews>
  <sheetFormatPr baseColWidth="10" defaultRowHeight="13" x14ac:dyDescent="0.15"/>
  <cols>
    <col min="1" max="1" width="24.83203125" customWidth="1"/>
  </cols>
  <sheetData>
    <row r="1" spans="1:10" ht="40" customHeight="1" x14ac:dyDescent="0.15">
      <c r="A1" s="56" t="s">
        <v>54</v>
      </c>
      <c r="B1" s="56"/>
      <c r="C1" s="56"/>
      <c r="D1" s="56"/>
      <c r="E1" s="56"/>
      <c r="F1" s="56"/>
      <c r="G1" s="56"/>
      <c r="H1" s="56"/>
      <c r="I1" s="56"/>
      <c r="J1" s="56"/>
    </row>
    <row r="2" spans="1:10" ht="14" x14ac:dyDescent="0.15">
      <c r="A2" s="25" t="s">
        <v>0</v>
      </c>
      <c r="B2" s="25" t="s">
        <v>46</v>
      </c>
      <c r="C2" s="25" t="s">
        <v>2</v>
      </c>
      <c r="D2" s="25" t="s">
        <v>32</v>
      </c>
      <c r="E2" s="25" t="s">
        <v>47</v>
      </c>
      <c r="F2" s="25" t="s">
        <v>53</v>
      </c>
      <c r="G2" s="25" t="s">
        <v>33</v>
      </c>
      <c r="H2" s="25" t="s">
        <v>1</v>
      </c>
      <c r="I2" s="25" t="s">
        <v>34</v>
      </c>
      <c r="J2" s="25" t="s">
        <v>48</v>
      </c>
    </row>
    <row r="3" spans="1:10" ht="14" x14ac:dyDescent="0.15">
      <c r="A3" s="25" t="s">
        <v>49</v>
      </c>
      <c r="B3" s="21">
        <v>22.024999999999999</v>
      </c>
      <c r="C3" s="21">
        <v>33.293999999999997</v>
      </c>
      <c r="D3" s="21">
        <v>67.703999999999994</v>
      </c>
      <c r="E3" s="21">
        <v>88.078000000000003</v>
      </c>
      <c r="F3" s="21">
        <v>50.421999999999997</v>
      </c>
      <c r="G3" s="21">
        <v>41.357999999999997</v>
      </c>
      <c r="H3" s="21">
        <v>35.448</v>
      </c>
      <c r="I3" s="21">
        <v>26.71</v>
      </c>
      <c r="J3" s="21">
        <v>101.858</v>
      </c>
    </row>
    <row r="4" spans="1:10" ht="14" x14ac:dyDescent="0.15">
      <c r="A4" s="25" t="s">
        <v>50</v>
      </c>
      <c r="B4" s="21">
        <v>21.471</v>
      </c>
      <c r="C4" s="21">
        <v>21.417000000000002</v>
      </c>
      <c r="D4" s="21">
        <v>30.311</v>
      </c>
      <c r="E4" s="21">
        <v>33.109000000000002</v>
      </c>
      <c r="F4" s="21">
        <v>35.331000000000003</v>
      </c>
      <c r="G4" s="21">
        <v>37.843000000000004</v>
      </c>
      <c r="H4" s="21">
        <v>28.087</v>
      </c>
      <c r="I4" s="21">
        <v>17.619</v>
      </c>
      <c r="J4" s="21">
        <v>23.844999999999999</v>
      </c>
    </row>
    <row r="5" spans="1:10" ht="14" x14ac:dyDescent="0.15">
      <c r="A5" s="25" t="s">
        <v>52</v>
      </c>
      <c r="B5" s="21">
        <v>30.992000000000001</v>
      </c>
      <c r="C5" s="21">
        <v>51.673000000000002</v>
      </c>
      <c r="D5" s="21">
        <v>90.938999999999993</v>
      </c>
      <c r="E5" s="21">
        <v>93.69</v>
      </c>
      <c r="F5" s="21">
        <v>65.968999999999994</v>
      </c>
      <c r="G5" s="21">
        <v>31.858000000000001</v>
      </c>
      <c r="H5" s="21">
        <v>36.957999999999998</v>
      </c>
      <c r="I5" s="21">
        <v>52.685000000000002</v>
      </c>
      <c r="J5" s="21">
        <v>77.182000000000002</v>
      </c>
    </row>
    <row r="6" spans="1:10" ht="14" x14ac:dyDescent="0.15">
      <c r="A6" s="25" t="s">
        <v>51</v>
      </c>
      <c r="B6" s="21">
        <v>19.87</v>
      </c>
      <c r="C6" s="21">
        <v>23.463999999999999</v>
      </c>
      <c r="D6" s="21">
        <v>26.257000000000001</v>
      </c>
      <c r="E6" s="21">
        <v>29.530999999999999</v>
      </c>
      <c r="F6" s="21">
        <v>22.838999999999999</v>
      </c>
      <c r="G6" s="21">
        <v>27.704999999999998</v>
      </c>
      <c r="H6" s="21">
        <v>20.956</v>
      </c>
      <c r="I6" s="21">
        <v>15.757</v>
      </c>
      <c r="J6" s="21">
        <v>25.300999999999998</v>
      </c>
    </row>
  </sheetData>
  <mergeCells count="1">
    <mergeCell ref="A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Reward Function VS Net Worth</vt:lpstr>
      <vt:lpstr>Reward Function Analysis</vt:lpstr>
      <vt:lpstr>Training Data on 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cp:lastModifiedBy>
  <cp:lastPrinted>2019-11-22T14:31:48Z</cp:lastPrinted>
  <dcterms:modified xsi:type="dcterms:W3CDTF">2019-11-23T08:40:25Z</dcterms:modified>
</cp:coreProperties>
</file>