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"/>
    </mc:Choice>
  </mc:AlternateContent>
  <xr:revisionPtr revIDLastSave="0" documentId="13_ncr:1_{D17E6FA4-30A3-4445-9DBC-5F8E0338F5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8" r:id="rId1"/>
    <sheet name="Путь" sheetId="3" r:id="rId2"/>
    <sheet name="Курс" sheetId="7" r:id="rId3"/>
    <sheet name="Лист2" sheetId="2" state="hidden" r:id="rId4"/>
  </sheets>
  <definedNames>
    <definedName name="ACT_Date">Путь!$B$5</definedName>
    <definedName name="ExternalData_1" localSheetId="2" hidden="1">Курс!$A$2:$C$4</definedName>
    <definedName name="ExternalData_1" localSheetId="0" hidden="1">Лист1!$A$2:$Z$6</definedName>
    <definedName name="Rate">Путь!$B$4</definedName>
    <definedName name="SRC">Путь!$B$2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" i="8" l="1"/>
  <c r="U4" i="8"/>
  <c r="T4" i="8"/>
  <c r="Y4" i="8"/>
  <c r="Y6" i="8"/>
  <c r="Y5" i="8"/>
  <c r="W6" i="8"/>
  <c r="W5" i="8"/>
  <c r="H1" i="8"/>
  <c r="D1" i="8"/>
  <c r="A1" i="7"/>
  <c r="B1" i="3" l="1" a="1"/>
  <c r="B1" i="3" s="1"/>
  <c r="B4" i="3" l="1"/>
  <c r="B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ACE2C3E6-A761-4455-9E8A-A0646782A428}" keepAlive="1" name="Запрос — Centrum_MaxCourse" description="Соединение с запросом &quot;Centrum_MaxCourse&quot; в книге." type="5" refreshedVersion="7" background="1" saveData="1">
    <dbPr connection="Provider=Microsoft.Mashup.OleDb.1;Data Source=$Workbook$;Location=Centrum_MaxCourse;Extended Properties=&quot;&quot;" command="SELECT * FROM [Centrum_MaxCourse]"/>
  </connection>
  <connection id="3" xr16:uid="{CCBBFC16-F2A4-40F6-AD4B-A9A8804DD6B4}" keepAlive="1" name="Запрос — Inv_no" description="Соединение с запросом &quot;Inv_no&quot; в книге." type="5" refreshedVersion="0" background="1">
    <dbPr connection="Provider=Microsoft.Mashup.OleDb.1;Data Source=$Workbook$;Location=Inv_no;Extended Properties=&quot;&quot;" command="SELECT * FROM [Inv_no]"/>
  </connection>
  <connection id="4" xr16:uid="{15D9414B-C472-4386-9497-E614A3EA8E8C}" keepAlive="1" name="Запрос — MAX_Курс" description="Соединение с запросом &quot;MAX_Курс&quot; в книге." type="5" refreshedVersion="0" background="1">
    <dbPr connection="Provider=Microsoft.Mashup.OleDb.1;Data Source=$Workbook$;Location=MAX_Курс;Extended Properties=&quot;&quot;" command="SELECT * FROM [MAX_Курс]"/>
  </connection>
  <connection id="5" xr16:uid="{FCA3AE9D-B253-476E-B41E-EF8E5EF62ED2}" keepAlive="1" name="Запрос — SelectDate" description="Соединение с запросом &quot;SelectDate&quot; в книге." type="5" refreshedVersion="0" background="1">
    <dbPr connection="Provider=Microsoft.Mashup.OleDb.1;Data Source=$Workbook$;Location=SelectDate;Extended Properties=&quot;&quot;" command="SELECT * FROM [SelectDate]"/>
  </connection>
  <connection id="6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<sst xmlns="http://schemas.openxmlformats.org/spreadsheetml/2006/main" count="107" uniqueCount="94">
  <si>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</si>
  <si>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</si>
  <si>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</si>
  <si>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</si>
  <si>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</si>
  <si>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</si>
  <si>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</si>
  <si>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</si>
  <si>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</si>
  <si>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</si>
  <si>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</si>
  <si>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</si>
  <si>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</si>
  <si>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</si>
  <si>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</si>
  <si>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</si>
  <si>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</si>
  <si>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</si>
  <si>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</si>
  <si>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</si>
  <si>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</si>
  <si>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</si>
  <si>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</si>
  <si>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</si>
  <si>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</si>
  <si>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</si>
  <si>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</si>
  <si>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</si>
  <si>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</si>
  <si>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</si>
  <si>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</si>
  <si>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</si>
  <si>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</si>
  <si>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</si>
  <si>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</si>
  <si>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</si>
  <si>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</si>
  <si>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</si>
  <si>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</si>
  <si>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</si>
  <si>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</si>
  <si>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</si>
  <si>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</si>
  <si>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</si>
  <si>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TSR</t>
  </si>
  <si>
    <t>40'HC</t>
  </si>
  <si>
    <t>Путь к файлу</t>
  </si>
  <si>
    <t>Дата</t>
  </si>
  <si>
    <t>Максимальный курс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</si>
  <si>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</si>
  <si>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</si>
  <si>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</si>
  <si>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</si>
  <si>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</si>
  <si>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</si>
  <si>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</si>
  <si>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</si>
  <si>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</si>
  <si>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</si>
  <si>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</si>
  <si>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</si>
  <si>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</si>
  <si>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</si>
  <si>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</si>
  <si>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</si>
  <si>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</si>
  <si>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</si>
  <si>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</si>
  <si>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</si>
  <si>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</si>
  <si>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</si>
  <si>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</si>
  <si>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</si>
  <si>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</si>
  <si>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</si>
  <si>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</si>
  <si>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</si>
  <si>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Путь к Справочнику курсов</t>
  </si>
  <si>
    <t>UZL-UZA-01</t>
  </si>
  <si>
    <t>Курс</t>
  </si>
  <si>
    <t>МАКС</t>
  </si>
  <si>
    <t>KR</t>
  </si>
  <si>
    <t>BUSAN FOB/P-D</t>
  </si>
  <si>
    <t>Дата составления акта</t>
  </si>
  <si>
    <t>CNT-K23080500</t>
  </si>
  <si>
    <t>MEDU8084567</t>
  </si>
  <si>
    <t>HANKOOK TIRE &amp; TECHNOLOGY CO., LTD.</t>
  </si>
  <si>
    <t>3100189026</t>
  </si>
  <si>
    <t>ULSO23080501</t>
  </si>
  <si>
    <t>SNKO010230807066</t>
  </si>
  <si>
    <t>TGHU9611184</t>
  </si>
  <si>
    <t>3100189025</t>
  </si>
  <si>
    <t>ULSO23080500</t>
  </si>
  <si>
    <t>CENTRUM AVIATION FZCO
Доп-4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</si>
</sst>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#,##0.000"/>
    <numFmt numFmtId="166" formatCode="yyyy\-mm\-dd;@"/>
  </numFmts>
  <fonts count="15" x14ac:knownFonts="1">
    <font>
      <sz val="11"/>
      <color theme="1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b/>
      <sz val="14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93A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9" fillId="0" borderId="0" xfId="0" applyFont="1"/>
    <xf numFmtId="164" fontId="0" fillId="0" borderId="0" xfId="0" applyNumberFormat="1"/>
    <xf numFmtId="14" fontId="0" fillId="0" borderId="0" xfId="0" applyNumberFormat="1"/>
    <xf numFmtId="14" fontId="14" fillId="3" borderId="0" xfId="0" applyNumberFormat="1" applyFont="1" applyFill="1"/>
    <xf numFmtId="0" fontId="13" fillId="4" borderId="5" xfId="0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vertical="top" wrapText="1"/>
    </xf>
    <xf numFmtId="4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4" fontId="10" fillId="2" borderId="1" xfId="0" applyNumberFormat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20">
    <dxf>
      <numFmt numFmtId="164" formatCode="_-* #,##0.00\ _₽_-;\-* #,##0.00\ _₽_-;_-* &quot;-&quot;??\ _₽_-;_-@_-"/>
    </dxf>
    <dxf>
      <numFmt numFmtId="19" formatCode="dd/mm/yyyy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66" formatCode="yyyy\-mm\-dd;@"/>
    </dxf>
    <dxf>
      <numFmt numFmtId="4" formatCode="#,##0.00"/>
    </dxf>
    <dxf>
      <numFmt numFmtId="4" formatCode="#,##0.00"/>
    </dxf>
    <dxf>
      <numFmt numFmtId="4" formatCode="#,##0.00"/>
    </dxf>
    <dxf>
      <alignment horizontal="center" vertical="bottom" textRotation="0" wrapText="0" indent="0" justifyLastLine="0" shrinkToFit="0" readingOrder="0"/>
    </dxf>
    <dxf>
      <numFmt numFmtId="166" formatCode="yyyy\-mm\-dd;@"/>
    </dxf>
    <dxf>
      <numFmt numFmtId="166" formatCode="yyyy\-mm\-dd;@"/>
    </dxf>
    <dxf>
      <numFmt numFmtId="4" formatCode="#,##0.00"/>
    </dxf>
    <dxf>
      <numFmt numFmtId="165" formatCode="#,##0.00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family val="2"/>
        <charset val="204"/>
        <scheme val="minor"/>
      </font>
      <fill>
        <patternFill patternType="solid">
          <fgColor indexed="64"/>
          <bgColor rgb="FF2F93A7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adjustColumnWidth="0" connectionId="2" xr16:uid="{2C4894CC-EF37-4D9D-9F56-251F6757B8D1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6" xr16:uid="{FC3E0569-5835-477B-8DBD-BD0116D3DEB1}" autoFormatId="16" applyNumberFormats="0" applyBorderFormats="0" applyFontFormats="0" applyPatternFormats="0" applyAlignmentFormats="0" applyWidthHeightFormats="0">
  <queryTableRefresh nextId="8">
    <queryTableFields count="3">
      <queryTableField id="2" name="Дата" tableColumnId="2"/>
      <queryTableField id="6" name="Курс" tableColumnId="3"/>
      <queryTableField id="7" name="Максимальный курс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A4585-21A6-47CE-A714-689EE6B5C7EE}" name="Centrum_MaxCourse" displayName="Centrum_MaxCourse" ref="A2:Z6" tableType="queryTable" totalsRowShown="0" headerRowDxfId="19" headerRowBorderDxfId="18" tableBorderDxfId="17">
  <autoFilter ref="A2:Z6" xr:uid="{962A4585-21A6-47CE-A714-689EE6B5C7EE}"/>
  <tableColumns count="26">
    <tableColumn id="1" xr3:uid="{B09EE1D9-0C8E-4771-BBFC-8CC0E05B1C14}" uniqueName="1" name="1" queryTableFieldId="1"/>
    <tableColumn id="2" xr3:uid="{93CA632D-98E5-489E-8F6F-6D3BCDEEA894}" uniqueName="2" name="2" queryTableFieldId="2"/>
    <tableColumn id="3" xr3:uid="{938A0CFE-7D23-4E87-A642-0803128D33AC}" uniqueName="3" name="3" queryTableFieldId="3"/>
    <tableColumn id="4" xr3:uid="{1EBEB906-DD92-47CA-A121-88C8D0BDCEF7}" uniqueName="4" name="4" queryTableFieldId="4"/>
    <tableColumn id="5" xr3:uid="{90F81BFF-739E-484D-8436-2777A0B465DB}" uniqueName="5" name="5" queryTableFieldId="5"/>
    <tableColumn id="6" xr3:uid="{DB4E7404-BCD0-4602-B7A5-DE401A6BD900}" uniqueName="6" name="6" queryTableFieldId="6"/>
    <tableColumn id="7" xr3:uid="{D9D37187-7A0D-4E7A-A5A0-01239AB94124}" uniqueName="7" name="7" queryTableFieldId="7"/>
    <tableColumn id="8" xr3:uid="{30F75E37-BCCD-4036-8E05-06B1007E894F}" uniqueName="8" name="8" queryTableFieldId="8"/>
    <tableColumn id="9" xr3:uid="{30389CF1-164D-404D-B3EA-7A6A47B5C188}" uniqueName="9" name="9" queryTableFieldId="9" dataDxfId="16"/>
    <tableColumn id="10" xr3:uid="{B519F292-69EE-47C0-B3C9-9A5667E7719B}" uniqueName="10" name="10" queryTableFieldId="10" dataDxfId="15"/>
    <tableColumn id="11" xr3:uid="{F33DFDCA-6E3C-469E-994A-B3E33F70AC93}" uniqueName="11" name="11" queryTableFieldId="11"/>
    <tableColumn id="12" xr3:uid="{EFA827F9-69B0-4736-911A-236ED9417D09}" uniqueName="12" name="12" queryTableFieldId="12"/>
    <tableColumn id="13" xr3:uid="{D8035F3A-F301-4855-9CE0-61961E31A25C}" uniqueName="13" name="13" queryTableFieldId="13"/>
    <tableColumn id="14" xr3:uid="{3DFBE6CD-3FC3-4823-9148-7948A5E7FA16}" uniqueName="14" name="14" queryTableFieldId="14"/>
    <tableColumn id="15" xr3:uid="{6B911373-57E7-4576-8890-3A8299F8C870}" uniqueName="15" name="15" queryTableFieldId="15" dataDxfId="14"/>
    <tableColumn id="16" xr3:uid="{E41980F7-047D-4CCC-9DD6-046074D5AE5A}" uniqueName="16" name="16" queryTableFieldId="16" dataDxfId="13"/>
    <tableColumn id="17" xr3:uid="{D64A6B39-2591-4FCD-B67A-184863E3592A}" uniqueName="17" name="17" queryTableFieldId="17" dataDxfId="12"/>
    <tableColumn id="18" xr3:uid="{AB8DF59A-922A-4FE7-8770-60DAD0EF52CA}" uniqueName="18" name="18" queryTableFieldId="18" dataDxfId="11"/>
    <tableColumn id="19" xr3:uid="{96FBDFEC-3271-4E77-B11B-B2DCFE9F786C}" uniqueName="19" name="19" queryTableFieldId="19" dataDxfId="10"/>
    <tableColumn id="20" xr3:uid="{72357059-3A5A-458C-929F-AEF109F6A714}" uniqueName="20" name="20" queryTableFieldId="20" dataDxfId="9"/>
    <tableColumn id="21" xr3:uid="{95DF7091-D156-4728-A003-467449C9337D}" uniqueName="21" name="21" queryTableFieldId="21" dataDxfId="8"/>
    <tableColumn id="22" xr3:uid="{092F7D48-2810-41FF-A830-5FB54385894B}" uniqueName="22" name="22" queryTableFieldId="22" dataDxfId="7"/>
    <tableColumn id="23" xr3:uid="{3080A1CB-81AA-4E0C-BC65-A6F35E9AB592}" uniqueName="23" name="23" queryTableFieldId="23" dataDxfId="6"/>
    <tableColumn id="24" xr3:uid="{1C512EE5-39EE-4DEE-BDD5-A3EC799A8B4D}" uniqueName="24" name="24" queryTableFieldId="24" dataDxfId="5"/>
    <tableColumn id="25" xr3:uid="{94C585A2-2505-46C3-91F6-F8E3A6F6B1FF}" uniqueName="25" name="25" queryTableFieldId="25" dataDxfId="4"/>
    <tableColumn id="26" xr3:uid="{6CD5DC5F-C783-4B3F-9E6E-D1C3FE3DF504}" uniqueName="26" name="26" queryTableFieldId="26" dataDxfId="3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137B49-3125-432F-A630-6DD50D11EBE0}" name="Курс_USD" displayName="Курс_USD" ref="A2:C4" tableType="queryTable" totalsRowShown="0" headerRowDxfId="2">
  <autoFilter ref="A2:C4" xr:uid="{6A137B49-3125-432F-A630-6DD50D11EBE0}"/>
  <tableColumns count="3">
    <tableColumn id="2" xr3:uid="{100266FB-FD9A-45B7-AE2D-3D4D7A8DD2E2}" uniqueName="2" name="Дата" queryTableFieldId="2" dataDxfId="1"/>
    <tableColumn id="3" xr3:uid="{A7A9BA93-4495-4953-8461-1FF7B1785C0E}" uniqueName="3" name="Курс" queryTableFieldId="6" dataDxfId="0"/>
    <tableColumn id="4" xr3:uid="{2F9F5CFB-53D7-4F86-8909-8A4D36C5A28B}" uniqueName="4" name="Максимальный курс" queryTableField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10"/>
  <sheetViews>
    <sheetView tabSelected="1" workbookViewId="0">
      <selection activeCell="B9" sqref="B9"/>
    </sheetView>
  </sheetViews>
  <sheetFormatPr defaultRowHeight="14.4" x14ac:dyDescent="0.3"/>
  <cols>
    <col min="1" max="1" width="7.5546875" bestFit="1" customWidth="1"/>
    <col min="2" max="2" width="24.44140625" bestFit="1" customWidth="1"/>
    <col min="3" max="3" width="11.44140625" customWidth="1"/>
    <col min="4" max="4" width="16.44140625" customWidth="1"/>
    <col min="5" max="5" width="44.5546875" bestFit="1" customWidth="1"/>
    <col min="6" max="6" width="33" customWidth="1"/>
    <col min="7" max="7" width="24.88671875" customWidth="1"/>
    <col min="8" max="8" width="7.6640625" bestFit="1" customWidth="1"/>
    <col min="9" max="10" width="20.33203125" customWidth="1"/>
    <col min="11" max="11" width="15.33203125" customWidth="1"/>
    <col min="12" max="12" width="20.6640625" customWidth="1"/>
    <col min="13" max="13" width="17" customWidth="1"/>
    <col min="14" max="14" width="19.5546875" customWidth="1"/>
    <col min="15" max="15" width="28" customWidth="1"/>
    <col min="16" max="16" width="26.6640625" customWidth="1"/>
    <col min="17" max="17" width="16.88671875" customWidth="1"/>
    <col min="18" max="18" width="15" customWidth="1"/>
    <col min="19" max="19" width="32.44140625" customWidth="1"/>
    <col min="20" max="20" width="31.6640625" customWidth="1"/>
    <col min="21" max="21" width="24" customWidth="1"/>
    <col min="22" max="22" width="17.44140625" customWidth="1"/>
    <col min="23" max="23" width="43.6640625" customWidth="1"/>
    <col min="24" max="24" width="13.33203125" customWidth="1"/>
    <col min="25" max="25" width="31.44140625" customWidth="1"/>
    <col min="26" max="26" width="26.33203125" customWidth="1"/>
  </cols>
  <sheetData>
    <row r="1" spans="1:26" ht="61.2" x14ac:dyDescent="0.3">
      <c r="A1" s="27">
        <v>488</v>
      </c>
      <c r="B1" s="27"/>
      <c r="C1" s="27"/>
      <c r="D1" s="28" t="str">
        <f>Путь!B3</f>
        <v>CNT-K23080500</v>
      </c>
      <c r="E1" s="28"/>
      <c r="F1" s="28"/>
      <c r="G1" s="28"/>
      <c r="H1" s="29">
        <f>U5</f>
        <v>45229</v>
      </c>
      <c r="I1" s="29"/>
      <c r="J1" s="30" t="s">
        <v>78</v>
      </c>
      <c r="K1" s="31"/>
      <c r="L1" s="31"/>
      <c r="M1" s="32"/>
      <c r="N1" s="24" t="s">
        <v>0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spans="1:26" x14ac:dyDescent="0.3">
      <c r="A2" s="15" t="s">
        <v>51</v>
      </c>
      <c r="B2" s="15" t="s">
        <v>52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58</v>
      </c>
      <c r="I2" s="15" t="s">
        <v>59</v>
      </c>
      <c r="J2" s="15" t="s">
        <v>60</v>
      </c>
      <c r="K2" s="15" t="s">
        <v>61</v>
      </c>
      <c r="L2" s="15" t="s">
        <v>62</v>
      </c>
      <c r="M2" s="15" t="s">
        <v>63</v>
      </c>
      <c r="N2" s="15" t="s">
        <v>64</v>
      </c>
      <c r="O2" s="15" t="s">
        <v>65</v>
      </c>
      <c r="P2" s="15" t="s">
        <v>66</v>
      </c>
      <c r="Q2" s="15" t="s">
        <v>67</v>
      </c>
      <c r="R2" s="15" t="s">
        <v>68</v>
      </c>
      <c r="S2" s="15" t="s">
        <v>69</v>
      </c>
      <c r="T2" s="15" t="s">
        <v>70</v>
      </c>
      <c r="U2" s="15" t="s">
        <v>71</v>
      </c>
      <c r="V2" s="15" t="s">
        <v>72</v>
      </c>
      <c r="W2" s="15" t="s">
        <v>73</v>
      </c>
      <c r="X2" s="15" t="s">
        <v>74</v>
      </c>
      <c r="Y2" s="15" t="s">
        <v>75</v>
      </c>
      <c r="Z2" s="15" t="s">
        <v>76</v>
      </c>
    </row>
    <row r="3" spans="1:26" s="19" customFormat="1" ht="43.2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21" t="s">
        <v>9</v>
      </c>
      <c r="J3" s="22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23" t="s">
        <v>15</v>
      </c>
      <c r="P3" s="23" t="s">
        <v>16</v>
      </c>
      <c r="Q3" s="20" t="s">
        <v>17</v>
      </c>
      <c r="R3" s="22" t="s">
        <v>18</v>
      </c>
      <c r="S3" s="22" t="s">
        <v>19</v>
      </c>
      <c r="T3" s="22" t="s">
        <v>20</v>
      </c>
      <c r="U3" s="23" t="s">
        <v>21</v>
      </c>
      <c r="V3" s="22" t="s">
        <v>22</v>
      </c>
      <c r="W3" s="22" t="s">
        <v>23</v>
      </c>
      <c r="X3" s="22" t="s">
        <v>24</v>
      </c>
      <c r="Y3" s="22" t="s">
        <v>25</v>
      </c>
      <c r="Z3" s="20" t="s">
        <v>26</v>
      </c>
    </row>
    <row r="4" spans="1:26" x14ac:dyDescent="0.3">
      <c r="A4" t="s">
        <v>27</v>
      </c>
      <c r="I4" s="16"/>
      <c r="J4" s="18"/>
      <c r="O4" s="17"/>
      <c r="P4" s="17"/>
      <c r="Q4" s="1"/>
      <c r="R4" s="18"/>
      <c r="S4" s="18"/>
      <c r="T4" s="18">
        <f>SUM(T5:T6)</f>
        <v>21100</v>
      </c>
      <c r="U4" s="17">
        <f>U5</f>
        <v>45229</v>
      </c>
      <c r="V4" s="18">
        <f>V6</f>
        <v>12228.05</v>
      </c>
      <c r="W4" s="18"/>
      <c r="X4" s="18"/>
      <c r="Y4" s="18">
        <f>SUM(Y5:Y6)</f>
        <v>258011854.99999997</v>
      </c>
      <c r="Z4" s="1"/>
    </row>
    <row r="5" spans="1:26" ht="28.8" x14ac:dyDescent="0.3">
      <c r="A5" t="s">
        <v>51</v>
      </c>
      <c r="B5" s="33" t="s">
        <v>93</v>
      </c>
      <c r="C5" t="s">
        <v>81</v>
      </c>
      <c r="D5" t="s">
        <v>85</v>
      </c>
      <c r="E5" t="s">
        <v>86</v>
      </c>
      <c r="F5" t="s">
        <v>87</v>
      </c>
      <c r="G5">
        <v>46310.400000000001</v>
      </c>
      <c r="H5" t="s">
        <v>40</v>
      </c>
      <c r="I5" s="16">
        <v>60</v>
      </c>
      <c r="J5" s="18">
        <v>9088.2000000000007</v>
      </c>
      <c r="K5" t="s">
        <v>44</v>
      </c>
      <c r="L5" t="s">
        <v>82</v>
      </c>
      <c r="M5" t="s">
        <v>88</v>
      </c>
      <c r="N5" t="s">
        <v>89</v>
      </c>
      <c r="O5" s="17">
        <v>45168</v>
      </c>
      <c r="P5" s="17">
        <v>45224</v>
      </c>
      <c r="Q5" s="1" t="s">
        <v>45</v>
      </c>
      <c r="R5" s="18">
        <v>10550</v>
      </c>
      <c r="S5" s="18">
        <v>0</v>
      </c>
      <c r="T5" s="18">
        <v>10550</v>
      </c>
      <c r="U5" s="17">
        <v>45229</v>
      </c>
      <c r="V5" s="18">
        <v>12228.05</v>
      </c>
      <c r="W5" s="18">
        <f>Centrum_MaxCourse[[#This Row],[22]]*Centrum_MaxCourse[[#This Row],[20]]</f>
        <v>129005927.49999999</v>
      </c>
      <c r="X5" s="18">
        <v>0</v>
      </c>
      <c r="Y5" s="18">
        <f>Centrum_MaxCourse[[#This Row],[23]]+Centrum_MaxCourse[[#This Row],[24]]</f>
        <v>129005927.49999999</v>
      </c>
      <c r="Z5" s="1" t="s">
        <v>84</v>
      </c>
    </row>
    <row r="6" spans="1:26" ht="28.8" x14ac:dyDescent="0.3">
      <c r="A6" t="s">
        <v>52</v>
      </c>
      <c r="B6" s="33" t="s">
        <v>93</v>
      </c>
      <c r="C6" t="s">
        <v>81</v>
      </c>
      <c r="D6" t="s">
        <v>90</v>
      </c>
      <c r="E6" t="s">
        <v>86</v>
      </c>
      <c r="F6" t="s">
        <v>91</v>
      </c>
      <c r="G6">
        <v>46310.400000000001</v>
      </c>
      <c r="H6" t="s">
        <v>40</v>
      </c>
      <c r="I6" s="16">
        <v>60</v>
      </c>
      <c r="J6" s="18">
        <v>9088.2000000000007</v>
      </c>
      <c r="K6" t="s">
        <v>44</v>
      </c>
      <c r="L6" t="s">
        <v>82</v>
      </c>
      <c r="M6" t="s">
        <v>92</v>
      </c>
      <c r="N6" t="s">
        <v>89</v>
      </c>
      <c r="O6" s="17">
        <v>45168</v>
      </c>
      <c r="P6" s="17">
        <v>45224</v>
      </c>
      <c r="Q6" s="1" t="s">
        <v>45</v>
      </c>
      <c r="R6" s="18">
        <v>10550</v>
      </c>
      <c r="S6" s="18">
        <v>0</v>
      </c>
      <c r="T6" s="18">
        <v>10550</v>
      </c>
      <c r="U6" s="17">
        <v>45229</v>
      </c>
      <c r="V6" s="18">
        <v>12228.05</v>
      </c>
      <c r="W6" s="18">
        <f>Centrum_MaxCourse[[#This Row],[22]]*Centrum_MaxCourse[[#This Row],[20]]</f>
        <v>129005927.49999999</v>
      </c>
      <c r="X6" s="18">
        <v>0</v>
      </c>
      <c r="Y6" s="18">
        <f>Centrum_MaxCourse[[#This Row],[23]]+Centrum_MaxCourse[[#This Row],[24]]</f>
        <v>129005927.49999999</v>
      </c>
      <c r="Z6" s="1" t="s">
        <v>84</v>
      </c>
    </row>
    <row r="7" spans="1:26" x14ac:dyDescent="0.3">
      <c r="I7" s="16"/>
      <c r="J7" s="18"/>
      <c r="O7" s="17"/>
      <c r="P7" s="17"/>
      <c r="Q7" s="1"/>
      <c r="R7" s="18"/>
      <c r="S7" s="18"/>
      <c r="T7" s="18"/>
      <c r="U7" s="17"/>
      <c r="V7" s="18"/>
      <c r="W7" s="18"/>
      <c r="X7" s="18"/>
      <c r="Y7" s="18"/>
      <c r="Z7" s="1"/>
    </row>
    <row r="8" spans="1:26" x14ac:dyDescent="0.3">
      <c r="I8" s="16"/>
      <c r="J8" s="18"/>
      <c r="O8" s="17"/>
      <c r="P8" s="17"/>
      <c r="Q8" s="1"/>
      <c r="R8" s="18"/>
      <c r="S8" s="18"/>
      <c r="T8" s="18"/>
      <c r="U8" s="17"/>
      <c r="V8" s="18"/>
      <c r="W8" s="18"/>
      <c r="X8" s="18"/>
      <c r="Y8" s="18"/>
      <c r="Z8" s="1"/>
    </row>
    <row r="9" spans="1:26" x14ac:dyDescent="0.3">
      <c r="I9" s="16"/>
      <c r="J9" s="18"/>
      <c r="O9" s="17"/>
      <c r="P9" s="17"/>
      <c r="Q9" s="1"/>
      <c r="R9" s="18"/>
      <c r="S9" s="18"/>
      <c r="T9" s="18"/>
      <c r="U9" s="17"/>
      <c r="V9" s="18"/>
      <c r="W9" s="18"/>
      <c r="X9" s="18"/>
      <c r="Y9" s="18"/>
      <c r="Z9" s="1"/>
    </row>
    <row r="10" spans="1:26" x14ac:dyDescent="0.3">
      <c r="I10" s="16"/>
      <c r="J10" s="18"/>
      <c r="O10" s="17"/>
      <c r="P10" s="17"/>
      <c r="Q10" s="1"/>
      <c r="R10" s="18"/>
      <c r="S10" s="18"/>
      <c r="T10" s="18"/>
      <c r="U10" s="17"/>
      <c r="V10" s="18"/>
      <c r="W10" s="18"/>
      <c r="X10" s="18"/>
      <c r="Y10" s="18"/>
      <c r="Z10" s="1"/>
    </row>
  </sheetData>
  <mergeCells count="5">
    <mergeCell ref="N1:Z1"/>
    <mergeCell ref="A1:C1"/>
    <mergeCell ref="D1:G1"/>
    <mergeCell ref="H1:I1"/>
    <mergeCell ref="J1:M1"/>
  </mergeCells>
  <phoneticPr fontId="1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5"/>
  <sheetViews>
    <sheetView workbookViewId="0">
      <selection activeCell="B5" sqref="B5"/>
    </sheetView>
  </sheetViews>
  <sheetFormatPr defaultColWidth="8.88671875" defaultRowHeight="14.4" x14ac:dyDescent="0.3"/>
  <cols>
    <col min="1" max="1" width="21.6640625" style="4" customWidth="1"/>
    <col min="2" max="2" width="23.6640625" style="4" customWidth="1"/>
    <col min="3" max="16384" width="8.88671875" style="4"/>
  </cols>
  <sheetData>
    <row r="1" spans="1:2" ht="32.25" customHeight="1" x14ac:dyDescent="0.3">
      <c r="A1" s="5" t="s">
        <v>46</v>
      </c>
      <c r="B1" s="6" t="str" cm="1">
        <f t="array" aca="1" ref="B1" ca="1">CELL("имяфайла")</f>
        <v>C:\Users\z.radjabmukhamedov\Desktop\[CNT-K23080500.xlsx  GM.xlsx]Лист1</v>
      </c>
    </row>
    <row r="2" spans="1:2" ht="32.25" customHeight="1" x14ac:dyDescent="0.3">
      <c r="A2" s="5" t="s">
        <v>50</v>
      </c>
      <c r="B2" s="7" t="str">
        <f ca="1">LEFT(B1,SEARCH("[",B1,1)-1)&amp;B3</f>
        <v>C:\Users\z.radjabmukhamedov\Desktop\CNT-K23080500</v>
      </c>
    </row>
    <row r="3" spans="1:2" ht="32.25" customHeight="1" x14ac:dyDescent="0.3">
      <c r="A3" s="5" t="s">
        <v>49</v>
      </c>
      <c r="B3" s="8" t="s">
        <v>84</v>
      </c>
    </row>
    <row r="4" spans="1:2" ht="32.25" customHeight="1" x14ac:dyDescent="0.3">
      <c r="A4" s="10" t="s">
        <v>77</v>
      </c>
      <c r="B4" s="11" t="str">
        <f ca="1">LEFT(B1,SEARCH("[",B1,1)-1)&amp;"Справочник курсов.xlsx"</f>
        <v>C:\Users\z.radjabmukhamedov\Desktop\Справочник курсов.xlsx</v>
      </c>
    </row>
    <row r="5" spans="1:2" ht="32.25" customHeight="1" x14ac:dyDescent="0.35">
      <c r="A5" s="4" t="s">
        <v>83</v>
      </c>
      <c r="B5" s="14">
        <v>45226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8C8D-A89F-48EA-A8CD-7E3E7931AD7C}">
  <sheetPr>
    <tabColor rgb="FFC00000"/>
  </sheetPr>
  <dimension ref="A1:C4"/>
  <sheetViews>
    <sheetView workbookViewId="0">
      <selection activeCell="C8" sqref="C8"/>
    </sheetView>
  </sheetViews>
  <sheetFormatPr defaultRowHeight="14.4" x14ac:dyDescent="0.3"/>
  <cols>
    <col min="1" max="1" width="18" bestFit="1" customWidth="1"/>
    <col min="2" max="2" width="17.5546875" bestFit="1" customWidth="1"/>
    <col min="3" max="4" width="24" bestFit="1" customWidth="1"/>
    <col min="5" max="5" width="14.33203125" customWidth="1"/>
    <col min="6" max="6" width="24" bestFit="1" customWidth="1"/>
    <col min="7" max="7" width="13.44140625" customWidth="1"/>
  </cols>
  <sheetData>
    <row r="1" spans="1:3" ht="36" customHeight="1" x14ac:dyDescent="0.3">
      <c r="A1" s="9" t="str">
        <f>IF(COUNT(Курс_USD[])=0,"Обновите курсы валюты в Справочнике","")</f>
        <v/>
      </c>
    </row>
    <row r="2" spans="1:3" s="3" customFormat="1" x14ac:dyDescent="0.3">
      <c r="A2" s="3" t="s">
        <v>47</v>
      </c>
      <c r="B2" s="3" t="s">
        <v>79</v>
      </c>
      <c r="C2" s="2" t="s">
        <v>48</v>
      </c>
    </row>
    <row r="3" spans="1:3" x14ac:dyDescent="0.3">
      <c r="A3" s="13">
        <v>45224</v>
      </c>
      <c r="B3" s="12">
        <v>12199.93</v>
      </c>
      <c r="C3" t="s">
        <v>80</v>
      </c>
    </row>
    <row r="4" spans="1:3" x14ac:dyDescent="0.3">
      <c r="A4" s="13">
        <v>45225</v>
      </c>
      <c r="B4" s="12">
        <v>12195.13</v>
      </c>
    </row>
  </sheetData>
  <phoneticPr fontId="1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t="s">
        <v>28</v>
      </c>
      <c r="B2" t="s">
        <v>30</v>
      </c>
    </row>
    <row r="3" spans="1:2" x14ac:dyDescent="0.3">
      <c r="A3" t="s">
        <v>29</v>
      </c>
      <c r="B3" t="s">
        <v>31</v>
      </c>
    </row>
    <row r="4" spans="1:2" x14ac:dyDescent="0.3">
      <c r="A4" t="s">
        <v>32</v>
      </c>
      <c r="B4" t="s">
        <v>33</v>
      </c>
    </row>
    <row r="5" spans="1:2" x14ac:dyDescent="0.3">
      <c r="A5" t="s">
        <v>34</v>
      </c>
      <c r="B5" t="s">
        <v>35</v>
      </c>
    </row>
    <row r="6" spans="1:2" x14ac:dyDescent="0.3">
      <c r="A6" t="s">
        <v>36</v>
      </c>
      <c r="B6" t="s">
        <v>37</v>
      </c>
    </row>
    <row r="7" spans="1:2" x14ac:dyDescent="0.3">
      <c r="A7" t="s">
        <v>38</v>
      </c>
      <c r="B7" t="s">
        <v>39</v>
      </c>
    </row>
    <row r="8" spans="1:2" x14ac:dyDescent="0.3">
      <c r="A8" t="s">
        <v>40</v>
      </c>
      <c r="B8" t="s">
        <v>41</v>
      </c>
    </row>
    <row r="9" spans="1:2" x14ac:dyDescent="0.3">
      <c r="A9" t="s">
        <v>42</v>
      </c>
      <c r="B9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Путь</vt:lpstr>
      <vt:lpstr>Курс</vt:lpstr>
      <vt:lpstr>Лист2</vt:lpstr>
      <vt:lpstr>ACT_Date</vt:lpstr>
      <vt:lpstr>Rate</vt:lpstr>
      <vt:lpstr>SRC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2023-10-30T14:03:29Z</dcterms:modified>
</cp:coreProperties>
</file>