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EDO CENTRUM RUS NOYABR\"/>
    </mc:Choice>
  </mc:AlternateContent>
  <xr:revisionPtr revIDLastSave="0" documentId="13_ncr:1_{56A0632D-70C0-468B-A81B-50FF56CD69F1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'Centrum'!$A$1:$V$51</definedName>
    <definedName name="ExternalData_1" localSheetId="3" hidden="1">Курс!$A$5:$D$26</definedName>
    <definedName name="ExternalData_1" localSheetId="0" hidden="1">Лист1!$A$2:$Z$69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5" l="1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<sst xmlns="http://schemas.openxmlformats.org/spreadsheetml/2006/main" count="1765" uniqueCount="275">
  <si>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</si>
  <si>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</si>
  <si>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</si>
  <si>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</si>
  <si>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</si>
  <si>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</si>
  <si>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</si>
  <si>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</si>
  <si>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</si>
  <si>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</si>
  <si>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</si>
  <si>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</si>
  <si>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</si>
  <si>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</si>
  <si>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</si>
  <si>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</si>
  <si>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</si>
  <si>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</si>
  <si>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</si>
  <si>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</si>
  <si>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</si>
  <si>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</si>
  <si>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</si>
  <si>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</si>
  <si>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</si>
  <si>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</si>
  <si>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</si>
  <si>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</si>
  <si>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</si>
  <si>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</si>
  <si>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</si>
  <si>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</si>
  <si>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</si>
  <si>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</si>
  <si>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</si>
  <si>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</si>
  <si>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</si>
  <si>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</si>
  <si>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</si>
  <si>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</si>
  <si>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</si>
  <si>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</si>
  <si>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</si>
  <si>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</si>
  <si>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</si>
  <si>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</si>
  <si>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</si>
  <si>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</si>
  <si>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</si>
  <si>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</si>
  <si>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</si>
  <si>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</si>
  <si>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</si>
  <si>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</si>
  <si>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</si>
  <si>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</si>
  <si>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</si>
  <si>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</si>
  <si>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</si>
  <si>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</si>
  <si>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</si>
  <si>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</si>
  <si>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</si>
  <si>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</si>
  <si>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</si>
  <si>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</si>
  <si>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</si>
  <si>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</si>
  <si>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</si>
  <si>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</si>
  <si>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</si>
  <si>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</si>
  <si>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</si>
  <si>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</si>
  <si>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</si>
  <si>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</si>
  <si>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</si>
  <si>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</si>
  <si>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</si>
  <si>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</si>
  <si>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</si>
  <si>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</si>
  <si>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</si>
  <si>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</si>
  <si>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</si>
  <si>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</si>
  <si>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</si>
  <si>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</si>
  <si>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</si>
  <si>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</si>
  <si>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</si>
  <si>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</si>
  <si>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</si>
  <si>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</si>
  <si>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</si>
  <si>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</si>
  <si>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</si>
  <si>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</si>
  <si>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</si>
  <si>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</si>
  <si>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</si>
  <si>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</si>
  <si>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</si>
  <si>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</si>
  <si>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</si>
  <si>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</si>
  <si>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</si>
  <si>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</si>
  <si>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</si>
  <si>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</si>
  <si>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</si>
  <si>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</si>
  <si>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</si>
  <si>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</si>
  <si>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</si>
  <si>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CNT -FS230001670.xls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</si>
  <si>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</si>
  <si>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</si>
  <si>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</si>
  <si>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</si>
  <si>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</si>
  <si>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</si>
  <si>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</si>
  <si>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</si>
  <si>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</si>
  <si>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</si>
  <si>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</si>
  <si>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</si>
  <si>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</si>
  <si>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</si>
  <si>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</si>
  <si>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</si>
  <si>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</si>
  <si>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</si>
  <si>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</si>
  <si>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</si>
  <si>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</si>
  <si>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</si>
  <si>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</si>
  <si>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</si>
  <si>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</si>
  <si>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</si>
  <si>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</si>
  <si>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</si>
  <si>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</si>
  <si>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</si>
  <si>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</si>
  <si>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</si>
  <si>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</si>
  <si>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</si>
  <si>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</si>
  <si>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</si>
  <si>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</si>
  <si>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</si>
  <si>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</si>
  <si>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</si>
  <si>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</si>
  <si>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</si>
  <si>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</si>
  <si>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</si>
  <si>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</si>
  <si>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</si>
  <si>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</si>
  <si>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</si>
  <si>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</si>
  <si>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</si>
  <si>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</si>
  <si>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</si>
  <si>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</si>
  <si>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</si>
  <si>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</si>
  <si>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</si>
  <si>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</si>
  <si>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</si>
  <si>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</si>
  <si>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</si>
  <si>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</si>
  <si>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</si>
  <si>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</si>
  <si>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</si>
  <si>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</si>
  <si>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</si>
  <si>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</si>
  <si>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</si>
  <si>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</si>
  <si>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</si>
  <si>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</si>
  <si>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</si>
  <si>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</si>
  <si>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</si>
  <si>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</si>
  <si>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</si>
  <si>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</si>
  <si>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</si>
  <si>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</si>
  <si>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</si>
  <si>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</si>
  <si>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</si>
  <si>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</si>
  <si>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UZL-UZA-01 от 01.08.2022г</t>
  </si>
  <si>
    <t>CENTRUM AVIATION FZCO
Доп-4</t>
  </si>
  <si>
    <t>KR</t>
  </si>
  <si>
    <t>GM KOREA</t>
  </si>
  <si>
    <t>TEMU7225895</t>
  </si>
  <si>
    <t>TGHU9811460</t>
  </si>
  <si>
    <t>TEMU6781061</t>
  </si>
  <si>
    <t>CBHU8628736</t>
  </si>
  <si>
    <t>AXIU1632317</t>
  </si>
  <si>
    <t>TGHU9521028</t>
  </si>
  <si>
    <t>TEMU7229782</t>
  </si>
  <si>
    <t>TGHU9322480</t>
  </si>
  <si>
    <t>TEMU7233231</t>
  </si>
  <si>
    <t>ZONU8075613</t>
  </si>
  <si>
    <t>CLHU9061420</t>
  </si>
  <si>
    <t>WEDU8270828</t>
  </si>
  <si>
    <t>CCLU6982592</t>
  </si>
  <si>
    <t>CCLU6909781</t>
  </si>
  <si>
    <t>CBHU8614964</t>
  </si>
  <si>
    <t>CAIU8328596</t>
  </si>
  <si>
    <t>WSCU9574623</t>
  </si>
  <si>
    <t>TCKU9142630</t>
  </si>
  <si>
    <t>CAIU8343800</t>
  </si>
  <si>
    <t>TCNU9499452</t>
  </si>
  <si>
    <t>CAIU8135344</t>
  </si>
  <si>
    <t>AMFU8853169</t>
  </si>
  <si>
    <t>ZONU7810708</t>
  </si>
  <si>
    <t>TDRU5612612</t>
  </si>
  <si>
    <t>HDMU6430588</t>
  </si>
  <si>
    <t>WSCU7250435</t>
  </si>
  <si>
    <t>TGHU8981498</t>
  </si>
  <si>
    <t>KKFU7583572</t>
  </si>
  <si>
    <t>ZONU8004902</t>
  </si>
  <si>
    <t>TTNU9396689</t>
  </si>
  <si>
    <t>GESU5320172</t>
  </si>
  <si>
    <t>TCNU9684358</t>
  </si>
  <si>
    <t>GESU6229262</t>
  </si>
  <si>
    <t>HDMU6751084</t>
  </si>
  <si>
    <t>TSTU0525764</t>
  </si>
  <si>
    <t>CAIU8629223</t>
  </si>
  <si>
    <t>CAIU8332662</t>
  </si>
  <si>
    <t>BMOU4617461</t>
  </si>
  <si>
    <t>TCNU9132148</t>
  </si>
  <si>
    <t>CAIU8317272</t>
  </si>
  <si>
    <t>BMOU4444875</t>
  </si>
  <si>
    <t>BMOU4385330</t>
  </si>
  <si>
    <t>TDRU0185117</t>
  </si>
  <si>
    <t>BMOU4138237</t>
  </si>
  <si>
    <t>TRLU7390628</t>
  </si>
  <si>
    <t>FCIU9169049</t>
  </si>
  <si>
    <t>CCLU7023627</t>
  </si>
  <si>
    <t>CBHU8805148</t>
  </si>
  <si>
    <t>CBHU8856295</t>
  </si>
  <si>
    <t>CCLU7209099</t>
  </si>
  <si>
    <t>DFSU6375477</t>
  </si>
  <si>
    <t>APHU6359170</t>
  </si>
  <si>
    <t>HDMU6824010</t>
  </si>
  <si>
    <t>TDRU9742358</t>
  </si>
  <si>
    <t>FCIU8663294</t>
  </si>
  <si>
    <t>DFSU6171128</t>
  </si>
  <si>
    <t>FCIU8536957</t>
  </si>
  <si>
    <t>DFSU6658693</t>
  </si>
  <si>
    <t>TRLU6635346</t>
  </si>
  <si>
    <t>CCLU7146600</t>
  </si>
  <si>
    <t>OOLU8622250</t>
  </si>
  <si>
    <t>CBHU8767557</t>
  </si>
  <si>
    <t>BMOU4268842</t>
  </si>
  <si>
    <t>CAIU9016144</t>
  </si>
  <si>
    <t>FCIU9168968</t>
  </si>
  <si>
    <t>TJAUZ37511A01</t>
  </si>
  <si>
    <t>TJAUZ37512A01</t>
  </si>
  <si>
    <t>INCHEON (FOB P-D)</t>
  </si>
  <si>
    <t>CRLKS23090101</t>
  </si>
  <si>
    <t>FSIMPUAN406335</t>
  </si>
  <si>
    <t>CRLKS23090102</t>
  </si>
  <si>
    <t>CNT-CKCNRF057-2-CR122-129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</si>
</sst>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69" tableType="queryTable" totalsRowShown="0" headerRowDxfId="91" dataDxfId="90" tableBorderDxfId="89">
  <autoFilter ref="A2:Z69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62" dataDxfId="61">
  <autoFilter ref="A1:V51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26" tableType="queryTable" totalsRowShown="0" headerRowDxfId="33">
  <autoFilter ref="A5:D26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69"/>
  <sheetViews>
    <sheetView tabSelected="1" zoomScale="80" zoomScaleNormal="80" workbookViewId="0">
      <selection activeCell="A5" sqref="A5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3.4414062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bestFit="1" customWidth="1"/>
    <col min="14" max="14" width="17.88671875" bestFit="1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53">
        <v>488</v>
      </c>
      <c r="B1" s="53"/>
      <c r="C1" s="53"/>
      <c r="D1" s="54" t="str">
        <f>Z5</f>
        <v>CNT-CKCNRF057-2-CR122-129</v>
      </c>
      <c r="E1" s="54"/>
      <c r="F1" s="54"/>
      <c r="G1" s="54"/>
      <c r="H1" s="55">
        <v>45245</v>
      </c>
      <c r="I1" s="55"/>
      <c r="J1" s="56" t="s">
        <v>199</v>
      </c>
      <c r="K1" s="57"/>
      <c r="L1" s="57"/>
      <c r="M1" s="58"/>
      <c r="N1" s="50" t="s">
        <v>0</v>
      </c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</row>
    <row r="2" spans="1:26" x14ac:dyDescent="0.3">
      <c r="A2" s="27" t="s">
        <v>78</v>
      </c>
      <c r="B2" s="27" t="s">
        <v>79</v>
      </c>
      <c r="C2" s="27" t="s">
        <v>80</v>
      </c>
      <c r="D2" s="27" t="s">
        <v>81</v>
      </c>
      <c r="E2" s="27" t="s">
        <v>82</v>
      </c>
      <c r="F2" s="27" t="s">
        <v>83</v>
      </c>
      <c r="G2" s="27" t="s">
        <v>84</v>
      </c>
      <c r="H2" s="27" t="s">
        <v>85</v>
      </c>
      <c r="I2" s="27" t="s">
        <v>86</v>
      </c>
      <c r="J2" s="27" t="s">
        <v>87</v>
      </c>
      <c r="K2" s="27" t="s">
        <v>88</v>
      </c>
      <c r="L2" s="27" t="s">
        <v>89</v>
      </c>
      <c r="M2" s="27" t="s">
        <v>90</v>
      </c>
      <c r="N2" s="27" t="s">
        <v>91</v>
      </c>
      <c r="O2" s="27" t="s">
        <v>92</v>
      </c>
      <c r="P2" s="27" t="s">
        <v>93</v>
      </c>
      <c r="Q2" s="27" t="s">
        <v>94</v>
      </c>
      <c r="R2" s="27" t="s">
        <v>95</v>
      </c>
      <c r="S2" s="27" t="s">
        <v>96</v>
      </c>
      <c r="T2" s="27" t="s">
        <v>97</v>
      </c>
      <c r="U2" s="27" t="s">
        <v>98</v>
      </c>
      <c r="V2" s="27" t="s">
        <v>99</v>
      </c>
      <c r="W2" s="27" t="s">
        <v>100</v>
      </c>
      <c r="X2" s="27" t="s">
        <v>101</v>
      </c>
      <c r="Y2" s="27" t="s">
        <v>102</v>
      </c>
      <c r="Z2" s="27" t="s">
        <v>103</v>
      </c>
    </row>
    <row r="3" spans="1:26" s="36" customFormat="1" ht="60.6" x14ac:dyDescent="0.3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3">
      <c r="A4" s="37" t="s">
        <v>27</v>
      </c>
      <c r="B4" s="41"/>
      <c r="C4" s="41"/>
      <c r="D4" s="41"/>
      <c r="E4" s="41"/>
      <c r="F4" s="41"/>
      <c r="G4" s="38"/>
      <c r="H4" s="41"/>
      <c r="I4" s="37"/>
      <c r="J4" s="39"/>
      <c r="K4" s="39"/>
      <c r="L4" s="41"/>
      <c r="M4" s="41"/>
      <c r="N4" s="41"/>
      <c r="O4" s="40"/>
      <c r="P4" s="40"/>
      <c r="Q4" s="41"/>
      <c r="R4" s="39"/>
      <c r="S4" s="39"/>
      <c r="T4" s="39">
        <v>705250</v>
      </c>
      <c r="U4" s="40">
        <v>45245</v>
      </c>
      <c r="V4" s="39">
        <v>12289.98</v>
      </c>
      <c r="W4" s="39"/>
      <c r="X4" s="41"/>
      <c r="Y4" s="39">
        <v>8667508395</v>
      </c>
      <c r="Z4" s="37"/>
    </row>
    <row r="5" spans="1:26" ht="36.6" x14ac:dyDescent="0.3">
      <c r="A5" s="37">
        <v>1</v>
      </c>
      <c r="B5" s="41" t="s">
        <v>200</v>
      </c>
      <c r="C5" s="41" t="s">
        <v>201</v>
      </c>
      <c r="D5" s="41" t="s">
        <v>203</v>
      </c>
      <c r="E5" s="41" t="s">
        <v>202</v>
      </c>
      <c r="F5" s="41" t="s">
        <v>268</v>
      </c>
      <c r="G5" s="38">
        <v>211576.07999999987</v>
      </c>
      <c r="H5" s="41" t="s">
        <v>40</v>
      </c>
      <c r="I5" s="37">
        <v>64.370999999999995</v>
      </c>
      <c r="J5" s="39">
        <v>17063</v>
      </c>
      <c r="K5" s="39" t="s">
        <v>45</v>
      </c>
      <c r="L5" s="41" t="s">
        <v>270</v>
      </c>
      <c r="M5" s="41" t="s">
        <v>271</v>
      </c>
      <c r="N5" s="41" t="s">
        <v>272</v>
      </c>
      <c r="O5" s="40">
        <v>45187</v>
      </c>
      <c r="P5" s="40">
        <v>45236</v>
      </c>
      <c r="Q5" s="41" t="s">
        <v>46</v>
      </c>
      <c r="R5" s="39">
        <v>10850</v>
      </c>
      <c r="S5" s="39">
        <v>0</v>
      </c>
      <c r="T5" s="39">
        <v>10850</v>
      </c>
      <c r="U5" s="40">
        <v>45245</v>
      </c>
      <c r="V5" s="39">
        <v>12289.98</v>
      </c>
      <c r="W5" s="39">
        <v>133346283</v>
      </c>
      <c r="X5" s="41">
        <v>0</v>
      </c>
      <c r="Y5" s="39">
        <v>133346283</v>
      </c>
      <c r="Z5" s="37" t="s">
        <v>274</v>
      </c>
    </row>
    <row r="6" spans="1:26" s="4" customFormat="1" ht="36.6" x14ac:dyDescent="0.3">
      <c r="A6" s="37">
        <v>2</v>
      </c>
      <c r="B6" s="41" t="s">
        <v>200</v>
      </c>
      <c r="C6" s="41" t="s">
        <v>201</v>
      </c>
      <c r="D6" s="41" t="s">
        <v>204</v>
      </c>
      <c r="E6" s="41" t="s">
        <v>202</v>
      </c>
      <c r="F6" s="41" t="s">
        <v>268</v>
      </c>
      <c r="G6" s="38">
        <v>61791.44000000025</v>
      </c>
      <c r="H6" s="41" t="s">
        <v>40</v>
      </c>
      <c r="I6" s="37">
        <v>66.138999999999996</v>
      </c>
      <c r="J6" s="39">
        <v>15506</v>
      </c>
      <c r="K6" s="39" t="s">
        <v>45</v>
      </c>
      <c r="L6" s="41" t="s">
        <v>270</v>
      </c>
      <c r="M6" s="41" t="s">
        <v>271</v>
      </c>
      <c r="N6" s="41" t="s">
        <v>272</v>
      </c>
      <c r="O6" s="40">
        <v>45187</v>
      </c>
      <c r="P6" s="40">
        <v>45236</v>
      </c>
      <c r="Q6" s="41" t="s">
        <v>46</v>
      </c>
      <c r="R6" s="39">
        <v>10850</v>
      </c>
      <c r="S6" s="39">
        <v>0</v>
      </c>
      <c r="T6" s="39">
        <v>10850</v>
      </c>
      <c r="U6" s="40">
        <v>45245</v>
      </c>
      <c r="V6" s="39">
        <v>12289.98</v>
      </c>
      <c r="W6" s="39">
        <v>133346283</v>
      </c>
      <c r="X6" s="41">
        <v>0</v>
      </c>
      <c r="Y6" s="39">
        <v>133346283</v>
      </c>
      <c r="Z6" s="37" t="s">
        <v>274</v>
      </c>
    </row>
    <row r="7" spans="1:26" s="4" customFormat="1" ht="36.6" x14ac:dyDescent="0.3">
      <c r="A7" s="37">
        <v>3</v>
      </c>
      <c r="B7" s="41" t="s">
        <v>200</v>
      </c>
      <c r="C7" s="41" t="s">
        <v>201</v>
      </c>
      <c r="D7" s="41" t="s">
        <v>205</v>
      </c>
      <c r="E7" s="41" t="s">
        <v>202</v>
      </c>
      <c r="F7" s="41" t="s">
        <v>268</v>
      </c>
      <c r="G7" s="38">
        <v>238630.43999999989</v>
      </c>
      <c r="H7" s="41" t="s">
        <v>40</v>
      </c>
      <c r="I7" s="37">
        <v>68.269000000000005</v>
      </c>
      <c r="J7" s="39">
        <v>20455</v>
      </c>
      <c r="K7" s="39" t="s">
        <v>45</v>
      </c>
      <c r="L7" s="41" t="s">
        <v>270</v>
      </c>
      <c r="M7" s="41" t="s">
        <v>271</v>
      </c>
      <c r="N7" s="41" t="s">
        <v>272</v>
      </c>
      <c r="O7" s="40">
        <v>45187</v>
      </c>
      <c r="P7" s="40">
        <v>45243</v>
      </c>
      <c r="Q7" s="41" t="s">
        <v>46</v>
      </c>
      <c r="R7" s="39">
        <v>10850</v>
      </c>
      <c r="S7" s="39">
        <v>0</v>
      </c>
      <c r="T7" s="39">
        <v>10850</v>
      </c>
      <c r="U7" s="40">
        <v>45245</v>
      </c>
      <c r="V7" s="39">
        <v>12289.98</v>
      </c>
      <c r="W7" s="39">
        <v>133346283</v>
      </c>
      <c r="X7" s="41">
        <v>0</v>
      </c>
      <c r="Y7" s="39">
        <v>133346283</v>
      </c>
      <c r="Z7" s="37" t="s">
        <v>274</v>
      </c>
    </row>
    <row r="8" spans="1:26" ht="36.6" x14ac:dyDescent="0.3">
      <c r="A8" s="37">
        <v>4</v>
      </c>
      <c r="B8" s="41" t="s">
        <v>200</v>
      </c>
      <c r="C8" s="41" t="s">
        <v>201</v>
      </c>
      <c r="D8" s="41" t="s">
        <v>206</v>
      </c>
      <c r="E8" s="41" t="s">
        <v>202</v>
      </c>
      <c r="F8" s="41" t="s">
        <v>268</v>
      </c>
      <c r="G8" s="38">
        <v>38244.719999999972</v>
      </c>
      <c r="H8" s="41" t="s">
        <v>40</v>
      </c>
      <c r="I8" s="37">
        <v>67.825000000000003</v>
      </c>
      <c r="J8" s="39">
        <v>9281</v>
      </c>
      <c r="K8" s="39" t="s">
        <v>45</v>
      </c>
      <c r="L8" s="41" t="s">
        <v>270</v>
      </c>
      <c r="M8" s="41" t="s">
        <v>271</v>
      </c>
      <c r="N8" s="41" t="s">
        <v>272</v>
      </c>
      <c r="O8" s="40">
        <v>45187</v>
      </c>
      <c r="P8" s="40">
        <v>45239</v>
      </c>
      <c r="Q8" s="41" t="s">
        <v>46</v>
      </c>
      <c r="R8" s="39">
        <v>10850</v>
      </c>
      <c r="S8" s="39">
        <v>0</v>
      </c>
      <c r="T8" s="39">
        <v>10850</v>
      </c>
      <c r="U8" s="40">
        <v>45245</v>
      </c>
      <c r="V8" s="39">
        <v>12289.98</v>
      </c>
      <c r="W8" s="39">
        <v>133346283</v>
      </c>
      <c r="X8" s="41">
        <v>0</v>
      </c>
      <c r="Y8" s="39">
        <v>133346283</v>
      </c>
      <c r="Z8" s="37" t="s">
        <v>274</v>
      </c>
    </row>
    <row r="9" spans="1:26" ht="36.6" x14ac:dyDescent="0.3">
      <c r="A9" s="37">
        <v>5</v>
      </c>
      <c r="B9" s="41" t="s">
        <v>200</v>
      </c>
      <c r="C9" s="41" t="s">
        <v>201</v>
      </c>
      <c r="D9" s="41" t="s">
        <v>207</v>
      </c>
      <c r="E9" s="41" t="s">
        <v>202</v>
      </c>
      <c r="F9" s="41" t="s">
        <v>268</v>
      </c>
      <c r="G9" s="38">
        <v>54781.700000000004</v>
      </c>
      <c r="H9" s="41" t="s">
        <v>40</v>
      </c>
      <c r="I9" s="37">
        <v>66.906999999999996</v>
      </c>
      <c r="J9" s="39">
        <v>12688</v>
      </c>
      <c r="K9" s="39" t="s">
        <v>45</v>
      </c>
      <c r="L9" s="41" t="s">
        <v>270</v>
      </c>
      <c r="M9" s="41" t="s">
        <v>271</v>
      </c>
      <c r="N9" s="41" t="s">
        <v>272</v>
      </c>
      <c r="O9" s="40">
        <v>45187</v>
      </c>
      <c r="P9" s="40">
        <v>45243</v>
      </c>
      <c r="Q9" s="41" t="s">
        <v>46</v>
      </c>
      <c r="R9" s="39">
        <v>10850</v>
      </c>
      <c r="S9" s="39">
        <v>0</v>
      </c>
      <c r="T9" s="39">
        <v>10850</v>
      </c>
      <c r="U9" s="40">
        <v>45245</v>
      </c>
      <c r="V9" s="39">
        <v>12289.98</v>
      </c>
      <c r="W9" s="39">
        <v>133346283</v>
      </c>
      <c r="X9" s="41">
        <v>0</v>
      </c>
      <c r="Y9" s="39">
        <v>133346283</v>
      </c>
      <c r="Z9" s="37" t="s">
        <v>274</v>
      </c>
    </row>
    <row r="10" spans="1:26" ht="36.6" x14ac:dyDescent="0.3">
      <c r="A10" s="37">
        <v>6</v>
      </c>
      <c r="B10" s="41" t="s">
        <v>200</v>
      </c>
      <c r="C10" s="41" t="s">
        <v>201</v>
      </c>
      <c r="D10" s="41" t="s">
        <v>208</v>
      </c>
      <c r="E10" s="41" t="s">
        <v>202</v>
      </c>
      <c r="F10" s="41" t="s">
        <v>268</v>
      </c>
      <c r="G10" s="38">
        <v>227681.44000000006</v>
      </c>
      <c r="H10" s="41" t="s">
        <v>40</v>
      </c>
      <c r="I10" s="37">
        <v>68.234999999999999</v>
      </c>
      <c r="J10" s="39">
        <v>19709</v>
      </c>
      <c r="K10" s="39" t="s">
        <v>45</v>
      </c>
      <c r="L10" s="41" t="s">
        <v>270</v>
      </c>
      <c r="M10" s="41" t="s">
        <v>271</v>
      </c>
      <c r="N10" s="41" t="s">
        <v>272</v>
      </c>
      <c r="O10" s="40">
        <v>45187</v>
      </c>
      <c r="P10" s="40">
        <v>45243</v>
      </c>
      <c r="Q10" s="41" t="s">
        <v>46</v>
      </c>
      <c r="R10" s="39">
        <v>10850</v>
      </c>
      <c r="S10" s="39">
        <v>0</v>
      </c>
      <c r="T10" s="39">
        <v>10850</v>
      </c>
      <c r="U10" s="40">
        <v>45245</v>
      </c>
      <c r="V10" s="39">
        <v>12289.98</v>
      </c>
      <c r="W10" s="39">
        <v>133346283</v>
      </c>
      <c r="X10" s="41">
        <v>0</v>
      </c>
      <c r="Y10" s="39">
        <v>133346283</v>
      </c>
      <c r="Z10" s="37" t="s">
        <v>274</v>
      </c>
    </row>
    <row r="11" spans="1:26" ht="36.6" x14ac:dyDescent="0.3">
      <c r="A11" s="37">
        <v>7</v>
      </c>
      <c r="B11" s="41" t="s">
        <v>200</v>
      </c>
      <c r="C11" s="41" t="s">
        <v>201</v>
      </c>
      <c r="D11" s="41" t="s">
        <v>209</v>
      </c>
      <c r="E11" s="41" t="s">
        <v>202</v>
      </c>
      <c r="F11" s="41" t="s">
        <v>268</v>
      </c>
      <c r="G11" s="38">
        <v>63797.419999999911</v>
      </c>
      <c r="H11" s="41" t="s">
        <v>40</v>
      </c>
      <c r="I11" s="37">
        <v>65.852000000000004</v>
      </c>
      <c r="J11" s="39">
        <v>11992</v>
      </c>
      <c r="K11" s="39" t="s">
        <v>45</v>
      </c>
      <c r="L11" s="41" t="s">
        <v>270</v>
      </c>
      <c r="M11" s="41" t="s">
        <v>271</v>
      </c>
      <c r="N11" s="41" t="s">
        <v>272</v>
      </c>
      <c r="O11" s="40">
        <v>45187</v>
      </c>
      <c r="P11" s="40">
        <v>45243</v>
      </c>
      <c r="Q11" s="41" t="s">
        <v>46</v>
      </c>
      <c r="R11" s="39">
        <v>10850</v>
      </c>
      <c r="S11" s="39">
        <v>0</v>
      </c>
      <c r="T11" s="39">
        <v>10850</v>
      </c>
      <c r="U11" s="40">
        <v>45245</v>
      </c>
      <c r="V11" s="39">
        <v>12289.98</v>
      </c>
      <c r="W11" s="39">
        <v>133346283</v>
      </c>
      <c r="X11" s="41">
        <v>0</v>
      </c>
      <c r="Y11" s="39">
        <v>133346283</v>
      </c>
      <c r="Z11" s="37" t="s">
        <v>274</v>
      </c>
    </row>
    <row r="12" spans="1:26" ht="36.6" x14ac:dyDescent="0.3">
      <c r="A12" s="37">
        <v>8</v>
      </c>
      <c r="B12" s="41" t="s">
        <v>200</v>
      </c>
      <c r="C12" s="41" t="s">
        <v>201</v>
      </c>
      <c r="D12" s="41" t="s">
        <v>210</v>
      </c>
      <c r="E12" s="41" t="s">
        <v>202</v>
      </c>
      <c r="F12" s="41" t="s">
        <v>268</v>
      </c>
      <c r="G12" s="38">
        <v>23155.139999999996</v>
      </c>
      <c r="H12" s="41" t="s">
        <v>40</v>
      </c>
      <c r="I12" s="37">
        <v>65.084999999999994</v>
      </c>
      <c r="J12" s="39">
        <v>4040</v>
      </c>
      <c r="K12" s="39" t="s">
        <v>45</v>
      </c>
      <c r="L12" s="41" t="s">
        <v>270</v>
      </c>
      <c r="M12" s="41" t="s">
        <v>271</v>
      </c>
      <c r="N12" s="41" t="s">
        <v>272</v>
      </c>
      <c r="O12" s="40">
        <v>45187</v>
      </c>
      <c r="P12" s="40">
        <v>45236</v>
      </c>
      <c r="Q12" s="41" t="s">
        <v>46</v>
      </c>
      <c r="R12" s="39">
        <v>10850</v>
      </c>
      <c r="S12" s="39">
        <v>0</v>
      </c>
      <c r="T12" s="39">
        <v>10850</v>
      </c>
      <c r="U12" s="40">
        <v>45245</v>
      </c>
      <c r="V12" s="39">
        <v>12289.98</v>
      </c>
      <c r="W12" s="39">
        <v>133346283</v>
      </c>
      <c r="X12" s="41">
        <v>0</v>
      </c>
      <c r="Y12" s="39">
        <v>133346283</v>
      </c>
      <c r="Z12" s="37" t="s">
        <v>274</v>
      </c>
    </row>
    <row r="13" spans="1:26" ht="36.6" x14ac:dyDescent="0.3">
      <c r="A13" s="37">
        <v>9</v>
      </c>
      <c r="B13" s="41" t="s">
        <v>200</v>
      </c>
      <c r="C13" s="41" t="s">
        <v>201</v>
      </c>
      <c r="D13" s="41" t="s">
        <v>211</v>
      </c>
      <c r="E13" s="41" t="s">
        <v>202</v>
      </c>
      <c r="F13" s="41" t="s">
        <v>268</v>
      </c>
      <c r="G13" s="38">
        <v>77149.979999999981</v>
      </c>
      <c r="H13" s="41" t="s">
        <v>40</v>
      </c>
      <c r="I13" s="37">
        <v>63.42</v>
      </c>
      <c r="J13" s="39">
        <v>10128</v>
      </c>
      <c r="K13" s="39" t="s">
        <v>45</v>
      </c>
      <c r="L13" s="41" t="s">
        <v>270</v>
      </c>
      <c r="M13" s="41" t="s">
        <v>271</v>
      </c>
      <c r="N13" s="41" t="s">
        <v>272</v>
      </c>
      <c r="O13" s="40">
        <v>45187</v>
      </c>
      <c r="P13" s="40">
        <v>45239</v>
      </c>
      <c r="Q13" s="41" t="s">
        <v>46</v>
      </c>
      <c r="R13" s="39">
        <v>10850</v>
      </c>
      <c r="S13" s="39">
        <v>0</v>
      </c>
      <c r="T13" s="39">
        <v>10850</v>
      </c>
      <c r="U13" s="40">
        <v>45245</v>
      </c>
      <c r="V13" s="39">
        <v>12289.98</v>
      </c>
      <c r="W13" s="39">
        <v>133346283</v>
      </c>
      <c r="X13" s="41">
        <v>0</v>
      </c>
      <c r="Y13" s="39">
        <v>133346283</v>
      </c>
      <c r="Z13" s="37" t="s">
        <v>274</v>
      </c>
    </row>
    <row r="14" spans="1:26" ht="36.6" x14ac:dyDescent="0.3">
      <c r="A14" s="37">
        <v>10</v>
      </c>
      <c r="B14" s="41" t="s">
        <v>200</v>
      </c>
      <c r="C14" s="41" t="s">
        <v>201</v>
      </c>
      <c r="D14" s="41" t="s">
        <v>212</v>
      </c>
      <c r="E14" s="41" t="s">
        <v>202</v>
      </c>
      <c r="F14" s="41" t="s">
        <v>268</v>
      </c>
      <c r="G14" s="38">
        <v>105340.98999999938</v>
      </c>
      <c r="H14" s="41" t="s">
        <v>40</v>
      </c>
      <c r="I14" s="37">
        <v>67.421000000000006</v>
      </c>
      <c r="J14" s="39">
        <v>18953</v>
      </c>
      <c r="K14" s="39" t="s">
        <v>45</v>
      </c>
      <c r="L14" s="41" t="s">
        <v>270</v>
      </c>
      <c r="M14" s="41" t="s">
        <v>271</v>
      </c>
      <c r="N14" s="41" t="s">
        <v>272</v>
      </c>
      <c r="O14" s="40">
        <v>45187</v>
      </c>
      <c r="P14" s="40">
        <v>45239</v>
      </c>
      <c r="Q14" s="41" t="s">
        <v>46</v>
      </c>
      <c r="R14" s="39">
        <v>10850</v>
      </c>
      <c r="S14" s="39">
        <v>0</v>
      </c>
      <c r="T14" s="39">
        <v>10850</v>
      </c>
      <c r="U14" s="40">
        <v>45245</v>
      </c>
      <c r="V14" s="39">
        <v>12289.98</v>
      </c>
      <c r="W14" s="39">
        <v>133346283</v>
      </c>
      <c r="X14" s="41">
        <v>0</v>
      </c>
      <c r="Y14" s="39">
        <v>133346283</v>
      </c>
      <c r="Z14" s="37" t="s">
        <v>274</v>
      </c>
    </row>
    <row r="15" spans="1:26" ht="36.6" x14ac:dyDescent="0.3">
      <c r="A15" s="37">
        <v>11</v>
      </c>
      <c r="B15" s="41" t="s">
        <v>200</v>
      </c>
      <c r="C15" s="41" t="s">
        <v>201</v>
      </c>
      <c r="D15" s="41" t="s">
        <v>213</v>
      </c>
      <c r="E15" s="41" t="s">
        <v>202</v>
      </c>
      <c r="F15" s="41" t="s">
        <v>268</v>
      </c>
      <c r="G15" s="38">
        <v>59944.880000000026</v>
      </c>
      <c r="H15" s="41" t="s">
        <v>40</v>
      </c>
      <c r="I15" s="37">
        <v>68.213999999999999</v>
      </c>
      <c r="J15" s="39">
        <v>13788</v>
      </c>
      <c r="K15" s="39" t="s">
        <v>45</v>
      </c>
      <c r="L15" s="41" t="s">
        <v>270</v>
      </c>
      <c r="M15" s="41" t="s">
        <v>271</v>
      </c>
      <c r="N15" s="41" t="s">
        <v>272</v>
      </c>
      <c r="O15" s="40">
        <v>45187</v>
      </c>
      <c r="P15" s="40">
        <v>45243</v>
      </c>
      <c r="Q15" s="41" t="s">
        <v>46</v>
      </c>
      <c r="R15" s="39">
        <v>10850</v>
      </c>
      <c r="S15" s="39">
        <v>0</v>
      </c>
      <c r="T15" s="39">
        <v>10850</v>
      </c>
      <c r="U15" s="40">
        <v>45245</v>
      </c>
      <c r="V15" s="39">
        <v>12289.98</v>
      </c>
      <c r="W15" s="39">
        <v>133346283</v>
      </c>
      <c r="X15" s="41">
        <v>0</v>
      </c>
      <c r="Y15" s="39">
        <v>133346283</v>
      </c>
      <c r="Z15" s="37" t="s">
        <v>274</v>
      </c>
    </row>
    <row r="16" spans="1:26" ht="36.6" x14ac:dyDescent="0.3">
      <c r="A16" s="37">
        <v>12</v>
      </c>
      <c r="B16" s="41" t="s">
        <v>200</v>
      </c>
      <c r="C16" s="41" t="s">
        <v>201</v>
      </c>
      <c r="D16" s="41" t="s">
        <v>214</v>
      </c>
      <c r="E16" s="41" t="s">
        <v>202</v>
      </c>
      <c r="F16" s="41" t="s">
        <v>268</v>
      </c>
      <c r="G16" s="38">
        <v>231532.20000000022</v>
      </c>
      <c r="H16" s="41" t="s">
        <v>40</v>
      </c>
      <c r="I16" s="37">
        <v>66.927999999999997</v>
      </c>
      <c r="J16" s="39">
        <v>17402</v>
      </c>
      <c r="K16" s="39" t="s">
        <v>45</v>
      </c>
      <c r="L16" s="41" t="s">
        <v>270</v>
      </c>
      <c r="M16" s="41" t="s">
        <v>271</v>
      </c>
      <c r="N16" s="41" t="s">
        <v>272</v>
      </c>
      <c r="O16" s="40">
        <v>45187</v>
      </c>
      <c r="P16" s="40">
        <v>45236</v>
      </c>
      <c r="Q16" s="41" t="s">
        <v>46</v>
      </c>
      <c r="R16" s="39">
        <v>10850</v>
      </c>
      <c r="S16" s="39">
        <v>0</v>
      </c>
      <c r="T16" s="39">
        <v>10850</v>
      </c>
      <c r="U16" s="40">
        <v>45245</v>
      </c>
      <c r="V16" s="39">
        <v>12289.98</v>
      </c>
      <c r="W16" s="39">
        <v>133346283</v>
      </c>
      <c r="X16" s="41">
        <v>0</v>
      </c>
      <c r="Y16" s="39">
        <v>133346283</v>
      </c>
      <c r="Z16" s="37" t="s">
        <v>274</v>
      </c>
    </row>
    <row r="17" spans="1:26" ht="36.6" x14ac:dyDescent="0.3">
      <c r="A17" s="37">
        <v>13</v>
      </c>
      <c r="B17" s="41" t="s">
        <v>200</v>
      </c>
      <c r="C17" s="41" t="s">
        <v>201</v>
      </c>
      <c r="D17" s="41" t="s">
        <v>215</v>
      </c>
      <c r="E17" s="41" t="s">
        <v>202</v>
      </c>
      <c r="F17" s="41" t="s">
        <v>268</v>
      </c>
      <c r="G17" s="38">
        <v>71997.839999999866</v>
      </c>
      <c r="H17" s="41" t="s">
        <v>40</v>
      </c>
      <c r="I17" s="37">
        <v>64.504999999999995</v>
      </c>
      <c r="J17" s="39">
        <v>11113</v>
      </c>
      <c r="K17" s="39" t="s">
        <v>45</v>
      </c>
      <c r="L17" s="41" t="s">
        <v>270</v>
      </c>
      <c r="M17" s="41" t="s">
        <v>271</v>
      </c>
      <c r="N17" s="41" t="s">
        <v>272</v>
      </c>
      <c r="O17" s="40">
        <v>45187</v>
      </c>
      <c r="P17" s="40">
        <v>45236</v>
      </c>
      <c r="Q17" s="41" t="s">
        <v>46</v>
      </c>
      <c r="R17" s="39">
        <v>10850</v>
      </c>
      <c r="S17" s="39">
        <v>0</v>
      </c>
      <c r="T17" s="39">
        <v>10850</v>
      </c>
      <c r="U17" s="40">
        <v>45245</v>
      </c>
      <c r="V17" s="39">
        <v>12289.98</v>
      </c>
      <c r="W17" s="39">
        <v>133346283</v>
      </c>
      <c r="X17" s="41">
        <v>0</v>
      </c>
      <c r="Y17" s="39">
        <v>133346283</v>
      </c>
      <c r="Z17" s="37" t="s">
        <v>274</v>
      </c>
    </row>
    <row r="18" spans="1:26" ht="36.6" x14ac:dyDescent="0.3">
      <c r="A18" s="37">
        <v>14</v>
      </c>
      <c r="B18" s="41" t="s">
        <v>200</v>
      </c>
      <c r="C18" s="41" t="s">
        <v>201</v>
      </c>
      <c r="D18" s="41" t="s">
        <v>216</v>
      </c>
      <c r="E18" s="41" t="s">
        <v>202</v>
      </c>
      <c r="F18" s="41" t="s">
        <v>268</v>
      </c>
      <c r="G18" s="38">
        <v>139738.6999999999</v>
      </c>
      <c r="H18" s="41" t="s">
        <v>40</v>
      </c>
      <c r="I18" s="37">
        <v>65.382000000000005</v>
      </c>
      <c r="J18" s="39">
        <v>19313</v>
      </c>
      <c r="K18" s="39" t="s">
        <v>45</v>
      </c>
      <c r="L18" s="41" t="s">
        <v>270</v>
      </c>
      <c r="M18" s="41" t="s">
        <v>271</v>
      </c>
      <c r="N18" s="41" t="s">
        <v>272</v>
      </c>
      <c r="O18" s="40">
        <v>45187</v>
      </c>
      <c r="P18" s="40">
        <v>45243</v>
      </c>
      <c r="Q18" s="41" t="s">
        <v>46</v>
      </c>
      <c r="R18" s="39">
        <v>10850</v>
      </c>
      <c r="S18" s="39">
        <v>0</v>
      </c>
      <c r="T18" s="39">
        <v>10850</v>
      </c>
      <c r="U18" s="40">
        <v>45245</v>
      </c>
      <c r="V18" s="39">
        <v>12289.98</v>
      </c>
      <c r="W18" s="39">
        <v>133346283</v>
      </c>
      <c r="X18" s="41">
        <v>0</v>
      </c>
      <c r="Y18" s="39">
        <v>133346283</v>
      </c>
      <c r="Z18" s="37" t="s">
        <v>274</v>
      </c>
    </row>
    <row r="19" spans="1:26" ht="36.6" x14ac:dyDescent="0.3">
      <c r="A19" s="37">
        <v>15</v>
      </c>
      <c r="B19" s="41" t="s">
        <v>200</v>
      </c>
      <c r="C19" s="41" t="s">
        <v>201</v>
      </c>
      <c r="D19" s="41" t="s">
        <v>217</v>
      </c>
      <c r="E19" s="41" t="s">
        <v>202</v>
      </c>
      <c r="F19" s="41" t="s">
        <v>268</v>
      </c>
      <c r="G19" s="38">
        <v>27606.699999999997</v>
      </c>
      <c r="H19" s="41" t="s">
        <v>40</v>
      </c>
      <c r="I19" s="37">
        <v>63.701999999999998</v>
      </c>
      <c r="J19" s="39">
        <v>4900</v>
      </c>
      <c r="K19" s="39" t="s">
        <v>45</v>
      </c>
      <c r="L19" s="41" t="s">
        <v>270</v>
      </c>
      <c r="M19" s="41" t="s">
        <v>271</v>
      </c>
      <c r="N19" s="41" t="s">
        <v>272</v>
      </c>
      <c r="O19" s="40">
        <v>45187</v>
      </c>
      <c r="P19" s="40">
        <v>45239</v>
      </c>
      <c r="Q19" s="41" t="s">
        <v>46</v>
      </c>
      <c r="R19" s="39">
        <v>10850</v>
      </c>
      <c r="S19" s="39">
        <v>0</v>
      </c>
      <c r="T19" s="39">
        <v>10850</v>
      </c>
      <c r="U19" s="40">
        <v>45245</v>
      </c>
      <c r="V19" s="39">
        <v>12289.98</v>
      </c>
      <c r="W19" s="39">
        <v>133346283</v>
      </c>
      <c r="X19" s="41">
        <v>0</v>
      </c>
      <c r="Y19" s="39">
        <v>133346283</v>
      </c>
      <c r="Z19" s="37" t="s">
        <v>274</v>
      </c>
    </row>
    <row r="20" spans="1:26" ht="36.6" x14ac:dyDescent="0.3">
      <c r="A20" s="37">
        <v>16</v>
      </c>
      <c r="B20" s="41" t="s">
        <v>200</v>
      </c>
      <c r="C20" s="41" t="s">
        <v>201</v>
      </c>
      <c r="D20" s="41" t="s">
        <v>218</v>
      </c>
      <c r="E20" s="41" t="s">
        <v>202</v>
      </c>
      <c r="F20" s="41" t="s">
        <v>268</v>
      </c>
      <c r="G20" s="38">
        <v>73008.519999999931</v>
      </c>
      <c r="H20" s="41" t="s">
        <v>40</v>
      </c>
      <c r="I20" s="37">
        <v>66.274000000000001</v>
      </c>
      <c r="J20" s="39">
        <v>9191</v>
      </c>
      <c r="K20" s="39" t="s">
        <v>45</v>
      </c>
      <c r="L20" s="41" t="s">
        <v>270</v>
      </c>
      <c r="M20" s="41" t="s">
        <v>271</v>
      </c>
      <c r="N20" s="41" t="s">
        <v>272</v>
      </c>
      <c r="O20" s="40">
        <v>45187</v>
      </c>
      <c r="P20" s="40">
        <v>45239</v>
      </c>
      <c r="Q20" s="41" t="s">
        <v>46</v>
      </c>
      <c r="R20" s="39">
        <v>10850</v>
      </c>
      <c r="S20" s="39">
        <v>0</v>
      </c>
      <c r="T20" s="39">
        <v>10850</v>
      </c>
      <c r="U20" s="40">
        <v>45245</v>
      </c>
      <c r="V20" s="39">
        <v>12289.98</v>
      </c>
      <c r="W20" s="39">
        <v>133346283</v>
      </c>
      <c r="X20" s="41">
        <v>0</v>
      </c>
      <c r="Y20" s="39">
        <v>133346283</v>
      </c>
      <c r="Z20" s="37" t="s">
        <v>274</v>
      </c>
    </row>
    <row r="21" spans="1:26" ht="36.6" x14ac:dyDescent="0.3">
      <c r="A21" s="37">
        <v>17</v>
      </c>
      <c r="B21" s="41" t="s">
        <v>200</v>
      </c>
      <c r="C21" s="41" t="s">
        <v>201</v>
      </c>
      <c r="D21" s="41" t="s">
        <v>219</v>
      </c>
      <c r="E21" s="41" t="s">
        <v>202</v>
      </c>
      <c r="F21" s="41" t="s">
        <v>268</v>
      </c>
      <c r="G21" s="38">
        <v>113166.05000000144</v>
      </c>
      <c r="H21" s="41" t="s">
        <v>40</v>
      </c>
      <c r="I21" s="37">
        <v>67.488</v>
      </c>
      <c r="J21" s="39">
        <v>14740</v>
      </c>
      <c r="K21" s="39" t="s">
        <v>45</v>
      </c>
      <c r="L21" s="41" t="s">
        <v>270</v>
      </c>
      <c r="M21" s="41" t="s">
        <v>271</v>
      </c>
      <c r="N21" s="41" t="s">
        <v>272</v>
      </c>
      <c r="O21" s="40">
        <v>45187</v>
      </c>
      <c r="P21" s="40">
        <v>45236</v>
      </c>
      <c r="Q21" s="41" t="s">
        <v>46</v>
      </c>
      <c r="R21" s="39">
        <v>10850</v>
      </c>
      <c r="S21" s="39">
        <v>0</v>
      </c>
      <c r="T21" s="39">
        <v>10850</v>
      </c>
      <c r="U21" s="40">
        <v>45245</v>
      </c>
      <c r="V21" s="39">
        <v>12289.98</v>
      </c>
      <c r="W21" s="39">
        <v>133346283</v>
      </c>
      <c r="X21" s="41">
        <v>0</v>
      </c>
      <c r="Y21" s="39">
        <v>133346283</v>
      </c>
      <c r="Z21" s="37" t="s">
        <v>274</v>
      </c>
    </row>
    <row r="22" spans="1:26" ht="36.6" x14ac:dyDescent="0.3">
      <c r="A22" s="37">
        <v>18</v>
      </c>
      <c r="B22" s="41" t="s">
        <v>200</v>
      </c>
      <c r="C22" s="41" t="s">
        <v>201</v>
      </c>
      <c r="D22" s="41" t="s">
        <v>220</v>
      </c>
      <c r="E22" s="41" t="s">
        <v>202</v>
      </c>
      <c r="F22" s="41" t="s">
        <v>268</v>
      </c>
      <c r="G22" s="38">
        <v>30847.439999999999</v>
      </c>
      <c r="H22" s="41" t="s">
        <v>40</v>
      </c>
      <c r="I22" s="37">
        <v>65.552999999999997</v>
      </c>
      <c r="J22" s="39">
        <v>6386</v>
      </c>
      <c r="K22" s="39" t="s">
        <v>45</v>
      </c>
      <c r="L22" s="41" t="s">
        <v>270</v>
      </c>
      <c r="M22" s="41" t="s">
        <v>271</v>
      </c>
      <c r="N22" s="41" t="s">
        <v>272</v>
      </c>
      <c r="O22" s="40">
        <v>45187</v>
      </c>
      <c r="P22" s="40">
        <v>45243</v>
      </c>
      <c r="Q22" s="41" t="s">
        <v>46</v>
      </c>
      <c r="R22" s="39">
        <v>10850</v>
      </c>
      <c r="S22" s="39">
        <v>0</v>
      </c>
      <c r="T22" s="39">
        <v>10850</v>
      </c>
      <c r="U22" s="40">
        <v>45245</v>
      </c>
      <c r="V22" s="39">
        <v>12289.98</v>
      </c>
      <c r="W22" s="39">
        <v>133346283</v>
      </c>
      <c r="X22" s="41">
        <v>0</v>
      </c>
      <c r="Y22" s="39">
        <v>133346283</v>
      </c>
      <c r="Z22" s="37" t="s">
        <v>274</v>
      </c>
    </row>
    <row r="23" spans="1:26" ht="36.6" x14ac:dyDescent="0.3">
      <c r="A23" s="37">
        <v>19</v>
      </c>
      <c r="B23" s="41" t="s">
        <v>200</v>
      </c>
      <c r="C23" s="41" t="s">
        <v>201</v>
      </c>
      <c r="D23" s="41" t="s">
        <v>221</v>
      </c>
      <c r="E23" s="41" t="s">
        <v>202</v>
      </c>
      <c r="F23" s="41" t="s">
        <v>268</v>
      </c>
      <c r="G23" s="38">
        <v>244467.01999999996</v>
      </c>
      <c r="H23" s="41" t="s">
        <v>40</v>
      </c>
      <c r="I23" s="37">
        <v>68.234999999999999</v>
      </c>
      <c r="J23" s="39">
        <v>18766</v>
      </c>
      <c r="K23" s="39" t="s">
        <v>45</v>
      </c>
      <c r="L23" s="41" t="s">
        <v>270</v>
      </c>
      <c r="M23" s="41" t="s">
        <v>271</v>
      </c>
      <c r="N23" s="41" t="s">
        <v>272</v>
      </c>
      <c r="O23" s="40">
        <v>45187</v>
      </c>
      <c r="P23" s="40">
        <v>45243</v>
      </c>
      <c r="Q23" s="41" t="s">
        <v>46</v>
      </c>
      <c r="R23" s="39">
        <v>10850</v>
      </c>
      <c r="S23" s="39">
        <v>0</v>
      </c>
      <c r="T23" s="39">
        <v>10850</v>
      </c>
      <c r="U23" s="40">
        <v>45245</v>
      </c>
      <c r="V23" s="39">
        <v>12289.98</v>
      </c>
      <c r="W23" s="39">
        <v>133346283</v>
      </c>
      <c r="X23" s="41">
        <v>0</v>
      </c>
      <c r="Y23" s="39">
        <v>133346283</v>
      </c>
      <c r="Z23" s="37" t="s">
        <v>274</v>
      </c>
    </row>
    <row r="24" spans="1:26" ht="36.6" x14ac:dyDescent="0.3">
      <c r="A24" s="37">
        <v>20</v>
      </c>
      <c r="B24" s="41" t="s">
        <v>200</v>
      </c>
      <c r="C24" s="41" t="s">
        <v>201</v>
      </c>
      <c r="D24" s="41" t="s">
        <v>222</v>
      </c>
      <c r="E24" s="41" t="s">
        <v>202</v>
      </c>
      <c r="F24" s="41" t="s">
        <v>268</v>
      </c>
      <c r="G24" s="38">
        <v>69225.0000000008</v>
      </c>
      <c r="H24" s="41" t="s">
        <v>40</v>
      </c>
      <c r="I24" s="37">
        <v>67.825000000000003</v>
      </c>
      <c r="J24" s="39">
        <v>13438</v>
      </c>
      <c r="K24" s="39" t="s">
        <v>45</v>
      </c>
      <c r="L24" s="41" t="s">
        <v>270</v>
      </c>
      <c r="M24" s="41" t="s">
        <v>271</v>
      </c>
      <c r="N24" s="41" t="s">
        <v>272</v>
      </c>
      <c r="O24" s="40">
        <v>45187</v>
      </c>
      <c r="P24" s="40">
        <v>45236</v>
      </c>
      <c r="Q24" s="41" t="s">
        <v>46</v>
      </c>
      <c r="R24" s="39">
        <v>10850</v>
      </c>
      <c r="S24" s="39">
        <v>0</v>
      </c>
      <c r="T24" s="39">
        <v>10850</v>
      </c>
      <c r="U24" s="40">
        <v>45245</v>
      </c>
      <c r="V24" s="39">
        <v>12289.98</v>
      </c>
      <c r="W24" s="39">
        <v>133346283</v>
      </c>
      <c r="X24" s="41">
        <v>0</v>
      </c>
      <c r="Y24" s="39">
        <v>133346283</v>
      </c>
      <c r="Z24" s="37" t="s">
        <v>274</v>
      </c>
    </row>
    <row r="25" spans="1:26" ht="36.6" x14ac:dyDescent="0.3">
      <c r="A25" s="37">
        <v>21</v>
      </c>
      <c r="B25" s="41" t="s">
        <v>200</v>
      </c>
      <c r="C25" s="41" t="s">
        <v>201</v>
      </c>
      <c r="D25" s="41" t="s">
        <v>223</v>
      </c>
      <c r="E25" s="41" t="s">
        <v>202</v>
      </c>
      <c r="F25" s="41" t="s">
        <v>268</v>
      </c>
      <c r="G25" s="38">
        <v>263537.36000000022</v>
      </c>
      <c r="H25" s="41" t="s">
        <v>40</v>
      </c>
      <c r="I25" s="37">
        <v>66.459999999999994</v>
      </c>
      <c r="J25" s="39">
        <v>19186</v>
      </c>
      <c r="K25" s="39" t="s">
        <v>45</v>
      </c>
      <c r="L25" s="41" t="s">
        <v>270</v>
      </c>
      <c r="M25" s="41" t="s">
        <v>271</v>
      </c>
      <c r="N25" s="41" t="s">
        <v>272</v>
      </c>
      <c r="O25" s="40">
        <v>45187</v>
      </c>
      <c r="P25" s="40">
        <v>45236</v>
      </c>
      <c r="Q25" s="41" t="s">
        <v>46</v>
      </c>
      <c r="R25" s="39">
        <v>10850</v>
      </c>
      <c r="S25" s="39">
        <v>0</v>
      </c>
      <c r="T25" s="39">
        <v>10850</v>
      </c>
      <c r="U25" s="40">
        <v>45245</v>
      </c>
      <c r="V25" s="39">
        <v>12289.98</v>
      </c>
      <c r="W25" s="39">
        <v>133346283</v>
      </c>
      <c r="X25" s="41">
        <v>0</v>
      </c>
      <c r="Y25" s="39">
        <v>133346283</v>
      </c>
      <c r="Z25" s="37" t="s">
        <v>274</v>
      </c>
    </row>
    <row r="26" spans="1:26" ht="36.6" x14ac:dyDescent="0.3">
      <c r="A26" s="37">
        <v>22</v>
      </c>
      <c r="B26" s="41" t="s">
        <v>200</v>
      </c>
      <c r="C26" s="41" t="s">
        <v>201</v>
      </c>
      <c r="D26" s="41" t="s">
        <v>224</v>
      </c>
      <c r="E26" s="41" t="s">
        <v>202</v>
      </c>
      <c r="F26" s="41" t="s">
        <v>268</v>
      </c>
      <c r="G26" s="38">
        <v>233890.1400000001</v>
      </c>
      <c r="H26" s="41" t="s">
        <v>40</v>
      </c>
      <c r="I26" s="37">
        <v>67.028999999999996</v>
      </c>
      <c r="J26" s="39">
        <v>18764</v>
      </c>
      <c r="K26" s="39" t="s">
        <v>45</v>
      </c>
      <c r="L26" s="41" t="s">
        <v>270</v>
      </c>
      <c r="M26" s="41" t="s">
        <v>271</v>
      </c>
      <c r="N26" s="41" t="s">
        <v>272</v>
      </c>
      <c r="O26" s="40">
        <v>45187</v>
      </c>
      <c r="P26" s="40">
        <v>45239</v>
      </c>
      <c r="Q26" s="41" t="s">
        <v>46</v>
      </c>
      <c r="R26" s="39">
        <v>10850</v>
      </c>
      <c r="S26" s="39">
        <v>0</v>
      </c>
      <c r="T26" s="39">
        <v>10850</v>
      </c>
      <c r="U26" s="40">
        <v>45245</v>
      </c>
      <c r="V26" s="39">
        <v>12289.98</v>
      </c>
      <c r="W26" s="39">
        <v>133346283</v>
      </c>
      <c r="X26" s="41">
        <v>0</v>
      </c>
      <c r="Y26" s="39">
        <v>133346283</v>
      </c>
      <c r="Z26" s="37" t="s">
        <v>274</v>
      </c>
    </row>
    <row r="27" spans="1:26" ht="36.6" x14ac:dyDescent="0.3">
      <c r="A27" s="37">
        <v>23</v>
      </c>
      <c r="B27" s="41" t="s">
        <v>200</v>
      </c>
      <c r="C27" s="41" t="s">
        <v>201</v>
      </c>
      <c r="D27" s="41" t="s">
        <v>225</v>
      </c>
      <c r="E27" s="41" t="s">
        <v>202</v>
      </c>
      <c r="F27" s="41" t="s">
        <v>268</v>
      </c>
      <c r="G27" s="38">
        <v>138740.6300000014</v>
      </c>
      <c r="H27" s="41" t="s">
        <v>40</v>
      </c>
      <c r="I27" s="37">
        <v>67.488</v>
      </c>
      <c r="J27" s="39">
        <v>19077</v>
      </c>
      <c r="K27" s="39" t="s">
        <v>45</v>
      </c>
      <c r="L27" s="41" t="s">
        <v>270</v>
      </c>
      <c r="M27" s="41" t="s">
        <v>271</v>
      </c>
      <c r="N27" s="41" t="s">
        <v>272</v>
      </c>
      <c r="O27" s="40">
        <v>45187</v>
      </c>
      <c r="P27" s="40">
        <v>45236</v>
      </c>
      <c r="Q27" s="41" t="s">
        <v>46</v>
      </c>
      <c r="R27" s="39">
        <v>10850</v>
      </c>
      <c r="S27" s="39">
        <v>0</v>
      </c>
      <c r="T27" s="39">
        <v>10850</v>
      </c>
      <c r="U27" s="40">
        <v>45245</v>
      </c>
      <c r="V27" s="39">
        <v>12289.98</v>
      </c>
      <c r="W27" s="39">
        <v>133346283</v>
      </c>
      <c r="X27" s="41">
        <v>0</v>
      </c>
      <c r="Y27" s="39">
        <v>133346283</v>
      </c>
      <c r="Z27" s="37" t="s">
        <v>274</v>
      </c>
    </row>
    <row r="28" spans="1:26" ht="36.6" x14ac:dyDescent="0.3">
      <c r="A28" s="37">
        <v>24</v>
      </c>
      <c r="B28" s="41" t="s">
        <v>200</v>
      </c>
      <c r="C28" s="41" t="s">
        <v>201</v>
      </c>
      <c r="D28" s="41" t="s">
        <v>226</v>
      </c>
      <c r="E28" s="41" t="s">
        <v>202</v>
      </c>
      <c r="F28" s="41" t="s">
        <v>268</v>
      </c>
      <c r="G28" s="38">
        <v>228511.77999999997</v>
      </c>
      <c r="H28" s="41" t="s">
        <v>40</v>
      </c>
      <c r="I28" s="37">
        <v>68.269000000000005</v>
      </c>
      <c r="J28" s="39">
        <v>19516</v>
      </c>
      <c r="K28" s="39" t="s">
        <v>45</v>
      </c>
      <c r="L28" s="41" t="s">
        <v>270</v>
      </c>
      <c r="M28" s="41" t="s">
        <v>271</v>
      </c>
      <c r="N28" s="41" t="s">
        <v>272</v>
      </c>
      <c r="O28" s="40">
        <v>45187</v>
      </c>
      <c r="P28" s="40">
        <v>45243</v>
      </c>
      <c r="Q28" s="41" t="s">
        <v>46</v>
      </c>
      <c r="R28" s="39">
        <v>10850</v>
      </c>
      <c r="S28" s="39">
        <v>0</v>
      </c>
      <c r="T28" s="39">
        <v>10850</v>
      </c>
      <c r="U28" s="40">
        <v>45245</v>
      </c>
      <c r="V28" s="39">
        <v>12289.98</v>
      </c>
      <c r="W28" s="39">
        <v>133346283</v>
      </c>
      <c r="X28" s="41">
        <v>0</v>
      </c>
      <c r="Y28" s="39">
        <v>133346283</v>
      </c>
      <c r="Z28" s="37" t="s">
        <v>274</v>
      </c>
    </row>
    <row r="29" spans="1:26" ht="36.6" x14ac:dyDescent="0.3">
      <c r="A29" s="37">
        <v>25</v>
      </c>
      <c r="B29" s="41" t="s">
        <v>200</v>
      </c>
      <c r="C29" s="41" t="s">
        <v>201</v>
      </c>
      <c r="D29" s="41" t="s">
        <v>227</v>
      </c>
      <c r="E29" s="41" t="s">
        <v>202</v>
      </c>
      <c r="F29" s="41" t="s">
        <v>268</v>
      </c>
      <c r="G29" s="38">
        <v>63522.760000000009</v>
      </c>
      <c r="H29" s="41" t="s">
        <v>40</v>
      </c>
      <c r="I29" s="37">
        <v>67.180999999999997</v>
      </c>
      <c r="J29" s="39">
        <v>13872</v>
      </c>
      <c r="K29" s="39" t="s">
        <v>45</v>
      </c>
      <c r="L29" s="41" t="s">
        <v>270</v>
      </c>
      <c r="M29" s="41" t="s">
        <v>271</v>
      </c>
      <c r="N29" s="41" t="s">
        <v>272</v>
      </c>
      <c r="O29" s="40">
        <v>45187</v>
      </c>
      <c r="P29" s="40">
        <v>45239</v>
      </c>
      <c r="Q29" s="41" t="s">
        <v>46</v>
      </c>
      <c r="R29" s="39">
        <v>10850</v>
      </c>
      <c r="S29" s="39">
        <v>0</v>
      </c>
      <c r="T29" s="39">
        <v>10850</v>
      </c>
      <c r="U29" s="40">
        <v>45245</v>
      </c>
      <c r="V29" s="39">
        <v>12289.98</v>
      </c>
      <c r="W29" s="39">
        <v>133346283</v>
      </c>
      <c r="X29" s="41">
        <v>0</v>
      </c>
      <c r="Y29" s="39">
        <v>133346283</v>
      </c>
      <c r="Z29" s="37" t="s">
        <v>274</v>
      </c>
    </row>
    <row r="30" spans="1:26" ht="36.6" x14ac:dyDescent="0.3">
      <c r="A30" s="37">
        <v>26</v>
      </c>
      <c r="B30" s="41" t="s">
        <v>200</v>
      </c>
      <c r="C30" s="41" t="s">
        <v>201</v>
      </c>
      <c r="D30" s="41" t="s">
        <v>228</v>
      </c>
      <c r="E30" s="41" t="s">
        <v>202</v>
      </c>
      <c r="F30" s="41" t="s">
        <v>268</v>
      </c>
      <c r="G30" s="38">
        <v>97639.039999999964</v>
      </c>
      <c r="H30" s="41" t="s">
        <v>40</v>
      </c>
      <c r="I30" s="37">
        <v>66.132000000000005</v>
      </c>
      <c r="J30" s="39">
        <v>11710</v>
      </c>
      <c r="K30" s="39" t="s">
        <v>45</v>
      </c>
      <c r="L30" s="41" t="s">
        <v>270</v>
      </c>
      <c r="M30" s="41" t="s">
        <v>271</v>
      </c>
      <c r="N30" s="41" t="s">
        <v>272</v>
      </c>
      <c r="O30" s="40">
        <v>45187</v>
      </c>
      <c r="P30" s="40">
        <v>45243</v>
      </c>
      <c r="Q30" s="41" t="s">
        <v>46</v>
      </c>
      <c r="R30" s="39">
        <v>10850</v>
      </c>
      <c r="S30" s="39">
        <v>0</v>
      </c>
      <c r="T30" s="39">
        <v>10850</v>
      </c>
      <c r="U30" s="40">
        <v>45245</v>
      </c>
      <c r="V30" s="39">
        <v>12289.98</v>
      </c>
      <c r="W30" s="39">
        <v>133346283</v>
      </c>
      <c r="X30" s="41">
        <v>0</v>
      </c>
      <c r="Y30" s="39">
        <v>133346283</v>
      </c>
      <c r="Z30" s="37" t="s">
        <v>274</v>
      </c>
    </row>
    <row r="31" spans="1:26" ht="36.6" x14ac:dyDescent="0.3">
      <c r="A31" s="37">
        <v>27</v>
      </c>
      <c r="B31" s="41" t="s">
        <v>200</v>
      </c>
      <c r="C31" s="41" t="s">
        <v>201</v>
      </c>
      <c r="D31" s="41" t="s">
        <v>229</v>
      </c>
      <c r="E31" s="41" t="s">
        <v>202</v>
      </c>
      <c r="F31" s="41" t="s">
        <v>268</v>
      </c>
      <c r="G31" s="38">
        <v>122363.32999999959</v>
      </c>
      <c r="H31" s="41" t="s">
        <v>40</v>
      </c>
      <c r="I31" s="37">
        <v>67.488</v>
      </c>
      <c r="J31" s="39">
        <v>16510</v>
      </c>
      <c r="K31" s="39" t="s">
        <v>45</v>
      </c>
      <c r="L31" s="41" t="s">
        <v>270</v>
      </c>
      <c r="M31" s="41" t="s">
        <v>271</v>
      </c>
      <c r="N31" s="41" t="s">
        <v>272</v>
      </c>
      <c r="O31" s="40">
        <v>45187</v>
      </c>
      <c r="P31" s="40">
        <v>45237</v>
      </c>
      <c r="Q31" s="41" t="s">
        <v>46</v>
      </c>
      <c r="R31" s="39">
        <v>10850</v>
      </c>
      <c r="S31" s="39">
        <v>0</v>
      </c>
      <c r="T31" s="39">
        <v>10850</v>
      </c>
      <c r="U31" s="40">
        <v>45245</v>
      </c>
      <c r="V31" s="39">
        <v>12289.98</v>
      </c>
      <c r="W31" s="39">
        <v>133346283</v>
      </c>
      <c r="X31" s="41">
        <v>0</v>
      </c>
      <c r="Y31" s="39">
        <v>133346283</v>
      </c>
      <c r="Z31" s="37" t="s">
        <v>274</v>
      </c>
    </row>
    <row r="32" spans="1:26" ht="36.6" x14ac:dyDescent="0.3">
      <c r="A32" s="37">
        <v>28</v>
      </c>
      <c r="B32" s="41" t="s">
        <v>200</v>
      </c>
      <c r="C32" s="41" t="s">
        <v>201</v>
      </c>
      <c r="D32" s="41" t="s">
        <v>230</v>
      </c>
      <c r="E32" s="41" t="s">
        <v>202</v>
      </c>
      <c r="F32" s="41" t="s">
        <v>268</v>
      </c>
      <c r="G32" s="38">
        <v>60692.620000000032</v>
      </c>
      <c r="H32" s="41" t="s">
        <v>40</v>
      </c>
      <c r="I32" s="37">
        <v>66.412000000000006</v>
      </c>
      <c r="J32" s="39">
        <v>9794</v>
      </c>
      <c r="K32" s="39" t="s">
        <v>45</v>
      </c>
      <c r="L32" s="41" t="s">
        <v>270</v>
      </c>
      <c r="M32" s="41" t="s">
        <v>271</v>
      </c>
      <c r="N32" s="41" t="s">
        <v>272</v>
      </c>
      <c r="O32" s="40">
        <v>45187</v>
      </c>
      <c r="P32" s="40">
        <v>45236</v>
      </c>
      <c r="Q32" s="41" t="s">
        <v>46</v>
      </c>
      <c r="R32" s="39">
        <v>10850</v>
      </c>
      <c r="S32" s="39">
        <v>0</v>
      </c>
      <c r="T32" s="39">
        <v>10850</v>
      </c>
      <c r="U32" s="40">
        <v>45245</v>
      </c>
      <c r="V32" s="39">
        <v>12289.98</v>
      </c>
      <c r="W32" s="39">
        <v>133346283</v>
      </c>
      <c r="X32" s="41">
        <v>0</v>
      </c>
      <c r="Y32" s="39">
        <v>133346283</v>
      </c>
      <c r="Z32" s="37" t="s">
        <v>274</v>
      </c>
    </row>
    <row r="33" spans="1:26" ht="36.6" x14ac:dyDescent="0.3">
      <c r="A33" s="37">
        <v>29</v>
      </c>
      <c r="B33" s="41" t="s">
        <v>200</v>
      </c>
      <c r="C33" s="41" t="s">
        <v>201</v>
      </c>
      <c r="D33" s="41" t="s">
        <v>231</v>
      </c>
      <c r="E33" s="41" t="s">
        <v>202</v>
      </c>
      <c r="F33" s="41" t="s">
        <v>268</v>
      </c>
      <c r="G33" s="38">
        <v>232354.53999999992</v>
      </c>
      <c r="H33" s="41" t="s">
        <v>40</v>
      </c>
      <c r="I33" s="37">
        <v>68.286000000000001</v>
      </c>
      <c r="J33" s="39">
        <v>19348</v>
      </c>
      <c r="K33" s="39" t="s">
        <v>45</v>
      </c>
      <c r="L33" s="41" t="s">
        <v>270</v>
      </c>
      <c r="M33" s="41" t="s">
        <v>271</v>
      </c>
      <c r="N33" s="41" t="s">
        <v>272</v>
      </c>
      <c r="O33" s="40">
        <v>45187</v>
      </c>
      <c r="P33" s="40">
        <v>45239</v>
      </c>
      <c r="Q33" s="41" t="s">
        <v>46</v>
      </c>
      <c r="R33" s="39">
        <v>10850</v>
      </c>
      <c r="S33" s="39">
        <v>0</v>
      </c>
      <c r="T33" s="39">
        <v>10850</v>
      </c>
      <c r="U33" s="40">
        <v>45245</v>
      </c>
      <c r="V33" s="39">
        <v>12289.98</v>
      </c>
      <c r="W33" s="39">
        <v>133346283</v>
      </c>
      <c r="X33" s="41">
        <v>0</v>
      </c>
      <c r="Y33" s="39">
        <v>133346283</v>
      </c>
      <c r="Z33" s="37" t="s">
        <v>274</v>
      </c>
    </row>
    <row r="34" spans="1:26" ht="36.6" x14ac:dyDescent="0.3">
      <c r="A34" s="37">
        <v>30</v>
      </c>
      <c r="B34" s="41" t="s">
        <v>200</v>
      </c>
      <c r="C34" s="41" t="s">
        <v>201</v>
      </c>
      <c r="D34" s="41" t="s">
        <v>232</v>
      </c>
      <c r="E34" s="41" t="s">
        <v>202</v>
      </c>
      <c r="F34" s="41" t="s">
        <v>268</v>
      </c>
      <c r="G34" s="38">
        <v>67354.159999999611</v>
      </c>
      <c r="H34" s="41" t="s">
        <v>40</v>
      </c>
      <c r="I34" s="37">
        <v>65.024000000000001</v>
      </c>
      <c r="J34" s="39">
        <v>11917</v>
      </c>
      <c r="K34" s="39" t="s">
        <v>45</v>
      </c>
      <c r="L34" s="41" t="s">
        <v>270</v>
      </c>
      <c r="M34" s="41" t="s">
        <v>271</v>
      </c>
      <c r="N34" s="41" t="s">
        <v>272</v>
      </c>
      <c r="O34" s="40">
        <v>45187</v>
      </c>
      <c r="P34" s="40">
        <v>45236</v>
      </c>
      <c r="Q34" s="41" t="s">
        <v>46</v>
      </c>
      <c r="R34" s="39">
        <v>10850</v>
      </c>
      <c r="S34" s="39">
        <v>0</v>
      </c>
      <c r="T34" s="39">
        <v>10850</v>
      </c>
      <c r="U34" s="40">
        <v>45245</v>
      </c>
      <c r="V34" s="39">
        <v>12289.98</v>
      </c>
      <c r="W34" s="39">
        <v>133346283</v>
      </c>
      <c r="X34" s="41">
        <v>0</v>
      </c>
      <c r="Y34" s="39">
        <v>133346283</v>
      </c>
      <c r="Z34" s="37" t="s">
        <v>274</v>
      </c>
    </row>
    <row r="35" spans="1:26" ht="36.6" x14ac:dyDescent="0.3">
      <c r="A35" s="37">
        <v>31</v>
      </c>
      <c r="B35" s="41" t="s">
        <v>200</v>
      </c>
      <c r="C35" s="41" t="s">
        <v>201</v>
      </c>
      <c r="D35" s="41" t="s">
        <v>233</v>
      </c>
      <c r="E35" s="41" t="s">
        <v>202</v>
      </c>
      <c r="F35" s="41" t="s">
        <v>268</v>
      </c>
      <c r="G35" s="38">
        <v>153498.25999999751</v>
      </c>
      <c r="H35" s="41" t="s">
        <v>40</v>
      </c>
      <c r="I35" s="37">
        <v>67.387</v>
      </c>
      <c r="J35" s="39">
        <v>19965</v>
      </c>
      <c r="K35" s="39" t="s">
        <v>45</v>
      </c>
      <c r="L35" s="41" t="s">
        <v>270</v>
      </c>
      <c r="M35" s="41" t="s">
        <v>271</v>
      </c>
      <c r="N35" s="41" t="s">
        <v>272</v>
      </c>
      <c r="O35" s="40">
        <v>45187</v>
      </c>
      <c r="P35" s="40">
        <v>45236</v>
      </c>
      <c r="Q35" s="41" t="s">
        <v>46</v>
      </c>
      <c r="R35" s="39">
        <v>10850</v>
      </c>
      <c r="S35" s="39">
        <v>0</v>
      </c>
      <c r="T35" s="39">
        <v>10850</v>
      </c>
      <c r="U35" s="40">
        <v>45245</v>
      </c>
      <c r="V35" s="39">
        <v>12289.98</v>
      </c>
      <c r="W35" s="39">
        <v>133346283</v>
      </c>
      <c r="X35" s="41">
        <v>0</v>
      </c>
      <c r="Y35" s="39">
        <v>133346283</v>
      </c>
      <c r="Z35" s="37" t="s">
        <v>274</v>
      </c>
    </row>
    <row r="36" spans="1:26" ht="36.6" x14ac:dyDescent="0.3">
      <c r="A36" s="37">
        <v>32</v>
      </c>
      <c r="B36" s="41" t="s">
        <v>200</v>
      </c>
      <c r="C36" s="41" t="s">
        <v>201</v>
      </c>
      <c r="D36" s="41" t="s">
        <v>234</v>
      </c>
      <c r="E36" s="41" t="s">
        <v>202</v>
      </c>
      <c r="F36" s="41" t="s">
        <v>268</v>
      </c>
      <c r="G36" s="38">
        <v>73125.200000000026</v>
      </c>
      <c r="H36" s="41" t="s">
        <v>40</v>
      </c>
      <c r="I36" s="37">
        <v>67.319999999999993</v>
      </c>
      <c r="J36" s="39">
        <v>14244</v>
      </c>
      <c r="K36" s="39" t="s">
        <v>45</v>
      </c>
      <c r="L36" s="41" t="s">
        <v>270</v>
      </c>
      <c r="M36" s="41" t="s">
        <v>271</v>
      </c>
      <c r="N36" s="41" t="s">
        <v>272</v>
      </c>
      <c r="O36" s="40">
        <v>45187</v>
      </c>
      <c r="P36" s="40">
        <v>45236</v>
      </c>
      <c r="Q36" s="41" t="s">
        <v>46</v>
      </c>
      <c r="R36" s="39">
        <v>10850</v>
      </c>
      <c r="S36" s="39">
        <v>0</v>
      </c>
      <c r="T36" s="39">
        <v>10850</v>
      </c>
      <c r="U36" s="40">
        <v>45245</v>
      </c>
      <c r="V36" s="39">
        <v>12289.98</v>
      </c>
      <c r="W36" s="39">
        <v>133346283</v>
      </c>
      <c r="X36" s="41">
        <v>0</v>
      </c>
      <c r="Y36" s="39">
        <v>133346283</v>
      </c>
      <c r="Z36" s="37" t="s">
        <v>274</v>
      </c>
    </row>
    <row r="37" spans="1:26" ht="36.6" x14ac:dyDescent="0.3">
      <c r="A37" s="37">
        <v>33</v>
      </c>
      <c r="B37" s="41" t="s">
        <v>200</v>
      </c>
      <c r="C37" s="41" t="s">
        <v>201</v>
      </c>
      <c r="D37" s="41" t="s">
        <v>235</v>
      </c>
      <c r="E37" s="41" t="s">
        <v>202</v>
      </c>
      <c r="F37" s="41" t="s">
        <v>268</v>
      </c>
      <c r="G37" s="38">
        <v>39732.540000000015</v>
      </c>
      <c r="H37" s="41" t="s">
        <v>40</v>
      </c>
      <c r="I37" s="37">
        <v>63.984999999999999</v>
      </c>
      <c r="J37" s="39">
        <v>6046</v>
      </c>
      <c r="K37" s="39" t="s">
        <v>45</v>
      </c>
      <c r="L37" s="41" t="s">
        <v>270</v>
      </c>
      <c r="M37" s="41" t="s">
        <v>271</v>
      </c>
      <c r="N37" s="41" t="s">
        <v>272</v>
      </c>
      <c r="O37" s="40">
        <v>45187</v>
      </c>
      <c r="P37" s="40">
        <v>45239</v>
      </c>
      <c r="Q37" s="41" t="s">
        <v>46</v>
      </c>
      <c r="R37" s="39">
        <v>10850</v>
      </c>
      <c r="S37" s="39">
        <v>0</v>
      </c>
      <c r="T37" s="39">
        <v>10850</v>
      </c>
      <c r="U37" s="40">
        <v>45245</v>
      </c>
      <c r="V37" s="39">
        <v>12289.98</v>
      </c>
      <c r="W37" s="39">
        <v>133346283</v>
      </c>
      <c r="X37" s="41">
        <v>0</v>
      </c>
      <c r="Y37" s="39">
        <v>133346283</v>
      </c>
      <c r="Z37" s="37" t="s">
        <v>274</v>
      </c>
    </row>
    <row r="38" spans="1:26" ht="36.6" x14ac:dyDescent="0.3">
      <c r="A38" s="37">
        <v>34</v>
      </c>
      <c r="B38" s="41" t="s">
        <v>200</v>
      </c>
      <c r="C38" s="41" t="s">
        <v>201</v>
      </c>
      <c r="D38" s="41" t="s">
        <v>236</v>
      </c>
      <c r="E38" s="41" t="s">
        <v>202</v>
      </c>
      <c r="F38" s="41" t="s">
        <v>268</v>
      </c>
      <c r="G38" s="38">
        <v>67810.30000000009</v>
      </c>
      <c r="H38" s="41" t="s">
        <v>40</v>
      </c>
      <c r="I38" s="37">
        <v>66.915000000000006</v>
      </c>
      <c r="J38" s="39">
        <v>17022</v>
      </c>
      <c r="K38" s="39" t="s">
        <v>45</v>
      </c>
      <c r="L38" s="41" t="s">
        <v>270</v>
      </c>
      <c r="M38" s="41" t="s">
        <v>271</v>
      </c>
      <c r="N38" s="41" t="s">
        <v>272</v>
      </c>
      <c r="O38" s="40">
        <v>45187</v>
      </c>
      <c r="P38" s="40">
        <v>45236</v>
      </c>
      <c r="Q38" s="41" t="s">
        <v>46</v>
      </c>
      <c r="R38" s="39">
        <v>10850</v>
      </c>
      <c r="S38" s="39">
        <v>0</v>
      </c>
      <c r="T38" s="39">
        <v>10850</v>
      </c>
      <c r="U38" s="40">
        <v>45245</v>
      </c>
      <c r="V38" s="39">
        <v>12289.98</v>
      </c>
      <c r="W38" s="39">
        <v>133346283</v>
      </c>
      <c r="X38" s="41">
        <v>0</v>
      </c>
      <c r="Y38" s="39">
        <v>133346283</v>
      </c>
      <c r="Z38" s="37" t="s">
        <v>274</v>
      </c>
    </row>
    <row r="39" spans="1:26" ht="36.6" x14ac:dyDescent="0.3">
      <c r="A39" s="37">
        <v>35</v>
      </c>
      <c r="B39" s="41" t="s">
        <v>200</v>
      </c>
      <c r="C39" s="41" t="s">
        <v>201</v>
      </c>
      <c r="D39" s="41" t="s">
        <v>237</v>
      </c>
      <c r="E39" s="41" t="s">
        <v>202</v>
      </c>
      <c r="F39" s="41" t="s">
        <v>268</v>
      </c>
      <c r="G39" s="38">
        <v>137933.78000000148</v>
      </c>
      <c r="H39" s="41" t="s">
        <v>40</v>
      </c>
      <c r="I39" s="37">
        <v>67.488</v>
      </c>
      <c r="J39" s="39">
        <v>15721</v>
      </c>
      <c r="K39" s="39" t="s">
        <v>45</v>
      </c>
      <c r="L39" s="41" t="s">
        <v>270</v>
      </c>
      <c r="M39" s="41" t="s">
        <v>271</v>
      </c>
      <c r="N39" s="41" t="s">
        <v>272</v>
      </c>
      <c r="O39" s="40">
        <v>45187</v>
      </c>
      <c r="P39" s="40">
        <v>45236</v>
      </c>
      <c r="Q39" s="41" t="s">
        <v>46</v>
      </c>
      <c r="R39" s="39">
        <v>10850</v>
      </c>
      <c r="S39" s="39">
        <v>0</v>
      </c>
      <c r="T39" s="39">
        <v>10850</v>
      </c>
      <c r="U39" s="40">
        <v>45245</v>
      </c>
      <c r="V39" s="39">
        <v>12289.98</v>
      </c>
      <c r="W39" s="39">
        <v>133346283</v>
      </c>
      <c r="X39" s="41">
        <v>0</v>
      </c>
      <c r="Y39" s="39">
        <v>133346283</v>
      </c>
      <c r="Z39" s="37" t="s">
        <v>274</v>
      </c>
    </row>
    <row r="40" spans="1:26" ht="36.6" x14ac:dyDescent="0.3">
      <c r="A40" s="37">
        <v>36</v>
      </c>
      <c r="B40" s="41" t="s">
        <v>200</v>
      </c>
      <c r="C40" s="41" t="s">
        <v>201</v>
      </c>
      <c r="D40" s="41" t="s">
        <v>238</v>
      </c>
      <c r="E40" s="41" t="s">
        <v>202</v>
      </c>
      <c r="F40" s="41" t="s">
        <v>268</v>
      </c>
      <c r="G40" s="38">
        <v>225797.43999999994</v>
      </c>
      <c r="H40" s="41" t="s">
        <v>40</v>
      </c>
      <c r="I40" s="37">
        <v>68.286000000000001</v>
      </c>
      <c r="J40" s="39">
        <v>19306</v>
      </c>
      <c r="K40" s="39" t="s">
        <v>45</v>
      </c>
      <c r="L40" s="41" t="s">
        <v>270</v>
      </c>
      <c r="M40" s="41" t="s">
        <v>271</v>
      </c>
      <c r="N40" s="41" t="s">
        <v>272</v>
      </c>
      <c r="O40" s="40">
        <v>45187</v>
      </c>
      <c r="P40" s="40">
        <v>45243</v>
      </c>
      <c r="Q40" s="41" t="s">
        <v>46</v>
      </c>
      <c r="R40" s="39">
        <v>10850</v>
      </c>
      <c r="S40" s="39">
        <v>0</v>
      </c>
      <c r="T40" s="39">
        <v>10850</v>
      </c>
      <c r="U40" s="40">
        <v>45245</v>
      </c>
      <c r="V40" s="39">
        <v>12289.98</v>
      </c>
      <c r="W40" s="39">
        <v>133346283</v>
      </c>
      <c r="X40" s="41">
        <v>0</v>
      </c>
      <c r="Y40" s="39">
        <v>133346283</v>
      </c>
      <c r="Z40" s="37" t="s">
        <v>274</v>
      </c>
    </row>
    <row r="41" spans="1:26" ht="36.6" x14ac:dyDescent="0.3">
      <c r="A41" s="37">
        <v>37</v>
      </c>
      <c r="B41" s="41" t="s">
        <v>200</v>
      </c>
      <c r="C41" s="41" t="s">
        <v>201</v>
      </c>
      <c r="D41" s="41" t="s">
        <v>239</v>
      </c>
      <c r="E41" s="41" t="s">
        <v>202</v>
      </c>
      <c r="F41" s="41" t="s">
        <v>268</v>
      </c>
      <c r="G41" s="38">
        <v>232231.3800000003</v>
      </c>
      <c r="H41" s="41" t="s">
        <v>40</v>
      </c>
      <c r="I41" s="37">
        <v>68.234999999999999</v>
      </c>
      <c r="J41" s="39">
        <v>18535</v>
      </c>
      <c r="K41" s="39" t="s">
        <v>45</v>
      </c>
      <c r="L41" s="41" t="s">
        <v>270</v>
      </c>
      <c r="M41" s="41" t="s">
        <v>271</v>
      </c>
      <c r="N41" s="41" t="s">
        <v>272</v>
      </c>
      <c r="O41" s="40">
        <v>45187</v>
      </c>
      <c r="P41" s="40">
        <v>45243</v>
      </c>
      <c r="Q41" s="41" t="s">
        <v>46</v>
      </c>
      <c r="R41" s="39">
        <v>10850</v>
      </c>
      <c r="S41" s="39">
        <v>0</v>
      </c>
      <c r="T41" s="39">
        <v>10850</v>
      </c>
      <c r="U41" s="40">
        <v>45245</v>
      </c>
      <c r="V41" s="39">
        <v>12289.98</v>
      </c>
      <c r="W41" s="39">
        <v>133346283</v>
      </c>
      <c r="X41" s="41">
        <v>0</v>
      </c>
      <c r="Y41" s="39">
        <v>133346283</v>
      </c>
      <c r="Z41" s="37" t="s">
        <v>274</v>
      </c>
    </row>
    <row r="42" spans="1:26" ht="36.6" x14ac:dyDescent="0.3">
      <c r="A42" s="37">
        <v>38</v>
      </c>
      <c r="B42" s="41" t="s">
        <v>200</v>
      </c>
      <c r="C42" s="41" t="s">
        <v>201</v>
      </c>
      <c r="D42" s="41" t="s">
        <v>240</v>
      </c>
      <c r="E42" s="41" t="s">
        <v>202</v>
      </c>
      <c r="F42" s="41" t="s">
        <v>268</v>
      </c>
      <c r="G42" s="38">
        <v>77132.959999999963</v>
      </c>
      <c r="H42" s="41" t="s">
        <v>40</v>
      </c>
      <c r="I42" s="37">
        <v>63.104999999999997</v>
      </c>
      <c r="J42" s="39">
        <v>6406</v>
      </c>
      <c r="K42" s="39" t="s">
        <v>45</v>
      </c>
      <c r="L42" s="41" t="s">
        <v>270</v>
      </c>
      <c r="M42" s="41" t="s">
        <v>271</v>
      </c>
      <c r="N42" s="41" t="s">
        <v>272</v>
      </c>
      <c r="O42" s="40">
        <v>45187</v>
      </c>
      <c r="P42" s="40">
        <v>45243</v>
      </c>
      <c r="Q42" s="41" t="s">
        <v>46</v>
      </c>
      <c r="R42" s="39">
        <v>10850</v>
      </c>
      <c r="S42" s="39">
        <v>0</v>
      </c>
      <c r="T42" s="39">
        <v>10850</v>
      </c>
      <c r="U42" s="40">
        <v>45245</v>
      </c>
      <c r="V42" s="39">
        <v>12289.98</v>
      </c>
      <c r="W42" s="39">
        <v>133346283</v>
      </c>
      <c r="X42" s="41">
        <v>0</v>
      </c>
      <c r="Y42" s="39">
        <v>133346283</v>
      </c>
      <c r="Z42" s="37" t="s">
        <v>274</v>
      </c>
    </row>
    <row r="43" spans="1:26" ht="36.6" x14ac:dyDescent="0.3">
      <c r="A43" s="37">
        <v>39</v>
      </c>
      <c r="B43" s="41" t="s">
        <v>200</v>
      </c>
      <c r="C43" s="41" t="s">
        <v>201</v>
      </c>
      <c r="D43" s="41" t="s">
        <v>241</v>
      </c>
      <c r="E43" s="41" t="s">
        <v>202</v>
      </c>
      <c r="F43" s="41" t="s">
        <v>268</v>
      </c>
      <c r="G43" s="38">
        <v>23830.799999999999</v>
      </c>
      <c r="H43" s="41" t="s">
        <v>40</v>
      </c>
      <c r="I43" s="37">
        <v>65.084999999999994</v>
      </c>
      <c r="J43" s="39">
        <v>4146</v>
      </c>
      <c r="K43" s="39" t="s">
        <v>45</v>
      </c>
      <c r="L43" s="41" t="s">
        <v>270</v>
      </c>
      <c r="M43" s="41" t="s">
        <v>271</v>
      </c>
      <c r="N43" s="41" t="s">
        <v>272</v>
      </c>
      <c r="O43" s="40">
        <v>45187</v>
      </c>
      <c r="P43" s="40">
        <v>45243</v>
      </c>
      <c r="Q43" s="41" t="s">
        <v>46</v>
      </c>
      <c r="R43" s="39">
        <v>10850</v>
      </c>
      <c r="S43" s="39">
        <v>0</v>
      </c>
      <c r="T43" s="39">
        <v>10850</v>
      </c>
      <c r="U43" s="40">
        <v>45245</v>
      </c>
      <c r="V43" s="39">
        <v>12289.98</v>
      </c>
      <c r="W43" s="39">
        <v>133346283</v>
      </c>
      <c r="X43" s="41">
        <v>0</v>
      </c>
      <c r="Y43" s="39">
        <v>133346283</v>
      </c>
      <c r="Z43" s="37" t="s">
        <v>274</v>
      </c>
    </row>
    <row r="44" spans="1:26" ht="36.6" x14ac:dyDescent="0.3">
      <c r="A44" s="37">
        <v>40</v>
      </c>
      <c r="B44" s="41" t="s">
        <v>200</v>
      </c>
      <c r="C44" s="41" t="s">
        <v>201</v>
      </c>
      <c r="D44" s="41" t="s">
        <v>242</v>
      </c>
      <c r="E44" s="41" t="s">
        <v>202</v>
      </c>
      <c r="F44" s="41" t="s">
        <v>268</v>
      </c>
      <c r="G44" s="38">
        <v>229910.16000000015</v>
      </c>
      <c r="H44" s="41" t="s">
        <v>40</v>
      </c>
      <c r="I44" s="37">
        <v>68.234999999999999</v>
      </c>
      <c r="J44" s="39">
        <v>19116</v>
      </c>
      <c r="K44" s="39" t="s">
        <v>45</v>
      </c>
      <c r="L44" s="41" t="s">
        <v>270</v>
      </c>
      <c r="M44" s="41" t="s">
        <v>271</v>
      </c>
      <c r="N44" s="41" t="s">
        <v>272</v>
      </c>
      <c r="O44" s="40">
        <v>45187</v>
      </c>
      <c r="P44" s="40">
        <v>45243</v>
      </c>
      <c r="Q44" s="41" t="s">
        <v>46</v>
      </c>
      <c r="R44" s="39">
        <v>10850</v>
      </c>
      <c r="S44" s="39">
        <v>0</v>
      </c>
      <c r="T44" s="39">
        <v>10850</v>
      </c>
      <c r="U44" s="40">
        <v>45245</v>
      </c>
      <c r="V44" s="39">
        <v>12289.98</v>
      </c>
      <c r="W44" s="39">
        <v>133346283</v>
      </c>
      <c r="X44" s="41">
        <v>0</v>
      </c>
      <c r="Y44" s="39">
        <v>133346283</v>
      </c>
      <c r="Z44" s="37" t="s">
        <v>274</v>
      </c>
    </row>
    <row r="45" spans="1:26" ht="36.6" x14ac:dyDescent="0.3">
      <c r="A45" s="37">
        <v>41</v>
      </c>
      <c r="B45" s="41" t="s">
        <v>200</v>
      </c>
      <c r="C45" s="41" t="s">
        <v>201</v>
      </c>
      <c r="D45" s="41" t="s">
        <v>243</v>
      </c>
      <c r="E45" s="41" t="s">
        <v>202</v>
      </c>
      <c r="F45" s="41" t="s">
        <v>268</v>
      </c>
      <c r="G45" s="38">
        <v>74128.320000000007</v>
      </c>
      <c r="H45" s="41" t="s">
        <v>40</v>
      </c>
      <c r="I45" s="37">
        <v>67.602999999999994</v>
      </c>
      <c r="J45" s="39">
        <v>12506</v>
      </c>
      <c r="K45" s="39" t="s">
        <v>45</v>
      </c>
      <c r="L45" s="41" t="s">
        <v>270</v>
      </c>
      <c r="M45" s="41" t="s">
        <v>271</v>
      </c>
      <c r="N45" s="41" t="s">
        <v>272</v>
      </c>
      <c r="O45" s="40">
        <v>45187</v>
      </c>
      <c r="P45" s="40">
        <v>45236</v>
      </c>
      <c r="Q45" s="41" t="s">
        <v>46</v>
      </c>
      <c r="R45" s="39">
        <v>10850</v>
      </c>
      <c r="S45" s="39">
        <v>0</v>
      </c>
      <c r="T45" s="39">
        <v>10850</v>
      </c>
      <c r="U45" s="40">
        <v>45245</v>
      </c>
      <c r="V45" s="39">
        <v>12289.98</v>
      </c>
      <c r="W45" s="39">
        <v>133346283</v>
      </c>
      <c r="X45" s="41">
        <v>0</v>
      </c>
      <c r="Y45" s="39">
        <v>133346283</v>
      </c>
      <c r="Z45" s="37" t="s">
        <v>274</v>
      </c>
    </row>
    <row r="46" spans="1:26" ht="36.6" x14ac:dyDescent="0.3">
      <c r="A46" s="37">
        <v>42</v>
      </c>
      <c r="B46" s="41" t="s">
        <v>200</v>
      </c>
      <c r="C46" s="41" t="s">
        <v>201</v>
      </c>
      <c r="D46" s="41" t="s">
        <v>244</v>
      </c>
      <c r="E46" s="41" t="s">
        <v>202</v>
      </c>
      <c r="F46" s="41" t="s">
        <v>268</v>
      </c>
      <c r="G46" s="38">
        <v>141822.89000000313</v>
      </c>
      <c r="H46" s="41" t="s">
        <v>40</v>
      </c>
      <c r="I46" s="37">
        <v>67.488</v>
      </c>
      <c r="J46" s="39">
        <v>18356</v>
      </c>
      <c r="K46" s="39" t="s">
        <v>45</v>
      </c>
      <c r="L46" s="41" t="s">
        <v>270</v>
      </c>
      <c r="M46" s="41" t="s">
        <v>271</v>
      </c>
      <c r="N46" s="41" t="s">
        <v>272</v>
      </c>
      <c r="O46" s="40">
        <v>45187</v>
      </c>
      <c r="P46" s="40">
        <v>45239</v>
      </c>
      <c r="Q46" s="41" t="s">
        <v>46</v>
      </c>
      <c r="R46" s="39">
        <v>10850</v>
      </c>
      <c r="S46" s="39">
        <v>0</v>
      </c>
      <c r="T46" s="39">
        <v>10850</v>
      </c>
      <c r="U46" s="40">
        <v>45245</v>
      </c>
      <c r="V46" s="39">
        <v>12289.98</v>
      </c>
      <c r="W46" s="39">
        <v>133346283</v>
      </c>
      <c r="X46" s="41">
        <v>0</v>
      </c>
      <c r="Y46" s="39">
        <v>133346283</v>
      </c>
      <c r="Z46" s="37" t="s">
        <v>274</v>
      </c>
    </row>
    <row r="47" spans="1:26" ht="36.6" x14ac:dyDescent="0.3">
      <c r="A47" s="37">
        <v>43</v>
      </c>
      <c r="B47" s="41" t="s">
        <v>200</v>
      </c>
      <c r="C47" s="41" t="s">
        <v>201</v>
      </c>
      <c r="D47" s="41" t="s">
        <v>245</v>
      </c>
      <c r="E47" s="41" t="s">
        <v>202</v>
      </c>
      <c r="F47" s="41" t="s">
        <v>268</v>
      </c>
      <c r="G47" s="38">
        <v>33618.359999999964</v>
      </c>
      <c r="H47" s="41" t="s">
        <v>40</v>
      </c>
      <c r="I47" s="37">
        <v>67.168000000000006</v>
      </c>
      <c r="J47" s="39">
        <v>8099</v>
      </c>
      <c r="K47" s="39" t="s">
        <v>45</v>
      </c>
      <c r="L47" s="41" t="s">
        <v>270</v>
      </c>
      <c r="M47" s="41" t="s">
        <v>271</v>
      </c>
      <c r="N47" s="41" t="s">
        <v>272</v>
      </c>
      <c r="O47" s="40">
        <v>45187</v>
      </c>
      <c r="P47" s="40">
        <v>45239</v>
      </c>
      <c r="Q47" s="41" t="s">
        <v>46</v>
      </c>
      <c r="R47" s="39">
        <v>10850</v>
      </c>
      <c r="S47" s="39">
        <v>0</v>
      </c>
      <c r="T47" s="39">
        <v>10850</v>
      </c>
      <c r="U47" s="40">
        <v>45245</v>
      </c>
      <c r="V47" s="39">
        <v>12289.98</v>
      </c>
      <c r="W47" s="39">
        <v>133346283</v>
      </c>
      <c r="X47" s="41">
        <v>0</v>
      </c>
      <c r="Y47" s="39">
        <v>133346283</v>
      </c>
      <c r="Z47" s="37" t="s">
        <v>274</v>
      </c>
    </row>
    <row r="48" spans="1:26" ht="36.6" x14ac:dyDescent="0.3">
      <c r="A48" s="37">
        <v>44</v>
      </c>
      <c r="B48" s="41" t="s">
        <v>200</v>
      </c>
      <c r="C48" s="41" t="s">
        <v>201</v>
      </c>
      <c r="D48" s="41" t="s">
        <v>246</v>
      </c>
      <c r="E48" s="41" t="s">
        <v>202</v>
      </c>
      <c r="F48" s="41" t="s">
        <v>268</v>
      </c>
      <c r="G48" s="38">
        <v>40146.600000000013</v>
      </c>
      <c r="H48" s="41" t="s">
        <v>40</v>
      </c>
      <c r="I48" s="37">
        <v>64.864000000000004</v>
      </c>
      <c r="J48" s="39">
        <v>6920</v>
      </c>
      <c r="K48" s="39" t="s">
        <v>45</v>
      </c>
      <c r="L48" s="41" t="s">
        <v>270</v>
      </c>
      <c r="M48" s="41" t="s">
        <v>271</v>
      </c>
      <c r="N48" s="41" t="s">
        <v>272</v>
      </c>
      <c r="O48" s="40">
        <v>45187</v>
      </c>
      <c r="P48" s="40">
        <v>45236</v>
      </c>
      <c r="Q48" s="41" t="s">
        <v>46</v>
      </c>
      <c r="R48" s="39">
        <v>10850</v>
      </c>
      <c r="S48" s="39">
        <v>0</v>
      </c>
      <c r="T48" s="39">
        <v>10850</v>
      </c>
      <c r="U48" s="40">
        <v>45245</v>
      </c>
      <c r="V48" s="39">
        <v>12289.98</v>
      </c>
      <c r="W48" s="39">
        <v>133346283</v>
      </c>
      <c r="X48" s="41">
        <v>0</v>
      </c>
      <c r="Y48" s="39">
        <v>133346283</v>
      </c>
      <c r="Z48" s="37" t="s">
        <v>274</v>
      </c>
    </row>
    <row r="49" spans="1:26" ht="36.6" x14ac:dyDescent="0.3">
      <c r="A49" s="37">
        <v>45</v>
      </c>
      <c r="B49" s="41" t="s">
        <v>200</v>
      </c>
      <c r="C49" s="41" t="s">
        <v>201</v>
      </c>
      <c r="D49" s="41" t="s">
        <v>247</v>
      </c>
      <c r="E49" s="41" t="s">
        <v>202</v>
      </c>
      <c r="F49" s="41" t="s">
        <v>268</v>
      </c>
      <c r="G49" s="38">
        <v>82239.779999999955</v>
      </c>
      <c r="H49" s="41" t="s">
        <v>40</v>
      </c>
      <c r="I49" s="37">
        <v>65.584999999999994</v>
      </c>
      <c r="J49" s="39">
        <v>10617</v>
      </c>
      <c r="K49" s="39" t="s">
        <v>45</v>
      </c>
      <c r="L49" s="41" t="s">
        <v>270</v>
      </c>
      <c r="M49" s="41" t="s">
        <v>271</v>
      </c>
      <c r="N49" s="41" t="s">
        <v>272</v>
      </c>
      <c r="O49" s="40">
        <v>45187</v>
      </c>
      <c r="P49" s="40">
        <v>45243</v>
      </c>
      <c r="Q49" s="41" t="s">
        <v>46</v>
      </c>
      <c r="R49" s="39">
        <v>10850</v>
      </c>
      <c r="S49" s="39">
        <v>0</v>
      </c>
      <c r="T49" s="39">
        <v>10850</v>
      </c>
      <c r="U49" s="40">
        <v>45245</v>
      </c>
      <c r="V49" s="39">
        <v>12289.98</v>
      </c>
      <c r="W49" s="39">
        <v>133346283</v>
      </c>
      <c r="X49" s="41">
        <v>0</v>
      </c>
      <c r="Y49" s="39">
        <v>133346283</v>
      </c>
      <c r="Z49" s="37" t="s">
        <v>274</v>
      </c>
    </row>
    <row r="50" spans="1:26" ht="36.6" x14ac:dyDescent="0.3">
      <c r="A50" s="37">
        <v>46</v>
      </c>
      <c r="B50" s="41" t="s">
        <v>200</v>
      </c>
      <c r="C50" s="41" t="s">
        <v>201</v>
      </c>
      <c r="D50" s="41" t="s">
        <v>248</v>
      </c>
      <c r="E50" s="41" t="s">
        <v>202</v>
      </c>
      <c r="F50" s="41" t="s">
        <v>268</v>
      </c>
      <c r="G50" s="38">
        <v>120193.71999999984</v>
      </c>
      <c r="H50" s="41" t="s">
        <v>40</v>
      </c>
      <c r="I50" s="37">
        <v>67.387</v>
      </c>
      <c r="J50" s="39">
        <v>16382</v>
      </c>
      <c r="K50" s="39" t="s">
        <v>45</v>
      </c>
      <c r="L50" s="41" t="s">
        <v>270</v>
      </c>
      <c r="M50" s="41" t="s">
        <v>271</v>
      </c>
      <c r="N50" s="41" t="s">
        <v>272</v>
      </c>
      <c r="O50" s="40">
        <v>45187</v>
      </c>
      <c r="P50" s="40">
        <v>45243</v>
      </c>
      <c r="Q50" s="41" t="s">
        <v>46</v>
      </c>
      <c r="R50" s="39">
        <v>10850</v>
      </c>
      <c r="S50" s="39">
        <v>0</v>
      </c>
      <c r="T50" s="39">
        <v>10850</v>
      </c>
      <c r="U50" s="40">
        <v>45245</v>
      </c>
      <c r="V50" s="39">
        <v>12289.98</v>
      </c>
      <c r="W50" s="39">
        <v>133346283</v>
      </c>
      <c r="X50" s="41">
        <v>0</v>
      </c>
      <c r="Y50" s="39">
        <v>133346283</v>
      </c>
      <c r="Z50" s="37" t="s">
        <v>274</v>
      </c>
    </row>
    <row r="51" spans="1:26" ht="36.6" x14ac:dyDescent="0.3">
      <c r="A51" s="37">
        <v>47</v>
      </c>
      <c r="B51" s="41" t="s">
        <v>200</v>
      </c>
      <c r="C51" s="41" t="s">
        <v>201</v>
      </c>
      <c r="D51" s="41" t="s">
        <v>249</v>
      </c>
      <c r="E51" s="41" t="s">
        <v>202</v>
      </c>
      <c r="F51" s="41" t="s">
        <v>268</v>
      </c>
      <c r="G51" s="38">
        <v>29816.400000000001</v>
      </c>
      <c r="H51" s="41" t="s">
        <v>40</v>
      </c>
      <c r="I51" s="37">
        <v>63.951000000000001</v>
      </c>
      <c r="J51" s="39">
        <v>4061</v>
      </c>
      <c r="K51" s="39" t="s">
        <v>45</v>
      </c>
      <c r="L51" s="41" t="s">
        <v>270</v>
      </c>
      <c r="M51" s="41" t="s">
        <v>271</v>
      </c>
      <c r="N51" s="41" t="s">
        <v>272</v>
      </c>
      <c r="O51" s="40">
        <v>45187</v>
      </c>
      <c r="P51" s="40">
        <v>45243</v>
      </c>
      <c r="Q51" s="41" t="s">
        <v>46</v>
      </c>
      <c r="R51" s="39">
        <v>10850</v>
      </c>
      <c r="S51" s="39">
        <v>0</v>
      </c>
      <c r="T51" s="39">
        <v>10850</v>
      </c>
      <c r="U51" s="40">
        <v>45245</v>
      </c>
      <c r="V51" s="39">
        <v>12289.98</v>
      </c>
      <c r="W51" s="39">
        <v>133346283</v>
      </c>
      <c r="X51" s="41">
        <v>0</v>
      </c>
      <c r="Y51" s="39">
        <v>133346283</v>
      </c>
      <c r="Z51" s="37" t="s">
        <v>274</v>
      </c>
    </row>
    <row r="52" spans="1:26" ht="36.6" x14ac:dyDescent="0.3">
      <c r="A52" s="37">
        <v>48</v>
      </c>
      <c r="B52" s="41" t="s">
        <v>200</v>
      </c>
      <c r="C52" s="41" t="s">
        <v>201</v>
      </c>
      <c r="D52" s="41" t="s">
        <v>250</v>
      </c>
      <c r="E52" s="41" t="s">
        <v>202</v>
      </c>
      <c r="F52" s="41" t="s">
        <v>268</v>
      </c>
      <c r="G52" s="38">
        <v>72115.500000000044</v>
      </c>
      <c r="H52" s="41" t="s">
        <v>40</v>
      </c>
      <c r="I52" s="37">
        <v>68.037000000000006</v>
      </c>
      <c r="J52" s="39">
        <v>9820</v>
      </c>
      <c r="K52" s="39" t="s">
        <v>45</v>
      </c>
      <c r="L52" s="41" t="s">
        <v>270</v>
      </c>
      <c r="M52" s="41" t="s">
        <v>271</v>
      </c>
      <c r="N52" s="41" t="s">
        <v>272</v>
      </c>
      <c r="O52" s="40">
        <v>45187</v>
      </c>
      <c r="P52" s="40">
        <v>45236</v>
      </c>
      <c r="Q52" s="41" t="s">
        <v>46</v>
      </c>
      <c r="R52" s="39">
        <v>10850</v>
      </c>
      <c r="S52" s="39">
        <v>0</v>
      </c>
      <c r="T52" s="39">
        <v>10850</v>
      </c>
      <c r="U52" s="40">
        <v>45245</v>
      </c>
      <c r="V52" s="39">
        <v>12289.98</v>
      </c>
      <c r="W52" s="39">
        <v>133346283</v>
      </c>
      <c r="X52" s="41">
        <v>0</v>
      </c>
      <c r="Y52" s="39">
        <v>133346283</v>
      </c>
      <c r="Z52" s="37" t="s">
        <v>274</v>
      </c>
    </row>
    <row r="53" spans="1:26" ht="36.6" x14ac:dyDescent="0.3">
      <c r="A53" s="37">
        <v>49</v>
      </c>
      <c r="B53" s="41" t="s">
        <v>200</v>
      </c>
      <c r="C53" s="41" t="s">
        <v>201</v>
      </c>
      <c r="D53" s="41" t="s">
        <v>251</v>
      </c>
      <c r="E53" s="41" t="s">
        <v>202</v>
      </c>
      <c r="F53" s="41" t="s">
        <v>268</v>
      </c>
      <c r="G53" s="38">
        <v>83699.180000000575</v>
      </c>
      <c r="H53" s="41" t="s">
        <v>40</v>
      </c>
      <c r="I53" s="37">
        <v>67.968999999999994</v>
      </c>
      <c r="J53" s="39">
        <v>15228</v>
      </c>
      <c r="K53" s="39" t="s">
        <v>45</v>
      </c>
      <c r="L53" s="41" t="s">
        <v>270</v>
      </c>
      <c r="M53" s="41" t="s">
        <v>271</v>
      </c>
      <c r="N53" s="41" t="s">
        <v>272</v>
      </c>
      <c r="O53" s="40">
        <v>45187</v>
      </c>
      <c r="P53" s="40">
        <v>45236</v>
      </c>
      <c r="Q53" s="41" t="s">
        <v>46</v>
      </c>
      <c r="R53" s="39">
        <v>10850</v>
      </c>
      <c r="S53" s="39">
        <v>0</v>
      </c>
      <c r="T53" s="39">
        <v>10850</v>
      </c>
      <c r="U53" s="40">
        <v>45245</v>
      </c>
      <c r="V53" s="39">
        <v>12289.98</v>
      </c>
      <c r="W53" s="39">
        <v>133346283</v>
      </c>
      <c r="X53" s="41">
        <v>0</v>
      </c>
      <c r="Y53" s="39">
        <v>133346283</v>
      </c>
      <c r="Z53" s="37" t="s">
        <v>274</v>
      </c>
    </row>
    <row r="54" spans="1:26" ht="36.6" x14ac:dyDescent="0.3">
      <c r="A54" s="37">
        <v>50</v>
      </c>
      <c r="B54" s="41" t="s">
        <v>200</v>
      </c>
      <c r="C54" s="41" t="s">
        <v>201</v>
      </c>
      <c r="D54" s="41" t="s">
        <v>252</v>
      </c>
      <c r="E54" s="41" t="s">
        <v>202</v>
      </c>
      <c r="F54" s="41" t="s">
        <v>268</v>
      </c>
      <c r="G54" s="38">
        <v>229501.16000000015</v>
      </c>
      <c r="H54" s="41" t="s">
        <v>40</v>
      </c>
      <c r="I54" s="37">
        <v>68.234999999999999</v>
      </c>
      <c r="J54" s="39">
        <v>18508</v>
      </c>
      <c r="K54" s="39" t="s">
        <v>45</v>
      </c>
      <c r="L54" s="41" t="s">
        <v>270</v>
      </c>
      <c r="M54" s="41" t="s">
        <v>271</v>
      </c>
      <c r="N54" s="41" t="s">
        <v>272</v>
      </c>
      <c r="O54" s="40">
        <v>45187</v>
      </c>
      <c r="P54" s="40">
        <v>45243</v>
      </c>
      <c r="Q54" s="41" t="s">
        <v>46</v>
      </c>
      <c r="R54" s="39">
        <v>10850</v>
      </c>
      <c r="S54" s="39">
        <v>0</v>
      </c>
      <c r="T54" s="39">
        <v>10850</v>
      </c>
      <c r="U54" s="40">
        <v>45245</v>
      </c>
      <c r="V54" s="39">
        <v>12289.98</v>
      </c>
      <c r="W54" s="39">
        <v>133346283</v>
      </c>
      <c r="X54" s="41">
        <v>0</v>
      </c>
      <c r="Y54" s="39">
        <v>133346283</v>
      </c>
      <c r="Z54" s="37" t="s">
        <v>274</v>
      </c>
    </row>
    <row r="55" spans="1:26" ht="36.6" x14ac:dyDescent="0.3">
      <c r="A55" s="37">
        <v>51</v>
      </c>
      <c r="B55" s="41" t="s">
        <v>200</v>
      </c>
      <c r="C55" s="41" t="s">
        <v>201</v>
      </c>
      <c r="D55" s="41" t="s">
        <v>253</v>
      </c>
      <c r="E55" s="41" t="s">
        <v>202</v>
      </c>
      <c r="F55" s="41" t="s">
        <v>268</v>
      </c>
      <c r="G55" s="38">
        <v>48933.899999999994</v>
      </c>
      <c r="H55" s="41" t="s">
        <v>40</v>
      </c>
      <c r="I55" s="37">
        <v>67.286000000000001</v>
      </c>
      <c r="J55" s="39">
        <v>10370</v>
      </c>
      <c r="K55" s="39" t="s">
        <v>45</v>
      </c>
      <c r="L55" s="41" t="s">
        <v>270</v>
      </c>
      <c r="M55" s="41" t="s">
        <v>271</v>
      </c>
      <c r="N55" s="41" t="s">
        <v>272</v>
      </c>
      <c r="O55" s="40">
        <v>45187</v>
      </c>
      <c r="P55" s="40">
        <v>45239</v>
      </c>
      <c r="Q55" s="41" t="s">
        <v>46</v>
      </c>
      <c r="R55" s="39">
        <v>10850</v>
      </c>
      <c r="S55" s="39">
        <v>0</v>
      </c>
      <c r="T55" s="39">
        <v>10850</v>
      </c>
      <c r="U55" s="40">
        <v>45245</v>
      </c>
      <c r="V55" s="39">
        <v>12289.98</v>
      </c>
      <c r="W55" s="39">
        <v>133346283</v>
      </c>
      <c r="X55" s="41">
        <v>0</v>
      </c>
      <c r="Y55" s="39">
        <v>133346283</v>
      </c>
      <c r="Z55" s="37" t="s">
        <v>274</v>
      </c>
    </row>
    <row r="56" spans="1:26" ht="36.6" x14ac:dyDescent="0.3">
      <c r="A56" s="37">
        <v>52</v>
      </c>
      <c r="B56" s="41" t="s">
        <v>200</v>
      </c>
      <c r="C56" s="41" t="s">
        <v>201</v>
      </c>
      <c r="D56" s="41" t="s">
        <v>254</v>
      </c>
      <c r="E56" s="41" t="s">
        <v>202</v>
      </c>
      <c r="F56" s="41" t="s">
        <v>268</v>
      </c>
      <c r="G56" s="38">
        <v>46264.799999999974</v>
      </c>
      <c r="H56" s="41" t="s">
        <v>40</v>
      </c>
      <c r="I56" s="37">
        <v>67.715999999999994</v>
      </c>
      <c r="J56" s="39">
        <v>10074</v>
      </c>
      <c r="K56" s="39" t="s">
        <v>45</v>
      </c>
      <c r="L56" s="41" t="s">
        <v>270</v>
      </c>
      <c r="M56" s="41" t="s">
        <v>271</v>
      </c>
      <c r="N56" s="41" t="s">
        <v>272</v>
      </c>
      <c r="O56" s="40">
        <v>45187</v>
      </c>
      <c r="P56" s="40">
        <v>45239</v>
      </c>
      <c r="Q56" s="41" t="s">
        <v>46</v>
      </c>
      <c r="R56" s="39">
        <v>10850</v>
      </c>
      <c r="S56" s="39">
        <v>0</v>
      </c>
      <c r="T56" s="39">
        <v>10850</v>
      </c>
      <c r="U56" s="40">
        <v>45245</v>
      </c>
      <c r="V56" s="39">
        <v>12289.98</v>
      </c>
      <c r="W56" s="39">
        <v>133346283</v>
      </c>
      <c r="X56" s="41">
        <v>0</v>
      </c>
      <c r="Y56" s="39">
        <v>133346283</v>
      </c>
      <c r="Z56" s="37" t="s">
        <v>274</v>
      </c>
    </row>
    <row r="57" spans="1:26" ht="36.6" x14ac:dyDescent="0.3">
      <c r="A57" s="37">
        <v>53</v>
      </c>
      <c r="B57" s="41" t="s">
        <v>200</v>
      </c>
      <c r="C57" s="41" t="s">
        <v>201</v>
      </c>
      <c r="D57" s="41" t="s">
        <v>255</v>
      </c>
      <c r="E57" s="41" t="s">
        <v>202</v>
      </c>
      <c r="F57" s="41" t="s">
        <v>269</v>
      </c>
      <c r="G57" s="38">
        <v>91850.95999999989</v>
      </c>
      <c r="H57" s="41" t="s">
        <v>40</v>
      </c>
      <c r="I57" s="37">
        <v>65.173000000000002</v>
      </c>
      <c r="J57" s="39">
        <v>7471</v>
      </c>
      <c r="K57" s="39" t="s">
        <v>45</v>
      </c>
      <c r="L57" s="41" t="s">
        <v>270</v>
      </c>
      <c r="M57" s="41" t="s">
        <v>273</v>
      </c>
      <c r="N57" s="41" t="s">
        <v>272</v>
      </c>
      <c r="O57" s="40">
        <v>45187</v>
      </c>
      <c r="P57" s="40">
        <v>45236</v>
      </c>
      <c r="Q57" s="41" t="s">
        <v>46</v>
      </c>
      <c r="R57" s="39">
        <v>10850</v>
      </c>
      <c r="S57" s="39">
        <v>0</v>
      </c>
      <c r="T57" s="39">
        <v>10850</v>
      </c>
      <c r="U57" s="40">
        <v>45245</v>
      </c>
      <c r="V57" s="39">
        <v>12289.98</v>
      </c>
      <c r="W57" s="39">
        <v>133346283</v>
      </c>
      <c r="X57" s="41">
        <v>0</v>
      </c>
      <c r="Y57" s="39">
        <v>133346283</v>
      </c>
      <c r="Z57" s="37" t="s">
        <v>274</v>
      </c>
    </row>
    <row r="58" spans="1:26" ht="36.6" x14ac:dyDescent="0.3">
      <c r="A58" s="37">
        <v>54</v>
      </c>
      <c r="B58" s="41" t="s">
        <v>200</v>
      </c>
      <c r="C58" s="41" t="s">
        <v>201</v>
      </c>
      <c r="D58" s="41" t="s">
        <v>256</v>
      </c>
      <c r="E58" s="41" t="s">
        <v>202</v>
      </c>
      <c r="F58" s="41" t="s">
        <v>269</v>
      </c>
      <c r="G58" s="38">
        <v>229571.1800000002</v>
      </c>
      <c r="H58" s="41" t="s">
        <v>40</v>
      </c>
      <c r="I58" s="37">
        <v>68.234999999999999</v>
      </c>
      <c r="J58" s="39">
        <v>18785</v>
      </c>
      <c r="K58" s="39" t="s">
        <v>45</v>
      </c>
      <c r="L58" s="41" t="s">
        <v>270</v>
      </c>
      <c r="M58" s="41" t="s">
        <v>273</v>
      </c>
      <c r="N58" s="41" t="s">
        <v>272</v>
      </c>
      <c r="O58" s="40">
        <v>45187</v>
      </c>
      <c r="P58" s="40">
        <v>45236</v>
      </c>
      <c r="Q58" s="41" t="s">
        <v>46</v>
      </c>
      <c r="R58" s="39">
        <v>10850</v>
      </c>
      <c r="S58" s="39">
        <v>0</v>
      </c>
      <c r="T58" s="39">
        <v>10850</v>
      </c>
      <c r="U58" s="40">
        <v>45245</v>
      </c>
      <c r="V58" s="39">
        <v>12289.98</v>
      </c>
      <c r="W58" s="39">
        <v>133346283</v>
      </c>
      <c r="X58" s="41">
        <v>0</v>
      </c>
      <c r="Y58" s="39">
        <v>133346283</v>
      </c>
      <c r="Z58" s="37" t="s">
        <v>274</v>
      </c>
    </row>
    <row r="59" spans="1:26" ht="36.6" x14ac:dyDescent="0.3">
      <c r="A59" s="37">
        <v>55</v>
      </c>
      <c r="B59" s="41" t="s">
        <v>200</v>
      </c>
      <c r="C59" s="41" t="s">
        <v>201</v>
      </c>
      <c r="D59" s="41" t="s">
        <v>257</v>
      </c>
      <c r="E59" s="41" t="s">
        <v>202</v>
      </c>
      <c r="F59" s="41" t="s">
        <v>269</v>
      </c>
      <c r="G59" s="38">
        <v>155192.20000000042</v>
      </c>
      <c r="H59" s="41" t="s">
        <v>40</v>
      </c>
      <c r="I59" s="37">
        <v>68.17</v>
      </c>
      <c r="J59" s="39">
        <v>18890</v>
      </c>
      <c r="K59" s="39" t="s">
        <v>45</v>
      </c>
      <c r="L59" s="41" t="s">
        <v>270</v>
      </c>
      <c r="M59" s="41" t="s">
        <v>273</v>
      </c>
      <c r="N59" s="41" t="s">
        <v>272</v>
      </c>
      <c r="O59" s="40">
        <v>45187</v>
      </c>
      <c r="P59" s="40">
        <v>45243</v>
      </c>
      <c r="Q59" s="41" t="s">
        <v>46</v>
      </c>
      <c r="R59" s="39">
        <v>10850</v>
      </c>
      <c r="S59" s="39">
        <v>0</v>
      </c>
      <c r="T59" s="39">
        <v>10850</v>
      </c>
      <c r="U59" s="40">
        <v>45245</v>
      </c>
      <c r="V59" s="39">
        <v>12289.98</v>
      </c>
      <c r="W59" s="39">
        <v>133346283</v>
      </c>
      <c r="X59" s="41">
        <v>0</v>
      </c>
      <c r="Y59" s="39">
        <v>133346283</v>
      </c>
      <c r="Z59" s="37" t="s">
        <v>274</v>
      </c>
    </row>
    <row r="60" spans="1:26" ht="36.6" x14ac:dyDescent="0.3">
      <c r="A60" s="37">
        <v>56</v>
      </c>
      <c r="B60" s="41" t="s">
        <v>200</v>
      </c>
      <c r="C60" s="41" t="s">
        <v>201</v>
      </c>
      <c r="D60" s="41" t="s">
        <v>258</v>
      </c>
      <c r="E60" s="41" t="s">
        <v>202</v>
      </c>
      <c r="F60" s="41" t="s">
        <v>269</v>
      </c>
      <c r="G60" s="38">
        <v>170026.91000000105</v>
      </c>
      <c r="H60" s="41" t="s">
        <v>40</v>
      </c>
      <c r="I60" s="37">
        <v>67.488</v>
      </c>
      <c r="J60" s="39">
        <v>18411</v>
      </c>
      <c r="K60" s="39" t="s">
        <v>45</v>
      </c>
      <c r="L60" s="41" t="s">
        <v>270</v>
      </c>
      <c r="M60" s="41" t="s">
        <v>273</v>
      </c>
      <c r="N60" s="41" t="s">
        <v>272</v>
      </c>
      <c r="O60" s="40">
        <v>45187</v>
      </c>
      <c r="P60" s="40">
        <v>45243</v>
      </c>
      <c r="Q60" s="41" t="s">
        <v>46</v>
      </c>
      <c r="R60" s="39">
        <v>10850</v>
      </c>
      <c r="S60" s="39">
        <v>0</v>
      </c>
      <c r="T60" s="39">
        <v>10850</v>
      </c>
      <c r="U60" s="40">
        <v>45245</v>
      </c>
      <c r="V60" s="39">
        <v>12289.98</v>
      </c>
      <c r="W60" s="39">
        <v>133346283</v>
      </c>
      <c r="X60" s="41">
        <v>0</v>
      </c>
      <c r="Y60" s="39">
        <v>133346283</v>
      </c>
      <c r="Z60" s="37" t="s">
        <v>274</v>
      </c>
    </row>
    <row r="61" spans="1:26" ht="36.6" x14ac:dyDescent="0.3">
      <c r="A61" s="37">
        <v>57</v>
      </c>
      <c r="B61" s="41" t="s">
        <v>200</v>
      </c>
      <c r="C61" s="41" t="s">
        <v>201</v>
      </c>
      <c r="D61" s="41" t="s">
        <v>259</v>
      </c>
      <c r="E61" s="41" t="s">
        <v>202</v>
      </c>
      <c r="F61" s="41" t="s">
        <v>269</v>
      </c>
      <c r="G61" s="38">
        <v>41656.960000000123</v>
      </c>
      <c r="H61" s="41" t="s">
        <v>40</v>
      </c>
      <c r="I61" s="37">
        <v>67.185000000000002</v>
      </c>
      <c r="J61" s="39">
        <v>12746</v>
      </c>
      <c r="K61" s="39" t="s">
        <v>45</v>
      </c>
      <c r="L61" s="41" t="s">
        <v>270</v>
      </c>
      <c r="M61" s="41" t="s">
        <v>273</v>
      </c>
      <c r="N61" s="41" t="s">
        <v>272</v>
      </c>
      <c r="O61" s="40">
        <v>45187</v>
      </c>
      <c r="P61" s="40">
        <v>45236</v>
      </c>
      <c r="Q61" s="41" t="s">
        <v>46</v>
      </c>
      <c r="R61" s="39">
        <v>10850</v>
      </c>
      <c r="S61" s="39">
        <v>0</v>
      </c>
      <c r="T61" s="39">
        <v>10850</v>
      </c>
      <c r="U61" s="40">
        <v>45245</v>
      </c>
      <c r="V61" s="39">
        <v>12289.98</v>
      </c>
      <c r="W61" s="39">
        <v>133346283</v>
      </c>
      <c r="X61" s="41">
        <v>0</v>
      </c>
      <c r="Y61" s="39">
        <v>133346283</v>
      </c>
      <c r="Z61" s="37" t="s">
        <v>274</v>
      </c>
    </row>
    <row r="62" spans="1:26" ht="36.6" x14ac:dyDescent="0.3">
      <c r="A62" s="37">
        <v>58</v>
      </c>
      <c r="B62" s="41" t="s">
        <v>200</v>
      </c>
      <c r="C62" s="41" t="s">
        <v>201</v>
      </c>
      <c r="D62" s="41" t="s">
        <v>260</v>
      </c>
      <c r="E62" s="41" t="s">
        <v>202</v>
      </c>
      <c r="F62" s="41" t="s">
        <v>269</v>
      </c>
      <c r="G62" s="38">
        <v>216714.44000000003</v>
      </c>
      <c r="H62" s="41" t="s">
        <v>40</v>
      </c>
      <c r="I62" s="37">
        <v>66.938999999999993</v>
      </c>
      <c r="J62" s="39">
        <v>17959</v>
      </c>
      <c r="K62" s="39" t="s">
        <v>45</v>
      </c>
      <c r="L62" s="41" t="s">
        <v>270</v>
      </c>
      <c r="M62" s="41" t="s">
        <v>273</v>
      </c>
      <c r="N62" s="41" t="s">
        <v>272</v>
      </c>
      <c r="O62" s="40">
        <v>45187</v>
      </c>
      <c r="P62" s="40">
        <v>45243</v>
      </c>
      <c r="Q62" s="41" t="s">
        <v>46</v>
      </c>
      <c r="R62" s="39">
        <v>10850</v>
      </c>
      <c r="S62" s="39">
        <v>0</v>
      </c>
      <c r="T62" s="39">
        <v>10850</v>
      </c>
      <c r="U62" s="40">
        <v>45245</v>
      </c>
      <c r="V62" s="39">
        <v>12289.98</v>
      </c>
      <c r="W62" s="39">
        <v>133346283</v>
      </c>
      <c r="X62" s="41">
        <v>0</v>
      </c>
      <c r="Y62" s="39">
        <v>133346283</v>
      </c>
      <c r="Z62" s="37" t="s">
        <v>274</v>
      </c>
    </row>
    <row r="63" spans="1:26" ht="36.6" x14ac:dyDescent="0.3">
      <c r="A63" s="37">
        <v>59</v>
      </c>
      <c r="B63" s="41" t="s">
        <v>200</v>
      </c>
      <c r="C63" s="41" t="s">
        <v>201</v>
      </c>
      <c r="D63" s="41" t="s">
        <v>261</v>
      </c>
      <c r="E63" s="41" t="s">
        <v>202</v>
      </c>
      <c r="F63" s="41" t="s">
        <v>269</v>
      </c>
      <c r="G63" s="38">
        <v>86737.700000000652</v>
      </c>
      <c r="H63" s="41" t="s">
        <v>40</v>
      </c>
      <c r="I63" s="37">
        <v>66.334999999999994</v>
      </c>
      <c r="J63" s="39">
        <v>10266</v>
      </c>
      <c r="K63" s="39" t="s">
        <v>45</v>
      </c>
      <c r="L63" s="41" t="s">
        <v>270</v>
      </c>
      <c r="M63" s="41" t="s">
        <v>273</v>
      </c>
      <c r="N63" s="41" t="s">
        <v>272</v>
      </c>
      <c r="O63" s="40">
        <v>45187</v>
      </c>
      <c r="P63" s="40">
        <v>45236</v>
      </c>
      <c r="Q63" s="41" t="s">
        <v>46</v>
      </c>
      <c r="R63" s="39">
        <v>10850</v>
      </c>
      <c r="S63" s="39">
        <v>0</v>
      </c>
      <c r="T63" s="39">
        <v>10850</v>
      </c>
      <c r="U63" s="40">
        <v>45245</v>
      </c>
      <c r="V63" s="39">
        <v>12289.98</v>
      </c>
      <c r="W63" s="39">
        <v>133346283</v>
      </c>
      <c r="X63" s="41">
        <v>0</v>
      </c>
      <c r="Y63" s="39">
        <v>133346283</v>
      </c>
      <c r="Z63" s="37" t="s">
        <v>274</v>
      </c>
    </row>
    <row r="64" spans="1:26" ht="36.6" x14ac:dyDescent="0.3">
      <c r="A64" s="37">
        <v>60</v>
      </c>
      <c r="B64" s="41" t="s">
        <v>200</v>
      </c>
      <c r="C64" s="41" t="s">
        <v>201</v>
      </c>
      <c r="D64" s="41" t="s">
        <v>262</v>
      </c>
      <c r="E64" s="41" t="s">
        <v>202</v>
      </c>
      <c r="F64" s="41" t="s">
        <v>269</v>
      </c>
      <c r="G64" s="38">
        <v>115065.3</v>
      </c>
      <c r="H64" s="41" t="s">
        <v>40</v>
      </c>
      <c r="I64" s="37">
        <v>67.298000000000002</v>
      </c>
      <c r="J64" s="39">
        <v>13596</v>
      </c>
      <c r="K64" s="39" t="s">
        <v>45</v>
      </c>
      <c r="L64" s="41" t="s">
        <v>270</v>
      </c>
      <c r="M64" s="41" t="s">
        <v>273</v>
      </c>
      <c r="N64" s="41" t="s">
        <v>272</v>
      </c>
      <c r="O64" s="40">
        <v>45187</v>
      </c>
      <c r="P64" s="40">
        <v>45239</v>
      </c>
      <c r="Q64" s="41" t="s">
        <v>46</v>
      </c>
      <c r="R64" s="39">
        <v>10850</v>
      </c>
      <c r="S64" s="39">
        <v>0</v>
      </c>
      <c r="T64" s="39">
        <v>10850</v>
      </c>
      <c r="U64" s="40">
        <v>45245</v>
      </c>
      <c r="V64" s="39">
        <v>12289.98</v>
      </c>
      <c r="W64" s="39">
        <v>133346283</v>
      </c>
      <c r="X64" s="41">
        <v>0</v>
      </c>
      <c r="Y64" s="39">
        <v>133346283</v>
      </c>
      <c r="Z64" s="37" t="s">
        <v>274</v>
      </c>
    </row>
    <row r="65" spans="1:26" ht="36.6" x14ac:dyDescent="0.3">
      <c r="A65" s="37">
        <v>61</v>
      </c>
      <c r="B65" s="41" t="s">
        <v>200</v>
      </c>
      <c r="C65" s="41" t="s">
        <v>201</v>
      </c>
      <c r="D65" s="41" t="s">
        <v>263</v>
      </c>
      <c r="E65" s="41" t="s">
        <v>202</v>
      </c>
      <c r="F65" s="41" t="s">
        <v>269</v>
      </c>
      <c r="G65" s="38">
        <v>215295.84</v>
      </c>
      <c r="H65" s="41" t="s">
        <v>40</v>
      </c>
      <c r="I65" s="37">
        <v>64.789000000000001</v>
      </c>
      <c r="J65" s="39">
        <v>21183</v>
      </c>
      <c r="K65" s="39" t="s">
        <v>45</v>
      </c>
      <c r="L65" s="41" t="s">
        <v>270</v>
      </c>
      <c r="M65" s="41" t="s">
        <v>273</v>
      </c>
      <c r="N65" s="41" t="s">
        <v>272</v>
      </c>
      <c r="O65" s="40">
        <v>45187</v>
      </c>
      <c r="P65" s="40">
        <v>45236</v>
      </c>
      <c r="Q65" s="41" t="s">
        <v>46</v>
      </c>
      <c r="R65" s="39">
        <v>10850</v>
      </c>
      <c r="S65" s="39">
        <v>0</v>
      </c>
      <c r="T65" s="39">
        <v>10850</v>
      </c>
      <c r="U65" s="40">
        <v>45245</v>
      </c>
      <c r="V65" s="39">
        <v>12289.98</v>
      </c>
      <c r="W65" s="39">
        <v>133346283</v>
      </c>
      <c r="X65" s="41">
        <v>0</v>
      </c>
      <c r="Y65" s="39">
        <v>133346283</v>
      </c>
      <c r="Z65" s="37" t="s">
        <v>274</v>
      </c>
    </row>
    <row r="66" spans="1:26" ht="36.6" x14ac:dyDescent="0.3">
      <c r="A66" s="37">
        <v>62</v>
      </c>
      <c r="B66" s="41" t="s">
        <v>200</v>
      </c>
      <c r="C66" s="41" t="s">
        <v>201</v>
      </c>
      <c r="D66" s="41" t="s">
        <v>264</v>
      </c>
      <c r="E66" s="41" t="s">
        <v>202</v>
      </c>
      <c r="F66" s="41" t="s">
        <v>269</v>
      </c>
      <c r="G66" s="38">
        <v>189865.25999999995</v>
      </c>
      <c r="H66" s="41" t="s">
        <v>40</v>
      </c>
      <c r="I66" s="37">
        <v>64.483000000000004</v>
      </c>
      <c r="J66" s="39">
        <v>14375</v>
      </c>
      <c r="K66" s="39" t="s">
        <v>45</v>
      </c>
      <c r="L66" s="41" t="s">
        <v>270</v>
      </c>
      <c r="M66" s="41" t="s">
        <v>273</v>
      </c>
      <c r="N66" s="41" t="s">
        <v>272</v>
      </c>
      <c r="O66" s="40">
        <v>45187</v>
      </c>
      <c r="P66" s="40">
        <v>45243</v>
      </c>
      <c r="Q66" s="41" t="s">
        <v>46</v>
      </c>
      <c r="R66" s="39">
        <v>10850</v>
      </c>
      <c r="S66" s="39">
        <v>0</v>
      </c>
      <c r="T66" s="39">
        <v>10850</v>
      </c>
      <c r="U66" s="40">
        <v>45245</v>
      </c>
      <c r="V66" s="39">
        <v>12289.98</v>
      </c>
      <c r="W66" s="39">
        <v>133346283</v>
      </c>
      <c r="X66" s="41">
        <v>0</v>
      </c>
      <c r="Y66" s="39">
        <v>133346283</v>
      </c>
      <c r="Z66" s="37" t="s">
        <v>274</v>
      </c>
    </row>
    <row r="67" spans="1:26" ht="36.6" x14ac:dyDescent="0.3">
      <c r="A67" s="37">
        <v>63</v>
      </c>
      <c r="B67" s="41" t="s">
        <v>200</v>
      </c>
      <c r="C67" s="41" t="s">
        <v>201</v>
      </c>
      <c r="D67" s="41" t="s">
        <v>265</v>
      </c>
      <c r="E67" s="41" t="s">
        <v>202</v>
      </c>
      <c r="F67" s="41" t="s">
        <v>269</v>
      </c>
      <c r="G67" s="38">
        <v>168762.84999999663</v>
      </c>
      <c r="H67" s="41" t="s">
        <v>40</v>
      </c>
      <c r="I67" s="37">
        <v>67.58</v>
      </c>
      <c r="J67" s="39">
        <v>17706</v>
      </c>
      <c r="K67" s="39" t="s">
        <v>45</v>
      </c>
      <c r="L67" s="41" t="s">
        <v>270</v>
      </c>
      <c r="M67" s="41" t="s">
        <v>273</v>
      </c>
      <c r="N67" s="41" t="s">
        <v>272</v>
      </c>
      <c r="O67" s="40">
        <v>45187</v>
      </c>
      <c r="P67" s="40">
        <v>45239</v>
      </c>
      <c r="Q67" s="41" t="s">
        <v>46</v>
      </c>
      <c r="R67" s="39">
        <v>10850</v>
      </c>
      <c r="S67" s="39">
        <v>0</v>
      </c>
      <c r="T67" s="39">
        <v>10850</v>
      </c>
      <c r="U67" s="40">
        <v>45245</v>
      </c>
      <c r="V67" s="39">
        <v>12289.98</v>
      </c>
      <c r="W67" s="39">
        <v>133346283</v>
      </c>
      <c r="X67" s="41">
        <v>0</v>
      </c>
      <c r="Y67" s="39">
        <v>133346283</v>
      </c>
      <c r="Z67" s="37" t="s">
        <v>274</v>
      </c>
    </row>
    <row r="68" spans="1:26" ht="36.6" x14ac:dyDescent="0.3">
      <c r="A68" s="37">
        <v>64</v>
      </c>
      <c r="B68" s="41" t="s">
        <v>200</v>
      </c>
      <c r="C68" s="41" t="s">
        <v>201</v>
      </c>
      <c r="D68" s="41" t="s">
        <v>266</v>
      </c>
      <c r="E68" s="41" t="s">
        <v>202</v>
      </c>
      <c r="F68" s="41" t="s">
        <v>269</v>
      </c>
      <c r="G68" s="38">
        <v>80033.289999999964</v>
      </c>
      <c r="H68" s="41" t="s">
        <v>40</v>
      </c>
      <c r="I68" s="37">
        <v>65.995999999999995</v>
      </c>
      <c r="J68" s="39">
        <v>16470</v>
      </c>
      <c r="K68" s="39" t="s">
        <v>45</v>
      </c>
      <c r="L68" s="41" t="s">
        <v>270</v>
      </c>
      <c r="M68" s="41" t="s">
        <v>273</v>
      </c>
      <c r="N68" s="41" t="s">
        <v>272</v>
      </c>
      <c r="O68" s="40">
        <v>45187</v>
      </c>
      <c r="P68" s="40">
        <v>45239</v>
      </c>
      <c r="Q68" s="41" t="s">
        <v>46</v>
      </c>
      <c r="R68" s="39">
        <v>10850</v>
      </c>
      <c r="S68" s="39">
        <v>0</v>
      </c>
      <c r="T68" s="39">
        <v>10850</v>
      </c>
      <c r="U68" s="40">
        <v>45245</v>
      </c>
      <c r="V68" s="39">
        <v>12289.98</v>
      </c>
      <c r="W68" s="39">
        <v>133346283</v>
      </c>
      <c r="X68" s="41">
        <v>0</v>
      </c>
      <c r="Y68" s="39">
        <v>133346283</v>
      </c>
      <c r="Z68" s="37" t="s">
        <v>274</v>
      </c>
    </row>
    <row r="69" spans="1:26" ht="36.6" x14ac:dyDescent="0.3">
      <c r="A69" s="37">
        <v>65</v>
      </c>
      <c r="B69" s="41" t="s">
        <v>200</v>
      </c>
      <c r="C69" s="41" t="s">
        <v>201</v>
      </c>
      <c r="D69" s="41" t="s">
        <v>267</v>
      </c>
      <c r="E69" s="41" t="s">
        <v>202</v>
      </c>
      <c r="F69" s="41" t="s">
        <v>269</v>
      </c>
      <c r="G69" s="38">
        <v>261239.89999999982</v>
      </c>
      <c r="H69" s="41" t="s">
        <v>40</v>
      </c>
      <c r="I69" s="37">
        <v>67.635999999999996</v>
      </c>
      <c r="J69" s="39">
        <v>21883</v>
      </c>
      <c r="K69" s="39" t="s">
        <v>45</v>
      </c>
      <c r="L69" s="41" t="s">
        <v>270</v>
      </c>
      <c r="M69" s="41" t="s">
        <v>273</v>
      </c>
      <c r="N69" s="41" t="s">
        <v>272</v>
      </c>
      <c r="O69" s="40">
        <v>45187</v>
      </c>
      <c r="P69" s="40">
        <v>45239</v>
      </c>
      <c r="Q69" s="41" t="s">
        <v>46</v>
      </c>
      <c r="R69" s="39">
        <v>10850</v>
      </c>
      <c r="S69" s="39">
        <v>0</v>
      </c>
      <c r="T69" s="39">
        <v>10850</v>
      </c>
      <c r="U69" s="40">
        <v>45245</v>
      </c>
      <c r="V69" s="39">
        <v>12289.98</v>
      </c>
      <c r="W69" s="39">
        <v>133346283</v>
      </c>
      <c r="X69" s="41">
        <v>0</v>
      </c>
      <c r="Y69" s="39">
        <v>133346283</v>
      </c>
      <c r="Z69" s="37" t="s">
        <v>274</v>
      </c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ignoredErrors>
    <ignoredError sqref="D1" unlocked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8671875" defaultRowHeight="14.4" x14ac:dyDescent="0.3"/>
  <cols>
    <col min="1" max="1" width="21.6640625" style="28" customWidth="1"/>
    <col min="2" max="2" width="23.6640625" style="28" customWidth="1"/>
    <col min="3" max="16384" width="8.88671875" style="28"/>
  </cols>
  <sheetData>
    <row r="1" spans="1:2" ht="24" customHeight="1" x14ac:dyDescent="0.3">
      <c r="A1" s="29" t="s">
        <v>47</v>
      </c>
      <c r="B1" s="30" t="str" cm="1">
        <f t="array" aca="1" ref="B1" ca="1">CELL("имяфайла")</f>
        <v>C:\Users\z.radjabmukhamedov\Desktop\EDO CENTRUM RUS NOYABR\[CNT-CKCNRF057-2-CR122-129 GM.xlsx]Лист1</v>
      </c>
    </row>
    <row r="2" spans="1:2" ht="24" customHeight="1" x14ac:dyDescent="0.3">
      <c r="A2" s="29" t="s">
        <v>75</v>
      </c>
      <c r="B2" s="31" t="str">
        <f ca="1">LEFT(B1,SEARCH("[",B1,1)-1)&amp;B3</f>
        <v>C:\Users\z.radjabmukhamedov\Desktop\EDO CENTRUM RUS NOYABR\CNT -FS230001670.xls</v>
      </c>
    </row>
    <row r="3" spans="1:2" ht="24" customHeight="1" x14ac:dyDescent="0.3">
      <c r="A3" s="29" t="s">
        <v>74</v>
      </c>
      <c r="B3" s="32" t="s">
        <v>115</v>
      </c>
    </row>
    <row r="4" spans="1:2" ht="31.95" customHeight="1" x14ac:dyDescent="0.3">
      <c r="A4" s="42" t="s">
        <v>104</v>
      </c>
      <c r="B4" s="43" t="str">
        <f ca="1">LEFT(B1,SEARCH("[",B1,1)-1)&amp;"Справочник курсов.xlsx"</f>
        <v>C:\Users\z.radjabmukhamedov\Desktop\EDO CENTRUM RUS NOYABR\Справочник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76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</row>
    <row r="2" spans="1:22" ht="14.4" x14ac:dyDescent="0.3">
      <c r="A2" s="10" t="s">
        <v>44</v>
      </c>
      <c r="B2" s="10" t="s">
        <v>116</v>
      </c>
      <c r="C2" s="10" t="s">
        <v>117</v>
      </c>
      <c r="D2" s="10" t="s">
        <v>118</v>
      </c>
      <c r="E2" s="10" t="s">
        <v>119</v>
      </c>
      <c r="F2" s="10" t="s">
        <v>120</v>
      </c>
      <c r="G2" s="7" t="s">
        <v>121</v>
      </c>
      <c r="H2" s="10" t="s">
        <v>122</v>
      </c>
      <c r="I2" s="10" t="s">
        <v>45</v>
      </c>
      <c r="J2" s="10" t="s">
        <v>123</v>
      </c>
      <c r="K2" s="10" t="s">
        <v>124</v>
      </c>
      <c r="L2" s="47">
        <v>44979</v>
      </c>
      <c r="M2" s="47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125</v>
      </c>
      <c r="V2" s="9">
        <v>1</v>
      </c>
    </row>
    <row r="3" spans="1:22" ht="14.4" x14ac:dyDescent="0.3">
      <c r="A3" s="10" t="s">
        <v>44</v>
      </c>
      <c r="B3" s="10" t="s">
        <v>116</v>
      </c>
      <c r="C3" s="10" t="s">
        <v>117</v>
      </c>
      <c r="D3" s="10" t="s">
        <v>126</v>
      </c>
      <c r="E3" s="10" t="s">
        <v>119</v>
      </c>
      <c r="F3" s="10" t="s">
        <v>120</v>
      </c>
      <c r="G3" s="7" t="s">
        <v>121</v>
      </c>
      <c r="H3" s="10" t="s">
        <v>122</v>
      </c>
      <c r="I3" s="10" t="s">
        <v>45</v>
      </c>
      <c r="J3" s="10" t="s">
        <v>123</v>
      </c>
      <c r="K3" s="10" t="s">
        <v>124</v>
      </c>
      <c r="L3" s="47">
        <v>44979</v>
      </c>
      <c r="M3" s="47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125</v>
      </c>
      <c r="V3" s="9">
        <v>2</v>
      </c>
    </row>
    <row r="4" spans="1:22" ht="14.4" x14ac:dyDescent="0.3">
      <c r="A4" s="10" t="s">
        <v>44</v>
      </c>
      <c r="B4" s="10" t="s">
        <v>116</v>
      </c>
      <c r="C4" s="10" t="s">
        <v>117</v>
      </c>
      <c r="D4" s="10" t="s">
        <v>127</v>
      </c>
      <c r="E4" s="10" t="s">
        <v>119</v>
      </c>
      <c r="F4" s="10" t="s">
        <v>120</v>
      </c>
      <c r="G4" s="7" t="s">
        <v>121</v>
      </c>
      <c r="H4" s="10" t="s">
        <v>122</v>
      </c>
      <c r="I4" s="10" t="s">
        <v>45</v>
      </c>
      <c r="J4" s="10" t="s">
        <v>123</v>
      </c>
      <c r="K4" s="10" t="s">
        <v>124</v>
      </c>
      <c r="L4" s="47">
        <v>44979</v>
      </c>
      <c r="M4" s="47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125</v>
      </c>
      <c r="V4" s="9">
        <v>3</v>
      </c>
    </row>
    <row r="5" spans="1:22" ht="14.4" x14ac:dyDescent="0.3">
      <c r="A5" s="10" t="s">
        <v>44</v>
      </c>
      <c r="B5" s="10" t="s">
        <v>116</v>
      </c>
      <c r="C5" s="10" t="s">
        <v>117</v>
      </c>
      <c r="D5" s="10" t="s">
        <v>128</v>
      </c>
      <c r="E5" s="10" t="s">
        <v>119</v>
      </c>
      <c r="F5" s="10" t="s">
        <v>120</v>
      </c>
      <c r="G5" s="7" t="s">
        <v>121</v>
      </c>
      <c r="H5" s="10" t="s">
        <v>122</v>
      </c>
      <c r="I5" s="10" t="s">
        <v>45</v>
      </c>
      <c r="J5" s="10" t="s">
        <v>123</v>
      </c>
      <c r="K5" s="10" t="s">
        <v>124</v>
      </c>
      <c r="L5" s="47">
        <v>44979</v>
      </c>
      <c r="M5" s="47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125</v>
      </c>
      <c r="V5" s="9">
        <v>4</v>
      </c>
    </row>
    <row r="6" spans="1:22" ht="14.4" x14ac:dyDescent="0.3">
      <c r="A6" s="10" t="s">
        <v>44</v>
      </c>
      <c r="B6" s="10" t="s">
        <v>116</v>
      </c>
      <c r="C6" s="10" t="s">
        <v>117</v>
      </c>
      <c r="D6" s="10" t="s">
        <v>129</v>
      </c>
      <c r="E6" s="10" t="s">
        <v>119</v>
      </c>
      <c r="F6" s="10" t="s">
        <v>120</v>
      </c>
      <c r="G6" s="7" t="s">
        <v>121</v>
      </c>
      <c r="H6" s="10" t="s">
        <v>122</v>
      </c>
      <c r="I6" s="10" t="s">
        <v>45</v>
      </c>
      <c r="J6" s="10" t="s">
        <v>123</v>
      </c>
      <c r="K6" s="10" t="s">
        <v>124</v>
      </c>
      <c r="L6" s="47">
        <v>44979</v>
      </c>
      <c r="M6" s="47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125</v>
      </c>
      <c r="V6" s="9">
        <v>5</v>
      </c>
    </row>
    <row r="7" spans="1:22" ht="14.4" x14ac:dyDescent="0.3">
      <c r="A7" s="10" t="s">
        <v>44</v>
      </c>
      <c r="B7" s="10" t="s">
        <v>116</v>
      </c>
      <c r="C7" s="10" t="s">
        <v>117</v>
      </c>
      <c r="D7" s="10" t="s">
        <v>130</v>
      </c>
      <c r="E7" s="10" t="s">
        <v>119</v>
      </c>
      <c r="F7" s="10" t="s">
        <v>120</v>
      </c>
      <c r="G7" s="7" t="s">
        <v>121</v>
      </c>
      <c r="H7" s="10" t="s">
        <v>122</v>
      </c>
      <c r="I7" s="10" t="s">
        <v>45</v>
      </c>
      <c r="J7" s="10" t="s">
        <v>123</v>
      </c>
      <c r="K7" s="10" t="s">
        <v>124</v>
      </c>
      <c r="L7" s="47">
        <v>44979</v>
      </c>
      <c r="M7" s="47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125</v>
      </c>
      <c r="V7" s="9">
        <v>6</v>
      </c>
    </row>
    <row r="8" spans="1:22" ht="14.4" x14ac:dyDescent="0.3">
      <c r="A8" s="10" t="s">
        <v>44</v>
      </c>
      <c r="B8" s="10" t="s">
        <v>116</v>
      </c>
      <c r="C8" s="10" t="s">
        <v>117</v>
      </c>
      <c r="D8" s="10" t="s">
        <v>131</v>
      </c>
      <c r="E8" s="10" t="s">
        <v>119</v>
      </c>
      <c r="F8" s="10" t="s">
        <v>132</v>
      </c>
      <c r="G8" s="7" t="s">
        <v>133</v>
      </c>
      <c r="H8" s="10" t="s">
        <v>122</v>
      </c>
      <c r="I8" s="10" t="s">
        <v>45</v>
      </c>
      <c r="J8" s="10" t="s">
        <v>134</v>
      </c>
      <c r="K8" s="10" t="s">
        <v>135</v>
      </c>
      <c r="L8" s="47">
        <v>44979</v>
      </c>
      <c r="M8" s="47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125</v>
      </c>
      <c r="V8" s="9">
        <v>7</v>
      </c>
    </row>
    <row r="9" spans="1:22" ht="14.4" x14ac:dyDescent="0.3">
      <c r="A9" s="10" t="s">
        <v>44</v>
      </c>
      <c r="B9" s="10" t="s">
        <v>116</v>
      </c>
      <c r="C9" s="10" t="s">
        <v>117</v>
      </c>
      <c r="D9" s="10" t="s">
        <v>136</v>
      </c>
      <c r="E9" s="10" t="s">
        <v>119</v>
      </c>
      <c r="F9" s="10" t="s">
        <v>120</v>
      </c>
      <c r="G9" s="7" t="s">
        <v>121</v>
      </c>
      <c r="H9" s="10" t="s">
        <v>122</v>
      </c>
      <c r="I9" s="10" t="s">
        <v>45</v>
      </c>
      <c r="J9" s="10" t="s">
        <v>123</v>
      </c>
      <c r="K9" s="10" t="s">
        <v>124</v>
      </c>
      <c r="L9" s="47">
        <v>44979</v>
      </c>
      <c r="M9" s="47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125</v>
      </c>
      <c r="V9" s="9">
        <v>8</v>
      </c>
    </row>
    <row r="10" spans="1:22" ht="14.4" x14ac:dyDescent="0.3">
      <c r="A10" s="10" t="s">
        <v>44</v>
      </c>
      <c r="B10" s="10" t="s">
        <v>116</v>
      </c>
      <c r="C10" s="10" t="s">
        <v>117</v>
      </c>
      <c r="D10" s="10" t="s">
        <v>137</v>
      </c>
      <c r="E10" s="10" t="s">
        <v>119</v>
      </c>
      <c r="F10" s="10" t="s">
        <v>138</v>
      </c>
      <c r="G10" s="7" t="s">
        <v>139</v>
      </c>
      <c r="H10" s="10" t="s">
        <v>122</v>
      </c>
      <c r="I10" s="10" t="s">
        <v>45</v>
      </c>
      <c r="J10" s="10" t="s">
        <v>140</v>
      </c>
      <c r="K10" s="10" t="s">
        <v>141</v>
      </c>
      <c r="L10" s="47">
        <v>44979</v>
      </c>
      <c r="M10" s="47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125</v>
      </c>
      <c r="V10" s="9">
        <v>9</v>
      </c>
    </row>
    <row r="11" spans="1:22" ht="14.4" x14ac:dyDescent="0.3">
      <c r="A11" s="10" t="s">
        <v>44</v>
      </c>
      <c r="B11" s="10" t="s">
        <v>116</v>
      </c>
      <c r="C11" s="10" t="s">
        <v>117</v>
      </c>
      <c r="D11" s="10" t="s">
        <v>142</v>
      </c>
      <c r="E11" s="10" t="s">
        <v>119</v>
      </c>
      <c r="F11" s="10" t="s">
        <v>120</v>
      </c>
      <c r="G11" s="7" t="s">
        <v>121</v>
      </c>
      <c r="H11" s="10" t="s">
        <v>122</v>
      </c>
      <c r="I11" s="10" t="s">
        <v>45</v>
      </c>
      <c r="J11" s="10" t="s">
        <v>123</v>
      </c>
      <c r="K11" s="10" t="s">
        <v>124</v>
      </c>
      <c r="L11" s="47">
        <v>44979</v>
      </c>
      <c r="M11" s="47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125</v>
      </c>
      <c r="V11" s="9">
        <v>10</v>
      </c>
    </row>
    <row r="12" spans="1:22" ht="14.4" x14ac:dyDescent="0.3">
      <c r="A12" s="10" t="s">
        <v>44</v>
      </c>
      <c r="B12" s="10" t="s">
        <v>116</v>
      </c>
      <c r="C12" s="10" t="s">
        <v>117</v>
      </c>
      <c r="D12" s="10" t="s">
        <v>143</v>
      </c>
      <c r="E12" s="10" t="s">
        <v>119</v>
      </c>
      <c r="F12" s="10" t="s">
        <v>144</v>
      </c>
      <c r="G12" s="7" t="s">
        <v>133</v>
      </c>
      <c r="H12" s="10" t="s">
        <v>122</v>
      </c>
      <c r="I12" s="10" t="s">
        <v>45</v>
      </c>
      <c r="J12" s="10" t="s">
        <v>145</v>
      </c>
      <c r="K12" s="10" t="s">
        <v>146</v>
      </c>
      <c r="L12" s="47">
        <v>44979</v>
      </c>
      <c r="M12" s="47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125</v>
      </c>
      <c r="V12" s="9">
        <v>11</v>
      </c>
    </row>
    <row r="13" spans="1:22" ht="14.4" x14ac:dyDescent="0.3">
      <c r="A13" s="10" t="s">
        <v>44</v>
      </c>
      <c r="B13" s="10" t="s">
        <v>116</v>
      </c>
      <c r="C13" s="10" t="s">
        <v>117</v>
      </c>
      <c r="D13" s="10" t="s">
        <v>147</v>
      </c>
      <c r="E13" s="10" t="s">
        <v>119</v>
      </c>
      <c r="F13" s="10" t="s">
        <v>120</v>
      </c>
      <c r="G13" s="7" t="s">
        <v>121</v>
      </c>
      <c r="H13" s="10" t="s">
        <v>122</v>
      </c>
      <c r="I13" s="10" t="s">
        <v>45</v>
      </c>
      <c r="J13" s="10" t="s">
        <v>123</v>
      </c>
      <c r="K13" s="10" t="s">
        <v>124</v>
      </c>
      <c r="L13" s="47">
        <v>44979</v>
      </c>
      <c r="M13" s="47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125</v>
      </c>
      <c r="V13" s="9">
        <v>12</v>
      </c>
    </row>
    <row r="14" spans="1:22" ht="14.4" x14ac:dyDescent="0.3">
      <c r="A14" s="10" t="s">
        <v>44</v>
      </c>
      <c r="B14" s="10" t="s">
        <v>116</v>
      </c>
      <c r="C14" s="10" t="s">
        <v>117</v>
      </c>
      <c r="D14" s="10" t="s">
        <v>148</v>
      </c>
      <c r="E14" s="10" t="s">
        <v>119</v>
      </c>
      <c r="F14" s="10" t="s">
        <v>120</v>
      </c>
      <c r="G14" s="7" t="s">
        <v>121</v>
      </c>
      <c r="H14" s="10" t="s">
        <v>122</v>
      </c>
      <c r="I14" s="10" t="s">
        <v>45</v>
      </c>
      <c r="J14" s="10" t="s">
        <v>123</v>
      </c>
      <c r="K14" s="10" t="s">
        <v>124</v>
      </c>
      <c r="L14" s="47">
        <v>44979</v>
      </c>
      <c r="M14" s="47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125</v>
      </c>
      <c r="V14" s="9">
        <v>13</v>
      </c>
    </row>
    <row r="15" spans="1:22" ht="14.4" x14ac:dyDescent="0.3">
      <c r="A15" s="10" t="s">
        <v>44</v>
      </c>
      <c r="B15" s="10" t="s">
        <v>116</v>
      </c>
      <c r="C15" s="10" t="s">
        <v>117</v>
      </c>
      <c r="D15" s="10" t="s">
        <v>149</v>
      </c>
      <c r="E15" s="10" t="s">
        <v>119</v>
      </c>
      <c r="F15" s="10" t="s">
        <v>120</v>
      </c>
      <c r="G15" s="7" t="s">
        <v>121</v>
      </c>
      <c r="H15" s="10" t="s">
        <v>122</v>
      </c>
      <c r="I15" s="10" t="s">
        <v>45</v>
      </c>
      <c r="J15" s="10" t="s">
        <v>123</v>
      </c>
      <c r="K15" s="10" t="s">
        <v>124</v>
      </c>
      <c r="L15" s="47">
        <v>44979</v>
      </c>
      <c r="M15" s="47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125</v>
      </c>
      <c r="V15" s="9">
        <v>14</v>
      </c>
    </row>
    <row r="16" spans="1:22" ht="14.4" x14ac:dyDescent="0.3">
      <c r="A16" s="10" t="s">
        <v>44</v>
      </c>
      <c r="B16" s="10" t="s">
        <v>116</v>
      </c>
      <c r="C16" s="10" t="s">
        <v>117</v>
      </c>
      <c r="D16" s="10" t="s">
        <v>150</v>
      </c>
      <c r="E16" s="10" t="s">
        <v>119</v>
      </c>
      <c r="F16" s="10" t="s">
        <v>151</v>
      </c>
      <c r="G16" s="7" t="s">
        <v>121</v>
      </c>
      <c r="H16" s="10" t="s">
        <v>122</v>
      </c>
      <c r="I16" s="10" t="s">
        <v>45</v>
      </c>
      <c r="J16" s="10" t="s">
        <v>152</v>
      </c>
      <c r="K16" s="10" t="s">
        <v>153</v>
      </c>
      <c r="L16" s="47">
        <v>44971</v>
      </c>
      <c r="M16" s="47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125</v>
      </c>
      <c r="V16" s="9">
        <v>15</v>
      </c>
    </row>
    <row r="17" spans="1:22" ht="14.4" x14ac:dyDescent="0.3">
      <c r="A17" s="10" t="s">
        <v>44</v>
      </c>
      <c r="B17" s="10" t="s">
        <v>116</v>
      </c>
      <c r="C17" s="10" t="s">
        <v>117</v>
      </c>
      <c r="D17" s="10" t="s">
        <v>154</v>
      </c>
      <c r="E17" s="10" t="s">
        <v>119</v>
      </c>
      <c r="F17" s="10" t="s">
        <v>151</v>
      </c>
      <c r="G17" s="7" t="s">
        <v>121</v>
      </c>
      <c r="H17" s="10" t="s">
        <v>122</v>
      </c>
      <c r="I17" s="10" t="s">
        <v>45</v>
      </c>
      <c r="J17" s="10" t="s">
        <v>152</v>
      </c>
      <c r="K17" s="10" t="s">
        <v>153</v>
      </c>
      <c r="L17" s="47">
        <v>44971</v>
      </c>
      <c r="M17" s="47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125</v>
      </c>
      <c r="V17" s="9">
        <v>16</v>
      </c>
    </row>
    <row r="18" spans="1:22" ht="14.4" x14ac:dyDescent="0.3">
      <c r="A18" s="10" t="s">
        <v>44</v>
      </c>
      <c r="B18" s="10" t="s">
        <v>116</v>
      </c>
      <c r="C18" s="10" t="s">
        <v>117</v>
      </c>
      <c r="D18" s="10" t="s">
        <v>155</v>
      </c>
      <c r="E18" s="10" t="s">
        <v>119</v>
      </c>
      <c r="F18" s="10" t="s">
        <v>120</v>
      </c>
      <c r="G18" s="7" t="s">
        <v>121</v>
      </c>
      <c r="H18" s="10" t="s">
        <v>122</v>
      </c>
      <c r="I18" s="10" t="s">
        <v>45</v>
      </c>
      <c r="J18" s="10" t="s">
        <v>123</v>
      </c>
      <c r="K18" s="10" t="s">
        <v>124</v>
      </c>
      <c r="L18" s="47">
        <v>44979</v>
      </c>
      <c r="M18" s="47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125</v>
      </c>
      <c r="V18" s="9">
        <v>17</v>
      </c>
    </row>
    <row r="19" spans="1:22" ht="14.4" x14ac:dyDescent="0.3">
      <c r="A19" s="10" t="s">
        <v>44</v>
      </c>
      <c r="B19" s="10" t="s">
        <v>116</v>
      </c>
      <c r="C19" s="10" t="s">
        <v>117</v>
      </c>
      <c r="D19" s="10" t="s">
        <v>156</v>
      </c>
      <c r="E19" s="10" t="s">
        <v>119</v>
      </c>
      <c r="F19" s="10" t="s">
        <v>138</v>
      </c>
      <c r="G19" s="7" t="s">
        <v>139</v>
      </c>
      <c r="H19" s="10" t="s">
        <v>122</v>
      </c>
      <c r="I19" s="10" t="s">
        <v>45</v>
      </c>
      <c r="J19" s="10" t="s">
        <v>140</v>
      </c>
      <c r="K19" s="10" t="s">
        <v>141</v>
      </c>
      <c r="L19" s="47">
        <v>44979</v>
      </c>
      <c r="M19" s="47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125</v>
      </c>
      <c r="V19" s="9">
        <v>18</v>
      </c>
    </row>
    <row r="20" spans="1:22" ht="14.4" x14ac:dyDescent="0.3">
      <c r="A20" s="10" t="s">
        <v>44</v>
      </c>
      <c r="B20" s="10" t="s">
        <v>116</v>
      </c>
      <c r="C20" s="10" t="s">
        <v>117</v>
      </c>
      <c r="D20" s="10" t="s">
        <v>157</v>
      </c>
      <c r="E20" s="10" t="s">
        <v>119</v>
      </c>
      <c r="F20" s="10" t="s">
        <v>132</v>
      </c>
      <c r="G20" s="7" t="s">
        <v>133</v>
      </c>
      <c r="H20" s="10" t="s">
        <v>122</v>
      </c>
      <c r="I20" s="10" t="s">
        <v>45</v>
      </c>
      <c r="J20" s="10" t="s">
        <v>134</v>
      </c>
      <c r="K20" s="10" t="s">
        <v>135</v>
      </c>
      <c r="L20" s="47">
        <v>44979</v>
      </c>
      <c r="M20" s="47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125</v>
      </c>
      <c r="V20" s="9">
        <v>19</v>
      </c>
    </row>
    <row r="21" spans="1:22" ht="14.4" x14ac:dyDescent="0.3">
      <c r="A21" s="10" t="s">
        <v>44</v>
      </c>
      <c r="B21" s="10" t="s">
        <v>116</v>
      </c>
      <c r="C21" s="10" t="s">
        <v>117</v>
      </c>
      <c r="D21" s="10" t="s">
        <v>158</v>
      </c>
      <c r="E21" s="10" t="s">
        <v>119</v>
      </c>
      <c r="F21" s="10" t="s">
        <v>120</v>
      </c>
      <c r="G21" s="7" t="s">
        <v>121</v>
      </c>
      <c r="H21" s="10" t="s">
        <v>122</v>
      </c>
      <c r="I21" s="10" t="s">
        <v>45</v>
      </c>
      <c r="J21" s="10" t="s">
        <v>123</v>
      </c>
      <c r="K21" s="10" t="s">
        <v>124</v>
      </c>
      <c r="L21" s="47">
        <v>44979</v>
      </c>
      <c r="M21" s="47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125</v>
      </c>
      <c r="V21" s="9">
        <v>20</v>
      </c>
    </row>
    <row r="22" spans="1:22" ht="14.4" x14ac:dyDescent="0.3">
      <c r="A22" s="10" t="s">
        <v>44</v>
      </c>
      <c r="B22" s="10" t="s">
        <v>116</v>
      </c>
      <c r="C22" s="10" t="s">
        <v>117</v>
      </c>
      <c r="D22" s="10" t="s">
        <v>159</v>
      </c>
      <c r="E22" s="10" t="s">
        <v>119</v>
      </c>
      <c r="F22" s="10" t="s">
        <v>138</v>
      </c>
      <c r="G22" s="7" t="s">
        <v>139</v>
      </c>
      <c r="H22" s="10" t="s">
        <v>122</v>
      </c>
      <c r="I22" s="10" t="s">
        <v>45</v>
      </c>
      <c r="J22" s="10" t="s">
        <v>140</v>
      </c>
      <c r="K22" s="10" t="s">
        <v>141</v>
      </c>
      <c r="L22" s="47">
        <v>44979</v>
      </c>
      <c r="M22" s="47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125</v>
      </c>
      <c r="V22" s="9">
        <v>21</v>
      </c>
    </row>
    <row r="23" spans="1:22" ht="14.4" x14ac:dyDescent="0.3">
      <c r="A23" s="10" t="s">
        <v>44</v>
      </c>
      <c r="B23" s="10" t="s">
        <v>116</v>
      </c>
      <c r="C23" s="10" t="s">
        <v>117</v>
      </c>
      <c r="D23" s="10" t="s">
        <v>160</v>
      </c>
      <c r="E23" s="10" t="s">
        <v>119</v>
      </c>
      <c r="F23" s="10" t="s">
        <v>132</v>
      </c>
      <c r="G23" s="7" t="s">
        <v>133</v>
      </c>
      <c r="H23" s="10" t="s">
        <v>122</v>
      </c>
      <c r="I23" s="10" t="s">
        <v>45</v>
      </c>
      <c r="J23" s="10" t="s">
        <v>134</v>
      </c>
      <c r="K23" s="10" t="s">
        <v>135</v>
      </c>
      <c r="L23" s="47">
        <v>44979</v>
      </c>
      <c r="M23" s="47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125</v>
      </c>
      <c r="V23" s="9">
        <v>22</v>
      </c>
    </row>
    <row r="24" spans="1:22" ht="14.4" x14ac:dyDescent="0.3">
      <c r="A24" s="10" t="s">
        <v>44</v>
      </c>
      <c r="B24" s="10" t="s">
        <v>116</v>
      </c>
      <c r="C24" s="10" t="s">
        <v>117</v>
      </c>
      <c r="D24" s="10" t="s">
        <v>161</v>
      </c>
      <c r="E24" s="10" t="s">
        <v>119</v>
      </c>
      <c r="F24" s="10" t="s">
        <v>132</v>
      </c>
      <c r="G24" s="7" t="s">
        <v>133</v>
      </c>
      <c r="H24" s="10" t="s">
        <v>122</v>
      </c>
      <c r="I24" s="10" t="s">
        <v>45</v>
      </c>
      <c r="J24" s="10" t="s">
        <v>134</v>
      </c>
      <c r="K24" s="10" t="s">
        <v>135</v>
      </c>
      <c r="L24" s="47">
        <v>44979</v>
      </c>
      <c r="M24" s="47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125</v>
      </c>
      <c r="V24" s="9">
        <v>23</v>
      </c>
    </row>
    <row r="25" spans="1:22" ht="14.4" x14ac:dyDescent="0.3">
      <c r="A25" s="10" t="s">
        <v>44</v>
      </c>
      <c r="B25" s="10" t="s">
        <v>116</v>
      </c>
      <c r="C25" s="10" t="s">
        <v>117</v>
      </c>
      <c r="D25" s="10" t="s">
        <v>162</v>
      </c>
      <c r="E25" s="10" t="s">
        <v>119</v>
      </c>
      <c r="F25" s="10" t="s">
        <v>120</v>
      </c>
      <c r="G25" s="7" t="s">
        <v>121</v>
      </c>
      <c r="H25" s="10" t="s">
        <v>122</v>
      </c>
      <c r="I25" s="10" t="s">
        <v>45</v>
      </c>
      <c r="J25" s="10" t="s">
        <v>123</v>
      </c>
      <c r="K25" s="10" t="s">
        <v>124</v>
      </c>
      <c r="L25" s="47">
        <v>44979</v>
      </c>
      <c r="M25" s="47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125</v>
      </c>
      <c r="V25" s="9">
        <v>24</v>
      </c>
    </row>
    <row r="26" spans="1:22" ht="14.4" x14ac:dyDescent="0.3">
      <c r="A26" s="10" t="s">
        <v>44</v>
      </c>
      <c r="B26" s="10" t="s">
        <v>116</v>
      </c>
      <c r="C26" s="10" t="s">
        <v>117</v>
      </c>
      <c r="D26" s="10" t="s">
        <v>163</v>
      </c>
      <c r="E26" s="10" t="s">
        <v>119</v>
      </c>
      <c r="F26" s="10" t="s">
        <v>120</v>
      </c>
      <c r="G26" s="7" t="s">
        <v>121</v>
      </c>
      <c r="H26" s="10" t="s">
        <v>122</v>
      </c>
      <c r="I26" s="10" t="s">
        <v>45</v>
      </c>
      <c r="J26" s="10" t="s">
        <v>123</v>
      </c>
      <c r="K26" s="10" t="s">
        <v>124</v>
      </c>
      <c r="L26" s="47">
        <v>44979</v>
      </c>
      <c r="M26" s="47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125</v>
      </c>
      <c r="V26" s="9">
        <v>25</v>
      </c>
    </row>
    <row r="27" spans="1:22" ht="14.4" x14ac:dyDescent="0.3">
      <c r="A27" s="10" t="s">
        <v>44</v>
      </c>
      <c r="B27" s="10" t="s">
        <v>116</v>
      </c>
      <c r="C27" s="10" t="s">
        <v>117</v>
      </c>
      <c r="D27" s="10" t="s">
        <v>164</v>
      </c>
      <c r="E27" s="10" t="s">
        <v>119</v>
      </c>
      <c r="F27" s="10" t="s">
        <v>151</v>
      </c>
      <c r="G27" s="7" t="s">
        <v>121</v>
      </c>
      <c r="H27" s="10" t="s">
        <v>122</v>
      </c>
      <c r="I27" s="10" t="s">
        <v>45</v>
      </c>
      <c r="J27" s="10" t="s">
        <v>152</v>
      </c>
      <c r="K27" s="10" t="s">
        <v>153</v>
      </c>
      <c r="L27" s="47">
        <v>44971</v>
      </c>
      <c r="M27" s="47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125</v>
      </c>
      <c r="V27" s="9">
        <v>26</v>
      </c>
    </row>
    <row r="28" spans="1:22" ht="14.4" x14ac:dyDescent="0.3">
      <c r="A28" s="10" t="s">
        <v>44</v>
      </c>
      <c r="B28" s="10" t="s">
        <v>116</v>
      </c>
      <c r="C28" s="10" t="s">
        <v>117</v>
      </c>
      <c r="D28" s="10" t="s">
        <v>165</v>
      </c>
      <c r="E28" s="10" t="s">
        <v>119</v>
      </c>
      <c r="F28" s="10" t="s">
        <v>151</v>
      </c>
      <c r="G28" s="7" t="s">
        <v>121</v>
      </c>
      <c r="H28" s="10" t="s">
        <v>122</v>
      </c>
      <c r="I28" s="10" t="s">
        <v>45</v>
      </c>
      <c r="J28" s="10" t="s">
        <v>152</v>
      </c>
      <c r="K28" s="10" t="s">
        <v>153</v>
      </c>
      <c r="L28" s="47">
        <v>44971</v>
      </c>
      <c r="M28" s="47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125</v>
      </c>
      <c r="V28" s="9">
        <v>27</v>
      </c>
    </row>
    <row r="29" spans="1:22" ht="14.4" x14ac:dyDescent="0.3">
      <c r="A29" s="10" t="s">
        <v>44</v>
      </c>
      <c r="B29" s="10" t="s">
        <v>116</v>
      </c>
      <c r="C29" s="10" t="s">
        <v>117</v>
      </c>
      <c r="D29" s="10" t="s">
        <v>166</v>
      </c>
      <c r="E29" s="10" t="s">
        <v>119</v>
      </c>
      <c r="F29" s="10" t="s">
        <v>144</v>
      </c>
      <c r="G29" s="7" t="s">
        <v>133</v>
      </c>
      <c r="H29" s="10" t="s">
        <v>122</v>
      </c>
      <c r="I29" s="10" t="s">
        <v>45</v>
      </c>
      <c r="J29" s="10" t="s">
        <v>145</v>
      </c>
      <c r="K29" s="10" t="s">
        <v>146</v>
      </c>
      <c r="L29" s="47">
        <v>44979</v>
      </c>
      <c r="M29" s="47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125</v>
      </c>
      <c r="V29" s="9">
        <v>28</v>
      </c>
    </row>
    <row r="30" spans="1:22" ht="14.4" x14ac:dyDescent="0.3">
      <c r="A30" s="10" t="s">
        <v>44</v>
      </c>
      <c r="B30" s="10" t="s">
        <v>116</v>
      </c>
      <c r="C30" s="10" t="s">
        <v>117</v>
      </c>
      <c r="D30" s="10" t="s">
        <v>167</v>
      </c>
      <c r="E30" s="10" t="s">
        <v>119</v>
      </c>
      <c r="F30" s="10" t="s">
        <v>168</v>
      </c>
      <c r="G30" s="7" t="s">
        <v>139</v>
      </c>
      <c r="H30" s="10" t="s">
        <v>122</v>
      </c>
      <c r="I30" s="10" t="s">
        <v>45</v>
      </c>
      <c r="J30" s="10" t="s">
        <v>169</v>
      </c>
      <c r="K30" s="10" t="s">
        <v>170</v>
      </c>
      <c r="L30" s="47">
        <v>44979</v>
      </c>
      <c r="M30" s="47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125</v>
      </c>
      <c r="V30" s="9">
        <v>29</v>
      </c>
    </row>
    <row r="31" spans="1:22" ht="14.4" x14ac:dyDescent="0.3">
      <c r="A31" s="10" t="s">
        <v>44</v>
      </c>
      <c r="B31" s="10" t="s">
        <v>116</v>
      </c>
      <c r="C31" s="10" t="s">
        <v>117</v>
      </c>
      <c r="D31" s="10" t="s">
        <v>171</v>
      </c>
      <c r="E31" s="10" t="s">
        <v>119</v>
      </c>
      <c r="F31" s="10" t="s">
        <v>120</v>
      </c>
      <c r="G31" s="7" t="s">
        <v>121</v>
      </c>
      <c r="H31" s="10" t="s">
        <v>122</v>
      </c>
      <c r="I31" s="10" t="s">
        <v>45</v>
      </c>
      <c r="J31" s="10" t="s">
        <v>123</v>
      </c>
      <c r="K31" s="10" t="s">
        <v>124</v>
      </c>
      <c r="L31" s="47">
        <v>44979</v>
      </c>
      <c r="M31" s="47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125</v>
      </c>
      <c r="V31" s="9">
        <v>30</v>
      </c>
    </row>
    <row r="32" spans="1:22" ht="14.4" x14ac:dyDescent="0.3">
      <c r="A32" s="10" t="s">
        <v>44</v>
      </c>
      <c r="B32" s="10" t="s">
        <v>116</v>
      </c>
      <c r="C32" s="10" t="s">
        <v>117</v>
      </c>
      <c r="D32" s="10" t="s">
        <v>172</v>
      </c>
      <c r="E32" s="10" t="s">
        <v>119</v>
      </c>
      <c r="F32" s="10" t="s">
        <v>138</v>
      </c>
      <c r="G32" s="7" t="s">
        <v>139</v>
      </c>
      <c r="H32" s="10" t="s">
        <v>122</v>
      </c>
      <c r="I32" s="10" t="s">
        <v>45</v>
      </c>
      <c r="J32" s="10" t="s">
        <v>140</v>
      </c>
      <c r="K32" s="10" t="s">
        <v>141</v>
      </c>
      <c r="L32" s="47">
        <v>44979</v>
      </c>
      <c r="M32" s="47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125</v>
      </c>
      <c r="V32" s="9">
        <v>31</v>
      </c>
    </row>
    <row r="33" spans="1:22" ht="14.4" x14ac:dyDescent="0.3">
      <c r="A33" s="10" t="s">
        <v>44</v>
      </c>
      <c r="B33" s="10" t="s">
        <v>116</v>
      </c>
      <c r="C33" s="10" t="s">
        <v>117</v>
      </c>
      <c r="D33" s="10" t="s">
        <v>173</v>
      </c>
      <c r="E33" s="10" t="s">
        <v>119</v>
      </c>
      <c r="F33" s="10" t="s">
        <v>132</v>
      </c>
      <c r="G33" s="7" t="s">
        <v>133</v>
      </c>
      <c r="H33" s="10" t="s">
        <v>122</v>
      </c>
      <c r="I33" s="10" t="s">
        <v>45</v>
      </c>
      <c r="J33" s="10" t="s">
        <v>134</v>
      </c>
      <c r="K33" s="10" t="s">
        <v>135</v>
      </c>
      <c r="L33" s="47">
        <v>44979</v>
      </c>
      <c r="M33" s="47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125</v>
      </c>
      <c r="V33" s="9">
        <v>32</v>
      </c>
    </row>
    <row r="34" spans="1:22" ht="14.4" x14ac:dyDescent="0.3">
      <c r="A34" s="10" t="s">
        <v>44</v>
      </c>
      <c r="B34" s="10" t="s">
        <v>116</v>
      </c>
      <c r="C34" s="10" t="s">
        <v>117</v>
      </c>
      <c r="D34" s="10" t="s">
        <v>174</v>
      </c>
      <c r="E34" s="10" t="s">
        <v>119</v>
      </c>
      <c r="F34" s="10" t="s">
        <v>132</v>
      </c>
      <c r="G34" s="7" t="s">
        <v>133</v>
      </c>
      <c r="H34" s="10" t="s">
        <v>122</v>
      </c>
      <c r="I34" s="10" t="s">
        <v>45</v>
      </c>
      <c r="J34" s="10" t="s">
        <v>134</v>
      </c>
      <c r="K34" s="10" t="s">
        <v>135</v>
      </c>
      <c r="L34" s="47">
        <v>44979</v>
      </c>
      <c r="M34" s="47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125</v>
      </c>
      <c r="V34" s="9">
        <v>33</v>
      </c>
    </row>
    <row r="35" spans="1:22" ht="14.4" x14ac:dyDescent="0.3">
      <c r="A35" s="10" t="s">
        <v>44</v>
      </c>
      <c r="B35" s="10" t="s">
        <v>116</v>
      </c>
      <c r="C35" s="10" t="s">
        <v>117</v>
      </c>
      <c r="D35" s="10" t="s">
        <v>175</v>
      </c>
      <c r="E35" s="10" t="s">
        <v>119</v>
      </c>
      <c r="F35" s="10" t="s">
        <v>176</v>
      </c>
      <c r="G35" s="7" t="s">
        <v>139</v>
      </c>
      <c r="H35" s="10" t="s">
        <v>122</v>
      </c>
      <c r="I35" s="10" t="s">
        <v>45</v>
      </c>
      <c r="J35" s="10" t="s">
        <v>177</v>
      </c>
      <c r="K35" s="10" t="s">
        <v>178</v>
      </c>
      <c r="L35" s="47">
        <v>44971</v>
      </c>
      <c r="M35" s="47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125</v>
      </c>
      <c r="V35" s="9">
        <v>34</v>
      </c>
    </row>
    <row r="36" spans="1:22" ht="14.4" x14ac:dyDescent="0.3">
      <c r="A36" s="10" t="s">
        <v>44</v>
      </c>
      <c r="B36" s="10" t="s">
        <v>116</v>
      </c>
      <c r="C36" s="10" t="s">
        <v>117</v>
      </c>
      <c r="D36" s="10" t="s">
        <v>179</v>
      </c>
      <c r="E36" s="10" t="s">
        <v>119</v>
      </c>
      <c r="F36" s="10" t="s">
        <v>180</v>
      </c>
      <c r="G36" s="7" t="s">
        <v>139</v>
      </c>
      <c r="H36" s="10" t="s">
        <v>122</v>
      </c>
      <c r="I36" s="10" t="s">
        <v>45</v>
      </c>
      <c r="J36" s="10" t="s">
        <v>181</v>
      </c>
      <c r="K36" s="10" t="s">
        <v>182</v>
      </c>
      <c r="L36" s="47">
        <v>44973</v>
      </c>
      <c r="M36" s="47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125</v>
      </c>
      <c r="V36" s="9">
        <v>35</v>
      </c>
    </row>
    <row r="37" spans="1:22" ht="14.4" x14ac:dyDescent="0.3">
      <c r="A37" s="10" t="s">
        <v>44</v>
      </c>
      <c r="B37" s="10" t="s">
        <v>116</v>
      </c>
      <c r="C37" s="10" t="s">
        <v>117</v>
      </c>
      <c r="D37" s="10" t="s">
        <v>183</v>
      </c>
      <c r="E37" s="10" t="s">
        <v>119</v>
      </c>
      <c r="F37" s="10" t="s">
        <v>120</v>
      </c>
      <c r="G37" s="7" t="s">
        <v>121</v>
      </c>
      <c r="H37" s="10" t="s">
        <v>122</v>
      </c>
      <c r="I37" s="10" t="s">
        <v>45</v>
      </c>
      <c r="J37" s="10" t="s">
        <v>123</v>
      </c>
      <c r="K37" s="10" t="s">
        <v>124</v>
      </c>
      <c r="L37" s="47">
        <v>44979</v>
      </c>
      <c r="M37" s="47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125</v>
      </c>
      <c r="V37" s="9">
        <v>36</v>
      </c>
    </row>
    <row r="38" spans="1:22" ht="14.4" x14ac:dyDescent="0.3">
      <c r="A38" s="10" t="s">
        <v>44</v>
      </c>
      <c r="B38" s="10" t="s">
        <v>116</v>
      </c>
      <c r="C38" s="10" t="s">
        <v>117</v>
      </c>
      <c r="D38" s="10" t="s">
        <v>184</v>
      </c>
      <c r="E38" s="10" t="s">
        <v>119</v>
      </c>
      <c r="F38" s="10" t="s">
        <v>138</v>
      </c>
      <c r="G38" s="7" t="s">
        <v>139</v>
      </c>
      <c r="H38" s="10" t="s">
        <v>122</v>
      </c>
      <c r="I38" s="10" t="s">
        <v>45</v>
      </c>
      <c r="J38" s="10" t="s">
        <v>140</v>
      </c>
      <c r="K38" s="10" t="s">
        <v>141</v>
      </c>
      <c r="L38" s="47">
        <v>44979</v>
      </c>
      <c r="M38" s="47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125</v>
      </c>
      <c r="V38" s="9">
        <v>37</v>
      </c>
    </row>
    <row r="39" spans="1:22" ht="14.4" x14ac:dyDescent="0.3">
      <c r="A39" s="10" t="s">
        <v>44</v>
      </c>
      <c r="B39" s="10" t="s">
        <v>116</v>
      </c>
      <c r="C39" s="10" t="s">
        <v>117</v>
      </c>
      <c r="D39" s="10" t="s">
        <v>185</v>
      </c>
      <c r="E39" s="10" t="s">
        <v>119</v>
      </c>
      <c r="F39" s="10" t="s">
        <v>132</v>
      </c>
      <c r="G39" s="7" t="s">
        <v>133</v>
      </c>
      <c r="H39" s="10" t="s">
        <v>122</v>
      </c>
      <c r="I39" s="10" t="s">
        <v>45</v>
      </c>
      <c r="J39" s="10" t="s">
        <v>134</v>
      </c>
      <c r="K39" s="10" t="s">
        <v>135</v>
      </c>
      <c r="L39" s="47">
        <v>44979</v>
      </c>
      <c r="M39" s="47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125</v>
      </c>
      <c r="V39" s="9">
        <v>38</v>
      </c>
    </row>
    <row r="40" spans="1:22" ht="14.4" x14ac:dyDescent="0.3">
      <c r="A40" s="10" t="s">
        <v>44</v>
      </c>
      <c r="B40" s="10" t="s">
        <v>116</v>
      </c>
      <c r="C40" s="10" t="s">
        <v>117</v>
      </c>
      <c r="D40" s="10" t="s">
        <v>186</v>
      </c>
      <c r="E40" s="10" t="s">
        <v>119</v>
      </c>
      <c r="F40" s="10" t="s">
        <v>144</v>
      </c>
      <c r="G40" s="7" t="s">
        <v>133</v>
      </c>
      <c r="H40" s="10" t="s">
        <v>122</v>
      </c>
      <c r="I40" s="10" t="s">
        <v>45</v>
      </c>
      <c r="J40" s="10" t="s">
        <v>145</v>
      </c>
      <c r="K40" s="10" t="s">
        <v>146</v>
      </c>
      <c r="L40" s="47">
        <v>44979</v>
      </c>
      <c r="M40" s="47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125</v>
      </c>
      <c r="V40" s="9">
        <v>39</v>
      </c>
    </row>
    <row r="41" spans="1:22" ht="14.4" x14ac:dyDescent="0.3">
      <c r="A41" s="10" t="s">
        <v>44</v>
      </c>
      <c r="B41" s="10" t="s">
        <v>116</v>
      </c>
      <c r="C41" s="10" t="s">
        <v>117</v>
      </c>
      <c r="D41" s="10" t="s">
        <v>187</v>
      </c>
      <c r="E41" s="10" t="s">
        <v>119</v>
      </c>
      <c r="F41" s="10" t="s">
        <v>144</v>
      </c>
      <c r="G41" s="7" t="s">
        <v>133</v>
      </c>
      <c r="H41" s="10" t="s">
        <v>122</v>
      </c>
      <c r="I41" s="10" t="s">
        <v>45</v>
      </c>
      <c r="J41" s="10" t="s">
        <v>145</v>
      </c>
      <c r="K41" s="10" t="s">
        <v>146</v>
      </c>
      <c r="L41" s="47">
        <v>44979</v>
      </c>
      <c r="M41" s="47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125</v>
      </c>
      <c r="V41" s="9">
        <v>40</v>
      </c>
    </row>
    <row r="42" spans="1:22" ht="14.4" x14ac:dyDescent="0.3">
      <c r="A42" s="10" t="s">
        <v>44</v>
      </c>
      <c r="B42" s="10" t="s">
        <v>116</v>
      </c>
      <c r="C42" s="10" t="s">
        <v>117</v>
      </c>
      <c r="D42" s="10" t="s">
        <v>188</v>
      </c>
      <c r="E42" s="10" t="s">
        <v>119</v>
      </c>
      <c r="F42" s="10" t="s">
        <v>144</v>
      </c>
      <c r="G42" s="7" t="s">
        <v>133</v>
      </c>
      <c r="H42" s="10" t="s">
        <v>122</v>
      </c>
      <c r="I42" s="10" t="s">
        <v>45</v>
      </c>
      <c r="J42" s="10" t="s">
        <v>145</v>
      </c>
      <c r="K42" s="10" t="s">
        <v>146</v>
      </c>
      <c r="L42" s="47">
        <v>44979</v>
      </c>
      <c r="M42" s="47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125</v>
      </c>
      <c r="V42" s="9">
        <v>41</v>
      </c>
    </row>
    <row r="43" spans="1:22" ht="14.4" x14ac:dyDescent="0.3">
      <c r="A43" s="10" t="s">
        <v>44</v>
      </c>
      <c r="B43" s="10" t="s">
        <v>116</v>
      </c>
      <c r="C43" s="10" t="s">
        <v>117</v>
      </c>
      <c r="D43" s="10" t="s">
        <v>189</v>
      </c>
      <c r="E43" s="10" t="s">
        <v>119</v>
      </c>
      <c r="F43" s="10" t="s">
        <v>120</v>
      </c>
      <c r="G43" s="7" t="s">
        <v>121</v>
      </c>
      <c r="H43" s="10" t="s">
        <v>122</v>
      </c>
      <c r="I43" s="10" t="s">
        <v>45</v>
      </c>
      <c r="J43" s="10" t="s">
        <v>123</v>
      </c>
      <c r="K43" s="10" t="s">
        <v>124</v>
      </c>
      <c r="L43" s="47">
        <v>44979</v>
      </c>
      <c r="M43" s="47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125</v>
      </c>
      <c r="V43" s="9">
        <v>42</v>
      </c>
    </row>
    <row r="44" spans="1:22" ht="14.4" x14ac:dyDescent="0.3">
      <c r="A44" s="10" t="s">
        <v>44</v>
      </c>
      <c r="B44" s="10" t="s">
        <v>116</v>
      </c>
      <c r="C44" s="10" t="s">
        <v>117</v>
      </c>
      <c r="D44" s="10" t="s">
        <v>190</v>
      </c>
      <c r="E44" s="10" t="s">
        <v>119</v>
      </c>
      <c r="F44" s="10" t="s">
        <v>120</v>
      </c>
      <c r="G44" s="7" t="s">
        <v>121</v>
      </c>
      <c r="H44" s="10" t="s">
        <v>122</v>
      </c>
      <c r="I44" s="10" t="s">
        <v>45</v>
      </c>
      <c r="J44" s="10" t="s">
        <v>123</v>
      </c>
      <c r="K44" s="10" t="s">
        <v>124</v>
      </c>
      <c r="L44" s="47">
        <v>44979</v>
      </c>
      <c r="M44" s="47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125</v>
      </c>
      <c r="V44" s="9">
        <v>43</v>
      </c>
    </row>
    <row r="45" spans="1:22" ht="14.4" x14ac:dyDescent="0.3">
      <c r="A45" s="10" t="s">
        <v>44</v>
      </c>
      <c r="B45" s="10" t="s">
        <v>116</v>
      </c>
      <c r="C45" s="10" t="s">
        <v>117</v>
      </c>
      <c r="D45" s="10" t="s">
        <v>191</v>
      </c>
      <c r="E45" s="10" t="s">
        <v>119</v>
      </c>
      <c r="F45" s="10" t="s">
        <v>151</v>
      </c>
      <c r="G45" s="7" t="s">
        <v>121</v>
      </c>
      <c r="H45" s="10" t="s">
        <v>122</v>
      </c>
      <c r="I45" s="10" t="s">
        <v>45</v>
      </c>
      <c r="J45" s="10" t="s">
        <v>152</v>
      </c>
      <c r="K45" s="10" t="s">
        <v>153</v>
      </c>
      <c r="L45" s="47">
        <v>44971</v>
      </c>
      <c r="M45" s="47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125</v>
      </c>
      <c r="V45" s="9">
        <v>44</v>
      </c>
    </row>
    <row r="46" spans="1:22" ht="14.4" x14ac:dyDescent="0.3">
      <c r="A46" s="10" t="s">
        <v>44</v>
      </c>
      <c r="B46" s="10" t="s">
        <v>116</v>
      </c>
      <c r="C46" s="10" t="s">
        <v>117</v>
      </c>
      <c r="D46" s="10" t="s">
        <v>192</v>
      </c>
      <c r="E46" s="10" t="s">
        <v>119</v>
      </c>
      <c r="F46" s="10" t="s">
        <v>120</v>
      </c>
      <c r="G46" s="7" t="s">
        <v>121</v>
      </c>
      <c r="H46" s="10" t="s">
        <v>122</v>
      </c>
      <c r="I46" s="10" t="s">
        <v>45</v>
      </c>
      <c r="J46" s="10" t="s">
        <v>123</v>
      </c>
      <c r="K46" s="10" t="s">
        <v>124</v>
      </c>
      <c r="L46" s="47">
        <v>44979</v>
      </c>
      <c r="M46" s="47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125</v>
      </c>
      <c r="V46" s="9">
        <v>45</v>
      </c>
    </row>
    <row r="47" spans="1:22" ht="14.4" x14ac:dyDescent="0.3">
      <c r="A47" s="10" t="s">
        <v>44</v>
      </c>
      <c r="B47" s="10" t="s">
        <v>116</v>
      </c>
      <c r="C47" s="10" t="s">
        <v>117</v>
      </c>
      <c r="D47" s="10" t="s">
        <v>193</v>
      </c>
      <c r="E47" s="10" t="s">
        <v>119</v>
      </c>
      <c r="F47" s="10" t="s">
        <v>138</v>
      </c>
      <c r="G47" s="7" t="s">
        <v>139</v>
      </c>
      <c r="H47" s="10" t="s">
        <v>122</v>
      </c>
      <c r="I47" s="10" t="s">
        <v>45</v>
      </c>
      <c r="J47" s="10" t="s">
        <v>140</v>
      </c>
      <c r="K47" s="10" t="s">
        <v>141</v>
      </c>
      <c r="L47" s="47">
        <v>44979</v>
      </c>
      <c r="M47" s="47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125</v>
      </c>
      <c r="V47" s="9">
        <v>46</v>
      </c>
    </row>
    <row r="48" spans="1:22" ht="14.4" x14ac:dyDescent="0.3">
      <c r="A48" s="10" t="s">
        <v>44</v>
      </c>
      <c r="B48" s="10" t="s">
        <v>116</v>
      </c>
      <c r="C48" s="10" t="s">
        <v>117</v>
      </c>
      <c r="D48" s="10" t="s">
        <v>194</v>
      </c>
      <c r="E48" s="10" t="s">
        <v>119</v>
      </c>
      <c r="F48" s="10" t="s">
        <v>144</v>
      </c>
      <c r="G48" s="7" t="s">
        <v>133</v>
      </c>
      <c r="H48" s="10" t="s">
        <v>122</v>
      </c>
      <c r="I48" s="10" t="s">
        <v>45</v>
      </c>
      <c r="J48" s="10" t="s">
        <v>145</v>
      </c>
      <c r="K48" s="10" t="s">
        <v>146</v>
      </c>
      <c r="L48" s="47">
        <v>44979</v>
      </c>
      <c r="M48" s="47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125</v>
      </c>
      <c r="V48" s="9">
        <v>47</v>
      </c>
    </row>
    <row r="49" spans="1:22" ht="14.4" x14ac:dyDescent="0.3">
      <c r="A49" s="10" t="s">
        <v>44</v>
      </c>
      <c r="B49" s="10" t="s">
        <v>116</v>
      </c>
      <c r="C49" s="10" t="s">
        <v>117</v>
      </c>
      <c r="D49" s="10" t="s">
        <v>195</v>
      </c>
      <c r="E49" s="10" t="s">
        <v>119</v>
      </c>
      <c r="F49" s="10" t="s">
        <v>120</v>
      </c>
      <c r="G49" s="7" t="s">
        <v>121</v>
      </c>
      <c r="H49" s="10" t="s">
        <v>122</v>
      </c>
      <c r="I49" s="10" t="s">
        <v>45</v>
      </c>
      <c r="J49" s="10" t="s">
        <v>123</v>
      </c>
      <c r="K49" s="10" t="s">
        <v>124</v>
      </c>
      <c r="L49" s="47">
        <v>44979</v>
      </c>
      <c r="M49" s="47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125</v>
      </c>
      <c r="V49" s="9">
        <v>48</v>
      </c>
    </row>
    <row r="50" spans="1:22" ht="14.4" x14ac:dyDescent="0.3">
      <c r="A50" s="10" t="s">
        <v>44</v>
      </c>
      <c r="B50" s="10" t="s">
        <v>116</v>
      </c>
      <c r="C50" s="10" t="s">
        <v>117</v>
      </c>
      <c r="D50" s="10" t="s">
        <v>196</v>
      </c>
      <c r="E50" s="10" t="s">
        <v>119</v>
      </c>
      <c r="F50" s="10" t="s">
        <v>120</v>
      </c>
      <c r="G50" s="7" t="s">
        <v>121</v>
      </c>
      <c r="H50" s="10" t="s">
        <v>122</v>
      </c>
      <c r="I50" s="10" t="s">
        <v>45</v>
      </c>
      <c r="J50" s="10" t="s">
        <v>123</v>
      </c>
      <c r="K50" s="10" t="s">
        <v>124</v>
      </c>
      <c r="L50" s="47">
        <v>44979</v>
      </c>
      <c r="M50" s="47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125</v>
      </c>
      <c r="V50" s="9">
        <v>49</v>
      </c>
    </row>
    <row r="51" spans="1:22" ht="14.4" x14ac:dyDescent="0.3">
      <c r="A51" s="10" t="s">
        <v>44</v>
      </c>
      <c r="B51" s="10" t="s">
        <v>116</v>
      </c>
      <c r="C51" s="10" t="s">
        <v>117</v>
      </c>
      <c r="D51" s="10" t="s">
        <v>197</v>
      </c>
      <c r="E51" s="10" t="s">
        <v>119</v>
      </c>
      <c r="F51" s="10" t="s">
        <v>138</v>
      </c>
      <c r="G51" s="7" t="s">
        <v>139</v>
      </c>
      <c r="H51" s="10" t="s">
        <v>122</v>
      </c>
      <c r="I51" s="10" t="s">
        <v>45</v>
      </c>
      <c r="J51" s="10" t="s">
        <v>140</v>
      </c>
      <c r="K51" s="10" t="s">
        <v>141</v>
      </c>
      <c r="L51" s="47">
        <v>44979</v>
      </c>
      <c r="M51" s="47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125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26"/>
  <sheetViews>
    <sheetView workbookViewId="0">
      <selection activeCell="C12" sqref="C12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4" bestFit="1" customWidth="1"/>
    <col min="4" max="4" width="24" style="4" bestFit="1" customWidth="1"/>
    <col min="5" max="5" width="14.33203125" customWidth="1"/>
    <col min="6" max="6" width="24" bestFit="1" customWidth="1"/>
    <col min="7" max="7" width="13.44140625" customWidth="1"/>
  </cols>
  <sheetData>
    <row r="1" spans="1:5" s="23" customFormat="1" ht="56.4" x14ac:dyDescent="0.3">
      <c r="A1" s="23" t="s">
        <v>105</v>
      </c>
      <c r="B1" s="23" t="s">
        <v>69</v>
      </c>
      <c r="C1" s="23" t="s">
        <v>70</v>
      </c>
      <c r="D1" s="23" t="s">
        <v>114</v>
      </c>
      <c r="E1" s="23" t="s">
        <v>8</v>
      </c>
    </row>
    <row r="2" spans="1:5" ht="15.6" x14ac:dyDescent="0.3">
      <c r="A2" s="22">
        <f>MIN(Centrum[Date of arrival to Sary-Agach/ Дата прибытия на Сары-Агач])</f>
        <v>45033</v>
      </c>
      <c r="B2" s="22">
        <f>MAX(Centrum[Date of arrival to Sary-Agach/ Дата прибытия на Сары-Агач])</f>
        <v>45034</v>
      </c>
      <c r="C2" s="22">
        <f ca="1">IF(WORKDAY(A2,15)&gt;=TODAY(),TODAY(),WORKDAY(A2,15))</f>
        <v>45054</v>
      </c>
      <c r="D2" s="48">
        <v>45051</v>
      </c>
      <c r="E2" s="13" t="s">
        <v>40</v>
      </c>
    </row>
    <row r="4" spans="1:5" ht="36" customHeight="1" x14ac:dyDescent="0.3">
      <c r="A4" s="33" t="str">
        <f>IF(B26="","Обновите курсы валюты в Справочнике","")</f>
        <v/>
      </c>
    </row>
    <row r="5" spans="1:5" s="25" customFormat="1" x14ac:dyDescent="0.3">
      <c r="A5" s="25" t="s">
        <v>71</v>
      </c>
      <c r="B5" s="25" t="s">
        <v>72</v>
      </c>
      <c r="C5" s="25" t="s">
        <v>112</v>
      </c>
      <c r="D5" s="23" t="s">
        <v>73</v>
      </c>
    </row>
    <row r="6" spans="1:5" x14ac:dyDescent="0.3">
      <c r="A6" s="24" t="s">
        <v>77</v>
      </c>
      <c r="B6" s="8">
        <v>45034</v>
      </c>
      <c r="C6" s="49">
        <v>11455</v>
      </c>
    </row>
    <row r="7" spans="1:5" x14ac:dyDescent="0.3">
      <c r="A7" s="24" t="s">
        <v>107</v>
      </c>
      <c r="B7" s="8">
        <v>45035</v>
      </c>
      <c r="C7" s="49">
        <v>11435.99</v>
      </c>
    </row>
    <row r="8" spans="1:5" x14ac:dyDescent="0.3">
      <c r="A8" s="24" t="s">
        <v>108</v>
      </c>
      <c r="B8" s="8">
        <v>45036</v>
      </c>
      <c r="C8" s="49">
        <v>11416.17</v>
      </c>
    </row>
    <row r="9" spans="1:5" x14ac:dyDescent="0.3">
      <c r="A9" s="24" t="s">
        <v>109</v>
      </c>
      <c r="B9" s="8">
        <v>45037</v>
      </c>
      <c r="C9" s="49">
        <v>11416.17</v>
      </c>
    </row>
    <row r="10" spans="1:5" x14ac:dyDescent="0.3">
      <c r="A10" s="24" t="s">
        <v>110</v>
      </c>
      <c r="B10" s="8">
        <v>45038</v>
      </c>
      <c r="C10" s="49">
        <v>11416.17</v>
      </c>
    </row>
    <row r="11" spans="1:5" x14ac:dyDescent="0.3">
      <c r="A11" s="24" t="s">
        <v>111</v>
      </c>
      <c r="B11" s="8">
        <v>45039</v>
      </c>
      <c r="C11" s="49">
        <v>11416.17</v>
      </c>
    </row>
    <row r="12" spans="1:5" x14ac:dyDescent="0.3">
      <c r="A12" s="24" t="s">
        <v>106</v>
      </c>
      <c r="B12" s="8">
        <v>45040</v>
      </c>
      <c r="C12" s="49">
        <v>11416.17</v>
      </c>
    </row>
    <row r="13" spans="1:5" x14ac:dyDescent="0.3">
      <c r="A13" s="24" t="s">
        <v>77</v>
      </c>
      <c r="B13" s="8">
        <v>45041</v>
      </c>
      <c r="C13" s="49">
        <v>11424.87</v>
      </c>
    </row>
    <row r="14" spans="1:5" x14ac:dyDescent="0.3">
      <c r="A14" s="24" t="s">
        <v>107</v>
      </c>
      <c r="B14" s="8">
        <v>45042</v>
      </c>
      <c r="C14" s="49">
        <v>11402.01</v>
      </c>
    </row>
    <row r="15" spans="1:5" x14ac:dyDescent="0.3">
      <c r="A15" s="24" t="s">
        <v>108</v>
      </c>
      <c r="B15" s="8">
        <v>45043</v>
      </c>
      <c r="C15" s="49">
        <v>11377.11</v>
      </c>
    </row>
    <row r="16" spans="1:5" x14ac:dyDescent="0.3">
      <c r="A16" s="24" t="s">
        <v>109</v>
      </c>
      <c r="B16" s="8">
        <v>45044</v>
      </c>
      <c r="C16" s="49">
        <v>11390.24</v>
      </c>
    </row>
    <row r="17" spans="1:4" x14ac:dyDescent="0.3">
      <c r="A17" s="24" t="s">
        <v>110</v>
      </c>
      <c r="B17" s="8">
        <v>45045</v>
      </c>
      <c r="C17" s="49">
        <v>11390.24</v>
      </c>
    </row>
    <row r="18" spans="1:4" x14ac:dyDescent="0.3">
      <c r="A18" s="24" t="s">
        <v>111</v>
      </c>
      <c r="B18" s="8">
        <v>45046</v>
      </c>
      <c r="C18" s="49">
        <v>11390.24</v>
      </c>
    </row>
    <row r="19" spans="1:4" x14ac:dyDescent="0.3">
      <c r="A19" s="24" t="s">
        <v>106</v>
      </c>
      <c r="B19" s="8">
        <v>45047</v>
      </c>
      <c r="C19" s="49">
        <v>11408.01</v>
      </c>
    </row>
    <row r="20" spans="1:4" x14ac:dyDescent="0.3">
      <c r="A20" s="24" t="s">
        <v>77</v>
      </c>
      <c r="B20" s="8">
        <v>45048</v>
      </c>
      <c r="C20" s="49">
        <v>11420.01</v>
      </c>
    </row>
    <row r="21" spans="1:4" x14ac:dyDescent="0.3">
      <c r="A21" s="24" t="s">
        <v>107</v>
      </c>
      <c r="B21" s="8">
        <v>45049</v>
      </c>
      <c r="C21" s="49">
        <v>11438.01</v>
      </c>
    </row>
    <row r="22" spans="1:4" x14ac:dyDescent="0.3">
      <c r="A22" s="24" t="s">
        <v>108</v>
      </c>
      <c r="B22" s="8">
        <v>45050</v>
      </c>
      <c r="C22" s="49">
        <v>11459.46</v>
      </c>
      <c r="D22" s="4" t="s">
        <v>113</v>
      </c>
    </row>
    <row r="23" spans="1:4" x14ac:dyDescent="0.3">
      <c r="A23" s="24" t="s">
        <v>109</v>
      </c>
      <c r="B23" s="8">
        <v>45051</v>
      </c>
      <c r="C23" s="49">
        <v>11445.03</v>
      </c>
    </row>
    <row r="24" spans="1:4" x14ac:dyDescent="0.3">
      <c r="A24" s="24" t="s">
        <v>110</v>
      </c>
      <c r="B24" s="8">
        <v>45052</v>
      </c>
      <c r="C24" s="49">
        <v>11445.03</v>
      </c>
    </row>
    <row r="25" spans="1:4" x14ac:dyDescent="0.3">
      <c r="A25" s="24" t="s">
        <v>111</v>
      </c>
      <c r="B25" s="8">
        <v>45053</v>
      </c>
      <c r="C25" s="49">
        <v>11445.03</v>
      </c>
    </row>
    <row r="26" spans="1:4" x14ac:dyDescent="0.3">
      <c r="A26" s="24" t="s">
        <v>106</v>
      </c>
      <c r="B26" s="8">
        <v>45054</v>
      </c>
      <c r="C26" s="49">
        <v>11424.06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59">
        <v>488</v>
      </c>
      <c r="B1" s="59"/>
      <c r="C1" s="59"/>
      <c r="D1" s="60"/>
      <c r="E1" s="60"/>
      <c r="F1" s="60"/>
      <c r="G1" s="60"/>
      <c r="H1" s="61" t="s">
        <v>0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3"/>
    </row>
    <row r="2" spans="1:26" x14ac:dyDescent="0.3">
      <c r="A2" s="20" t="s">
        <v>78</v>
      </c>
      <c r="B2" s="20" t="s">
        <v>79</v>
      </c>
      <c r="C2" s="20" t="s">
        <v>80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 t="s">
        <v>86</v>
      </c>
      <c r="J2" s="20" t="s">
        <v>87</v>
      </c>
      <c r="K2" s="20" t="s">
        <v>88</v>
      </c>
      <c r="L2" s="20" t="s">
        <v>89</v>
      </c>
      <c r="M2" s="20" t="s">
        <v>90</v>
      </c>
      <c r="N2" s="20" t="s">
        <v>91</v>
      </c>
      <c r="O2" s="20" t="s">
        <v>92</v>
      </c>
      <c r="P2" s="20" t="s">
        <v>93</v>
      </c>
      <c r="Q2" s="20" t="s">
        <v>94</v>
      </c>
      <c r="R2" s="20" t="s">
        <v>95</v>
      </c>
      <c r="S2" s="20" t="s">
        <v>96</v>
      </c>
      <c r="T2" s="20" t="s">
        <v>97</v>
      </c>
      <c r="U2" s="20" t="s">
        <v>98</v>
      </c>
      <c r="V2" s="20" t="s">
        <v>99</v>
      </c>
      <c r="W2" s="20" t="s">
        <v>100</v>
      </c>
      <c r="X2" s="20" t="s">
        <v>101</v>
      </c>
      <c r="Y2" s="20" t="s">
        <v>102</v>
      </c>
      <c r="Z2" s="20" t="s">
        <v>103</v>
      </c>
    </row>
    <row r="3" spans="1:26" ht="115.2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6"/>
      <c r="W4" s="26"/>
      <c r="X4" s="5"/>
      <c r="Y4" s="6">
        <f>SUM(Y5:Y1048576)</f>
        <v>6414003569.3472004</v>
      </c>
      <c r="Z4" s="3" t="s">
        <v>198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" s="16">
        <f>_xlfn.XLOOKUP(Шаблон_Формулы[[#This Row],[21]],Курс_USD[Дата],Курс_USD[Курс],,0,1)</f>
        <v>11445.03</v>
      </c>
      <c r="W5" s="16">
        <f>Шаблон_Формулы!$T5*Шаблон_Формулы!$V5</f>
        <v>132762348.00000001</v>
      </c>
      <c r="Y5" s="16">
        <f>Шаблон_Формулы!$W5+Шаблон_Формулы!$X5</f>
        <v>132762348.00000001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" s="16">
        <f>_xlfn.XLOOKUP(Шаблон_Формулы[[#This Row],[21]],Курс_USD[Дата],Курс_USD[Курс],,0,1)</f>
        <v>11445.03</v>
      </c>
      <c r="W6" s="16">
        <f>Шаблон_Формулы!$T6*Шаблон_Формулы!$V6</f>
        <v>132762348.00000001</v>
      </c>
      <c r="Y6" s="16">
        <f>Шаблон_Формулы!$W6+Шаблон_Формулы!$X6</f>
        <v>132762348.00000001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" s="16">
        <f>_xlfn.XLOOKUP(Шаблон_Формулы[[#This Row],[21]],Курс_USD[Дата],Курс_USD[Курс],,0,1)</f>
        <v>11445.03</v>
      </c>
      <c r="W7" s="16">
        <f>Шаблон_Формулы!$T7*Шаблон_Формулы!$V7</f>
        <v>132762348.00000001</v>
      </c>
      <c r="Y7" s="16">
        <f>Шаблон_Формулы!$W7+Шаблон_Формулы!$X7</f>
        <v>132762348.00000001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" s="16">
        <f>_xlfn.XLOOKUP(Шаблон_Формулы[[#This Row],[21]],Курс_USD[Дата],Курс_USD[Курс],,0,1)</f>
        <v>11445.03</v>
      </c>
      <c r="W8" s="16">
        <f>Шаблон_Формулы!$T8*Шаблон_Формулы!$V8</f>
        <v>132762348.00000001</v>
      </c>
      <c r="Y8" s="16">
        <f>Шаблон_Формулы!$W8+Шаблон_Формулы!$X8</f>
        <v>132762348.00000001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" s="16">
        <f>_xlfn.XLOOKUP(Шаблон_Формулы[[#This Row],[21]],Курс_USD[Дата],Курс_USD[Курс],,0,1)</f>
        <v>11445.03</v>
      </c>
      <c r="W9" s="16">
        <f>Шаблон_Формулы!$T9*Шаблон_Формулы!$V9</f>
        <v>132762348.00000001</v>
      </c>
      <c r="Y9" s="16">
        <f>Шаблон_Формулы!$W9+Шаблон_Формулы!$X9</f>
        <v>132762348.00000001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" s="16">
        <f>_xlfn.XLOOKUP(Шаблон_Формулы[[#This Row],[21]],Курс_USD[Дата],Курс_USD[Курс],,0,1)</f>
        <v>11445.03</v>
      </c>
      <c r="W10" s="16">
        <f>Шаблон_Формулы!$T10*Шаблон_Формулы!$V10</f>
        <v>132762348.00000001</v>
      </c>
      <c r="Y10" s="16">
        <f>Шаблон_Формулы!$W10+Шаблон_Формулы!$X10</f>
        <v>132762348.00000001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" s="16">
        <f>_xlfn.XLOOKUP(Шаблон_Формулы[[#This Row],[21]],Курс_USD[Дата],Курс_USD[Курс],,0,1)</f>
        <v>11445.03</v>
      </c>
      <c r="W11" s="16">
        <f>Шаблон_Формулы!$T11*Шаблон_Формулы!$V11</f>
        <v>124178575.5</v>
      </c>
      <c r="Y11" s="16">
        <f>Шаблон_Формулы!$W11+Шаблон_Формулы!$X11</f>
        <v>124178575.5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" s="16">
        <f>_xlfn.XLOOKUP(Шаблон_Формулы[[#This Row],[21]],Курс_USD[Дата],Курс_USD[Курс],,0,1)</f>
        <v>11445.03</v>
      </c>
      <c r="W12" s="16">
        <f>Шаблон_Формулы!$T12*Шаблон_Формулы!$V12</f>
        <v>132762348.00000001</v>
      </c>
      <c r="Y12" s="16">
        <f>Шаблон_Формулы!$W12+Шаблон_Формулы!$X12</f>
        <v>132762348.00000001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" s="16">
        <f>_xlfn.XLOOKUP(Шаблон_Формулы[[#This Row],[21]],Курс_USD[Дата],Курс_USD[Курс],,0,1)</f>
        <v>11445.03</v>
      </c>
      <c r="W13" s="16">
        <f>Шаблон_Формулы!$T13*Шаблон_Формулы!$V13</f>
        <v>120745066.5</v>
      </c>
      <c r="Y13" s="16">
        <f>Шаблон_Формулы!$W13+Шаблон_Формулы!$X13</f>
        <v>120745066.5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" s="16">
        <f>_xlfn.XLOOKUP(Шаблон_Формулы[[#This Row],[21]],Курс_USD[Дата],Курс_USD[Курс],,0,1)</f>
        <v>11445.03</v>
      </c>
      <c r="W14" s="16">
        <f>Шаблон_Формулы!$T14*Шаблон_Формулы!$V14</f>
        <v>132762348.00000001</v>
      </c>
      <c r="Y14" s="16">
        <f>Шаблон_Формулы!$W14+Шаблон_Формулы!$X14</f>
        <v>132762348.00000001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" s="16">
        <f>_xlfn.XLOOKUP(Шаблон_Формулы[[#This Row],[21]],Курс_USD[Дата],Курс_USD[Курс],,0,1)</f>
        <v>11445.03</v>
      </c>
      <c r="W15" s="16">
        <f>Шаблон_Формулы!$T15*Шаблон_Формулы!$V15</f>
        <v>124178575.5</v>
      </c>
      <c r="Y15" s="16">
        <f>Шаблон_Формулы!$W15+Шаблон_Формулы!$X15</f>
        <v>124178575.5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6" s="16">
        <f>_xlfn.XLOOKUP(Шаблон_Формулы[[#This Row],[21]],Курс_USD[Дата],Курс_USD[Курс],,0,1)</f>
        <v>11445.03</v>
      </c>
      <c r="W16" s="16">
        <f>Шаблон_Формулы!$T16*Шаблон_Формулы!$V16</f>
        <v>132762348.00000001</v>
      </c>
      <c r="Y16" s="16">
        <f>Шаблон_Формулы!$W16+Шаблон_Формулы!$X16</f>
        <v>132762348.00000001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7" s="16">
        <f>_xlfn.XLOOKUP(Шаблон_Формулы[[#This Row],[21]],Курс_USD[Дата],Курс_USD[Курс],,0,1)</f>
        <v>11445.03</v>
      </c>
      <c r="W17" s="16">
        <f>Шаблон_Формулы!$T17*Шаблон_Формулы!$V17</f>
        <v>132762348.00000001</v>
      </c>
      <c r="Y17" s="16">
        <f>Шаблон_Формулы!$W17+Шаблон_Формулы!$X17</f>
        <v>132762348.00000001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8" s="16">
        <f>_xlfn.XLOOKUP(Шаблон_Формулы[[#This Row],[21]],Курс_USD[Дата],Курс_USD[Курс],,0,1)</f>
        <v>11445.03</v>
      </c>
      <c r="W18" s="16">
        <f>Шаблон_Формулы!$T18*Шаблон_Формулы!$V18</f>
        <v>132762348.00000001</v>
      </c>
      <c r="Y18" s="16">
        <f>Шаблон_Формулы!$W18+Шаблон_Формулы!$X18</f>
        <v>132762348.00000001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9" s="16">
        <f>_xlfn.XLOOKUP(Шаблон_Формулы[[#This Row],[21]],Курс_USD[Дата],Курс_USD[Курс],,0,1)</f>
        <v>11445.03</v>
      </c>
      <c r="W19" s="16">
        <f>Шаблон_Формулы!$T19*Шаблон_Формулы!$V19</f>
        <v>132762348.00000001</v>
      </c>
      <c r="Y19" s="16">
        <f>Шаблон_Формулы!$W19+Шаблон_Формулы!$X19</f>
        <v>132762348.00000001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0" s="16">
        <f>_xlfn.XLOOKUP(Шаблон_Формулы[[#This Row],[21]],Курс_USD[Дата],Курс_USD[Курс],,0,1)</f>
        <v>11445.03</v>
      </c>
      <c r="W20" s="16">
        <f>Шаблон_Формулы!$T20*Шаблон_Формулы!$V20</f>
        <v>132762348.00000001</v>
      </c>
      <c r="Y20" s="16">
        <f>Шаблон_Формулы!$W20+Шаблон_Формулы!$X20</f>
        <v>132762348.00000001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1" s="16">
        <f>_xlfn.XLOOKUP(Шаблон_Формулы[[#This Row],[21]],Курс_USD[Дата],Курс_USD[Курс],,0,1)</f>
        <v>11445.03</v>
      </c>
      <c r="W21" s="16">
        <f>Шаблон_Формулы!$T21*Шаблон_Формулы!$V21</f>
        <v>132762348.00000001</v>
      </c>
      <c r="Y21" s="16">
        <f>Шаблон_Формулы!$W21+Шаблон_Формулы!$X21</f>
        <v>132762348.00000001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2" s="16">
        <f>_xlfn.XLOOKUP(Шаблон_Формулы[[#This Row],[21]],Курс_USD[Дата],Курс_USD[Курс],,0,1)</f>
        <v>11445.03</v>
      </c>
      <c r="W22" s="16">
        <f>Шаблон_Формулы!$T22*Шаблон_Формулы!$V22</f>
        <v>120745066.5</v>
      </c>
      <c r="Y22" s="16">
        <f>Шаблон_Формулы!$W22+Шаблон_Формулы!$X22</f>
        <v>120745066.5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3" s="16">
        <f>_xlfn.XLOOKUP(Шаблон_Формулы[[#This Row],[21]],Курс_USD[Дата],Курс_USD[Курс],,0,1)</f>
        <v>11445.03</v>
      </c>
      <c r="W23" s="16">
        <f>Шаблон_Формулы!$T23*Шаблон_Формулы!$V23</f>
        <v>124178575.5</v>
      </c>
      <c r="Y23" s="16">
        <f>Шаблон_Формулы!$W23+Шаблон_Формулы!$X23</f>
        <v>124178575.5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4" s="16">
        <f>_xlfn.XLOOKUP(Шаблон_Формулы[[#This Row],[21]],Курс_USD[Дата],Курс_USD[Курс],,0,1)</f>
        <v>11445.03</v>
      </c>
      <c r="W24" s="16">
        <f>Шаблон_Формулы!$T24*Шаблон_Формулы!$V24</f>
        <v>132762348.00000001</v>
      </c>
      <c r="Y24" s="16">
        <f>Шаблон_Формулы!$W24+Шаблон_Формулы!$X24</f>
        <v>132762348.00000001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5" s="16">
        <f>_xlfn.XLOOKUP(Шаблон_Формулы[[#This Row],[21]],Курс_USD[Дата],Курс_USD[Курс],,0,1)</f>
        <v>11445.03</v>
      </c>
      <c r="W25" s="16">
        <f>Шаблон_Формулы!$T25*Шаблон_Формулы!$V25</f>
        <v>120745066.5</v>
      </c>
      <c r="Y25" s="16">
        <f>Шаблон_Формулы!$W25+Шаблон_Формулы!$X25</f>
        <v>120745066.5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6" s="16">
        <f>_xlfn.XLOOKUP(Шаблон_Формулы[[#This Row],[21]],Курс_USD[Дата],Курс_USD[Курс],,0,1)</f>
        <v>11445.03</v>
      </c>
      <c r="W26" s="16">
        <f>Шаблон_Формулы!$T26*Шаблон_Формулы!$V26</f>
        <v>124178575.5</v>
      </c>
      <c r="Y26" s="16">
        <f>Шаблон_Формулы!$W26+Шаблон_Формулы!$X26</f>
        <v>124178575.5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7" s="16">
        <f>_xlfn.XLOOKUP(Шаблон_Формулы[[#This Row],[21]],Курс_USD[Дата],Курс_USD[Курс],,0,1)</f>
        <v>11445.03</v>
      </c>
      <c r="W27" s="16">
        <f>Шаблон_Формулы!$T27*Шаблон_Формулы!$V27</f>
        <v>124178575.5</v>
      </c>
      <c r="Y27" s="16">
        <f>Шаблон_Формулы!$W27+Шаблон_Формулы!$X27</f>
        <v>124178575.5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8" s="16">
        <f>_xlfn.XLOOKUP(Шаблон_Формулы[[#This Row],[21]],Курс_USD[Дата],Курс_USD[Курс],,0,1)</f>
        <v>11445.03</v>
      </c>
      <c r="W28" s="16">
        <f>Шаблон_Формулы!$T28*Шаблон_Формулы!$V28</f>
        <v>132762348.00000001</v>
      </c>
      <c r="Y28" s="16">
        <f>Шаблон_Формулы!$W28+Шаблон_Формулы!$X28</f>
        <v>132762348.00000001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9" s="16">
        <f>_xlfn.XLOOKUP(Шаблон_Формулы[[#This Row],[21]],Курс_USD[Дата],Курс_USD[Курс],,0,1)</f>
        <v>11445.03</v>
      </c>
      <c r="W29" s="16">
        <f>Шаблон_Формулы!$T29*Шаблон_Формулы!$V29</f>
        <v>132762348.00000001</v>
      </c>
      <c r="Y29" s="16">
        <f>Шаблон_Формулы!$W29+Шаблон_Формулы!$X29</f>
        <v>132762348.00000001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0" s="16">
        <f>_xlfn.XLOOKUP(Шаблон_Формулы[[#This Row],[21]],Курс_USD[Дата],Курс_USD[Курс],,0,1)</f>
        <v>11445.03</v>
      </c>
      <c r="W30" s="16">
        <f>Шаблон_Формулы!$T30*Шаблон_Формулы!$V30</f>
        <v>132762348.00000001</v>
      </c>
      <c r="Y30" s="16">
        <f>Шаблон_Формулы!$W30+Шаблон_Формулы!$X30</f>
        <v>132762348.00000001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1" s="16">
        <f>_xlfn.XLOOKUP(Шаблон_Формулы[[#This Row],[21]],Курс_USD[Дата],Курс_USD[Курс],,0,1)</f>
        <v>11445.03</v>
      </c>
      <c r="W31" s="16">
        <f>Шаблон_Формулы!$T31*Шаблон_Формулы!$V31</f>
        <v>132762348.00000001</v>
      </c>
      <c r="Y31" s="16">
        <f>Шаблон_Формулы!$W31+Шаблон_Формулы!$X31</f>
        <v>132762348.00000001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2" s="16">
        <f>_xlfn.XLOOKUP(Шаблон_Формулы[[#This Row],[21]],Курс_USD[Дата],Курс_USD[Курс],,0,1)</f>
        <v>11445.03</v>
      </c>
      <c r="W32" s="16">
        <f>Шаблон_Формулы!$T32*Шаблон_Формулы!$V32</f>
        <v>124178575.5</v>
      </c>
      <c r="Y32" s="16">
        <f>Шаблон_Формулы!$W32+Шаблон_Формулы!$X32</f>
        <v>124178575.5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3" s="16">
        <f>_xlfn.XLOOKUP(Шаблон_Формулы[[#This Row],[21]],Курс_USD[Дата],Курс_USD[Курс],,0,1)</f>
        <v>11445.03</v>
      </c>
      <c r="W33" s="16">
        <f>Шаблон_Формулы!$T33*Шаблон_Формулы!$V33</f>
        <v>119503166.29470001</v>
      </c>
      <c r="Y33" s="16">
        <f>Шаблон_Формулы!$W33+Шаблон_Формулы!$X33</f>
        <v>119503166.29470001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4" s="16">
        <f>_xlfn.XLOOKUP(Шаблон_Формулы[[#This Row],[21]],Курс_USD[Дата],Курс_USD[Курс],,0,1)</f>
        <v>11445.03</v>
      </c>
      <c r="W34" s="16">
        <f>Шаблон_Формулы!$T34*Шаблон_Формулы!$V34</f>
        <v>132762348.00000001</v>
      </c>
      <c r="Y34" s="16">
        <f>Шаблон_Формулы!$W34+Шаблон_Формулы!$X34</f>
        <v>132762348.00000001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5" s="16">
        <f>_xlfn.XLOOKUP(Шаблон_Формулы[[#This Row],[21]],Курс_USD[Дата],Курс_USD[Курс],,0,1)</f>
        <v>11445.03</v>
      </c>
      <c r="W35" s="16">
        <f>Шаблон_Формулы!$T35*Шаблон_Формулы!$V35</f>
        <v>120745066.5</v>
      </c>
      <c r="Y35" s="16">
        <f>Шаблон_Формулы!$W35+Шаблон_Формулы!$X35</f>
        <v>120745066.5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6" s="16">
        <f>_xlfn.XLOOKUP(Шаблон_Формулы[[#This Row],[21]],Курс_USD[Дата],Курс_USD[Курс],,0,1)</f>
        <v>11445.03</v>
      </c>
      <c r="W36" s="16">
        <f>Шаблон_Формулы!$T36*Шаблон_Формулы!$V36</f>
        <v>124178575.5</v>
      </c>
      <c r="Y36" s="16">
        <f>Шаблон_Формулы!$W36+Шаблон_Формулы!$X36</f>
        <v>124178575.5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7" s="16">
        <f>_xlfn.XLOOKUP(Шаблон_Формулы[[#This Row],[21]],Курс_USD[Дата],Курс_USD[Курс],,0,1)</f>
        <v>11445.03</v>
      </c>
      <c r="W37" s="16">
        <f>Шаблон_Формулы!$T37*Шаблон_Формулы!$V37</f>
        <v>124178575.5</v>
      </c>
      <c r="Y37" s="16">
        <f>Шаблон_Формулы!$W37+Шаблон_Формулы!$X37</f>
        <v>124178575.5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8" s="16">
        <f>_xlfn.XLOOKUP(Шаблон_Формулы[[#This Row],[21]],Курс_USD[Дата],Курс_USD[Курс],,0,1)</f>
        <v>11445.03</v>
      </c>
      <c r="W38" s="16">
        <f>Шаблон_Формулы!$T38*Шаблон_Формулы!$V38</f>
        <v>119906718.05250001</v>
      </c>
      <c r="Y38" s="16">
        <f>Шаблон_Формулы!$W38+Шаблон_Формулы!$X38</f>
        <v>119906718.05250001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9" s="16">
        <f>_xlfn.XLOOKUP(Шаблон_Формулы[[#This Row],[21]],Курс_USD[Дата],Курс_USD[Курс],,0,1)</f>
        <v>11445.03</v>
      </c>
      <c r="W39" s="16">
        <f>Шаблон_Формулы!$T39*Шаблон_Формулы!$V39</f>
        <v>130473342.00000001</v>
      </c>
      <c r="Y39" s="16">
        <f>Шаблон_Формулы!$W39+Шаблон_Формулы!$X39</f>
        <v>130473342.00000001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0" s="16">
        <f>_xlfn.XLOOKUP(Шаблон_Формулы[[#This Row],[21]],Курс_USD[Дата],Курс_USD[Курс],,0,1)</f>
        <v>11445.03</v>
      </c>
      <c r="W40" s="16">
        <f>Шаблон_Формулы!$T40*Шаблон_Формулы!$V40</f>
        <v>132762348.00000001</v>
      </c>
      <c r="Y40" s="16">
        <f>Шаблон_Формулы!$W40+Шаблон_Формулы!$X40</f>
        <v>132762348.00000001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1" s="16">
        <f>_xlfn.XLOOKUP(Шаблон_Формулы[[#This Row],[21]],Курс_USD[Дата],Курс_USD[Курс],,0,1)</f>
        <v>11445.03</v>
      </c>
      <c r="W41" s="16">
        <f>Шаблон_Формулы!$T41*Шаблон_Формулы!$V41</f>
        <v>120745066.5</v>
      </c>
      <c r="Y41" s="16">
        <f>Шаблон_Формулы!$W41+Шаблон_Формулы!$X41</f>
        <v>120745066.5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2" s="16">
        <f>_xlfn.XLOOKUP(Шаблон_Формулы[[#This Row],[21]],Курс_USD[Дата],Курс_USD[Курс],,0,1)</f>
        <v>11445.03</v>
      </c>
      <c r="W42" s="16">
        <f>Шаблон_Формулы!$T42*Шаблон_Формулы!$V42</f>
        <v>124178575.5</v>
      </c>
      <c r="Y42" s="16">
        <f>Шаблон_Формулы!$W42+Шаблон_Формулы!$X42</f>
        <v>124178575.5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3" s="16">
        <f>_xlfn.XLOOKUP(Шаблон_Формулы[[#This Row],[21]],Курс_USD[Дата],Курс_USD[Курс],,0,1)</f>
        <v>11445.03</v>
      </c>
      <c r="W43" s="16">
        <f>Шаблон_Формулы!$T43*Шаблон_Формулы!$V43</f>
        <v>124178575.5</v>
      </c>
      <c r="Y43" s="16">
        <f>Шаблон_Формулы!$W43+Шаблон_Формулы!$X43</f>
        <v>124178575.5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4" s="16">
        <f>_xlfn.XLOOKUP(Шаблон_Формулы[[#This Row],[21]],Курс_USD[Дата],Курс_USD[Курс],,0,1)</f>
        <v>11445.03</v>
      </c>
      <c r="W44" s="16">
        <f>Шаблон_Формулы!$T44*Шаблон_Формулы!$V44</f>
        <v>124178575.5</v>
      </c>
      <c r="Y44" s="16">
        <f>Шаблон_Формулы!$W44+Шаблон_Формулы!$X44</f>
        <v>124178575.5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5" s="16">
        <f>_xlfn.XLOOKUP(Шаблон_Формулы[[#This Row],[21]],Курс_USD[Дата],Курс_USD[Курс],,0,1)</f>
        <v>11445.03</v>
      </c>
      <c r="W45" s="16">
        <f>Шаблон_Формулы!$T45*Шаблон_Формулы!$V45</f>
        <v>124178575.5</v>
      </c>
      <c r="Y45" s="16">
        <f>Шаблон_Формулы!$W45+Шаблон_Формулы!$X45</f>
        <v>124178575.5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6" s="16">
        <f>_xlfn.XLOOKUP(Шаблон_Формулы[[#This Row],[21]],Курс_USD[Дата],Курс_USD[Курс],,0,1)</f>
        <v>11445.03</v>
      </c>
      <c r="W46" s="16">
        <f>Шаблон_Формулы!$T46*Шаблон_Формулы!$V46</f>
        <v>132762348.00000001</v>
      </c>
      <c r="Y46" s="16">
        <f>Шаблон_Формулы!$W46+Шаблон_Формулы!$X46</f>
        <v>132762348.00000001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7" s="16">
        <f>_xlfn.XLOOKUP(Шаблон_Формулы[[#This Row],[21]],Курс_USD[Дата],Курс_USD[Курс],,0,1)</f>
        <v>11445.03</v>
      </c>
      <c r="W47" s="16">
        <f>Шаблон_Формулы!$T47*Шаблон_Формулы!$V47</f>
        <v>132762348.00000001</v>
      </c>
      <c r="Y47" s="16">
        <f>Шаблон_Формулы!$W47+Шаблон_Формулы!$X47</f>
        <v>132762348.00000001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8" s="16">
        <f>_xlfn.XLOOKUP(Шаблон_Формулы[[#This Row],[21]],Курс_USD[Дата],Курс_USD[Курс],,0,1)</f>
        <v>11445.03</v>
      </c>
      <c r="W48" s="16">
        <f>Шаблон_Формулы!$T48*Шаблон_Формулы!$V48</f>
        <v>132762348.00000001</v>
      </c>
      <c r="Y48" s="16">
        <f>Шаблон_Формулы!$W48+Шаблон_Формулы!$X48</f>
        <v>132762348.00000001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9" s="16">
        <f>_xlfn.XLOOKUP(Шаблон_Формулы[[#This Row],[21]],Курс_USD[Дата],Курс_USD[Курс],,0,1)</f>
        <v>11445.03</v>
      </c>
      <c r="W49" s="16">
        <f>Шаблон_Формулы!$T49*Шаблон_Формулы!$V49</f>
        <v>132762348.00000001</v>
      </c>
      <c r="Y49" s="16">
        <f>Шаблон_Формулы!$W49+Шаблон_Формулы!$X49</f>
        <v>132762348.00000001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0" s="16">
        <f>_xlfn.XLOOKUP(Шаблон_Формулы[[#This Row],[21]],Курс_USD[Дата],Курс_USD[Курс],,0,1)</f>
        <v>11445.03</v>
      </c>
      <c r="W50" s="16">
        <f>Шаблон_Формулы!$T50*Шаблон_Формулы!$V50</f>
        <v>120745066.5</v>
      </c>
      <c r="Y50" s="16">
        <f>Шаблон_Формулы!$W50+Шаблон_Формулы!$X50</f>
        <v>120745066.5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1" s="16">
        <f>_xlfn.XLOOKUP(Шаблон_Формулы[[#This Row],[21]],Курс_USD[Дата],Курс_USD[Курс],,0,1)</f>
        <v>11445.03</v>
      </c>
      <c r="W51" s="16">
        <f>Шаблон_Формулы!$T51*Шаблон_Формулы!$V51</f>
        <v>124178575.5</v>
      </c>
      <c r="Y51" s="16">
        <f>Шаблон_Формулы!$W51+Шаблон_Формулы!$X51</f>
        <v>124178575.5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2" s="16">
        <f>_xlfn.XLOOKUP(Шаблон_Формулы[[#This Row],[21]],Курс_USD[Дата],Курс_USD[Курс],,0,1)</f>
        <v>11445.03</v>
      </c>
      <c r="W52" s="16">
        <f>Шаблон_Формулы!$T52*Шаблон_Формулы!$V52</f>
        <v>132762348.00000001</v>
      </c>
      <c r="Y52" s="16">
        <f>Шаблон_Формулы!$W52+Шаблон_Формулы!$X52</f>
        <v>132762348.00000001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3" s="16">
        <f>_xlfn.XLOOKUP(Шаблон_Формулы[[#This Row],[21]],Курс_USD[Дата],Курс_USD[Курс],,0,1)</f>
        <v>11445.03</v>
      </c>
      <c r="W53" s="16">
        <f>Шаблон_Формулы!$T53*Шаблон_Формулы!$V53</f>
        <v>132762348.00000001</v>
      </c>
      <c r="Y53" s="16">
        <f>Шаблон_Формулы!$W53+Шаблон_Формулы!$X53</f>
        <v>132762348.00000001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4" s="16">
        <f>_xlfn.XLOOKUP(Шаблон_Формулы[[#This Row],[21]],Курс_USD[Дата],Курс_USD[Курс],,0,1)</f>
        <v>11445.03</v>
      </c>
      <c r="W54" s="16">
        <f>Шаблон_Формулы!$T54*Шаблон_Формулы!$V54</f>
        <v>120745066.5</v>
      </c>
      <c r="Y54" s="16">
        <f>Шаблон_Формулы!$W54+Шаблон_Формулы!$X54</f>
        <v>120745066.5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5" s="16">
        <f>_xlfn.XLOOKUP(Шаблон_Формулы[[#This Row],[21]],Курс_USD[Дата],Курс_USD[Курс],,0,1)</f>
        <v>11445.03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6" s="16">
        <f>_xlfn.XLOOKUP(Шаблон_Формулы[[#This Row],[21]],Курс_USD[Дата],Курс_USD[Курс],,0,1)</f>
        <v>11445.03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7" s="16">
        <f>_xlfn.XLOOKUP(Шаблон_Формулы[[#This Row],[21]],Курс_USD[Дата],Курс_USD[Курс],,0,1)</f>
        <v>11445.03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8" s="16">
        <f>_xlfn.XLOOKUP(Шаблон_Формулы[[#This Row],[21]],Курс_USD[Дата],Курс_USD[Курс],,0,1)</f>
        <v>11445.03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9" s="16">
        <f>_xlfn.XLOOKUP(Шаблон_Формулы[[#This Row],[21]],Курс_USD[Дата],Курс_USD[Курс],,0,1)</f>
        <v>11445.03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0" s="16">
        <f>_xlfn.XLOOKUP(Шаблон_Формулы[[#This Row],[21]],Курс_USD[Дата],Курс_USD[Курс],,0,1)</f>
        <v>11445.03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1" s="16">
        <f>_xlfn.XLOOKUP(Шаблон_Формулы[[#This Row],[21]],Курс_USD[Дата],Курс_USD[Курс],,0,1)</f>
        <v>11445.03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2" s="16">
        <f>_xlfn.XLOOKUP(Шаблон_Формулы[[#This Row],[21]],Курс_USD[Дата],Курс_USD[Курс],,0,1)</f>
        <v>11445.03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3" s="16">
        <f>_xlfn.XLOOKUP(Шаблон_Формулы[[#This Row],[21]],Курс_USD[Дата],Курс_USD[Курс],,0,1)</f>
        <v>11445.03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4" s="16">
        <f>_xlfn.XLOOKUP(Шаблон_Формулы[[#This Row],[21]],Курс_USD[Дата],Курс_USD[Курс],,0,1)</f>
        <v>11445.03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5" s="16">
        <f>_xlfn.XLOOKUP(Шаблон_Формулы[[#This Row],[21]],Курс_USD[Дата],Курс_USD[Курс],,0,1)</f>
        <v>11445.03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6" s="16">
        <f>_xlfn.XLOOKUP(Шаблон_Формулы[[#This Row],[21]],Курс_USD[Дата],Курс_USD[Курс],,0,1)</f>
        <v>11445.03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7" s="16">
        <f>_xlfn.XLOOKUP(Шаблон_Формулы[[#This Row],[21]],Курс_USD[Дата],Курс_USD[Курс],,0,1)</f>
        <v>11445.03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8" s="16">
        <f>_xlfn.XLOOKUP(Шаблон_Формулы[[#This Row],[21]],Курс_USD[Дата],Курс_USD[Курс],,0,1)</f>
        <v>11445.03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9" s="16">
        <f>_xlfn.XLOOKUP(Шаблон_Формулы[[#This Row],[21]],Курс_USD[Дата],Курс_USD[Курс],,0,1)</f>
        <v>11445.03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0" s="16">
        <f>_xlfn.XLOOKUP(Шаблон_Формулы[[#This Row],[21]],Курс_USD[Дата],Курс_USD[Курс],,0,1)</f>
        <v>11445.03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1" s="16">
        <f>_xlfn.XLOOKUP(Шаблон_Формулы[[#This Row],[21]],Курс_USD[Дата],Курс_USD[Курс],,0,1)</f>
        <v>11445.03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2" s="16">
        <f>_xlfn.XLOOKUP(Шаблон_Формулы[[#This Row],[21]],Курс_USD[Дата],Курс_USD[Курс],,0,1)</f>
        <v>11445.03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3" s="16">
        <f>_xlfn.XLOOKUP(Шаблон_Формулы[[#This Row],[21]],Курс_USD[Дата],Курс_USD[Курс],,0,1)</f>
        <v>11445.03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4" s="16">
        <f>_xlfn.XLOOKUP(Шаблон_Формулы[[#This Row],[21]],Курс_USD[Дата],Курс_USD[Курс],,0,1)</f>
        <v>11445.03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5" s="16">
        <f>_xlfn.XLOOKUP(Шаблон_Формулы[[#This Row],[21]],Курс_USD[Дата],Курс_USD[Курс],,0,1)</f>
        <v>11445.03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6" s="16">
        <f>_xlfn.XLOOKUP(Шаблон_Формулы[[#This Row],[21]],Курс_USD[Дата],Курс_USD[Курс],,0,1)</f>
        <v>11445.03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7" s="16">
        <f>_xlfn.XLOOKUP(Шаблон_Формулы[[#This Row],[21]],Курс_USD[Дата],Курс_USD[Курс],,0,1)</f>
        <v>11445.03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8" s="16">
        <f>_xlfn.XLOOKUP(Шаблон_Формулы[[#This Row],[21]],Курс_USD[Дата],Курс_USD[Курс],,0,1)</f>
        <v>11445.03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9" s="16">
        <f>_xlfn.XLOOKUP(Шаблон_Формулы[[#This Row],[21]],Курс_USD[Дата],Курс_USD[Курс],,0,1)</f>
        <v>11445.03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0" s="16">
        <f>_xlfn.XLOOKUP(Шаблон_Формулы[[#This Row],[21]],Курс_USD[Дата],Курс_USD[Курс],,0,1)</f>
        <v>11445.03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1" s="16">
        <f>_xlfn.XLOOKUP(Шаблон_Формулы[[#This Row],[21]],Курс_USD[Дата],Курс_USD[Курс],,0,1)</f>
        <v>11445.03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2" s="16">
        <f>_xlfn.XLOOKUP(Шаблон_Формулы[[#This Row],[21]],Курс_USD[Дата],Курс_USD[Курс],,0,1)</f>
        <v>11445.03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3" s="16">
        <f>_xlfn.XLOOKUP(Шаблон_Формулы[[#This Row],[21]],Курс_USD[Дата],Курс_USD[Курс],,0,1)</f>
        <v>11445.03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4" s="16">
        <f>_xlfn.XLOOKUP(Шаблон_Формулы[[#This Row],[21]],Курс_USD[Дата],Курс_USD[Курс],,0,1)</f>
        <v>11445.03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5" s="16">
        <f>_xlfn.XLOOKUP(Шаблон_Формулы[[#This Row],[21]],Курс_USD[Дата],Курс_USD[Курс],,0,1)</f>
        <v>11445.03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6" s="16">
        <f>_xlfn.XLOOKUP(Шаблон_Формулы[[#This Row],[21]],Курс_USD[Дата],Курс_USD[Курс],,0,1)</f>
        <v>11445.03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7" s="16">
        <f>_xlfn.XLOOKUP(Шаблон_Формулы[[#This Row],[21]],Курс_USD[Дата],Курс_USD[Курс],,0,1)</f>
        <v>11445.03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8" s="16">
        <f>_xlfn.XLOOKUP(Шаблон_Формулы[[#This Row],[21]],Курс_USD[Дата],Курс_USD[Курс],,0,1)</f>
        <v>11445.03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9" s="16">
        <f>_xlfn.XLOOKUP(Шаблон_Формулы[[#This Row],[21]],Курс_USD[Дата],Курс_USD[Курс],,0,1)</f>
        <v>11445.03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0" s="16">
        <f>_xlfn.XLOOKUP(Шаблон_Формулы[[#This Row],[21]],Курс_USD[Дата],Курс_USD[Курс],,0,1)</f>
        <v>11445.03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1" s="16">
        <f>_xlfn.XLOOKUP(Шаблон_Формулы[[#This Row],[21]],Курс_USD[Дата],Курс_USD[Курс],,0,1)</f>
        <v>11445.03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2" s="16">
        <f>_xlfn.XLOOKUP(Шаблон_Формулы[[#This Row],[21]],Курс_USD[Дата],Курс_USD[Курс],,0,1)</f>
        <v>11445.03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3" s="16">
        <f>_xlfn.XLOOKUP(Шаблон_Формулы[[#This Row],[21]],Курс_USD[Дата],Курс_USD[Курс],,0,1)</f>
        <v>11445.03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4" s="16">
        <f>_xlfn.XLOOKUP(Шаблон_Формулы[[#This Row],[21]],Курс_USD[Дата],Курс_USD[Курс],,0,1)</f>
        <v>11445.03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5" s="16">
        <f>_xlfn.XLOOKUP(Шаблон_Формулы[[#This Row],[21]],Курс_USD[Дата],Курс_USD[Курс],,0,1)</f>
        <v>11445.03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6" s="16">
        <f>_xlfn.XLOOKUP(Шаблон_Формулы[[#This Row],[21]],Курс_USD[Дата],Курс_USD[Курс],,0,1)</f>
        <v>11445.03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7" s="16">
        <f>_xlfn.XLOOKUP(Шаблон_Формулы[[#This Row],[21]],Курс_USD[Дата],Курс_USD[Курс],,0,1)</f>
        <v>11445.03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8" s="16">
        <f>_xlfn.XLOOKUP(Шаблон_Формулы[[#This Row],[21]],Курс_USD[Дата],Курс_USD[Курс],,0,1)</f>
        <v>11445.03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9" s="16">
        <f>_xlfn.XLOOKUP(Шаблон_Формулы[[#This Row],[21]],Курс_USD[Дата],Курс_USD[Курс],,0,1)</f>
        <v>11445.03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0" s="16">
        <f>_xlfn.XLOOKUP(Шаблон_Формулы[[#This Row],[21]],Курс_USD[Дата],Курс_USD[Курс],,0,1)</f>
        <v>11445.03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1" s="16">
        <f>_xlfn.XLOOKUP(Шаблон_Формулы[[#This Row],[21]],Курс_USD[Дата],Курс_USD[Курс],,0,1)</f>
        <v>11445.03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2" s="16">
        <f>_xlfn.XLOOKUP(Шаблон_Формулы[[#This Row],[21]],Курс_USD[Дата],Курс_USD[Курс],,0,1)</f>
        <v>11445.03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3" s="16">
        <f>_xlfn.XLOOKUP(Шаблон_Формулы[[#This Row],[21]],Курс_USD[Дата],Курс_USD[Курс],,0,1)</f>
        <v>11445.03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4" s="16">
        <f>_xlfn.XLOOKUP(Шаблон_Формулы[[#This Row],[21]],Курс_USD[Дата],Курс_USD[Курс],,0,1)</f>
        <v>11445.03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5" s="16">
        <f>_xlfn.XLOOKUP(Шаблон_Формулы[[#This Row],[21]],Курс_USD[Дата],Курс_USD[Курс],,0,1)</f>
        <v>11445.03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6" s="16">
        <f>_xlfn.XLOOKUP(Шаблон_Формулы[[#This Row],[21]],Курс_USD[Дата],Курс_USD[Курс],,0,1)</f>
        <v>11445.03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7" s="16">
        <f>_xlfn.XLOOKUP(Шаблон_Формулы[[#This Row],[21]],Курс_USD[Дата],Курс_USD[Курс],,0,1)</f>
        <v>11445.03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8" s="16">
        <f>_xlfn.XLOOKUP(Шаблон_Формулы[[#This Row],[21]],Курс_USD[Дата],Курс_USD[Курс],,0,1)</f>
        <v>11445.03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9" s="16">
        <f>_xlfn.XLOOKUP(Шаблон_Формулы[[#This Row],[21]],Курс_USD[Дата],Курс_USD[Курс],,0,1)</f>
        <v>11445.03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0" s="16">
        <f>_xlfn.XLOOKUP(Шаблон_Формулы[[#This Row],[21]],Курс_USD[Дата],Курс_USD[Курс],,0,1)</f>
        <v>11445.03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1" s="16">
        <f>_xlfn.XLOOKUP(Шаблон_Формулы[[#This Row],[21]],Курс_USD[Дата],Курс_USD[Курс],,0,1)</f>
        <v>11445.03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2" s="16">
        <f>_xlfn.XLOOKUP(Шаблон_Формулы[[#This Row],[21]],Курс_USD[Дата],Курс_USD[Курс],,0,1)</f>
        <v>11445.03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3" s="16">
        <f>_xlfn.XLOOKUP(Шаблон_Формулы[[#This Row],[21]],Курс_USD[Дата],Курс_USD[Курс],,0,1)</f>
        <v>11445.03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4" s="16">
        <f>_xlfn.XLOOKUP(Шаблон_Формулы[[#This Row],[21]],Курс_USD[Дата],Курс_USD[Курс],,0,1)</f>
        <v>11445.03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5" s="16">
        <f>_xlfn.XLOOKUP(Шаблон_Формулы[[#This Row],[21]],Курс_USD[Дата],Курс_USD[Курс],,0,1)</f>
        <v>11445.03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6" s="16">
        <f>_xlfn.XLOOKUP(Шаблон_Формулы[[#This Row],[21]],Курс_USD[Дата],Курс_USD[Курс],,0,1)</f>
        <v>11445.03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7" s="16">
        <f>_xlfn.XLOOKUP(Шаблон_Формулы[[#This Row],[21]],Курс_USD[Дата],Курс_USD[Курс],,0,1)</f>
        <v>11445.03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8" s="16">
        <f>_xlfn.XLOOKUP(Шаблон_Формулы[[#This Row],[21]],Курс_USD[Дата],Курс_USD[Курс],,0,1)</f>
        <v>11445.03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9" s="16">
        <f>_xlfn.XLOOKUP(Шаблон_Формулы[[#This Row],[21]],Курс_USD[Дата],Курс_USD[Курс],,0,1)</f>
        <v>11445.03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0" s="16">
        <f>_xlfn.XLOOKUP(Шаблон_Формулы[[#This Row],[21]],Курс_USD[Дата],Курс_USD[Курс],,0,1)</f>
        <v>11445.03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1" s="16">
        <f>_xlfn.XLOOKUP(Шаблон_Формулы[[#This Row],[21]],Курс_USD[Дата],Курс_USD[Курс],,0,1)</f>
        <v>11445.03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2" s="16">
        <f>_xlfn.XLOOKUP(Шаблон_Формулы[[#This Row],[21]],Курс_USD[Дата],Курс_USD[Курс],,0,1)</f>
        <v>11445.03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3" s="16">
        <f>_xlfn.XLOOKUP(Шаблон_Формулы[[#This Row],[21]],Курс_USD[Дата],Курс_USD[Курс],,0,1)</f>
        <v>11445.03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4" s="16">
        <f>_xlfn.XLOOKUP(Шаблон_Формулы[[#This Row],[21]],Курс_USD[Дата],Курс_USD[Курс],,0,1)</f>
        <v>11445.03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5" s="16">
        <f>_xlfn.XLOOKUP(Шаблон_Формулы[[#This Row],[21]],Курс_USD[Дата],Курс_USD[Курс],,0,1)</f>
        <v>11445.03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6" s="16">
        <f>_xlfn.XLOOKUP(Шаблон_Формулы[[#This Row],[21]],Курс_USD[Дата],Курс_USD[Курс],,0,1)</f>
        <v>11445.03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7" s="16">
        <f>_xlfn.XLOOKUP(Шаблон_Формулы[[#This Row],[21]],Курс_USD[Дата],Курс_USD[Курс],,0,1)</f>
        <v>11445.03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8" s="16">
        <f>_xlfn.XLOOKUP(Шаблон_Формулы[[#This Row],[21]],Курс_USD[Дата],Курс_USD[Курс],,0,1)</f>
        <v>11445.03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9" s="16">
        <f>_xlfn.XLOOKUP(Шаблон_Формулы[[#This Row],[21]],Курс_USD[Дата],Курс_USD[Курс],,0,1)</f>
        <v>11445.03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0" s="16">
        <f>_xlfn.XLOOKUP(Шаблон_Формулы[[#This Row],[21]],Курс_USD[Дата],Курс_USD[Курс],,0,1)</f>
        <v>11445.03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1" s="16">
        <f>_xlfn.XLOOKUP(Шаблон_Формулы[[#This Row],[21]],Курс_USD[Дата],Курс_USD[Курс],,0,1)</f>
        <v>11445.03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2" s="16">
        <f>_xlfn.XLOOKUP(Шаблон_Формулы[[#This Row],[21]],Курс_USD[Дата],Курс_USD[Курс],,0,1)</f>
        <v>11445.03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3" s="16">
        <f>_xlfn.XLOOKUP(Шаблон_Формулы[[#This Row],[21]],Курс_USD[Дата],Курс_USD[Курс],,0,1)</f>
        <v>11445.03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4" s="16">
        <f>_xlfn.XLOOKUP(Шаблон_Формулы[[#This Row],[21]],Курс_USD[Дата],Курс_USD[Курс],,0,1)</f>
        <v>11445.03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5" s="16">
        <f>_xlfn.XLOOKUP(Шаблон_Формулы[[#This Row],[21]],Курс_USD[Дата],Курс_USD[Курс],,0,1)</f>
        <v>11445.03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6" s="16">
        <f>_xlfn.XLOOKUP(Шаблон_Формулы[[#This Row],[21]],Курс_USD[Дата],Курс_USD[Курс],,0,1)</f>
        <v>11445.03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7" s="16">
        <f>_xlfn.XLOOKUP(Шаблон_Формулы[[#This Row],[21]],Курс_USD[Дата],Курс_USD[Курс],,0,1)</f>
        <v>11445.03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8" s="16">
        <f>_xlfn.XLOOKUP(Шаблон_Формулы[[#This Row],[21]],Курс_USD[Дата],Курс_USD[Курс],,0,1)</f>
        <v>11445.03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9" s="16">
        <f>_xlfn.XLOOKUP(Шаблон_Формулы[[#This Row],[21]],Курс_USD[Дата],Курс_USD[Курс],,0,1)</f>
        <v>11445.03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0" s="16">
        <f>_xlfn.XLOOKUP(Шаблон_Формулы[[#This Row],[21]],Курс_USD[Дата],Курс_USD[Курс],,0,1)</f>
        <v>11445.03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1" s="16">
        <f>_xlfn.XLOOKUP(Шаблон_Формулы[[#This Row],[21]],Курс_USD[Дата],Курс_USD[Курс],,0,1)</f>
        <v>11445.03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2" s="16">
        <f>_xlfn.XLOOKUP(Шаблон_Формулы[[#This Row],[21]],Курс_USD[Дата],Курс_USD[Курс],,0,1)</f>
        <v>11445.03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3" s="16">
        <f>_xlfn.XLOOKUP(Шаблон_Формулы[[#This Row],[21]],Курс_USD[Дата],Курс_USD[Курс],,0,1)</f>
        <v>11445.03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4" s="16">
        <f>_xlfn.XLOOKUP(Шаблон_Формулы[[#This Row],[21]],Курс_USD[Дата],Курс_USD[Курс],,0,1)</f>
        <v>11445.03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5" s="16">
        <f>_xlfn.XLOOKUP(Шаблон_Формулы[[#This Row],[21]],Курс_USD[Дата],Курс_USD[Курс],,0,1)</f>
        <v>11445.03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6" s="16">
        <f>_xlfn.XLOOKUP(Шаблон_Формулы[[#This Row],[21]],Курс_USD[Дата],Курс_USD[Курс],,0,1)</f>
        <v>11445.03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7" s="16">
        <f>_xlfn.XLOOKUP(Шаблон_Формулы[[#This Row],[21]],Курс_USD[Дата],Курс_USD[Курс],,0,1)</f>
        <v>11445.03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8" s="16">
        <f>_xlfn.XLOOKUP(Шаблон_Формулы[[#This Row],[21]],Курс_USD[Дата],Курс_USD[Курс],,0,1)</f>
        <v>11445.03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9" s="16">
        <f>_xlfn.XLOOKUP(Шаблон_Формулы[[#This Row],[21]],Курс_USD[Дата],Курс_USD[Курс],,0,1)</f>
        <v>11445.03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0" s="16">
        <f>_xlfn.XLOOKUP(Шаблон_Формулы[[#This Row],[21]],Курс_USD[Дата],Курс_USD[Курс],,0,1)</f>
        <v>11445.03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1" s="16">
        <f>_xlfn.XLOOKUP(Шаблон_Формулы[[#This Row],[21]],Курс_USD[Дата],Курс_USD[Курс],,0,1)</f>
        <v>11445.03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2" s="16">
        <f>_xlfn.XLOOKUP(Шаблон_Формулы[[#This Row],[21]],Курс_USD[Дата],Курс_USD[Курс],,0,1)</f>
        <v>11445.03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3" s="16">
        <f>_xlfn.XLOOKUP(Шаблон_Формулы[[#This Row],[21]],Курс_USD[Дата],Курс_USD[Курс],,0,1)</f>
        <v>11445.03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4" s="16">
        <f>_xlfn.XLOOKUP(Шаблон_Формулы[[#This Row],[21]],Курс_USD[Дата],Курс_USD[Курс],,0,1)</f>
        <v>11445.03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2023-11-17T13:43:43Z</dcterms:modified>
</cp:coreProperties>
</file>