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F20AF769-7F26-4CF4-8D5E-8C04DD9B4C56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Лист1!$A$2:$Z$12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V4" i="8"/>
  <c r="U4" i="8"/>
  <c r="Y6" i="8"/>
  <c r="Y7" i="8"/>
  <c r="Y8" i="8"/>
  <c r="Y9" i="8"/>
  <c r="Y10" i="8"/>
  <c r="Y11" i="8"/>
  <c r="Y12" i="8"/>
  <c r="Y5" i="8"/>
  <c r="W6" i="8"/>
  <c r="W7" i="8"/>
  <c r="W8" i="8"/>
  <c r="W9" i="8"/>
  <c r="W10" i="8"/>
  <c r="W11" i="8"/>
  <c r="W12" i="8"/>
  <c r="W5" i="8"/>
  <c r="T6" i="8"/>
  <c r="T7" i="8"/>
  <c r="T8" i="8"/>
  <c r="T9" i="8"/>
  <c r="T10" i="8"/>
  <c r="T11" i="8"/>
  <c r="T12" i="8"/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  <c r="T5" i="8" l="1"/>
  <c r="T4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<sst xmlns="http://schemas.openxmlformats.org/spreadsheetml/2006/main" count="1073" uniqueCount="215">
  <si>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</si>
  <si>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</si>
  <si>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</si>
  <si>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</si>
  <si>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</si>
  <si>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</si>
  <si>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</si>
  <si>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</si>
  <si>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</si>
  <si>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</si>
  <si>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</si>
  <si>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</si>
  <si>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</si>
  <si>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</si>
  <si>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</si>
  <si>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</si>
  <si>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</si>
  <si>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</si>
  <si>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</si>
  <si>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</si>
  <si>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</si>
  <si>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</si>
  <si>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</si>
  <si>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</si>
  <si>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</si>
  <si>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</si>
  <si>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</si>
  <si>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</si>
  <si>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</si>
  <si>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</si>
  <si>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</si>
  <si>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</si>
  <si>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</si>
  <si>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</si>
  <si>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</si>
  <si>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</si>
  <si>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</si>
  <si>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</si>
  <si>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</si>
  <si>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</si>
  <si>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</si>
  <si>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</si>
  <si>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</si>
  <si>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</si>
  <si>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</si>
  <si>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</si>
  <si>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</si>
  <si>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</si>
  <si>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</si>
  <si>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</si>
  <si>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</si>
  <si>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</si>
  <si>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</si>
  <si>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</si>
  <si>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</si>
  <si>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</si>
  <si>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</si>
  <si>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</si>
  <si>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</si>
  <si>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</si>
  <si>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</si>
  <si>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</si>
  <si>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</si>
  <si>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</si>
  <si>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</si>
  <si>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</si>
  <si>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</si>
  <si>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</si>
  <si>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</si>
  <si>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</si>
  <si>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</si>
  <si>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</si>
  <si>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</si>
  <si>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</si>
  <si>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</si>
  <si>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</si>
  <si>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</si>
  <si>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</si>
  <si>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</si>
  <si>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</si>
  <si>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</si>
  <si>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</si>
  <si>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</si>
  <si>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</si>
  <si>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</si>
  <si>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</si>
  <si>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</si>
  <si>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</si>
  <si>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</si>
  <si>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</si>
  <si>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</si>
  <si>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</si>
  <si>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</si>
  <si>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</si>
  <si>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</si>
  <si>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</si>
  <si>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</si>
  <si>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</si>
  <si>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</si>
  <si>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</si>
  <si>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</si>
  <si>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</si>
  <si>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</si>
  <si>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</si>
  <si>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</si>
  <si>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</si>
  <si>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</si>
  <si>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</si>
  <si>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</si>
  <si>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</si>
  <si>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</si>
  <si>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</si>
  <si>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</si>
  <si>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</si>
  <si>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</si>
  <si>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</si>
  <si>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</si>
  <si>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</si>
  <si>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</si>
  <si>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</si>
  <si>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</si>
  <si>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</si>
  <si>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</si>
  <si>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</si>
  <si>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</si>
  <si>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</si>
  <si>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</si>
  <si>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</si>
  <si>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</si>
  <si>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</si>
  <si>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</si>
  <si>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</si>
  <si>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</si>
  <si>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</si>
  <si>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</si>
  <si>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</si>
  <si>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</si>
  <si>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</si>
  <si>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</si>
  <si>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</si>
  <si>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</si>
  <si>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</si>
  <si>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</si>
  <si>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</si>
  <si>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</si>
  <si>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</si>
  <si>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</si>
  <si>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</si>
  <si>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</si>
  <si>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</si>
  <si>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</si>
  <si>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</si>
  <si>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</si>
  <si>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</si>
  <si>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</si>
  <si>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</si>
  <si>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</si>
  <si>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</si>
  <si>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</si>
  <si>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</si>
  <si>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</si>
  <si>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</si>
  <si>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</si>
  <si>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</si>
  <si>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</si>
  <si>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</si>
  <si>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</si>
  <si>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</si>
  <si>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</si>
  <si>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</si>
  <si>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</si>
  <si>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</si>
  <si>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</si>
  <si>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</si>
  <si>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</si>
  <si>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</si>
  <si>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</si>
  <si>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</si>
  <si>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</si>
  <si>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</si>
  <si>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</si>
  <si>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</si>
  <si>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</si>
  <si>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</si>
  <si>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</si>
  <si>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</si>
  <si>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</si>
  <si>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</si>
  <si>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</si>
  <si>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</si>
  <si>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</si>
  <si>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</si>
  <si>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</si>
  <si>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</si>
  <si>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</si>
  <si>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</si>
  <si>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</si>
  <si>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</si>
  <si>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</si>
  <si>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</si>
  <si>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CN</t>
  </si>
  <si>
    <t>XHCU5207887</t>
  </si>
  <si>
    <t>TLLU5727405</t>
  </si>
  <si>
    <t>FSCU9982150</t>
  </si>
  <si>
    <t>TGHU9531330</t>
  </si>
  <si>
    <t>TXGU7328469</t>
  </si>
  <si>
    <t>TGBU4314073</t>
  </si>
  <si>
    <t>TRHU5146770</t>
  </si>
  <si>
    <t>CMAU4958326</t>
  </si>
  <si>
    <t>Taizhou Valeo Wenling</t>
  </si>
  <si>
    <t>TCR</t>
  </si>
  <si>
    <t>WENLING (FCA/D-D)</t>
  </si>
  <si>
    <t>CNT-CKCN107</t>
  </si>
  <si>
    <t>CENTRUM AVIATION FZCO
Доп-7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</si>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</sst>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12" tableType="queryTable" totalsRowShown="0" headerRowDxfId="91" dataDxfId="90" tableBorderDxfId="89">
  <autoFilter ref="A2:Z12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2"/>
  <sheetViews>
    <sheetView tabSelected="1" workbookViewId="0">
      <selection activeCell="A16" sqref="A16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CNT-CKCN107</v>
      </c>
      <c r="E1" s="59"/>
      <c r="F1" s="59"/>
      <c r="G1" s="59"/>
      <c r="H1" s="60">
        <v>45246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SUM(T5:T1048576)</f>
        <v>85600</v>
      </c>
      <c r="U4" s="40">
        <f>U5</f>
        <v>45182</v>
      </c>
      <c r="V4" s="39">
        <f>V5</f>
        <v>12180</v>
      </c>
      <c r="W4" s="39"/>
      <c r="X4" s="41"/>
      <c r="Y4" s="39">
        <f>SUM(Y5:Y12)</f>
        <v>1042608000</v>
      </c>
      <c r="Z4" s="44"/>
    </row>
    <row r="5" spans="1:26" ht="36" x14ac:dyDescent="0.3">
      <c r="A5" s="50">
        <v>1</v>
      </c>
      <c r="B5" s="51" t="s">
        <v>213</v>
      </c>
      <c r="C5" s="51" t="s">
        <v>200</v>
      </c>
      <c r="D5" s="51" t="s">
        <v>201</v>
      </c>
      <c r="E5" s="51" t="s">
        <v>209</v>
      </c>
      <c r="F5" s="51">
        <v>88114542</v>
      </c>
      <c r="G5" s="53">
        <v>67910.399999999994</v>
      </c>
      <c r="H5" s="51" t="s">
        <v>40</v>
      </c>
      <c r="I5" s="50">
        <v>64</v>
      </c>
      <c r="J5" s="52">
        <v>6500</v>
      </c>
      <c r="K5" s="52" t="s">
        <v>210</v>
      </c>
      <c r="L5" s="51" t="s">
        <v>211</v>
      </c>
      <c r="M5" s="51" t="s">
        <v>214</v>
      </c>
      <c r="N5" s="51" t="s">
        <v>214</v>
      </c>
      <c r="O5" s="54">
        <v>45158</v>
      </c>
      <c r="P5" s="54">
        <v>45172</v>
      </c>
      <c r="Q5" s="51" t="s">
        <v>46</v>
      </c>
      <c r="R5" s="52">
        <v>10700</v>
      </c>
      <c r="S5" s="52">
        <v>0</v>
      </c>
      <c r="T5" s="52">
        <f>Шаблон_Формулы_2[[#This Row],[18]]-Шаблон_Формулы_2[[#This Row],[19]]</f>
        <v>10700</v>
      </c>
      <c r="U5" s="54">
        <v>45182</v>
      </c>
      <c r="V5" s="52">
        <v>12180</v>
      </c>
      <c r="W5" s="52">
        <f>Шаблон_Формулы_2[[#This Row],[22]]*Шаблон_Формулы_2[[#This Row],[20]]</f>
        <v>130326000</v>
      </c>
      <c r="X5" s="51">
        <v>0</v>
      </c>
      <c r="Y5" s="52">
        <f>Шаблон_Формулы_2[[#This Row],[23]]+Шаблон_Формулы_2[[#This Row],[24]]</f>
        <v>130326000</v>
      </c>
      <c r="Z5" s="50" t="s">
        <v>212</v>
      </c>
    </row>
    <row r="6" spans="1:26" ht="36" x14ac:dyDescent="0.3">
      <c r="A6" s="50">
        <v>2</v>
      </c>
      <c r="B6" s="51" t="s">
        <v>213</v>
      </c>
      <c r="C6" s="51" t="s">
        <v>200</v>
      </c>
      <c r="D6" s="51" t="s">
        <v>202</v>
      </c>
      <c r="E6" s="51" t="s">
        <v>209</v>
      </c>
      <c r="F6" s="51">
        <v>88114543</v>
      </c>
      <c r="G6" s="53">
        <v>67910.399999999994</v>
      </c>
      <c r="H6" s="51" t="s">
        <v>40</v>
      </c>
      <c r="I6" s="50">
        <v>64</v>
      </c>
      <c r="J6" s="52">
        <v>6500</v>
      </c>
      <c r="K6" s="52" t="s">
        <v>210</v>
      </c>
      <c r="L6" s="51" t="s">
        <v>211</v>
      </c>
      <c r="M6" s="51" t="s">
        <v>214</v>
      </c>
      <c r="N6" s="51" t="s">
        <v>214</v>
      </c>
      <c r="O6" s="54">
        <v>45158</v>
      </c>
      <c r="P6" s="54">
        <v>45172</v>
      </c>
      <c r="Q6" s="51" t="s">
        <v>46</v>
      </c>
      <c r="R6" s="52">
        <v>10700</v>
      </c>
      <c r="S6" s="52">
        <v>0</v>
      </c>
      <c r="T6" s="52">
        <f>Шаблон_Формулы_2[[#This Row],[18]]-Шаблон_Формулы_2[[#This Row],[19]]</f>
        <v>10700</v>
      </c>
      <c r="U6" s="54">
        <v>45182</v>
      </c>
      <c r="V6" s="52">
        <v>12180</v>
      </c>
      <c r="W6" s="52">
        <f>Шаблон_Формулы_2[[#This Row],[22]]*Шаблон_Формулы_2[[#This Row],[20]]</f>
        <v>130326000</v>
      </c>
      <c r="X6" s="51">
        <v>0</v>
      </c>
      <c r="Y6" s="52">
        <f>Шаблон_Формулы_2[[#This Row],[23]]+Шаблон_Формулы_2[[#This Row],[24]]</f>
        <v>130326000</v>
      </c>
      <c r="Z6" s="50" t="s">
        <v>212</v>
      </c>
    </row>
    <row r="7" spans="1:26" ht="36" x14ac:dyDescent="0.3">
      <c r="A7" s="50">
        <v>3</v>
      </c>
      <c r="B7" s="51" t="s">
        <v>213</v>
      </c>
      <c r="C7" s="51" t="s">
        <v>200</v>
      </c>
      <c r="D7" s="51" t="s">
        <v>203</v>
      </c>
      <c r="E7" s="51" t="s">
        <v>209</v>
      </c>
      <c r="F7" s="51">
        <v>88114545</v>
      </c>
      <c r="G7" s="53">
        <v>67910.399999999994</v>
      </c>
      <c r="H7" s="51" t="s">
        <v>40</v>
      </c>
      <c r="I7" s="50">
        <v>64</v>
      </c>
      <c r="J7" s="52">
        <v>6500</v>
      </c>
      <c r="K7" s="52" t="s">
        <v>210</v>
      </c>
      <c r="L7" s="51" t="s">
        <v>211</v>
      </c>
      <c r="M7" s="51" t="s">
        <v>214</v>
      </c>
      <c r="N7" s="51" t="s">
        <v>214</v>
      </c>
      <c r="O7" s="54">
        <v>45168</v>
      </c>
      <c r="P7" s="54">
        <v>45180</v>
      </c>
      <c r="Q7" s="51" t="s">
        <v>46</v>
      </c>
      <c r="R7" s="52">
        <v>10700</v>
      </c>
      <c r="S7" s="52">
        <v>0</v>
      </c>
      <c r="T7" s="52">
        <f>Шаблон_Формулы_2[[#This Row],[18]]-Шаблон_Формулы_2[[#This Row],[19]]</f>
        <v>10700</v>
      </c>
      <c r="U7" s="54">
        <v>45182</v>
      </c>
      <c r="V7" s="52">
        <v>12180</v>
      </c>
      <c r="W7" s="52">
        <f>Шаблон_Формулы_2[[#This Row],[22]]*Шаблон_Формулы_2[[#This Row],[20]]</f>
        <v>130326000</v>
      </c>
      <c r="X7" s="51">
        <v>0</v>
      </c>
      <c r="Y7" s="52">
        <f>Шаблон_Формулы_2[[#This Row],[23]]+Шаблон_Формулы_2[[#This Row],[24]]</f>
        <v>130326000</v>
      </c>
      <c r="Z7" s="50" t="s">
        <v>212</v>
      </c>
    </row>
    <row r="8" spans="1:26" ht="36" x14ac:dyDescent="0.3">
      <c r="A8" s="50">
        <v>4</v>
      </c>
      <c r="B8" s="51" t="s">
        <v>213</v>
      </c>
      <c r="C8" s="51" t="s">
        <v>200</v>
      </c>
      <c r="D8" s="51" t="s">
        <v>204</v>
      </c>
      <c r="E8" s="51" t="s">
        <v>209</v>
      </c>
      <c r="F8" s="51">
        <v>88114546</v>
      </c>
      <c r="G8" s="53">
        <v>67910.399999999994</v>
      </c>
      <c r="H8" s="51" t="s">
        <v>40</v>
      </c>
      <c r="I8" s="50">
        <v>64</v>
      </c>
      <c r="J8" s="52">
        <v>6500</v>
      </c>
      <c r="K8" s="52" t="s">
        <v>210</v>
      </c>
      <c r="L8" s="51" t="s">
        <v>211</v>
      </c>
      <c r="M8" s="51" t="s">
        <v>214</v>
      </c>
      <c r="N8" s="51" t="s">
        <v>214</v>
      </c>
      <c r="O8" s="54">
        <v>45168</v>
      </c>
      <c r="P8" s="54">
        <v>45180</v>
      </c>
      <c r="Q8" s="51" t="s">
        <v>46</v>
      </c>
      <c r="R8" s="52">
        <v>10700</v>
      </c>
      <c r="S8" s="52">
        <v>0</v>
      </c>
      <c r="T8" s="52">
        <f>Шаблон_Формулы_2[[#This Row],[18]]-Шаблон_Формулы_2[[#This Row],[19]]</f>
        <v>10700</v>
      </c>
      <c r="U8" s="54">
        <v>45182</v>
      </c>
      <c r="V8" s="52">
        <v>12180</v>
      </c>
      <c r="W8" s="52">
        <f>Шаблон_Формулы_2[[#This Row],[22]]*Шаблон_Формулы_2[[#This Row],[20]]</f>
        <v>130326000</v>
      </c>
      <c r="X8" s="51">
        <v>0</v>
      </c>
      <c r="Y8" s="52">
        <f>Шаблон_Формулы_2[[#This Row],[23]]+Шаблон_Формулы_2[[#This Row],[24]]</f>
        <v>130326000</v>
      </c>
      <c r="Z8" s="50" t="s">
        <v>212</v>
      </c>
    </row>
    <row r="9" spans="1:26" ht="36" x14ac:dyDescent="0.3">
      <c r="A9" s="50">
        <v>5</v>
      </c>
      <c r="B9" s="51" t="s">
        <v>213</v>
      </c>
      <c r="C9" s="51" t="s">
        <v>200</v>
      </c>
      <c r="D9" s="51" t="s">
        <v>205</v>
      </c>
      <c r="E9" s="51" t="s">
        <v>209</v>
      </c>
      <c r="F9" s="51">
        <v>88116454</v>
      </c>
      <c r="G9" s="53">
        <v>67910.399999999994</v>
      </c>
      <c r="H9" s="51" t="s">
        <v>40</v>
      </c>
      <c r="I9" s="50">
        <v>64</v>
      </c>
      <c r="J9" s="52">
        <v>6500</v>
      </c>
      <c r="K9" s="52" t="s">
        <v>210</v>
      </c>
      <c r="L9" s="51" t="s">
        <v>211</v>
      </c>
      <c r="M9" s="51" t="s">
        <v>214</v>
      </c>
      <c r="N9" s="51" t="s">
        <v>214</v>
      </c>
      <c r="O9" s="54">
        <v>45160</v>
      </c>
      <c r="P9" s="54">
        <v>45176</v>
      </c>
      <c r="Q9" s="51" t="s">
        <v>46</v>
      </c>
      <c r="R9" s="52">
        <v>10700</v>
      </c>
      <c r="S9" s="52">
        <v>0</v>
      </c>
      <c r="T9" s="52">
        <f>Шаблон_Формулы_2[[#This Row],[18]]-Шаблон_Формулы_2[[#This Row],[19]]</f>
        <v>10700</v>
      </c>
      <c r="U9" s="54">
        <v>45182</v>
      </c>
      <c r="V9" s="52">
        <v>12180</v>
      </c>
      <c r="W9" s="52">
        <f>Шаблон_Формулы_2[[#This Row],[22]]*Шаблон_Формулы_2[[#This Row],[20]]</f>
        <v>130326000</v>
      </c>
      <c r="X9" s="51">
        <v>0</v>
      </c>
      <c r="Y9" s="52">
        <f>Шаблон_Формулы_2[[#This Row],[23]]+Шаблон_Формулы_2[[#This Row],[24]]</f>
        <v>130326000</v>
      </c>
      <c r="Z9" s="50" t="s">
        <v>212</v>
      </c>
    </row>
    <row r="10" spans="1:26" ht="36" x14ac:dyDescent="0.3">
      <c r="A10" s="50">
        <v>6</v>
      </c>
      <c r="B10" s="51" t="s">
        <v>213</v>
      </c>
      <c r="C10" s="51" t="s">
        <v>200</v>
      </c>
      <c r="D10" s="51" t="s">
        <v>206</v>
      </c>
      <c r="E10" s="51" t="s">
        <v>209</v>
      </c>
      <c r="F10" s="51">
        <v>88116455</v>
      </c>
      <c r="G10" s="53">
        <v>67910.399999999994</v>
      </c>
      <c r="H10" s="51" t="s">
        <v>40</v>
      </c>
      <c r="I10" s="50">
        <v>64</v>
      </c>
      <c r="J10" s="52">
        <v>6500</v>
      </c>
      <c r="K10" s="52" t="s">
        <v>210</v>
      </c>
      <c r="L10" s="51" t="s">
        <v>211</v>
      </c>
      <c r="M10" s="51" t="s">
        <v>214</v>
      </c>
      <c r="N10" s="51" t="s">
        <v>214</v>
      </c>
      <c r="O10" s="54">
        <v>45160</v>
      </c>
      <c r="P10" s="54">
        <v>45176</v>
      </c>
      <c r="Q10" s="51" t="s">
        <v>46</v>
      </c>
      <c r="R10" s="52">
        <v>10700</v>
      </c>
      <c r="S10" s="52">
        <v>0</v>
      </c>
      <c r="T10" s="52">
        <f>Шаблон_Формулы_2[[#This Row],[18]]-Шаблон_Формулы_2[[#This Row],[19]]</f>
        <v>10700</v>
      </c>
      <c r="U10" s="54">
        <v>45182</v>
      </c>
      <c r="V10" s="52">
        <v>12180</v>
      </c>
      <c r="W10" s="52">
        <f>Шаблон_Формулы_2[[#This Row],[22]]*Шаблон_Формулы_2[[#This Row],[20]]</f>
        <v>130326000</v>
      </c>
      <c r="X10" s="51">
        <v>0</v>
      </c>
      <c r="Y10" s="52">
        <f>Шаблон_Формулы_2[[#This Row],[23]]+Шаблон_Формулы_2[[#This Row],[24]]</f>
        <v>130326000</v>
      </c>
      <c r="Z10" s="50" t="s">
        <v>212</v>
      </c>
    </row>
    <row r="11" spans="1:26" ht="36" x14ac:dyDescent="0.3">
      <c r="A11" s="50">
        <v>7</v>
      </c>
      <c r="B11" s="51" t="s">
        <v>213</v>
      </c>
      <c r="C11" s="51" t="s">
        <v>200</v>
      </c>
      <c r="D11" s="51" t="s">
        <v>207</v>
      </c>
      <c r="E11" s="51" t="s">
        <v>209</v>
      </c>
      <c r="F11" s="51">
        <v>88116456</v>
      </c>
      <c r="G11" s="53">
        <v>67910.399999999994</v>
      </c>
      <c r="H11" s="51" t="s">
        <v>40</v>
      </c>
      <c r="I11" s="50">
        <v>64</v>
      </c>
      <c r="J11" s="52">
        <v>6500</v>
      </c>
      <c r="K11" s="52" t="s">
        <v>210</v>
      </c>
      <c r="L11" s="51" t="s">
        <v>211</v>
      </c>
      <c r="M11" s="51" t="s">
        <v>214</v>
      </c>
      <c r="N11" s="51" t="s">
        <v>214</v>
      </c>
      <c r="O11" s="54">
        <v>45171</v>
      </c>
      <c r="P11" s="54">
        <v>45182</v>
      </c>
      <c r="Q11" s="51" t="s">
        <v>46</v>
      </c>
      <c r="R11" s="52">
        <v>10700</v>
      </c>
      <c r="S11" s="52">
        <v>0</v>
      </c>
      <c r="T11" s="52">
        <f>Шаблон_Формулы_2[[#This Row],[18]]-Шаблон_Формулы_2[[#This Row],[19]]</f>
        <v>10700</v>
      </c>
      <c r="U11" s="54">
        <v>45182</v>
      </c>
      <c r="V11" s="52">
        <v>12180</v>
      </c>
      <c r="W11" s="52">
        <f>Шаблон_Формулы_2[[#This Row],[22]]*Шаблон_Формулы_2[[#This Row],[20]]</f>
        <v>130326000</v>
      </c>
      <c r="X11" s="51">
        <v>0</v>
      </c>
      <c r="Y11" s="52">
        <f>Шаблон_Формулы_2[[#This Row],[23]]+Шаблон_Формулы_2[[#This Row],[24]]</f>
        <v>130326000</v>
      </c>
      <c r="Z11" s="50" t="s">
        <v>212</v>
      </c>
    </row>
    <row r="12" spans="1:26" ht="36" x14ac:dyDescent="0.3">
      <c r="A12" s="50">
        <v>8</v>
      </c>
      <c r="B12" s="51" t="s">
        <v>213</v>
      </c>
      <c r="C12" s="51" t="s">
        <v>200</v>
      </c>
      <c r="D12" s="51" t="s">
        <v>208</v>
      </c>
      <c r="E12" s="51" t="s">
        <v>209</v>
      </c>
      <c r="F12" s="51">
        <v>88116457</v>
      </c>
      <c r="G12" s="53">
        <v>50011.199999999997</v>
      </c>
      <c r="H12" s="51" t="s">
        <v>40</v>
      </c>
      <c r="I12" s="50">
        <v>64</v>
      </c>
      <c r="J12" s="52">
        <v>5545</v>
      </c>
      <c r="K12" s="52" t="s">
        <v>210</v>
      </c>
      <c r="L12" s="51" t="s">
        <v>211</v>
      </c>
      <c r="M12" s="51" t="s">
        <v>214</v>
      </c>
      <c r="N12" s="51" t="s">
        <v>214</v>
      </c>
      <c r="O12" s="54">
        <v>45171</v>
      </c>
      <c r="P12" s="54">
        <v>45182</v>
      </c>
      <c r="Q12" s="51" t="s">
        <v>46</v>
      </c>
      <c r="R12" s="52">
        <v>10700</v>
      </c>
      <c r="S12" s="52">
        <v>0</v>
      </c>
      <c r="T12" s="52">
        <f>Шаблон_Формулы_2[[#This Row],[18]]-Шаблон_Формулы_2[[#This Row],[19]]</f>
        <v>10700</v>
      </c>
      <c r="U12" s="54">
        <v>45182</v>
      </c>
      <c r="V12" s="52">
        <v>12180</v>
      </c>
      <c r="W12" s="52">
        <f>Шаблон_Формулы_2[[#This Row],[22]]*Шаблон_Формулы_2[[#This Row],[20]]</f>
        <v>130326000</v>
      </c>
      <c r="X12" s="51">
        <v>0</v>
      </c>
      <c r="Y12" s="52">
        <f>Шаблон_Формулы_2[[#This Row],[23]]+Шаблон_Формулы_2[[#This Row],[24]]</f>
        <v>130326000</v>
      </c>
      <c r="Z12" s="50" t="s">
        <v>212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C:\Users\z.radjabmukhamedov\Desktop\[CNT-CKCN107 gm.xlsx]Лист1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2023-11-22T06:04:25Z</dcterms:modified>
</cp:coreProperties>
</file>