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anvariy\Desktop\PGL\Centrum PGL\11\CNT-PGL-087LC\"/>
    </mc:Choice>
  </mc:AlternateContent>
  <xr:revisionPtr revIDLastSave="0" documentId="13_ncr:1_{A92226F2-3EA9-4813-A9D4-762CBE8E4EE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Лист1" sheetId="1" r:id="rId1"/>
    <sheet name="ANNEX " sheetId="3" r:id="rId2"/>
    <sheet name="Лист3" sheetId="5" r:id="rId3"/>
    <sheet name="Лист2" sheetId="2" state="hidden" r:id="rId4"/>
  </sheets>
  <definedNames>
    <definedName name="_xlnm._FilterDatabase" localSheetId="1" hidden="1">'ANNEX '!$A$4:$D$10</definedName>
    <definedName name="_xlnm._FilterDatabase" localSheetId="0" hidden="1">Лист1!$A$4:$AA$5</definedName>
    <definedName name="_xlnm.Print_Area" localSheetId="1">'ANNEX '!$A$1:$S$17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1" l="1"/>
  <c r="O10" i="3" l="1"/>
  <c r="T5" i="1" l="1"/>
  <c r="Z4" i="1" l="1"/>
  <c r="Y4" i="1"/>
  <c r="Q9" i="3" l="1"/>
  <c r="S9" i="3" s="1"/>
  <c r="W5" i="1" s="1"/>
  <c r="C9" i="3"/>
  <c r="B9" i="3"/>
  <c r="X5" i="1" l="1"/>
  <c r="S10" i="3"/>
  <c r="X4" i="1" l="1"/>
  <c r="AA4" i="1"/>
</calcChain>
</file>

<file path=xl/sharedStrings.xml><?xml version="1.0" encoding="utf-8"?>
<sst xmlns="http://schemas.openxmlformats.org/spreadsheetml/2006/main" count="130" uniqueCount="112">
  <si>
    <t>#</t>
  </si>
  <si>
    <t>Summa</t>
  </si>
  <si>
    <t>EUR</t>
  </si>
  <si>
    <t>UZS</t>
  </si>
  <si>
    <t>O'zbekiston so'mi</t>
  </si>
  <si>
    <t>CNY</t>
  </si>
  <si>
    <t>Xitoy yuani</t>
  </si>
  <si>
    <t>Yevro</t>
  </si>
  <si>
    <t>JPY</t>
  </si>
  <si>
    <t>Yaponiya iyenasi</t>
  </si>
  <si>
    <t>KRW</t>
  </si>
  <si>
    <t>Koreya respublikasi voni</t>
  </si>
  <si>
    <t>RUB</t>
  </si>
  <si>
    <t>Rossiya rubli</t>
  </si>
  <si>
    <t>USD</t>
  </si>
  <si>
    <t>AQSh dollari</t>
  </si>
  <si>
    <t>CHF</t>
  </si>
  <si>
    <t>Shveytsariya franki</t>
  </si>
  <si>
    <t>Container No-№ Контейнера</t>
  </si>
  <si>
    <t>MBL No.</t>
  </si>
  <si>
    <t>Departure from Port (ATD)</t>
  </si>
  <si>
    <t>Supplier Name No.-№ Название Поставщика</t>
  </si>
  <si>
    <t>Supplier Invoice No.-№ Инвойса Поставщика</t>
  </si>
  <si>
    <t>Gross weight-Вес брутто</t>
  </si>
  <si>
    <t>CBM-куб. Метр</t>
  </si>
  <si>
    <t>POL</t>
  </si>
  <si>
    <t>POD</t>
  </si>
  <si>
    <t>LOCAL CHARGES SHIPPING LINE</t>
  </si>
  <si>
    <t>BL FEE-BL</t>
  </si>
  <si>
    <t>MANIFEST-BL</t>
  </si>
  <si>
    <t>THC-CTN</t>
  </si>
  <si>
    <t>ISPS-CTN</t>
  </si>
  <si>
    <t>SEAL-CTN</t>
  </si>
  <si>
    <t>LOGISTICS-CTN</t>
  </si>
  <si>
    <t>EXPRESS RELEASE-PER BOOKING (if applicable)</t>
  </si>
  <si>
    <t>SECURITY FEE-CTN</t>
  </si>
  <si>
    <t>Origin local charges USD</t>
  </si>
  <si>
    <t>Deadfreight</t>
  </si>
  <si>
    <t>Terminal pendencies from shippers</t>
  </si>
  <si>
    <t>Other extra costs</t>
  </si>
  <si>
    <t>Total amount Общая стоимость (USD)</t>
  </si>
  <si>
    <t>Date of signing the  act - Дата подписания акта</t>
  </si>
  <si>
    <t>Central Bank - Курс ЦБ</t>
  </si>
  <si>
    <t>Total amount in sum equivalent - Общая суммовом эквиваленте</t>
  </si>
  <si>
    <t>SANTOS</t>
  </si>
  <si>
    <t>№</t>
  </si>
  <si>
    <t>Container No/ № Контейнера</t>
  </si>
  <si>
    <t>Supplier Invoice No./                                       № Инвойса Поставщика</t>
  </si>
  <si>
    <t>OTHER CHARGES/ ДРУГИЕ ТАРИФЫ</t>
  </si>
  <si>
    <t xml:space="preserve">Total amount / Общая стоимость  USD ()
</t>
  </si>
  <si>
    <t>ЗАМЕНА ПАЛЛЕТЫ/ REPLACEMENT PALLET</t>
  </si>
  <si>
    <t>BANDING/ ПЕРЕВЯЗКА</t>
  </si>
  <si>
    <t>REPACKING/ ПЕРЕУПАКОВКА</t>
  </si>
  <si>
    <t>SHRINKING/ СЖАТИЕ</t>
  </si>
  <si>
    <t>WOOD PALLET COST/ СТОИМОСТЬ ДЕРЕВЯННОЙ ПАЛЛЕТЫ</t>
  </si>
  <si>
    <t>Terms of delivery/ Условия поставки</t>
  </si>
  <si>
    <t xml:space="preserve">rate USD per pallet/             тариф USD, палета </t>
  </si>
  <si>
    <t>cost/ сумма, USD</t>
  </si>
  <si>
    <t>q-ty of pallets/ количество палет</t>
  </si>
  <si>
    <t>Title / Должность:  General Director / Генеральный директор</t>
  </si>
  <si>
    <t>According to / Согласно  Уставу</t>
  </si>
  <si>
    <t>Date of Act of Executed Works signing / Дата подписания Акта Выполненных Работ: "______________" _________________________, 2023</t>
  </si>
  <si>
    <t>Truck waiting time (cost)</t>
  </si>
  <si>
    <t>Truck overnight</t>
  </si>
  <si>
    <t xml:space="preserve">Truck waiting time (in hours) after 6 hours free time </t>
  </si>
  <si>
    <t>h</t>
  </si>
  <si>
    <t>number of idle hours / количетво часов</t>
  </si>
  <si>
    <t xml:space="preserve">От имени АО "UzAuto Motors" </t>
  </si>
  <si>
    <t>Должность: Директор по логистики</t>
  </si>
  <si>
    <t>на основании доверенности №Yur/120-2059 от 01.06.2022</t>
  </si>
  <si>
    <t>Logistics from  Terminal door till  container yard / От дверей терминала до контейнерной площадки</t>
  </si>
  <si>
    <t>cost / сумма, USD</t>
  </si>
  <si>
    <t>On behalf of JV LLC "UZLOGISTIC" / От имени СП ООО "UZLOGISTIC"</t>
  </si>
  <si>
    <t>согласно Контракту №UZL-UZA-001 от 01.08.2022 между  СП ООО "UZLOGISTIC" и АО "UzAuto MOTORS"</t>
  </si>
  <si>
    <t>Имя:  Каххаров Х.О.</t>
  </si>
  <si>
    <t>Name / Имя:  Мирпулатов С.Ф.</t>
  </si>
  <si>
    <t>HAMBURG</t>
  </si>
  <si>
    <t>HAPAG</t>
  </si>
  <si>
    <t>EXW</t>
  </si>
  <si>
    <t>Дата 
регистрации</t>
  </si>
  <si>
    <t>Дата 
прибытия</t>
  </si>
  <si>
    <t>№КKДГ</t>
  </si>
  <si>
    <t>Пост</t>
  </si>
  <si>
    <t>Тип 
транспорта</t>
  </si>
  <si>
    <t>№ СМГС</t>
  </si>
  <si>
    <t>Контейнер</t>
  </si>
  <si>
    <t>Брутто
(накладная)</t>
  </si>
  <si>
    <t xml:space="preserve">  КОНТР AГЕНT</t>
  </si>
  <si>
    <t>Страна</t>
  </si>
  <si>
    <t>ИнвойC</t>
  </si>
  <si>
    <t>Дата инвойса</t>
  </si>
  <si>
    <t>Валюта</t>
  </si>
  <si>
    <t>Cумма 
инвойса</t>
  </si>
  <si>
    <t>Тип инвойса</t>
  </si>
  <si>
    <t>Город порт</t>
  </si>
  <si>
    <t xml:space="preserve">Контракт </t>
  </si>
  <si>
    <t>Кабул килувчи (ходим/ташкилот)</t>
  </si>
  <si>
    <t>CMR</t>
  </si>
  <si>
    <t>BRASIL</t>
  </si>
  <si>
    <t>C</t>
  </si>
  <si>
    <t>CNT-PGL-087LC</t>
  </si>
  <si>
    <t>ANNEX OF EXECUTED WORKS No CNT-PGL-087LC</t>
  </si>
  <si>
    <t>TEMU6707320</t>
  </si>
  <si>
    <t>HLCUSS5230690133</t>
  </si>
  <si>
    <t>CHRIS CINTOS</t>
  </si>
  <si>
    <t>0123608</t>
  </si>
  <si>
    <t>27001</t>
  </si>
  <si>
    <t>50560MBA</t>
  </si>
  <si>
    <t>20230811-2147</t>
  </si>
  <si>
    <t>80144072</t>
  </si>
  <si>
    <t>GP-2022-09</t>
  </si>
  <si>
    <t>IZZATULLO 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</si>
</sst>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yyyy\-mm\-dd;@"/>
    <numFmt numFmtId="165" formatCode="_-* #,##0.00_р_._-;\-* #,##0.00_р_._-;_-* &quot;-&quot;??_р_._-;_-@_-"/>
    <numFmt numFmtId="166" formatCode="dd\.mm\.yy;@"/>
    <numFmt numFmtId="167" formatCode="_-* #,##0.000\ _₽_-;\-* #,##0.000\ _₽_-;_-* &quot;-&quot;??\ _₽_-;_-@_-"/>
    <numFmt numFmtId="168" formatCode="dd\.mm\.yyyy;@"/>
  </numFmts>
  <fonts count="31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4"/>
      <color indexed="8"/>
      <name val="Calibri"/>
      <family val="2"/>
      <scheme val="minor"/>
    </font>
    <font>
      <b/>
      <i/>
      <sz val="16"/>
      <name val="Calibri"/>
      <family val="2"/>
      <scheme val="minor"/>
    </font>
    <font>
      <i/>
      <sz val="16"/>
      <name val="Calibri"/>
      <family val="2"/>
      <scheme val="minor"/>
    </font>
    <font>
      <sz val="10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11"/>
      <name val="돋움"/>
      <family val="3"/>
      <charset val="129"/>
    </font>
    <font>
      <sz val="16"/>
      <color theme="1"/>
      <name val="Arial"/>
      <family val="2"/>
      <charset val="204"/>
    </font>
    <font>
      <sz val="10"/>
      <name val="Arial Cyr"/>
      <charset val="204"/>
    </font>
    <font>
      <sz val="8"/>
      <name val="Calibri"/>
      <family val="2"/>
      <charset val="204"/>
      <scheme val="minor"/>
    </font>
    <font>
      <b/>
      <sz val="9.5"/>
      <name val="Calibri"/>
      <family val="2"/>
      <charset val="204"/>
      <scheme val="minor"/>
    </font>
    <font>
      <b/>
      <sz val="9.5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43" fontId="4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19" fillId="0" borderId="0"/>
    <xf numFmtId="0" fontId="22" fillId="0" borderId="0"/>
    <xf numFmtId="0" fontId="22" fillId="0" borderId="0"/>
    <xf numFmtId="0" fontId="4" fillId="0" borderId="0"/>
    <xf numFmtId="165" fontId="4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22" fillId="0" borderId="0"/>
    <xf numFmtId="0" fontId="24" fillId="0" borderId="0"/>
    <xf numFmtId="0" fontId="4" fillId="0" borderId="0"/>
    <xf numFmtId="0" fontId="19" fillId="0" borderId="0"/>
    <xf numFmtId="0" fontId="4" fillId="0" borderId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43" fontId="3" fillId="3" borderId="1" xfId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4" fontId="7" fillId="0" borderId="10" xfId="0" applyNumberFormat="1" applyFont="1" applyBorder="1" applyAlignment="1">
      <alignment horizontal="center" vertical="center"/>
    </xf>
    <xf numFmtId="4" fontId="6" fillId="0" borderId="0" xfId="0" applyNumberFormat="1" applyFont="1"/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" fontId="11" fillId="0" borderId="13" xfId="0" applyNumberFormat="1" applyFont="1" applyBorder="1" applyAlignment="1">
      <alignment horizontal="center" vertical="center" wrapText="1"/>
    </xf>
    <xf numFmtId="4" fontId="11" fillId="0" borderId="14" xfId="0" applyNumberFormat="1" applyFont="1" applyBorder="1" applyAlignment="1">
      <alignment horizontal="center" vertical="center"/>
    </xf>
    <xf numFmtId="3" fontId="11" fillId="0" borderId="14" xfId="0" applyNumberFormat="1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2" fontId="14" fillId="0" borderId="0" xfId="0" applyNumberFormat="1" applyFont="1"/>
    <xf numFmtId="0" fontId="6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0" borderId="0" xfId="5" applyFont="1"/>
    <xf numFmtId="0" fontId="21" fillId="0" borderId="0" xfId="0" applyFont="1" applyAlignment="1">
      <alignment horizontal="center"/>
    </xf>
    <xf numFmtId="0" fontId="15" fillId="0" borderId="15" xfId="6" applyFont="1" applyBorder="1" applyAlignment="1">
      <alignment vertical="center" wrapText="1"/>
    </xf>
    <xf numFmtId="0" fontId="16" fillId="0" borderId="15" xfId="6" applyFont="1" applyBorder="1" applyAlignment="1">
      <alignment vertical="center" wrapText="1"/>
    </xf>
    <xf numFmtId="0" fontId="23" fillId="0" borderId="0" xfId="5" applyFont="1"/>
    <xf numFmtId="0" fontId="3" fillId="0" borderId="0" xfId="0" applyFont="1"/>
    <xf numFmtId="0" fontId="15" fillId="0" borderId="0" xfId="7" applyFont="1"/>
    <xf numFmtId="0" fontId="23" fillId="0" borderId="0" xfId="5" applyFont="1" applyAlignment="1">
      <alignment vertical="top" wrapText="1"/>
    </xf>
    <xf numFmtId="0" fontId="23" fillId="0" borderId="0" xfId="5" applyFont="1" applyAlignment="1">
      <alignment vertical="top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/>
    </xf>
    <xf numFmtId="0" fontId="16" fillId="0" borderId="0" xfId="6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5" fillId="0" borderId="0" xfId="6" applyFont="1" applyBorder="1" applyAlignment="1">
      <alignment vertical="center" wrapText="1"/>
    </xf>
    <xf numFmtId="0" fontId="3" fillId="0" borderId="0" xfId="0" applyFont="1" applyBorder="1"/>
    <xf numFmtId="0" fontId="15" fillId="0" borderId="0" xfId="0" applyFont="1" applyAlignment="1">
      <alignment horizontal="left" vertical="center"/>
    </xf>
    <xf numFmtId="0" fontId="15" fillId="0" borderId="0" xfId="7" applyFont="1" applyAlignment="1">
      <alignment horizontal="left" vertical="center"/>
    </xf>
    <xf numFmtId="0" fontId="7" fillId="0" borderId="1" xfId="2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11" fillId="0" borderId="14" xfId="0" applyFont="1" applyBorder="1" applyAlignment="1">
      <alignment horizontal="center" vertical="center" wrapText="1"/>
    </xf>
    <xf numFmtId="4" fontId="11" fillId="0" borderId="23" xfId="0" applyNumberFormat="1" applyFont="1" applyBorder="1" applyAlignment="1">
      <alignment horizontal="center" vertical="center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7" fillId="0" borderId="24" xfId="0" applyFont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 applyProtection="1">
      <alignment horizontal="center" vertical="center"/>
      <protection locked="0"/>
    </xf>
    <xf numFmtId="166" fontId="26" fillId="5" borderId="1" xfId="0" applyNumberFormat="1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49" fontId="26" fillId="5" borderId="1" xfId="0" applyNumberFormat="1" applyFont="1" applyFill="1" applyBorder="1" applyAlignment="1">
      <alignment horizontal="center" vertical="center" wrapText="1"/>
    </xf>
    <xf numFmtId="49" fontId="26" fillId="5" borderId="1" xfId="0" applyNumberFormat="1" applyFont="1" applyFill="1" applyBorder="1" applyAlignment="1">
      <alignment horizontal="center" vertical="center"/>
    </xf>
    <xf numFmtId="167" fontId="26" fillId="5" borderId="1" xfId="1" applyNumberFormat="1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/>
    </xf>
    <xf numFmtId="168" fontId="26" fillId="5" borderId="1" xfId="0" applyNumberFormat="1" applyFont="1" applyFill="1" applyBorder="1" applyAlignment="1">
      <alignment horizontal="center" vertical="center"/>
    </xf>
    <xf numFmtId="43" fontId="27" fillId="5" borderId="1" xfId="1" applyFont="1" applyFill="1" applyBorder="1" applyAlignment="1">
      <alignment horizontal="center" vertical="center"/>
    </xf>
    <xf numFmtId="0" fontId="26" fillId="5" borderId="2" xfId="0" applyFont="1" applyFill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49" fontId="28" fillId="0" borderId="1" xfId="0" quotePrefix="1" applyNumberFormat="1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/>
    </xf>
    <xf numFmtId="167" fontId="28" fillId="0" borderId="1" xfId="1" applyNumberFormat="1" applyFont="1" applyFill="1" applyBorder="1" applyAlignment="1">
      <alignment horizontal="right" vertical="center"/>
    </xf>
    <xf numFmtId="49" fontId="28" fillId="0" borderId="1" xfId="0" applyNumberFormat="1" applyFont="1" applyBorder="1" applyAlignment="1">
      <alignment vertical="center"/>
    </xf>
    <xf numFmtId="14" fontId="29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43" fontId="28" fillId="0" borderId="1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2" applyFont="1" applyBorder="1" applyAlignment="1">
      <alignment horizontal="center" vertical="center" wrapText="1"/>
    </xf>
    <xf numFmtId="0" fontId="7" fillId="0" borderId="17" xfId="2" applyFont="1" applyBorder="1" applyAlignment="1">
      <alignment horizontal="center" vertical="center" wrapText="1"/>
    </xf>
    <xf numFmtId="0" fontId="7" fillId="0" borderId="18" xfId="2" applyFont="1" applyBorder="1" applyAlignment="1">
      <alignment horizontal="center" vertical="center" wrapText="1"/>
    </xf>
    <xf numFmtId="0" fontId="7" fillId="0" borderId="22" xfId="3" applyFont="1" applyBorder="1" applyAlignment="1">
      <alignment horizontal="center" vertical="center" wrapText="1"/>
    </xf>
    <xf numFmtId="0" fontId="7" fillId="0" borderId="21" xfId="3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14" fontId="0" fillId="0" borderId="0" xfId="0" applyNumberFormat="1"/>
    <xf numFmtId="0" fontId="30" fillId="0" borderId="1" xfId="0" applyFont="1" applyBorder="1" applyAlignment="1">
      <alignment horizontal="center" vertical="center"/>
    </xf>
  </cellXfs>
  <cellStyles count="17">
    <cellStyle name="Normal 4" xfId="4" xr:uid="{EBB4A42B-0F7B-4C7D-ADCB-A8F5F0A35A5A}"/>
    <cellStyle name="Normal 5 2" xfId="8" xr:uid="{1640F844-B49D-4C9B-877B-AC8EEA3B9F71}"/>
    <cellStyle name="Normal 5 2 2" xfId="16" xr:uid="{1DA4DAD2-F246-49A1-BEB2-658AFDDEFEFB}"/>
    <cellStyle name="Normal_CONSOL_SERVICES_MEXICO" xfId="3" xr:uid="{BDE460AA-3C79-40E7-8DED-9BFDAC875444}"/>
    <cellStyle name="Normal_FREIGHT FORWARDING" xfId="2" xr:uid="{EEADB2F7-D449-431B-893D-4EF60D8928F2}"/>
    <cellStyle name="Vírgula 2" xfId="9" xr:uid="{A82B0C08-727F-4AA9-84D2-D7866BD1C250}"/>
    <cellStyle name="Обычный" xfId="0" builtinId="0"/>
    <cellStyle name="Обычный 2 2 2 2 2" xfId="5" xr:uid="{AF3BFE57-ACB6-4EF9-BD7D-F0E83084389F}"/>
    <cellStyle name="Обычный 2 2 2 3" xfId="10" xr:uid="{220E36E5-4BB2-41F2-B857-4C7F584C4156}"/>
    <cellStyle name="Обычный 2 2 4" xfId="15" xr:uid="{F1584894-4260-4929-BFE2-14FD109B35A8}"/>
    <cellStyle name="Обычный 2 3 2" xfId="13" xr:uid="{960069A3-5E42-4F11-8A9C-B6F06D5743F8}"/>
    <cellStyle name="Обычный 9" xfId="14" xr:uid="{605EDC83-D3A5-465A-A4E3-18E7FDAB5903}"/>
    <cellStyle name="Финансовый" xfId="1" builtinId="3"/>
    <cellStyle name="Финансовый 2" xfId="11" xr:uid="{78B5457B-C85A-4A9F-8E89-B8734FC877B9}"/>
    <cellStyle name="표준_111" xfId="12" xr:uid="{B2F28EBA-F43F-4873-9912-93324867F599}"/>
    <cellStyle name="표준_Sheet1_UZ AUG. 03" xfId="6" xr:uid="{55B38EEC-F79C-4717-9B9F-88FD2AC28BB3}"/>
    <cellStyle name="표준_Sheet1_UZAUG.04_UZ AUG. 03" xfId="7" xr:uid="{0F5D90BF-75F8-4AE5-B43E-004F84438F09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"/>
  <sheetViews>
    <sheetView topLeftCell="R1" zoomScaleNormal="100" workbookViewId="0">
      <selection activeCell="X5" sqref="X5"/>
    </sheetView>
  </sheetViews>
  <sheetFormatPr defaultColWidth="0" defaultRowHeight="14.4" x14ac:dyDescent="0.3"/>
  <cols>
    <col min="1" max="1" width="7.5546875" style="7" bestFit="1" customWidth="1"/>
    <col min="2" max="2" width="13.88671875" style="7" customWidth="1"/>
    <col min="3" max="3" width="16.88671875" style="7" customWidth="1"/>
    <col min="4" max="4" width="12.33203125" style="7" customWidth="1"/>
    <col min="5" max="5" width="18.6640625" style="7" customWidth="1"/>
    <col min="6" max="6" width="18.33203125" style="7" customWidth="1"/>
    <col min="7" max="7" width="15.88671875" style="7" customWidth="1"/>
    <col min="8" max="8" width="9.109375" style="7" customWidth="1"/>
    <col min="9" max="9" width="8.109375" style="7" bestFit="1" customWidth="1"/>
    <col min="10" max="10" width="10.5546875" style="7" customWidth="1"/>
    <col min="11" max="11" width="13.5546875" style="7" customWidth="1"/>
    <col min="12" max="23" width="9.109375" style="4" customWidth="1"/>
    <col min="24" max="24" width="10.33203125" style="4" customWidth="1"/>
    <col min="25" max="25" width="15" style="8" bestFit="1" customWidth="1"/>
    <col min="26" max="26" width="11.33203125" style="4" customWidth="1"/>
    <col min="27" max="27" width="15.5546875" style="4" customWidth="1"/>
    <col min="28" max="16384" width="9.109375" style="4" hidden="1"/>
  </cols>
  <sheetData>
    <row r="1" spans="1:27" ht="61.2" x14ac:dyDescent="0.3">
      <c r="A1" s="78">
        <v>547</v>
      </c>
      <c r="B1" s="79"/>
      <c r="C1" s="80"/>
      <c r="D1" s="81" t="s">
        <v>100</v>
      </c>
      <c r="E1" s="82"/>
      <c r="F1" s="82"/>
      <c r="G1" s="82"/>
      <c r="H1" s="83"/>
      <c r="I1" s="78" t="s">
        <v>100</v>
      </c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80"/>
    </row>
    <row r="2" spans="1:27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  <c r="P2" s="2">
        <v>16</v>
      </c>
      <c r="Q2" s="2">
        <v>17</v>
      </c>
      <c r="R2" s="2">
        <v>18</v>
      </c>
      <c r="S2" s="2">
        <v>19</v>
      </c>
      <c r="T2" s="2">
        <v>20</v>
      </c>
      <c r="U2" s="2">
        <v>21</v>
      </c>
      <c r="V2" s="2">
        <v>22</v>
      </c>
      <c r="W2" s="2">
        <v>23</v>
      </c>
      <c r="X2" s="2">
        <v>24</v>
      </c>
      <c r="Y2" s="2">
        <v>25</v>
      </c>
      <c r="Z2" s="2">
        <v>26</v>
      </c>
      <c r="AA2" s="2">
        <v>27</v>
      </c>
    </row>
    <row r="3" spans="1:27" ht="100.8" x14ac:dyDescent="0.3">
      <c r="A3" s="1" t="s">
        <v>0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Q3" s="1" t="s">
        <v>33</v>
      </c>
      <c r="R3" s="1" t="s">
        <v>34</v>
      </c>
      <c r="S3" s="1" t="s">
        <v>35</v>
      </c>
      <c r="T3" s="1" t="s">
        <v>36</v>
      </c>
      <c r="U3" s="1" t="s">
        <v>37</v>
      </c>
      <c r="V3" s="1" t="s">
        <v>38</v>
      </c>
      <c r="W3" s="1" t="s">
        <v>39</v>
      </c>
      <c r="X3" s="1" t="s">
        <v>40</v>
      </c>
      <c r="Y3" s="1" t="s">
        <v>41</v>
      </c>
      <c r="Z3" s="1" t="s">
        <v>42</v>
      </c>
      <c r="AA3" s="1" t="s">
        <v>43</v>
      </c>
    </row>
    <row r="4" spans="1:27" x14ac:dyDescent="0.3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9">
        <f>SUM(X5:X1048576)</f>
        <v>783.94</v>
      </c>
      <c r="Y4" s="10">
        <f>Y5</f>
        <v>45191</v>
      </c>
      <c r="Z4" s="9">
        <f>Z5</f>
        <v>12190.01</v>
      </c>
      <c r="AA4" s="9">
        <f>SUM(AA5:AA1048576)</f>
        <v>9556236.4394000005</v>
      </c>
    </row>
    <row r="5" spans="1:27" s="5" customFormat="1" ht="21" customHeight="1" x14ac:dyDescent="0.3">
      <c r="A5" s="5">
        <v>1</v>
      </c>
      <c r="B5" s="5" t="s">
        <v>102</v>
      </c>
      <c r="C5" s="5" t="s">
        <v>103</v>
      </c>
      <c r="D5" s="6">
        <v>45120</v>
      </c>
      <c r="E5" s="5" t="s">
        <v>104</v>
      </c>
      <c r="F5" s="5">
        <v>80144072</v>
      </c>
      <c r="G5" s="5">
        <v>8975.7599999999984</v>
      </c>
      <c r="H5" s="5">
        <v>55.399713599999998</v>
      </c>
      <c r="I5" s="5" t="s">
        <v>44</v>
      </c>
      <c r="J5" s="5" t="s">
        <v>76</v>
      </c>
      <c r="K5" s="5" t="s">
        <v>77</v>
      </c>
      <c r="L5" s="53">
        <v>145.76</v>
      </c>
      <c r="M5" s="53">
        <v>42.67</v>
      </c>
      <c r="N5" s="53">
        <v>404.6</v>
      </c>
      <c r="O5" s="53">
        <v>0</v>
      </c>
      <c r="P5" s="53">
        <v>11.67</v>
      </c>
      <c r="Q5" s="53">
        <v>27.49</v>
      </c>
      <c r="R5" s="53">
        <v>0</v>
      </c>
      <c r="S5" s="53">
        <v>13.75</v>
      </c>
      <c r="T5" s="53">
        <f t="shared" ref="T5" si="0">L5+M5+N5+O5+P5+Q5+R5+S5</f>
        <v>645.93999999999994</v>
      </c>
      <c r="U5" s="5">
        <v>0</v>
      </c>
      <c r="V5" s="5">
        <v>0</v>
      </c>
      <c r="W5" s="58">
        <f>'ANNEX '!S9</f>
        <v>138</v>
      </c>
      <c r="X5" s="5">
        <f t="shared" ref="X5" si="1">ROUND(SUM(T5:W5),2)</f>
        <v>783.94</v>
      </c>
      <c r="Y5" s="6">
        <v>45191</v>
      </c>
      <c r="Z5" s="5">
        <v>12190.01</v>
      </c>
      <c r="AA5" s="5">
        <f>X5*Z5</f>
        <v>9556236.4394000005</v>
      </c>
    </row>
    <row r="6" spans="1:27" s="5" customFormat="1" x14ac:dyDescent="0.3"/>
  </sheetData>
  <sheetProtection formatCells="0" formatColumns="0" formatRows="0" insertColumns="0" insertRows="0" insertHyperlinks="0" deleteColumns="0" deleteRows="0" sort="0" autoFilter="0" pivotTables="0"/>
  <autoFilter ref="A4:AA5" xr:uid="{00000000-0001-0000-0000-000000000000}"/>
  <mergeCells count="3">
    <mergeCell ref="A1:C1"/>
    <mergeCell ref="D1:H1"/>
    <mergeCell ref="I1:AA1"/>
  </mergeCells>
  <phoneticPr fontId="25" type="noConversion"/>
  <conditionalFormatting sqref="B7:B1048576 B1:B5">
    <cfRule type="duplicateValues" dxfId="22" priority="3"/>
  </conditionalFormatting>
  <conditionalFormatting sqref="B7:B1048576 B1:B4">
    <cfRule type="duplicateValues" dxfId="21" priority="568"/>
  </conditionalFormatting>
  <conditionalFormatting sqref="B7:B1048576">
    <cfRule type="duplicateValues" dxfId="20" priority="571"/>
  </conditionalFormatting>
  <conditionalFormatting sqref="B6">
    <cfRule type="duplicateValues" dxfId="19" priority="1105"/>
  </conditionalFormatting>
  <conditionalFormatting sqref="B5">
    <cfRule type="duplicateValues" dxfId="18" priority="1118"/>
  </conditionalFormatting>
  <pageMargins left="0.7" right="0.7" top="0.75" bottom="0.75" header="0.3" footer="0.3"/>
  <pageSetup paperSize="9"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8C124-86E0-480F-BBD0-927A3C48E59E}">
  <sheetPr>
    <pageSetUpPr fitToPage="1"/>
  </sheetPr>
  <dimension ref="A1:V21"/>
  <sheetViews>
    <sheetView tabSelected="1" view="pageBreakPreview" zoomScale="70" zoomScaleNormal="70" zoomScaleSheetLayoutView="70" zoomScalePageLayoutView="30" workbookViewId="0">
      <selection sqref="A1:S1"/>
    </sheetView>
  </sheetViews>
  <sheetFormatPr defaultColWidth="9.33203125" defaultRowHeight="14.4" x14ac:dyDescent="0.3"/>
  <cols>
    <col min="1" max="1" width="6.6640625" style="12" customWidth="1"/>
    <col min="2" max="2" width="19.109375" style="12" customWidth="1"/>
    <col min="3" max="3" width="23.88671875" style="12" customWidth="1"/>
    <col min="4" max="4" width="15.88671875" style="12" customWidth="1"/>
    <col min="5" max="5" width="14.109375" style="12" customWidth="1"/>
    <col min="6" max="6" width="12.33203125" style="12" customWidth="1"/>
    <col min="7" max="7" width="12.5546875" style="12" customWidth="1"/>
    <col min="8" max="8" width="9.33203125" style="12" customWidth="1"/>
    <col min="9" max="9" width="12" style="12" customWidth="1"/>
    <col min="10" max="10" width="11.33203125" style="12" customWidth="1"/>
    <col min="11" max="11" width="11.6640625" style="12" customWidth="1"/>
    <col min="12" max="12" width="9.33203125" style="12" customWidth="1"/>
    <col min="13" max="13" width="11.33203125" style="12" customWidth="1"/>
    <col min="14" max="14" width="9.6640625" style="12" customWidth="1"/>
    <col min="15" max="15" width="18.6640625" style="12" customWidth="1"/>
    <col min="16" max="16" width="14.44140625" style="12" customWidth="1"/>
    <col min="17" max="18" width="13.33203125" style="12" customWidth="1"/>
    <col min="19" max="19" width="22.5546875" style="12" customWidth="1"/>
    <col min="20" max="16384" width="9.33203125" style="12"/>
  </cols>
  <sheetData>
    <row r="1" spans="1:22" ht="27.75" customHeight="1" x14ac:dyDescent="0.3">
      <c r="A1" s="84" t="s">
        <v>101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11"/>
      <c r="U1" s="11"/>
    </row>
    <row r="2" spans="1:22" ht="36.75" customHeight="1" x14ac:dyDescent="0.3">
      <c r="A2" s="85" t="s">
        <v>73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11"/>
    </row>
    <row r="3" spans="1:22" ht="27.75" customHeight="1" thickBot="1" x14ac:dyDescent="0.35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13"/>
      <c r="U3" s="13"/>
    </row>
    <row r="4" spans="1:22" ht="27.75" customHeight="1" x14ac:dyDescent="0.3">
      <c r="A4" s="101" t="s">
        <v>45</v>
      </c>
      <c r="B4" s="103" t="s">
        <v>46</v>
      </c>
      <c r="C4" s="105" t="s">
        <v>47</v>
      </c>
      <c r="D4" s="91" t="s">
        <v>55</v>
      </c>
      <c r="E4" s="96" t="s">
        <v>48</v>
      </c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8"/>
      <c r="S4" s="87" t="s">
        <v>49</v>
      </c>
    </row>
    <row r="5" spans="1:22" ht="113.25" customHeight="1" x14ac:dyDescent="0.3">
      <c r="A5" s="102"/>
      <c r="B5" s="104"/>
      <c r="C5" s="90"/>
      <c r="D5" s="92"/>
      <c r="E5" s="89" t="s">
        <v>50</v>
      </c>
      <c r="F5" s="89"/>
      <c r="G5" s="89" t="s">
        <v>51</v>
      </c>
      <c r="H5" s="89"/>
      <c r="I5" s="89" t="s">
        <v>52</v>
      </c>
      <c r="J5" s="89"/>
      <c r="K5" s="89" t="s">
        <v>53</v>
      </c>
      <c r="L5" s="89"/>
      <c r="M5" s="89" t="s">
        <v>54</v>
      </c>
      <c r="N5" s="89"/>
      <c r="O5" s="99" t="s">
        <v>70</v>
      </c>
      <c r="P5" s="90" t="s">
        <v>64</v>
      </c>
      <c r="Q5" s="90" t="s">
        <v>62</v>
      </c>
      <c r="R5" s="90" t="s">
        <v>63</v>
      </c>
      <c r="S5" s="88"/>
    </row>
    <row r="6" spans="1:22" ht="59.25" customHeight="1" x14ac:dyDescent="0.3">
      <c r="A6" s="102"/>
      <c r="B6" s="104"/>
      <c r="C6" s="90"/>
      <c r="D6" s="92"/>
      <c r="E6" s="89" t="s">
        <v>56</v>
      </c>
      <c r="F6" s="89"/>
      <c r="G6" s="89" t="s">
        <v>56</v>
      </c>
      <c r="H6" s="89"/>
      <c r="I6" s="89" t="s">
        <v>56</v>
      </c>
      <c r="J6" s="89"/>
      <c r="K6" s="89" t="s">
        <v>56</v>
      </c>
      <c r="L6" s="89"/>
      <c r="M6" s="89" t="s">
        <v>56</v>
      </c>
      <c r="N6" s="89"/>
      <c r="O6" s="100"/>
      <c r="P6" s="90"/>
      <c r="Q6" s="90"/>
      <c r="R6" s="90"/>
      <c r="S6" s="88"/>
    </row>
    <row r="7" spans="1:22" ht="21.75" customHeight="1" x14ac:dyDescent="0.35">
      <c r="A7" s="102"/>
      <c r="B7" s="104"/>
      <c r="C7" s="90"/>
      <c r="D7" s="92"/>
      <c r="E7" s="94"/>
      <c r="F7" s="95"/>
      <c r="G7" s="94"/>
      <c r="H7" s="95"/>
      <c r="I7" s="94"/>
      <c r="J7" s="95"/>
      <c r="K7" s="94"/>
      <c r="L7" s="95"/>
      <c r="M7" s="94"/>
      <c r="N7" s="95"/>
      <c r="O7" s="50">
        <v>138</v>
      </c>
      <c r="P7" s="44" t="s">
        <v>65</v>
      </c>
      <c r="Q7" s="44">
        <v>26</v>
      </c>
      <c r="R7" s="44">
        <v>169</v>
      </c>
      <c r="S7" s="88"/>
    </row>
    <row r="8" spans="1:22" ht="72" x14ac:dyDescent="0.3">
      <c r="A8" s="102"/>
      <c r="B8" s="104"/>
      <c r="C8" s="90"/>
      <c r="D8" s="93"/>
      <c r="E8" s="14" t="s">
        <v>58</v>
      </c>
      <c r="F8" s="14" t="s">
        <v>57</v>
      </c>
      <c r="G8" s="14" t="s">
        <v>58</v>
      </c>
      <c r="H8" s="14" t="s">
        <v>57</v>
      </c>
      <c r="I8" s="14" t="s">
        <v>58</v>
      </c>
      <c r="J8" s="14" t="s">
        <v>57</v>
      </c>
      <c r="K8" s="14" t="s">
        <v>58</v>
      </c>
      <c r="L8" s="14" t="s">
        <v>57</v>
      </c>
      <c r="M8" s="14" t="s">
        <v>58</v>
      </c>
      <c r="N8" s="14" t="s">
        <v>57</v>
      </c>
      <c r="O8" s="49" t="s">
        <v>71</v>
      </c>
      <c r="P8" s="14" t="s">
        <v>66</v>
      </c>
      <c r="Q8" s="14" t="s">
        <v>57</v>
      </c>
      <c r="R8" s="14" t="s">
        <v>57</v>
      </c>
      <c r="S8" s="88"/>
    </row>
    <row r="9" spans="1:22" ht="38.25" customHeight="1" thickBot="1" x14ac:dyDescent="0.35">
      <c r="A9" s="54">
        <v>1</v>
      </c>
      <c r="B9" s="55" t="str">
        <f>Лист1!B5</f>
        <v>TEMU6707320</v>
      </c>
      <c r="C9" s="15">
        <f>Лист1!F5</f>
        <v>80144072</v>
      </c>
      <c r="D9" s="56" t="s">
        <v>78</v>
      </c>
      <c r="E9" s="44"/>
      <c r="F9" s="44">
        <v>0</v>
      </c>
      <c r="G9" s="44"/>
      <c r="H9" s="44">
        <v>0</v>
      </c>
      <c r="I9" s="44"/>
      <c r="J9" s="44">
        <v>0</v>
      </c>
      <c r="K9" s="44"/>
      <c r="L9" s="44">
        <v>0</v>
      </c>
      <c r="M9" s="44"/>
      <c r="N9" s="44">
        <v>0</v>
      </c>
      <c r="O9" s="57">
        <v>138</v>
      </c>
      <c r="P9" s="44">
        <v>0</v>
      </c>
      <c r="Q9" s="44">
        <f t="shared" ref="Q9" si="0">P9*$Q$7</f>
        <v>0</v>
      </c>
      <c r="R9" s="44"/>
      <c r="S9" s="16">
        <f t="shared" ref="S9" si="1">ROUND(SUM(F9+H9+J9+L9+N9+O9+Q9+R9),2)</f>
        <v>138</v>
      </c>
      <c r="V9" s="17"/>
    </row>
    <row r="10" spans="1:22" s="23" customFormat="1" ht="39.75" customHeight="1" thickBot="1" x14ac:dyDescent="0.45">
      <c r="A10" s="18"/>
      <c r="B10" s="19"/>
      <c r="C10" s="20"/>
      <c r="D10" s="20"/>
      <c r="E10" s="22"/>
      <c r="F10" s="21"/>
      <c r="G10" s="22"/>
      <c r="H10" s="21"/>
      <c r="I10" s="22"/>
      <c r="J10" s="21"/>
      <c r="K10" s="22"/>
      <c r="L10" s="21"/>
      <c r="M10" s="22"/>
      <c r="N10" s="21"/>
      <c r="O10" s="52">
        <f>SUM(O9:O9)</f>
        <v>138</v>
      </c>
      <c r="P10" s="21"/>
      <c r="Q10" s="51"/>
      <c r="R10" s="51"/>
      <c r="S10" s="52">
        <f>SUM(S9:S9)</f>
        <v>138</v>
      </c>
    </row>
    <row r="11" spans="1:22" s="26" customFormat="1" ht="46.5" customHeight="1" x14ac:dyDescent="0.4">
      <c r="A11" s="2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25"/>
    </row>
    <row r="12" spans="1:22" s="33" customFormat="1" ht="46.5" customHeight="1" x14ac:dyDescent="0.4">
      <c r="A12" s="24"/>
      <c r="B12" s="27" t="s">
        <v>72</v>
      </c>
      <c r="C12" s="28"/>
      <c r="D12" s="28"/>
      <c r="E12" s="29"/>
      <c r="F12" s="30"/>
      <c r="G12" s="31"/>
      <c r="H12" s="32"/>
      <c r="I12" s="32"/>
      <c r="J12" s="32"/>
      <c r="K12" s="32"/>
      <c r="L12" s="32"/>
      <c r="M12" s="27" t="s">
        <v>67</v>
      </c>
      <c r="N12" s="28"/>
      <c r="O12" s="28"/>
      <c r="P12" s="28"/>
      <c r="Q12" s="27"/>
      <c r="R12" s="28"/>
      <c r="S12" s="28"/>
      <c r="T12" s="27"/>
    </row>
    <row r="13" spans="1:22" s="37" customFormat="1" ht="39" customHeight="1" x14ac:dyDescent="0.35">
      <c r="A13" s="24"/>
      <c r="B13" s="34"/>
      <c r="C13" s="35"/>
      <c r="D13" s="43"/>
      <c r="E13" s="29"/>
      <c r="F13" s="30"/>
      <c r="G13" s="31"/>
      <c r="H13" s="36"/>
      <c r="I13" s="36"/>
      <c r="J13" s="36"/>
      <c r="K13" s="36"/>
      <c r="L13" s="36"/>
      <c r="M13" s="34"/>
      <c r="N13" s="35"/>
      <c r="O13" s="35"/>
      <c r="P13" s="35"/>
      <c r="Q13" s="34"/>
      <c r="R13" s="35"/>
      <c r="S13" s="43"/>
      <c r="T13" s="45"/>
      <c r="U13" s="46"/>
    </row>
    <row r="14" spans="1:22" s="37" customFormat="1" ht="38.25" customHeight="1" x14ac:dyDescent="0.35">
      <c r="A14" s="24"/>
      <c r="B14" s="47" t="s">
        <v>75</v>
      </c>
      <c r="C14" s="48"/>
      <c r="D14" s="48"/>
      <c r="E14" s="28"/>
      <c r="F14" s="30"/>
      <c r="G14" s="31"/>
      <c r="H14" s="39"/>
      <c r="I14" s="40"/>
      <c r="J14" s="39"/>
      <c r="K14" s="39"/>
      <c r="L14" s="39"/>
      <c r="M14" s="47" t="s">
        <v>74</v>
      </c>
      <c r="N14" s="48"/>
      <c r="O14" s="48"/>
      <c r="P14" s="48"/>
      <c r="Q14" s="47"/>
      <c r="R14" s="48"/>
      <c r="S14" s="48"/>
      <c r="T14" s="28"/>
    </row>
    <row r="15" spans="1:22" ht="35.25" customHeight="1" x14ac:dyDescent="0.35">
      <c r="A15" s="24"/>
      <c r="B15" s="47" t="s">
        <v>59</v>
      </c>
      <c r="C15" s="48"/>
      <c r="D15" s="48"/>
      <c r="E15" s="41"/>
      <c r="F15" s="30"/>
      <c r="G15" s="31"/>
      <c r="M15" s="47" t="s">
        <v>68</v>
      </c>
      <c r="N15" s="48"/>
      <c r="O15" s="48"/>
      <c r="P15" s="48"/>
      <c r="Q15" s="47"/>
      <c r="R15" s="48"/>
      <c r="S15" s="48"/>
      <c r="T15" s="28"/>
    </row>
    <row r="16" spans="1:22" s="24" customFormat="1" ht="18" x14ac:dyDescent="0.35">
      <c r="A16" s="12"/>
      <c r="B16" s="48" t="s">
        <v>60</v>
      </c>
      <c r="C16" s="48"/>
      <c r="D16" s="48"/>
      <c r="E16" s="38"/>
      <c r="F16" s="38"/>
      <c r="G16" s="38"/>
      <c r="H16" s="12"/>
      <c r="I16" s="12"/>
      <c r="J16" s="12"/>
      <c r="K16" s="12"/>
      <c r="L16" s="12"/>
      <c r="M16" s="48" t="s">
        <v>69</v>
      </c>
      <c r="N16" s="48"/>
      <c r="O16" s="48"/>
      <c r="P16" s="48"/>
      <c r="Q16" s="48"/>
      <c r="R16" s="48"/>
      <c r="S16" s="48"/>
      <c r="T16" s="38"/>
    </row>
    <row r="17" spans="1:20" s="24" customFormat="1" ht="27" customHeight="1" x14ac:dyDescent="0.35">
      <c r="A17" s="12"/>
      <c r="B17" s="28" t="s">
        <v>61</v>
      </c>
      <c r="C17" s="29"/>
      <c r="D17" s="29"/>
      <c r="E17" s="29"/>
      <c r="F17" s="42"/>
      <c r="G17" s="4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s="24" customFormat="1" ht="27" customHeight="1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20" s="24" customFormat="1" ht="36.75" customHeight="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20" s="24" customFormat="1" ht="36.75" customHeight="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20" s="24" customFormat="1" ht="36.75" customHeight="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</sheetData>
  <autoFilter ref="A4:D10" xr:uid="{B108C124-86E0-480F-BBD0-927A3C48E59E}"/>
  <mergeCells count="28">
    <mergeCell ref="E6:F6"/>
    <mergeCell ref="G6:H6"/>
    <mergeCell ref="I6:J6"/>
    <mergeCell ref="K6:L6"/>
    <mergeCell ref="A4:A8"/>
    <mergeCell ref="B4:B8"/>
    <mergeCell ref="C4:C8"/>
    <mergeCell ref="O5:O6"/>
    <mergeCell ref="G7:H7"/>
    <mergeCell ref="I7:J7"/>
    <mergeCell ref="K7:L7"/>
    <mergeCell ref="M7:N7"/>
    <mergeCell ref="A1:S1"/>
    <mergeCell ref="A2:T2"/>
    <mergeCell ref="A3:S3"/>
    <mergeCell ref="S4:S8"/>
    <mergeCell ref="E5:F5"/>
    <mergeCell ref="G5:H5"/>
    <mergeCell ref="I5:J5"/>
    <mergeCell ref="K5:L5"/>
    <mergeCell ref="M5:N5"/>
    <mergeCell ref="R5:R6"/>
    <mergeCell ref="D4:D8"/>
    <mergeCell ref="P5:P6"/>
    <mergeCell ref="Q5:Q6"/>
    <mergeCell ref="E7:F7"/>
    <mergeCell ref="E4:R4"/>
    <mergeCell ref="M6:N6"/>
  </mergeCells>
  <conditionalFormatting sqref="G12:G15">
    <cfRule type="duplicateValues" dxfId="17" priority="18"/>
  </conditionalFormatting>
  <conditionalFormatting sqref="F12:F15">
    <cfRule type="duplicateValues" dxfId="16" priority="19"/>
  </conditionalFormatting>
  <conditionalFormatting sqref="B10:B1048576 B1:B8">
    <cfRule type="duplicateValues" dxfId="15" priority="594"/>
  </conditionalFormatting>
  <conditionalFormatting sqref="B1:B1048576">
    <cfRule type="duplicateValues" dxfId="14" priority="8"/>
  </conditionalFormatting>
  <conditionalFormatting sqref="B9">
    <cfRule type="duplicateValues" dxfId="13" priority="1123"/>
  </conditionalFormatting>
  <conditionalFormatting sqref="B9">
    <cfRule type="duplicateValues" dxfId="12" priority="1124"/>
    <cfRule type="cellIs" dxfId="11" priority="1125" operator="equal">
      <formula>"igual"</formula>
    </cfRule>
  </conditionalFormatting>
  <conditionalFormatting sqref="C9">
    <cfRule type="duplicateValues" dxfId="10" priority="1126"/>
    <cfRule type="duplicateValues" dxfId="9" priority="1127"/>
    <cfRule type="cellIs" dxfId="8" priority="1128" operator="equal">
      <formula>"igual"</formula>
    </cfRule>
  </conditionalFormatting>
  <printOptions horizontalCentered="1"/>
  <pageMargins left="0.54" right="0.3543307086614173" top="0.2" bottom="0.31" header="0.31496062992125984" footer="0.31496062992125984"/>
  <pageSetup paperSize="9" scale="52" orientation="landscape" r:id="rId1"/>
  <headerFooter>
    <oddFooter>Страница  &amp;P из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D8D5-949A-4759-A4E5-2A7B4807FB9D}">
  <dimension ref="C7:U8"/>
  <sheetViews>
    <sheetView workbookViewId="0">
      <selection activeCell="C28" sqref="C28"/>
    </sheetView>
  </sheetViews>
  <sheetFormatPr defaultRowHeight="14.4" x14ac:dyDescent="0.3"/>
  <cols>
    <col min="3" max="3" width="10.109375" bestFit="1" customWidth="1"/>
    <col min="4" max="4" width="10.6640625" customWidth="1"/>
    <col min="5" max="5" width="8.5546875" bestFit="1" customWidth="1"/>
    <col min="6" max="6" width="8" bestFit="1" customWidth="1"/>
    <col min="7" max="7" width="6" bestFit="1" customWidth="1"/>
    <col min="8" max="8" width="9.6640625" bestFit="1" customWidth="1"/>
    <col min="9" max="9" width="9.88671875" bestFit="1" customWidth="1"/>
    <col min="10" max="10" width="13.77734375" bestFit="1" customWidth="1"/>
    <col min="11" max="11" width="12" bestFit="1" customWidth="1"/>
    <col min="12" max="12" width="13.88671875" bestFit="1" customWidth="1"/>
    <col min="13" max="13" width="7.44140625" bestFit="1" customWidth="1"/>
    <col min="14" max="14" width="9" bestFit="1" customWidth="1"/>
    <col min="15" max="15" width="11.44140625" bestFit="1" customWidth="1"/>
    <col min="16" max="16" width="6.44140625" bestFit="1" customWidth="1"/>
    <col min="17" max="17" width="14.109375" bestFit="1" customWidth="1"/>
    <col min="18" max="18" width="7.33203125" bestFit="1" customWidth="1"/>
    <col min="19" max="19" width="9.6640625" bestFit="1" customWidth="1"/>
    <col min="20" max="20" width="10.88671875" bestFit="1" customWidth="1"/>
    <col min="21" max="21" width="27.44140625" bestFit="1" customWidth="1"/>
  </cols>
  <sheetData>
    <row r="7" spans="3:21" ht="25.2" x14ac:dyDescent="0.3">
      <c r="D7" s="59" t="s">
        <v>79</v>
      </c>
      <c r="E7" s="59" t="s">
        <v>80</v>
      </c>
      <c r="F7" s="60" t="s">
        <v>81</v>
      </c>
      <c r="G7" s="61" t="s">
        <v>82</v>
      </c>
      <c r="H7" s="60" t="s">
        <v>83</v>
      </c>
      <c r="I7" s="61" t="s">
        <v>84</v>
      </c>
      <c r="J7" s="62" t="s">
        <v>85</v>
      </c>
      <c r="K7" s="63" t="s">
        <v>86</v>
      </c>
      <c r="L7" s="64" t="s">
        <v>87</v>
      </c>
      <c r="M7" s="60" t="s">
        <v>88</v>
      </c>
      <c r="N7" s="62" t="s">
        <v>89</v>
      </c>
      <c r="O7" s="65" t="s">
        <v>90</v>
      </c>
      <c r="P7" s="60" t="s">
        <v>91</v>
      </c>
      <c r="Q7" s="66" t="s">
        <v>92</v>
      </c>
      <c r="R7" s="60" t="s">
        <v>93</v>
      </c>
      <c r="S7" s="60" t="s">
        <v>94</v>
      </c>
      <c r="T7" s="67" t="s">
        <v>95</v>
      </c>
      <c r="U7" s="60" t="s">
        <v>96</v>
      </c>
    </row>
    <row r="8" spans="3:21" x14ac:dyDescent="0.3">
      <c r="C8" s="106"/>
      <c r="D8" s="68">
        <v>45170</v>
      </c>
      <c r="E8" s="68">
        <v>45169</v>
      </c>
      <c r="F8" s="69" t="s">
        <v>105</v>
      </c>
      <c r="G8" s="70" t="s">
        <v>106</v>
      </c>
      <c r="H8" s="71" t="s">
        <v>97</v>
      </c>
      <c r="I8" s="70" t="s">
        <v>107</v>
      </c>
      <c r="J8" s="72" t="s">
        <v>108</v>
      </c>
      <c r="K8" s="73">
        <v>8975.76</v>
      </c>
      <c r="L8" s="74" t="s">
        <v>104</v>
      </c>
      <c r="M8" s="71" t="s">
        <v>98</v>
      </c>
      <c r="N8" s="70" t="s">
        <v>109</v>
      </c>
      <c r="O8" s="75">
        <v>45132</v>
      </c>
      <c r="P8" s="76" t="s">
        <v>14</v>
      </c>
      <c r="Q8" s="77">
        <v>114086.39999999999</v>
      </c>
      <c r="R8" s="71" t="s">
        <v>99</v>
      </c>
      <c r="S8" s="71" t="s">
        <v>98</v>
      </c>
      <c r="T8" s="71" t="s">
        <v>110</v>
      </c>
      <c r="U8" s="107" t="s">
        <v>111</v>
      </c>
    </row>
  </sheetData>
  <conditionalFormatting sqref="F8">
    <cfRule type="expression" dxfId="3" priority="4">
      <formula>IF(F8&gt;0,COUNTIF($D$2:$D$1048576,F8)&gt;1,"")</formula>
    </cfRule>
  </conditionalFormatting>
  <conditionalFormatting sqref="J8">
    <cfRule type="expression" dxfId="2" priority="3">
      <formula>IF(J8&gt;0,COUNTIF($H$2:$H$1048576,J8)&gt;1,"")</formula>
    </cfRule>
  </conditionalFormatting>
  <conditionalFormatting sqref="F8">
    <cfRule type="duplicateValues" dxfId="1" priority="1"/>
  </conditionalFormatting>
  <conditionalFormatting sqref="J8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activeCell="F10" sqref="F10"/>
    </sheetView>
  </sheetViews>
  <sheetFormatPr defaultRowHeight="14.4" x14ac:dyDescent="0.3"/>
  <sheetData>
    <row r="2" spans="1:2" x14ac:dyDescent="0.3">
      <c r="A2" t="s">
        <v>3</v>
      </c>
      <c r="B2" t="s">
        <v>4</v>
      </c>
    </row>
    <row r="3" spans="1:2" x14ac:dyDescent="0.3">
      <c r="A3" t="s">
        <v>5</v>
      </c>
      <c r="B3" t="s">
        <v>6</v>
      </c>
    </row>
    <row r="4" spans="1:2" x14ac:dyDescent="0.3">
      <c r="A4" t="s">
        <v>2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ANNEX </vt:lpstr>
      <vt:lpstr>Лист3</vt:lpstr>
      <vt:lpstr>Лист2</vt:lpstr>
      <vt:lpstr>'ANNEX '!Область_печати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Abdulaziz Anvariy</cp:lastModifiedBy>
  <cp:lastPrinted>2023-05-23T14:49:59Z</cp:lastPrinted>
  <dcterms:created xsi:type="dcterms:W3CDTF">2023-01-19T13:38:48Z</dcterms:created>
  <dcterms:modified xsi:type="dcterms:W3CDTF">2023-11-25T12:32:35Z</dcterms:modified>
</cp:coreProperties>
</file>