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.bafoev\Desktop\Uzauto\USA\CNT-HTM-384AR423US\"/>
    </mc:Choice>
  </mc:AlternateContent>
  <xr:revisionPtr revIDLastSave="0" documentId="13_ncr:1_{DDDB41DE-84E8-4EB9-92FD-8A3595B1BF2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акт" sheetId="1" r:id="rId1"/>
    <sheet name="Подтв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G4" i="1"/>
  <c r="AE4" i="1"/>
  <c r="AH5" i="1"/>
  <c r="AD5" i="1"/>
  <c r="W5" i="1"/>
  <c r="P7" i="1"/>
  <c r="U7" i="1" s="1"/>
  <c r="P6" i="1"/>
  <c r="P5" i="1"/>
  <c r="AH4" i="1" l="1"/>
  <c r="AD4" i="1"/>
</calcChain>
</file>

<file path=xl/sharedStrings.xml><?xml version="1.0" encoding="utf-8"?>
<sst xmlns="http://schemas.openxmlformats.org/spreadsheetml/2006/main" count="56" uniqueCount="52">
  <si>
    <t>#</t>
  </si>
  <si>
    <t>Carrier-Перевозчик</t>
  </si>
  <si>
    <t>Summa</t>
  </si>
  <si>
    <t>Route-Маршрут</t>
  </si>
  <si>
    <t>Delivery terms / Условия поставки</t>
  </si>
  <si>
    <t>Origin City</t>
  </si>
  <si>
    <t>MBL No</t>
  </si>
  <si>
    <t>Container №-№ КОНТЕЙНЕРА</t>
  </si>
  <si>
    <t>Container type-Тип контейнера</t>
  </si>
  <si>
    <t>Name of Goods - Наименование товаров</t>
  </si>
  <si>
    <t>CMR no. - Номер CMR</t>
  </si>
  <si>
    <t>Supplier name - Наименование отправителя</t>
  </si>
  <si>
    <t>Supplier Invoice No. - № Инвойса Поставщика</t>
  </si>
  <si>
    <t>Supplier Invoice amount - Сумма инвойса Поставщика (USD)</t>
  </si>
  <si>
    <t>CBM</t>
  </si>
  <si>
    <t>Gross Weight  (kg) - вес-брутто(кг)</t>
  </si>
  <si>
    <t>WM (kg) - объемный вес (кг)</t>
  </si>
  <si>
    <t>The date of Carriage Acceptance - Дата принятия к перевозке</t>
  </si>
  <si>
    <t>Date of arrival to Asaka - Дата прибытия в Асака</t>
  </si>
  <si>
    <t>Q-ty of trucks - Кол-во а-м</t>
  </si>
  <si>
    <t>Pick up Rate - Тариф (USD)</t>
  </si>
  <si>
    <t>Pick up Amount - Стоимость перевозки  (USD)</t>
  </si>
  <si>
    <t>(Freight Forwarding Fee) (USD)-Экспедирование</t>
  </si>
  <si>
    <t>(Consolidation services) (USD) - Консолидация</t>
  </si>
  <si>
    <t>Block &amp; Brace Material (USD) - Жесткая упаковка груза</t>
  </si>
  <si>
    <t>Export Customs Clearance (USD) - Таможенное оформление</t>
  </si>
  <si>
    <t>Export Transit Declaration from Canada (USD) - Экспортная транзитная декларация из Канады</t>
  </si>
  <si>
    <t>Transportation from Romulus, USA to Asaka (USD)-Перевозка от Romulus, USA до Asaka (USD)</t>
  </si>
  <si>
    <t>Total amount - Общая стоимость (USD)</t>
  </si>
  <si>
    <t>Date of signing the  act - Дата подписания акта</t>
  </si>
  <si>
    <t>Central Bank - Курс ЦБ</t>
  </si>
  <si>
    <t>Total amount in sum equivalent - Общая суммовом эквиваленте</t>
  </si>
  <si>
    <t>Carrier invoice  num.№ - Инвойс перевозчика</t>
  </si>
  <si>
    <t>Сustoms inspection/ Таможенный досмотр</t>
  </si>
  <si>
    <t>Взвешивание</t>
  </si>
  <si>
    <t>Date of Central Bank rate-Дата Курс ЦБ</t>
  </si>
  <si>
    <t>CNT-HTM-384AR423US</t>
  </si>
  <si>
    <t>Chicago/Romulus-Asaka (via Hamburg)</t>
  </si>
  <si>
    <t>D-D</t>
  </si>
  <si>
    <t>DEL RIO</t>
  </si>
  <si>
    <t>HLCUBSC2310BHXL3</t>
  </si>
  <si>
    <t>HLBU1278407</t>
  </si>
  <si>
    <t>40HC</t>
  </si>
  <si>
    <t>autoparts, DG</t>
  </si>
  <si>
    <t>0001</t>
  </si>
  <si>
    <t>GENERAL MOTORS OVERSEAS DISTRIBUTION LLC</t>
  </si>
  <si>
    <t>FTL</t>
  </si>
  <si>
    <t>HOLLAND</t>
  </si>
  <si>
    <t>WESTMINSTER</t>
  </si>
  <si>
    <t>0002</t>
  </si>
  <si>
    <t>ITW EF&amp;C US</t>
  </si>
  <si>
    <t>CENTRUM AVIATION FZCO(Доп№7)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</si>
</sst>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[$$-C09]#,##0.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Consolas"/>
      <family val="3"/>
      <charset val="204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0"/>
      <name val="Consolas"/>
      <family val="3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 applyProtection="1">
      <protection locked="0"/>
    </xf>
    <xf numFmtId="0" fontId="0" fillId="0" borderId="1" xfId="2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0" fillId="0" borderId="0" xfId="0" applyFont="1" applyFill="1" applyBorder="1" applyProtection="1">
      <protection locked="0"/>
    </xf>
    <xf numFmtId="0" fontId="9" fillId="0" borderId="0" xfId="2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0" fontId="0" fillId="0" borderId="0" xfId="2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>
      <alignment vertical="center"/>
    </xf>
    <xf numFmtId="0" fontId="0" fillId="0" borderId="0" xfId="2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2" fontId="9" fillId="0" borderId="0" xfId="2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Protection="1">
      <protection locked="0"/>
    </xf>
    <xf numFmtId="0" fontId="0" fillId="0" borderId="0" xfId="0" applyFont="1" applyFill="1" applyBorder="1"/>
    <xf numFmtId="0" fontId="0" fillId="3" borderId="5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43" fontId="5" fillId="3" borderId="5" xfId="1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43" fontId="0" fillId="0" borderId="5" xfId="1" applyFont="1" applyBorder="1" applyAlignment="1" applyProtection="1">
      <alignment horizontal="center" vertical="center"/>
      <protection locked="0"/>
    </xf>
    <xf numFmtId="43" fontId="0" fillId="0" borderId="6" xfId="1" applyFont="1" applyBorder="1" applyAlignment="1" applyProtection="1">
      <alignment horizontal="center" vertical="center"/>
      <protection locked="0"/>
    </xf>
    <xf numFmtId="43" fontId="0" fillId="0" borderId="7" xfId="1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164" fontId="0" fillId="0" borderId="5" xfId="0" applyNumberFormat="1" applyFont="1" applyBorder="1" applyAlignment="1" applyProtection="1">
      <alignment horizontal="center" vertical="center"/>
      <protection locked="0"/>
    </xf>
    <xf numFmtId="164" fontId="0" fillId="0" borderId="6" xfId="0" applyNumberFormat="1" applyFont="1" applyBorder="1" applyAlignment="1" applyProtection="1">
      <alignment horizontal="center" vertical="center"/>
      <protection locked="0"/>
    </xf>
    <xf numFmtId="164" fontId="0" fillId="0" borderId="7" xfId="0" applyNumberFormat="1" applyFont="1" applyBorder="1" applyAlignment="1" applyProtection="1">
      <alignment horizontal="center" vertical="center"/>
      <protection locked="0"/>
    </xf>
    <xf numFmtId="2" fontId="9" fillId="0" borderId="1" xfId="2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 2" xfId="2" xr:uid="{5924A3AA-E334-407F-AF55-78081E5CF0A3}"/>
    <cellStyle name="Финансовый" xfId="1" builtinId="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28571" cy="9524"/>
    <xdr:pic>
      <xdr:nvPicPr>
        <xdr:cNvPr id="2" name="Рисунок 1">
          <a:extLst>
            <a:ext uri="{FF2B5EF4-FFF2-40B4-BE49-F238E27FC236}">
              <a16:creationId xmlns:a16="http://schemas.microsoft.com/office/drawing/2014/main" id="{0FB6A3EC-F0A5-45FC-B206-CB46440CC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0"/>
          <a:ext cx="28571" cy="952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5940699" cy="8342857"/>
    <xdr:pic>
      <xdr:nvPicPr>
        <xdr:cNvPr id="3" name="Рисунок 2">
          <a:extLst>
            <a:ext uri="{FF2B5EF4-FFF2-40B4-BE49-F238E27FC236}">
              <a16:creationId xmlns:a16="http://schemas.microsoft.com/office/drawing/2014/main" id="{8AC96B2F-36E4-4F4A-ADC2-1E64300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940699" cy="8342857"/>
        </a:xfrm>
        <a:prstGeom prst="rect">
          <a:avLst/>
        </a:prstGeom>
      </xdr:spPr>
    </xdr:pic>
    <xdr:clientData/>
  </xdr:oneCellAnchor>
  <xdr:oneCellAnchor>
    <xdr:from>
      <xdr:col>9</xdr:col>
      <xdr:colOff>571500</xdr:colOff>
      <xdr:row>0</xdr:row>
      <xdr:rowOff>0</xdr:rowOff>
    </xdr:from>
    <xdr:ext cx="5945749" cy="8342857"/>
    <xdr:pic>
      <xdr:nvPicPr>
        <xdr:cNvPr id="4" name="Рисунок 3">
          <a:extLst>
            <a:ext uri="{FF2B5EF4-FFF2-40B4-BE49-F238E27FC236}">
              <a16:creationId xmlns:a16="http://schemas.microsoft.com/office/drawing/2014/main" id="{601158E5-D0CB-4830-B967-77E302354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0"/>
          <a:ext cx="5945749" cy="83428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0</xdr:rowOff>
    </xdr:from>
    <xdr:ext cx="5940699" cy="8342857"/>
    <xdr:pic>
      <xdr:nvPicPr>
        <xdr:cNvPr id="5" name="Рисунок 4">
          <a:extLst>
            <a:ext uri="{FF2B5EF4-FFF2-40B4-BE49-F238E27FC236}">
              <a16:creationId xmlns:a16="http://schemas.microsoft.com/office/drawing/2014/main" id="{976A4F9C-D2B9-497D-AC34-537CE935F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43875"/>
          <a:ext cx="5940699" cy="8342857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45</xdr:row>
      <xdr:rowOff>0</xdr:rowOff>
    </xdr:from>
    <xdr:ext cx="5940699" cy="8342857"/>
    <xdr:pic>
      <xdr:nvPicPr>
        <xdr:cNvPr id="6" name="Рисунок 5">
          <a:extLst>
            <a:ext uri="{FF2B5EF4-FFF2-40B4-BE49-F238E27FC236}">
              <a16:creationId xmlns:a16="http://schemas.microsoft.com/office/drawing/2014/main" id="{6CC80711-F30D-42DE-ADBB-6DA233B64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8143875"/>
          <a:ext cx="5940699" cy="83428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90</xdr:row>
      <xdr:rowOff>0</xdr:rowOff>
    </xdr:from>
    <xdr:ext cx="6498130" cy="8342857"/>
    <xdr:pic>
      <xdr:nvPicPr>
        <xdr:cNvPr id="7" name="Рисунок 6">
          <a:extLst>
            <a:ext uri="{FF2B5EF4-FFF2-40B4-BE49-F238E27FC236}">
              <a16:creationId xmlns:a16="http://schemas.microsoft.com/office/drawing/2014/main" id="{7AE370CC-B6F4-4A48-AF9F-F8D6B737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287750"/>
          <a:ext cx="6498130" cy="8342857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90</xdr:row>
      <xdr:rowOff>0</xdr:rowOff>
    </xdr:from>
    <xdr:ext cx="6498130" cy="8342857"/>
    <xdr:pic>
      <xdr:nvPicPr>
        <xdr:cNvPr id="8" name="Рисунок 7">
          <a:extLst>
            <a:ext uri="{FF2B5EF4-FFF2-40B4-BE49-F238E27FC236}">
              <a16:creationId xmlns:a16="http://schemas.microsoft.com/office/drawing/2014/main" id="{3A0EBFE9-0790-4C5A-97C7-4DBC1F706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16287750"/>
          <a:ext cx="6498130" cy="8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zoomScaleNormal="100" workbookViewId="0">
      <selection activeCell="C5" sqref="C5:C7"/>
    </sheetView>
  </sheetViews>
  <sheetFormatPr defaultColWidth="0" defaultRowHeight="14.4" x14ac:dyDescent="0.3"/>
  <cols>
    <col min="1" max="1" width="7.33203125" style="4" bestFit="1" customWidth="1"/>
    <col min="2" max="2" width="32.109375" style="4" bestFit="1" customWidth="1"/>
    <col min="3" max="3" width="35" style="4" bestFit="1" customWidth="1"/>
    <col min="4" max="4" width="13.33203125" style="4" bestFit="1" customWidth="1"/>
    <col min="5" max="5" width="13.44140625" style="4" bestFit="1" customWidth="1"/>
    <col min="6" max="6" width="18.109375" style="4" bestFit="1" customWidth="1"/>
    <col min="7" max="7" width="15.5546875" style="4" bestFit="1" customWidth="1"/>
    <col min="8" max="8" width="12.109375" style="4" bestFit="1" customWidth="1"/>
    <col min="9" max="9" width="17.88671875" style="4" bestFit="1" customWidth="1"/>
    <col min="10" max="10" width="9.88671875" style="4" bestFit="1" customWidth="1"/>
    <col min="11" max="11" width="42.77734375" style="4" bestFit="1" customWidth="1"/>
    <col min="12" max="12" width="17.88671875" style="4" bestFit="1" customWidth="1"/>
    <col min="13" max="13" width="19" style="4" bestFit="1" customWidth="1"/>
    <col min="14" max="14" width="5.44140625" style="4" bestFit="1" customWidth="1"/>
    <col min="15" max="15" width="13.33203125" style="4" bestFit="1" customWidth="1"/>
    <col min="16" max="16" width="11" style="4" bestFit="1" customWidth="1"/>
    <col min="17" max="17" width="30.5546875" style="6" bestFit="1" customWidth="1"/>
    <col min="18" max="18" width="12.109375" style="6" bestFit="1" customWidth="1"/>
    <col min="19" max="20" width="15.5546875" style="4" bestFit="1" customWidth="1"/>
    <col min="21" max="21" width="9.88671875" style="4" bestFit="1" customWidth="1"/>
    <col min="22" max="22" width="15.5546875" style="4" bestFit="1" customWidth="1"/>
    <col min="23" max="23" width="17.88671875" style="4" bestFit="1" customWidth="1"/>
    <col min="24" max="24" width="8.77734375" style="4" bestFit="1" customWidth="1"/>
    <col min="25" max="25" width="12.109375" style="4" bestFit="1" customWidth="1"/>
    <col min="26" max="27" width="16.77734375" style="4" bestFit="1" customWidth="1"/>
    <col min="28" max="28" width="12.77734375" style="4" bestFit="1" customWidth="1"/>
    <col min="29" max="29" width="13" style="4" bestFit="1" customWidth="1"/>
    <col min="30" max="30" width="14.44140625" style="4" bestFit="1" customWidth="1"/>
    <col min="31" max="31" width="13.33203125" style="6" bestFit="1" customWidth="1"/>
    <col min="32" max="32" width="15.5546875" style="4" bestFit="1" customWidth="1"/>
    <col min="33" max="33" width="14" style="6" bestFit="1" customWidth="1"/>
    <col min="34" max="34" width="19" style="4" bestFit="1" customWidth="1"/>
    <col min="35" max="35" width="20.44140625" style="4" bestFit="1" customWidth="1"/>
    <col min="36" max="16384" width="9.109375" hidden="1"/>
  </cols>
  <sheetData>
    <row r="1" spans="1:35" ht="61.2" x14ac:dyDescent="0.3">
      <c r="A1" s="50">
        <v>521</v>
      </c>
      <c r="B1" s="50"/>
      <c r="C1" s="50"/>
      <c r="D1" s="51" t="s">
        <v>36</v>
      </c>
      <c r="E1" s="51"/>
      <c r="F1" s="51"/>
      <c r="G1" s="51"/>
      <c r="H1" s="51"/>
      <c r="I1" s="52" t="s">
        <v>36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</row>
    <row r="2" spans="1:35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</row>
    <row r="3" spans="1:35" ht="115.2" x14ac:dyDescent="0.3">
      <c r="A3" s="1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1" t="s">
        <v>33</v>
      </c>
      <c r="AC3" s="1" t="s">
        <v>34</v>
      </c>
      <c r="AD3" s="5" t="s">
        <v>28</v>
      </c>
      <c r="AE3" s="5" t="s">
        <v>29</v>
      </c>
      <c r="AF3" s="5" t="s">
        <v>30</v>
      </c>
      <c r="AG3" s="1" t="s">
        <v>35</v>
      </c>
      <c r="AH3" s="5" t="s">
        <v>31</v>
      </c>
      <c r="AI3" s="5" t="s">
        <v>32</v>
      </c>
    </row>
    <row r="4" spans="1:35" x14ac:dyDescent="0.3">
      <c r="A4" s="34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7">
        <f>SUM(AD5:AD1048576)</f>
        <v>26304.010000000002</v>
      </c>
      <c r="AE4" s="38">
        <f>+AE5</f>
        <v>45279</v>
      </c>
      <c r="AF4" s="37">
        <f t="shared" ref="AF4:AG4" si="0">+AF5</f>
        <v>12386.68</v>
      </c>
      <c r="AG4" s="38">
        <f t="shared" si="0"/>
        <v>45279</v>
      </c>
      <c r="AH4" s="37">
        <f>SUM(AH5:AH1048576)</f>
        <v>325819354.58999997</v>
      </c>
      <c r="AI4" s="35"/>
    </row>
    <row r="5" spans="1:35" s="36" customFormat="1" ht="19.2" customHeight="1" x14ac:dyDescent="0.3">
      <c r="A5" s="42">
        <v>1</v>
      </c>
      <c r="B5" s="42" t="s">
        <v>51</v>
      </c>
      <c r="C5" s="55" t="s">
        <v>37</v>
      </c>
      <c r="D5" s="56" t="s">
        <v>38</v>
      </c>
      <c r="E5" s="7" t="s">
        <v>39</v>
      </c>
      <c r="F5" s="57" t="s">
        <v>40</v>
      </c>
      <c r="G5" s="58" t="s">
        <v>41</v>
      </c>
      <c r="H5" s="59" t="s">
        <v>42</v>
      </c>
      <c r="I5" s="56" t="s">
        <v>43</v>
      </c>
      <c r="J5" s="60" t="s">
        <v>44</v>
      </c>
      <c r="K5" s="61" t="s">
        <v>45</v>
      </c>
      <c r="L5" s="62" t="s">
        <v>41</v>
      </c>
      <c r="M5" s="63">
        <v>112742.24</v>
      </c>
      <c r="N5" s="8">
        <v>42.01</v>
      </c>
      <c r="O5" s="8">
        <v>5696</v>
      </c>
      <c r="P5" s="9">
        <f>IF(N5*333.33&gt;O5,N5*333.33,O5)</f>
        <v>14003.193299999999</v>
      </c>
      <c r="Q5" s="10">
        <v>45210</v>
      </c>
      <c r="R5" s="64">
        <v>45273</v>
      </c>
      <c r="S5" s="58">
        <v>1</v>
      </c>
      <c r="T5" s="7" t="s">
        <v>46</v>
      </c>
      <c r="U5" s="16">
        <v>7072.5</v>
      </c>
      <c r="V5" s="48">
        <v>125</v>
      </c>
      <c r="W5" s="48">
        <f>ROUND(33*SUM(N5:N7),2)</f>
        <v>1829.52</v>
      </c>
      <c r="X5" s="48">
        <v>88</v>
      </c>
      <c r="Y5" s="11">
        <v>0</v>
      </c>
      <c r="Z5" s="7">
        <v>0</v>
      </c>
      <c r="AA5" s="48">
        <v>13300</v>
      </c>
      <c r="AB5" s="7">
        <v>0</v>
      </c>
      <c r="AC5" s="48">
        <v>135</v>
      </c>
      <c r="AD5" s="49">
        <f>SUM(U5:AC7)</f>
        <v>26304.010000000002</v>
      </c>
      <c r="AE5" s="45">
        <v>45279</v>
      </c>
      <c r="AF5" s="39">
        <v>12386.68</v>
      </c>
      <c r="AG5" s="45">
        <v>45279</v>
      </c>
      <c r="AH5" s="39">
        <f>+ROUND(AD5*AF5,2)</f>
        <v>325819354.58999997</v>
      </c>
      <c r="AI5" s="42" t="s">
        <v>36</v>
      </c>
    </row>
    <row r="6" spans="1:35" s="36" customFormat="1" ht="19.2" customHeight="1" x14ac:dyDescent="0.3">
      <c r="A6" s="43"/>
      <c r="B6" s="43"/>
      <c r="C6" s="55"/>
      <c r="D6" s="56"/>
      <c r="E6" s="7" t="s">
        <v>47</v>
      </c>
      <c r="F6" s="57"/>
      <c r="G6" s="58"/>
      <c r="H6" s="59"/>
      <c r="I6" s="56"/>
      <c r="J6" s="60"/>
      <c r="K6" s="61"/>
      <c r="L6" s="62"/>
      <c r="M6" s="63"/>
      <c r="N6" s="8">
        <v>7.25</v>
      </c>
      <c r="O6" s="8">
        <v>829</v>
      </c>
      <c r="P6" s="9">
        <f>IF(N6*333.33&gt;O6,N6*333.33,O6)</f>
        <v>2416.6424999999999</v>
      </c>
      <c r="Q6" s="10">
        <v>45213</v>
      </c>
      <c r="R6" s="64"/>
      <c r="S6" s="58"/>
      <c r="T6" s="7" t="s">
        <v>46</v>
      </c>
      <c r="U6" s="16">
        <v>2415</v>
      </c>
      <c r="V6" s="48"/>
      <c r="W6" s="48"/>
      <c r="X6" s="48"/>
      <c r="Y6" s="11">
        <v>0</v>
      </c>
      <c r="Z6" s="7">
        <v>0</v>
      </c>
      <c r="AA6" s="48"/>
      <c r="AB6" s="7">
        <v>0</v>
      </c>
      <c r="AC6" s="48"/>
      <c r="AD6" s="49"/>
      <c r="AE6" s="46"/>
      <c r="AF6" s="40"/>
      <c r="AG6" s="46"/>
      <c r="AH6" s="40"/>
      <c r="AI6" s="43"/>
    </row>
    <row r="7" spans="1:35" s="36" customFormat="1" ht="19.2" customHeight="1" x14ac:dyDescent="0.3">
      <c r="A7" s="44"/>
      <c r="B7" s="44"/>
      <c r="C7" s="55"/>
      <c r="D7" s="56"/>
      <c r="E7" s="7" t="s">
        <v>48</v>
      </c>
      <c r="F7" s="57"/>
      <c r="G7" s="58"/>
      <c r="H7" s="59"/>
      <c r="I7" s="56"/>
      <c r="J7" s="12" t="s">
        <v>49</v>
      </c>
      <c r="K7" s="13" t="s">
        <v>50</v>
      </c>
      <c r="L7" s="14">
        <v>374205</v>
      </c>
      <c r="M7" s="15">
        <v>4480</v>
      </c>
      <c r="N7" s="8">
        <v>6.18</v>
      </c>
      <c r="O7" s="8">
        <v>483</v>
      </c>
      <c r="P7" s="9">
        <f t="shared" ref="P7" si="1">IF(N7*333.33&gt;O7,N7*333.33,O7)</f>
        <v>2059.9793999999997</v>
      </c>
      <c r="Q7" s="10">
        <v>45214</v>
      </c>
      <c r="R7" s="64"/>
      <c r="S7" s="58"/>
      <c r="T7" s="7">
        <v>0.65</v>
      </c>
      <c r="U7" s="16">
        <f>ROUND(T7*P7,2)</f>
        <v>1338.99</v>
      </c>
      <c r="V7" s="48"/>
      <c r="W7" s="48"/>
      <c r="X7" s="48"/>
      <c r="Y7" s="11">
        <v>0</v>
      </c>
      <c r="Z7" s="7">
        <v>0</v>
      </c>
      <c r="AA7" s="48"/>
      <c r="AB7" s="7">
        <v>0</v>
      </c>
      <c r="AC7" s="48"/>
      <c r="AD7" s="49"/>
      <c r="AE7" s="47"/>
      <c r="AF7" s="41"/>
      <c r="AG7" s="47"/>
      <c r="AH7" s="41"/>
      <c r="AI7" s="44"/>
    </row>
    <row r="8" spans="1:35" s="33" customFormat="1" ht="19.2" customHeight="1" x14ac:dyDescent="0.3">
      <c r="A8" s="18"/>
      <c r="B8" s="18"/>
      <c r="C8" s="19"/>
      <c r="D8" s="19"/>
      <c r="E8" s="20"/>
      <c r="F8" s="20"/>
      <c r="G8" s="17"/>
      <c r="H8" s="21"/>
      <c r="I8" s="19"/>
      <c r="J8" s="22"/>
      <c r="K8" s="23"/>
      <c r="L8" s="22"/>
      <c r="M8" s="24"/>
      <c r="N8" s="25"/>
      <c r="O8" s="25"/>
      <c r="P8" s="26"/>
      <c r="Q8" s="27"/>
      <c r="R8" s="28"/>
      <c r="S8" s="17"/>
      <c r="T8" s="29"/>
      <c r="U8" s="30"/>
      <c r="V8" s="31"/>
      <c r="W8" s="31"/>
      <c r="X8" s="31"/>
      <c r="Y8" s="31"/>
      <c r="Z8" s="31"/>
      <c r="AA8" s="31"/>
      <c r="AB8" s="31"/>
      <c r="AC8" s="31"/>
      <c r="AD8" s="18"/>
      <c r="AE8" s="32"/>
      <c r="AF8" s="18"/>
      <c r="AG8" s="32"/>
      <c r="AH8" s="18"/>
      <c r="AI8" s="18"/>
    </row>
  </sheetData>
  <sheetProtection formatCells="0" formatColumns="0" formatRows="0" insertColumns="0" insertRows="0" insertHyperlinks="0" deleteColumns="0" deleteRows="0" sort="0" autoFilter="0" pivotTables="0"/>
  <mergeCells count="28">
    <mergeCell ref="A1:C1"/>
    <mergeCell ref="D1:H1"/>
    <mergeCell ref="I1:AI1"/>
    <mergeCell ref="C5:C7"/>
    <mergeCell ref="D5:D7"/>
    <mergeCell ref="F5:F7"/>
    <mergeCell ref="G5:G7"/>
    <mergeCell ref="H5:H7"/>
    <mergeCell ref="I5:I7"/>
    <mergeCell ref="J5:J6"/>
    <mergeCell ref="K5:K6"/>
    <mergeCell ref="L5:L6"/>
    <mergeCell ref="M5:M6"/>
    <mergeCell ref="R5:R7"/>
    <mergeCell ref="S5:S7"/>
    <mergeCell ref="V5:V7"/>
    <mergeCell ref="AH5:AH7"/>
    <mergeCell ref="AI5:AI7"/>
    <mergeCell ref="B5:B7"/>
    <mergeCell ref="A5:A7"/>
    <mergeCell ref="AE5:AE7"/>
    <mergeCell ref="AF5:AF7"/>
    <mergeCell ref="AG5:AG7"/>
    <mergeCell ref="W5:W7"/>
    <mergeCell ref="X5:X7"/>
    <mergeCell ref="AC5:AC7"/>
    <mergeCell ref="AA5:AA7"/>
    <mergeCell ref="AD5:AD7"/>
  </mergeCells>
  <conditionalFormatting sqref="U8">
    <cfRule type="duplicateValues" dxfId="14" priority="15"/>
  </conditionalFormatting>
  <conditionalFormatting sqref="M8">
    <cfRule type="duplicateValues" dxfId="13" priority="14"/>
  </conditionalFormatting>
  <conditionalFormatting sqref="N8">
    <cfRule type="duplicateValues" dxfId="12" priority="13"/>
  </conditionalFormatting>
  <conditionalFormatting sqref="O8">
    <cfRule type="duplicateValues" dxfId="11" priority="12"/>
  </conditionalFormatting>
  <conditionalFormatting sqref="L7">
    <cfRule type="duplicateValues" dxfId="10" priority="1"/>
  </conditionalFormatting>
  <conditionalFormatting sqref="L7">
    <cfRule type="duplicateValues" dxfId="9" priority="2"/>
  </conditionalFormatting>
  <conditionalFormatting sqref="L7">
    <cfRule type="duplicateValues" dxfId="8" priority="3"/>
  </conditionalFormatting>
  <conditionalFormatting sqref="L7">
    <cfRule type="duplicateValues" dxfId="7" priority="4"/>
  </conditionalFormatting>
  <conditionalFormatting sqref="L7">
    <cfRule type="duplicateValues" dxfId="6" priority="5"/>
  </conditionalFormatting>
  <conditionalFormatting sqref="L7">
    <cfRule type="duplicateValues" dxfId="5" priority="6"/>
  </conditionalFormatting>
  <conditionalFormatting sqref="L7">
    <cfRule type="duplicateValues" dxfId="4" priority="7"/>
  </conditionalFormatting>
  <conditionalFormatting sqref="L7">
    <cfRule type="duplicateValues" dxfId="3" priority="8"/>
  </conditionalFormatting>
  <conditionalFormatting sqref="L7">
    <cfRule type="duplicateValues" dxfId="2" priority="9"/>
  </conditionalFormatting>
  <conditionalFormatting sqref="L7">
    <cfRule type="duplicateValues" dxfId="1" priority="10"/>
  </conditionalFormatting>
  <conditionalFormatting sqref="L7">
    <cfRule type="duplicateValues" dxfId="0" priority="1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46F5-107E-4C42-9805-0F894FDE4A33}">
  <sheetPr>
    <tabColor rgb="FF00B050"/>
  </sheetPr>
  <dimension ref="A1"/>
  <sheetViews>
    <sheetView zoomScale="120" zoomScaleNormal="120" workbookViewId="0">
      <selection activeCell="L91" sqref="L9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Подтв.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Temurmalik Bafoev</cp:lastModifiedBy>
  <dcterms:created xsi:type="dcterms:W3CDTF">2023-01-18T12:40:31Z</dcterms:created>
  <dcterms:modified xsi:type="dcterms:W3CDTF">2023-12-21T13:41:54Z</dcterms:modified>
</cp:coreProperties>
</file>