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.bafoev\Desktop\"/>
    </mc:Choice>
  </mc:AlternateContent>
  <xr:revisionPtr revIDLastSave="0" documentId="13_ncr:1_{866E3C4D-BEB3-4C35-B1C9-1B58824358E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акт" sheetId="1" r:id="rId1"/>
    <sheet name="Подтв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1" l="1"/>
  <c r="AG4" i="1"/>
  <c r="AF4" i="1"/>
  <c r="AE4" i="1"/>
  <c r="P11" i="1"/>
  <c r="U11" i="1" s="1"/>
  <c r="P10" i="1"/>
  <c r="U10" i="1" s="1"/>
  <c r="P9" i="1"/>
  <c r="U9" i="1" s="1"/>
  <c r="P8" i="1"/>
  <c r="U8" i="1" s="1"/>
  <c r="U7" i="1"/>
  <c r="P7" i="1"/>
  <c r="P6" i="1"/>
  <c r="U6" i="1" s="1"/>
  <c r="P5" i="1"/>
  <c r="AH4" i="1" l="1"/>
  <c r="A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Adelya Muminova</author>
  </authors>
  <commentList>
    <comment ref="U5" authorId="0" shapeId="0" xr:uid="{DE7089DA-B342-4760-85AA-6FC67C3BFDB4}">
      <text>
        <r>
          <rPr>
            <b/>
            <sz val="14"/>
            <color indexed="81"/>
            <rFont val="Tahoma"/>
            <family val="2"/>
            <charset val="204"/>
          </rPr>
          <t>Adelya Muminova:</t>
        </r>
        <r>
          <rPr>
            <sz val="14"/>
            <color indexed="81"/>
            <rFont val="Tahoma"/>
            <family val="2"/>
            <charset val="204"/>
          </rPr>
          <t xml:space="preserve">
3536,25 TCNU1876816 CNT-HTM-5AR424US</t>
        </r>
      </text>
    </comment>
  </commentList>
</comments>
</file>

<file path=xl/sharedStrings.xml><?xml version="1.0" encoding="utf-8"?>
<sst xmlns="http://schemas.openxmlformats.org/spreadsheetml/2006/main" count="67" uniqueCount="57">
  <si>
    <t>#</t>
  </si>
  <si>
    <t>Carrier-Перевозчик</t>
  </si>
  <si>
    <t>Summa</t>
  </si>
  <si>
    <t>Route-Маршрут</t>
  </si>
  <si>
    <t>Delivery terms / Условия поставки</t>
  </si>
  <si>
    <t>Origin City</t>
  </si>
  <si>
    <t>MBL No</t>
  </si>
  <si>
    <t>Container №-№ КОНТЕЙНЕРА</t>
  </si>
  <si>
    <t>Container type-Тип контейнера</t>
  </si>
  <si>
    <t>Name of Goods - Наименование товаров</t>
  </si>
  <si>
    <t>CMR no. - Номер CMR</t>
  </si>
  <si>
    <t>Supplier name - Наименование отправителя</t>
  </si>
  <si>
    <t>Supplier Invoice No. - № Инвойса Поставщика</t>
  </si>
  <si>
    <t>Supplier Invoice amount - Сумма инвойса Поставщика (USD)</t>
  </si>
  <si>
    <t>CBM</t>
  </si>
  <si>
    <t>Gross Weight  (kg) - вес-брутто(кг)</t>
  </si>
  <si>
    <t>WM (kg) - объемный вес (кг)</t>
  </si>
  <si>
    <t>The date of Carriage Acceptance - Дата принятия к перевозке</t>
  </si>
  <si>
    <t>Date of arrival to Asaka - Дата прибытия в Асака</t>
  </si>
  <si>
    <t>Q-ty of trucks - Кол-во а-м</t>
  </si>
  <si>
    <t>Pick up Rate - Тариф (USD)</t>
  </si>
  <si>
    <t>Pick up Amount - Стоимость перевозки  (USD)</t>
  </si>
  <si>
    <t>(Freight Forwarding Fee) (USD)-Экспедирование</t>
  </si>
  <si>
    <t>(Consolidation services) (USD) - Консолидация</t>
  </si>
  <si>
    <t>Block &amp; Brace Material (USD) - Жесткая упаковка груза</t>
  </si>
  <si>
    <t>Export Customs Clearance (USD) - Таможенное оформление</t>
  </si>
  <si>
    <t>Export Transit Declaration from Canada (USD) - Экспортная транзитная декларация из Канады</t>
  </si>
  <si>
    <t>Transportation from Romulus, USA to Asaka (USD)-Перевозка от Romulus, USA до Asaka (USD)</t>
  </si>
  <si>
    <t>Total amount - Общая стоимость (USD)</t>
  </si>
  <si>
    <t>Date of signing the  act - Дата подписания акта</t>
  </si>
  <si>
    <t>Central Bank - Курс ЦБ</t>
  </si>
  <si>
    <t>Total amount in sum equivalent - Общая суммовом эквиваленте</t>
  </si>
  <si>
    <t>Carrier invoice  num.№ - Инвойс перевозчика</t>
  </si>
  <si>
    <t>Сustoms inspection/ Таможенный досмотр</t>
  </si>
  <si>
    <t>Взвешивание</t>
  </si>
  <si>
    <t>Date of Central Bank rate-Дата Курс ЦБ</t>
  </si>
  <si>
    <t>Chicago/Romulus-Asaka (via Hamburg)</t>
  </si>
  <si>
    <t>D-D</t>
  </si>
  <si>
    <t>DEL RIO</t>
  </si>
  <si>
    <t>HLCUBSC2310BIGA0</t>
  </si>
  <si>
    <t>FANU1988334</t>
  </si>
  <si>
    <t>40HC</t>
  </si>
  <si>
    <t>autoparts, DG</t>
  </si>
  <si>
    <t>0001</t>
  </si>
  <si>
    <t>GENERAL MOTORS OVERSEAS DISTRIBUTION LLC</t>
  </si>
  <si>
    <t>FTL</t>
  </si>
  <si>
    <t>EL PASO</t>
  </si>
  <si>
    <t>PIEDMONT</t>
  </si>
  <si>
    <t>NOGALES</t>
  </si>
  <si>
    <t>GRAND RAPIDS</t>
  </si>
  <si>
    <t>0002</t>
  </si>
  <si>
    <t>GRAND RAPIDS LABLE COMPANY</t>
  </si>
  <si>
    <t>WESTMINSTER</t>
  </si>
  <si>
    <t>0003</t>
  </si>
  <si>
    <t>ITW EF&amp;C US</t>
  </si>
  <si>
    <t>CNT-HTM-8AR424US</t>
  </si>
  <si>
    <t>CENTRUM AVIATION FZCO( №UZL UZA 01 FI)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</si>
</sst>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theme="0"/>
      <name val="Consolas"/>
      <family val="3"/>
      <charset val="204"/>
    </font>
    <font>
      <sz val="48"/>
      <color theme="0"/>
      <name val="Calibri"/>
      <family val="2"/>
      <charset val="204"/>
      <scheme val="minor"/>
    </font>
    <font>
      <sz val="36"/>
      <color theme="0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1"/>
      <color theme="0"/>
      <name val="Consolas"/>
      <family val="3"/>
      <charset val="204"/>
    </font>
    <font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14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3" fontId="13" fillId="0" borderId="0" applyFon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2" fontId="9" fillId="0" borderId="1" xfId="1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43" fontId="5" fillId="3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2" fontId="9" fillId="0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/>
    </xf>
    <xf numFmtId="43" fontId="8" fillId="0" borderId="1" xfId="2" applyFont="1" applyFill="1" applyBorder="1" applyAlignment="1" applyProtection="1">
      <alignment horizontal="center" vertical="center"/>
      <protection locked="0"/>
    </xf>
    <xf numFmtId="164" fontId="8" fillId="0" borderId="5" xfId="0" applyNumberFormat="1" applyFont="1" applyFill="1" applyBorder="1" applyAlignment="1" applyProtection="1">
      <alignment horizontal="center" vertical="center"/>
      <protection locked="0"/>
    </xf>
    <xf numFmtId="43" fontId="8" fillId="0" borderId="5" xfId="2" applyFont="1" applyFill="1" applyBorder="1" applyAlignment="1" applyProtection="1">
      <alignment horizontal="center" vertical="center"/>
      <protection locked="0"/>
    </xf>
    <xf numFmtId="0" fontId="8" fillId="0" borderId="5" xfId="0" applyFont="1" applyFill="1" applyBorder="1" applyAlignment="1" applyProtection="1">
      <alignment horizontal="center" vertical="center"/>
      <protection locked="0"/>
    </xf>
    <xf numFmtId="164" fontId="8" fillId="0" borderId="6" xfId="0" applyNumberFormat="1" applyFont="1" applyFill="1" applyBorder="1" applyAlignment="1" applyProtection="1">
      <alignment horizontal="center" vertical="center"/>
      <protection locked="0"/>
    </xf>
    <xf numFmtId="43" fontId="8" fillId="0" borderId="6" xfId="2" applyFont="1" applyFill="1" applyBorder="1" applyAlignment="1" applyProtection="1">
      <alignment horizontal="center" vertical="center"/>
      <protection locked="0"/>
    </xf>
    <xf numFmtId="0" fontId="8" fillId="0" borderId="6" xfId="0" applyFont="1" applyFill="1" applyBorder="1" applyAlignment="1" applyProtection="1">
      <alignment horizontal="center" vertical="center"/>
      <protection locked="0"/>
    </xf>
    <xf numFmtId="164" fontId="8" fillId="0" borderId="7" xfId="0" applyNumberFormat="1" applyFont="1" applyFill="1" applyBorder="1" applyAlignment="1" applyProtection="1">
      <alignment horizontal="center" vertical="center"/>
      <protection locked="0"/>
    </xf>
    <xf numFmtId="43" fontId="8" fillId="0" borderId="7" xfId="2" applyFont="1" applyFill="1" applyBorder="1" applyAlignment="1" applyProtection="1">
      <alignment horizontal="center" vertical="center"/>
      <protection locked="0"/>
    </xf>
    <xf numFmtId="0" fontId="8" fillId="0" borderId="7" xfId="0" applyFont="1" applyFill="1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 2" xfId="1" xr:uid="{57F86E38-5C14-4520-B714-25D0E797F84D}"/>
    <cellStyle name="Финансовый" xfId="2" builtinId="3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0</xdr:row>
      <xdr:rowOff>0</xdr:rowOff>
    </xdr:from>
    <xdr:ext cx="28571" cy="9524"/>
    <xdr:pic>
      <xdr:nvPicPr>
        <xdr:cNvPr id="2" name="Рисунок 1">
          <a:extLst>
            <a:ext uri="{FF2B5EF4-FFF2-40B4-BE49-F238E27FC236}">
              <a16:creationId xmlns:a16="http://schemas.microsoft.com/office/drawing/2014/main" id="{83308C9F-BC48-4A95-8C1C-C3335CB3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0" y="0"/>
          <a:ext cx="28571" cy="9524"/>
        </a:xfrm>
        <a:prstGeom prst="rect">
          <a:avLst/>
        </a:prstGeom>
      </xdr:spPr>
    </xdr:pic>
    <xdr:clientData/>
  </xdr:oneCellAnchor>
  <xdr:oneCellAnchor>
    <xdr:from>
      <xdr:col>18</xdr:col>
      <xdr:colOff>419100</xdr:colOff>
      <xdr:row>0</xdr:row>
      <xdr:rowOff>0</xdr:rowOff>
    </xdr:from>
    <xdr:ext cx="5504762" cy="7647619"/>
    <xdr:pic>
      <xdr:nvPicPr>
        <xdr:cNvPr id="3" name="Рисунок 2">
          <a:extLst>
            <a:ext uri="{FF2B5EF4-FFF2-40B4-BE49-F238E27FC236}">
              <a16:creationId xmlns:a16="http://schemas.microsoft.com/office/drawing/2014/main" id="{69DFDD59-2017-4221-8DA5-7972ED540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91900" y="0"/>
          <a:ext cx="5504762" cy="7647619"/>
        </a:xfrm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0</xdr:rowOff>
    </xdr:from>
    <xdr:ext cx="5676190" cy="7638095"/>
    <xdr:pic>
      <xdr:nvPicPr>
        <xdr:cNvPr id="4" name="Рисунок 3">
          <a:extLst>
            <a:ext uri="{FF2B5EF4-FFF2-40B4-BE49-F238E27FC236}">
              <a16:creationId xmlns:a16="http://schemas.microsoft.com/office/drawing/2014/main" id="{8638C48E-A830-4BA2-B45A-D90B30F9F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" y="0"/>
          <a:ext cx="5676190" cy="7638095"/>
        </a:xfrm>
        <a:prstGeom prst="rect">
          <a:avLst/>
        </a:prstGeom>
      </xdr:spPr>
    </xdr:pic>
    <xdr:clientData/>
  </xdr:oneCellAnchor>
  <xdr:oneCellAnchor>
    <xdr:from>
      <xdr:col>9</xdr:col>
      <xdr:colOff>257175</xdr:colOff>
      <xdr:row>0</xdr:row>
      <xdr:rowOff>0</xdr:rowOff>
    </xdr:from>
    <xdr:ext cx="5590476" cy="7619048"/>
    <xdr:pic>
      <xdr:nvPicPr>
        <xdr:cNvPr id="5" name="Рисунок 4">
          <a:extLst>
            <a:ext uri="{FF2B5EF4-FFF2-40B4-BE49-F238E27FC236}">
              <a16:creationId xmlns:a16="http://schemas.microsoft.com/office/drawing/2014/main" id="{E96F13AD-DD06-490A-A3F4-6602FAA4A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41670" y="0"/>
          <a:ext cx="5590476" cy="761904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40</xdr:row>
      <xdr:rowOff>0</xdr:rowOff>
    </xdr:from>
    <xdr:ext cx="5895238" cy="8342857"/>
    <xdr:pic>
      <xdr:nvPicPr>
        <xdr:cNvPr id="6" name="Рисунок 5">
          <a:extLst>
            <a:ext uri="{FF2B5EF4-FFF2-40B4-BE49-F238E27FC236}">
              <a16:creationId xmlns:a16="http://schemas.microsoft.com/office/drawing/2014/main" id="{A200AB5B-4027-4218-BF68-A56D5DAA2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39000"/>
          <a:ext cx="5895238" cy="8342857"/>
        </a:xfrm>
        <a:prstGeom prst="rect">
          <a:avLst/>
        </a:prstGeom>
      </xdr:spPr>
    </xdr:pic>
    <xdr:clientData/>
  </xdr:oneCellAnchor>
  <xdr:oneCellAnchor>
    <xdr:from>
      <xdr:col>9</xdr:col>
      <xdr:colOff>542925</xdr:colOff>
      <xdr:row>39</xdr:row>
      <xdr:rowOff>180975</xdr:rowOff>
    </xdr:from>
    <xdr:ext cx="11866667" cy="8390476"/>
    <xdr:pic>
      <xdr:nvPicPr>
        <xdr:cNvPr id="7" name="Рисунок 6">
          <a:extLst>
            <a:ext uri="{FF2B5EF4-FFF2-40B4-BE49-F238E27FC236}">
              <a16:creationId xmlns:a16="http://schemas.microsoft.com/office/drawing/2014/main" id="{F692D8EF-E321-4E9F-AEBA-816853A64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31230" y="7237095"/>
          <a:ext cx="11866667" cy="8390476"/>
        </a:xfrm>
        <a:prstGeom prst="rect">
          <a:avLst/>
        </a:prstGeom>
      </xdr:spPr>
    </xdr:pic>
    <xdr:clientData/>
  </xdr:oneCellAnchor>
  <xdr:oneCellAnchor>
    <xdr:from>
      <xdr:col>30</xdr:col>
      <xdr:colOff>0</xdr:colOff>
      <xdr:row>40</xdr:row>
      <xdr:rowOff>0</xdr:rowOff>
    </xdr:from>
    <xdr:ext cx="5895238" cy="8342857"/>
    <xdr:pic>
      <xdr:nvPicPr>
        <xdr:cNvPr id="8" name="Рисунок 7">
          <a:extLst>
            <a:ext uri="{FF2B5EF4-FFF2-40B4-BE49-F238E27FC236}">
              <a16:creationId xmlns:a16="http://schemas.microsoft.com/office/drawing/2014/main" id="{67849566-F2A8-4A71-A24B-4409F6D75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0" y="7239000"/>
          <a:ext cx="5895238" cy="834285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85</xdr:row>
      <xdr:rowOff>0</xdr:rowOff>
    </xdr:from>
    <xdr:ext cx="6482255" cy="8342857"/>
    <xdr:pic>
      <xdr:nvPicPr>
        <xdr:cNvPr id="9" name="Рисунок 8">
          <a:extLst>
            <a:ext uri="{FF2B5EF4-FFF2-40B4-BE49-F238E27FC236}">
              <a16:creationId xmlns:a16="http://schemas.microsoft.com/office/drawing/2014/main" id="{AE1E9AE2-7B59-4B02-B9D3-4094D4E8A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382875"/>
          <a:ext cx="6482255" cy="8342857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85</xdr:row>
      <xdr:rowOff>0</xdr:rowOff>
    </xdr:from>
    <xdr:ext cx="6482255" cy="8342857"/>
    <xdr:pic>
      <xdr:nvPicPr>
        <xdr:cNvPr id="10" name="Рисунок 9">
          <a:extLst>
            <a:ext uri="{FF2B5EF4-FFF2-40B4-BE49-F238E27FC236}">
              <a16:creationId xmlns:a16="http://schemas.microsoft.com/office/drawing/2014/main" id="{81DDEEDB-783F-4471-A36B-8E867BBD4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5382875"/>
          <a:ext cx="6482255" cy="8342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"/>
  <sheetViews>
    <sheetView tabSelected="1" zoomScale="70" zoomScaleNormal="70" workbookViewId="0">
      <selection activeCell="AC5" sqref="U5:AC11"/>
    </sheetView>
  </sheetViews>
  <sheetFormatPr defaultColWidth="0" defaultRowHeight="14.4" x14ac:dyDescent="0.3"/>
  <cols>
    <col min="1" max="1" width="9" style="23" bestFit="1" customWidth="1"/>
    <col min="2" max="2" width="47.88671875" style="23" bestFit="1" customWidth="1"/>
    <col min="3" max="3" width="51.21875" style="23" bestFit="1" customWidth="1"/>
    <col min="4" max="4" width="13.33203125" style="23" bestFit="1" customWidth="1"/>
    <col min="5" max="5" width="20.109375" style="23" bestFit="1" customWidth="1"/>
    <col min="6" max="6" width="28.44140625" style="23" bestFit="1" customWidth="1"/>
    <col min="7" max="7" width="21.21875" style="23" bestFit="1" customWidth="1"/>
    <col min="8" max="8" width="12.33203125" style="23" bestFit="1" customWidth="1"/>
    <col min="9" max="9" width="19" style="23" bestFit="1" customWidth="1"/>
    <col min="10" max="10" width="10.109375" style="23" bestFit="1" customWidth="1"/>
    <col min="11" max="11" width="59" style="23" bestFit="1" customWidth="1"/>
    <col min="12" max="12" width="21.21875" style="23" bestFit="1" customWidth="1"/>
    <col min="13" max="13" width="19.5546875" style="23" bestFit="1" customWidth="1"/>
    <col min="14" max="14" width="9.5546875" style="23" bestFit="1" customWidth="1"/>
    <col min="15" max="15" width="13.44140625" style="23" bestFit="1" customWidth="1"/>
    <col min="16" max="16" width="15.109375" style="23" bestFit="1" customWidth="1"/>
    <col min="17" max="17" width="30.44140625" style="24" bestFit="1" customWidth="1"/>
    <col min="18" max="18" width="17.33203125" style="24" bestFit="1" customWidth="1"/>
    <col min="19" max="20" width="15.5546875" style="23" bestFit="1" customWidth="1"/>
    <col min="21" max="21" width="12.88671875" style="23" bestFit="1" customWidth="1"/>
    <col min="22" max="22" width="15.5546875" style="23" bestFit="1" customWidth="1"/>
    <col min="23" max="23" width="17.88671875" style="23" bestFit="1" customWidth="1"/>
    <col min="24" max="24" width="11.21875" style="23" bestFit="1" customWidth="1"/>
    <col min="25" max="25" width="13.44140625" style="23" bestFit="1" customWidth="1"/>
    <col min="26" max="26" width="21.21875" style="23" bestFit="1" customWidth="1"/>
    <col min="27" max="27" width="18.44140625" style="23" bestFit="1" customWidth="1"/>
    <col min="28" max="28" width="12.44140625" style="23" bestFit="1" customWidth="1"/>
    <col min="29" max="29" width="12.88671875" style="23" bestFit="1" customWidth="1"/>
    <col min="30" max="30" width="14.5546875" style="23" bestFit="1" customWidth="1"/>
    <col min="31" max="31" width="14.109375" style="24" bestFit="1" customWidth="1"/>
    <col min="32" max="32" width="15.5546875" style="23" bestFit="1" customWidth="1"/>
    <col min="33" max="33" width="13.6640625" style="24" bestFit="1" customWidth="1"/>
    <col min="34" max="34" width="22.77734375" style="23" customWidth="1"/>
    <col min="35" max="35" width="25" style="23" customWidth="1"/>
    <col min="36" max="16384" width="9.109375" style="21" hidden="1"/>
  </cols>
  <sheetData>
    <row r="1" spans="1:35" ht="61.2" x14ac:dyDescent="0.3">
      <c r="A1" s="26">
        <v>521</v>
      </c>
      <c r="B1" s="26"/>
      <c r="C1" s="26"/>
      <c r="D1" s="27" t="s">
        <v>55</v>
      </c>
      <c r="E1" s="27"/>
      <c r="F1" s="27"/>
      <c r="G1" s="27"/>
      <c r="H1" s="27"/>
      <c r="I1" s="28" t="s">
        <v>55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30"/>
    </row>
    <row r="2" spans="1:35" x14ac:dyDescent="0.3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>
        <v>24</v>
      </c>
      <c r="Y2" s="3">
        <v>25</v>
      </c>
      <c r="Z2" s="3">
        <v>26</v>
      </c>
      <c r="AA2" s="3">
        <v>27</v>
      </c>
      <c r="AB2" s="3">
        <v>28</v>
      </c>
      <c r="AC2" s="3">
        <v>29</v>
      </c>
      <c r="AD2" s="3">
        <v>30</v>
      </c>
      <c r="AE2" s="3">
        <v>31</v>
      </c>
      <c r="AF2" s="3">
        <v>32</v>
      </c>
      <c r="AG2" s="3">
        <v>33</v>
      </c>
      <c r="AH2" s="3">
        <v>34</v>
      </c>
      <c r="AI2" s="3">
        <v>35</v>
      </c>
    </row>
    <row r="3" spans="1:35" ht="100.8" x14ac:dyDescent="0.3">
      <c r="A3" s="1" t="s">
        <v>0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1" t="s">
        <v>33</v>
      </c>
      <c r="AC3" s="1" t="s">
        <v>34</v>
      </c>
      <c r="AD3" s="6" t="s">
        <v>28</v>
      </c>
      <c r="AE3" s="6" t="s">
        <v>29</v>
      </c>
      <c r="AF3" s="6" t="s">
        <v>30</v>
      </c>
      <c r="AG3" s="1" t="s">
        <v>35</v>
      </c>
      <c r="AH3" s="6" t="s">
        <v>31</v>
      </c>
      <c r="AI3" s="6" t="s">
        <v>32</v>
      </c>
    </row>
    <row r="4" spans="1:35" x14ac:dyDescent="0.3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19">
        <f>SUM(AD5:AD1048576)</f>
        <v>31069.67</v>
      </c>
      <c r="AE4" s="18">
        <f>+AE5</f>
        <v>45308</v>
      </c>
      <c r="AF4" s="19">
        <f>+AF5</f>
        <v>12415.05</v>
      </c>
      <c r="AG4" s="18">
        <f>+AG5</f>
        <v>45308</v>
      </c>
      <c r="AH4" s="19">
        <f>SUM(AH5:AH1048576)</f>
        <v>385731506.52999997</v>
      </c>
      <c r="AI4" s="5"/>
    </row>
    <row r="5" spans="1:35" s="22" customFormat="1" ht="18" x14ac:dyDescent="0.3">
      <c r="A5" s="20">
        <v>1</v>
      </c>
      <c r="B5" s="20" t="s">
        <v>56</v>
      </c>
      <c r="C5" s="31" t="s">
        <v>36</v>
      </c>
      <c r="D5" s="32" t="s">
        <v>37</v>
      </c>
      <c r="E5" s="7" t="s">
        <v>38</v>
      </c>
      <c r="F5" s="33" t="s">
        <v>39</v>
      </c>
      <c r="G5" s="34" t="s">
        <v>40</v>
      </c>
      <c r="H5" s="35" t="s">
        <v>41</v>
      </c>
      <c r="I5" s="32" t="s">
        <v>42</v>
      </c>
      <c r="J5" s="36" t="s">
        <v>43</v>
      </c>
      <c r="K5" s="37" t="s">
        <v>44</v>
      </c>
      <c r="L5" s="38" t="s">
        <v>40</v>
      </c>
      <c r="M5" s="39">
        <v>575904.6</v>
      </c>
      <c r="N5" s="8">
        <v>32.15</v>
      </c>
      <c r="O5" s="8">
        <v>2826</v>
      </c>
      <c r="P5" s="9">
        <f>IF(N5*333.33&gt;O5,N5*333.33,O5)</f>
        <v>10716.559499999999</v>
      </c>
      <c r="Q5" s="10">
        <v>45210</v>
      </c>
      <c r="R5" s="40">
        <v>45306</v>
      </c>
      <c r="S5" s="34">
        <v>1</v>
      </c>
      <c r="T5" s="7" t="s">
        <v>45</v>
      </c>
      <c r="U5" s="11">
        <v>3536.25</v>
      </c>
      <c r="V5" s="25">
        <v>125</v>
      </c>
      <c r="W5" s="25">
        <v>1767.81</v>
      </c>
      <c r="X5" s="25">
        <v>88</v>
      </c>
      <c r="Y5" s="12">
        <v>0</v>
      </c>
      <c r="Z5" s="7">
        <v>0</v>
      </c>
      <c r="AA5" s="25">
        <v>13300</v>
      </c>
      <c r="AB5" s="7">
        <v>0</v>
      </c>
      <c r="AC5" s="25">
        <v>135</v>
      </c>
      <c r="AD5" s="41">
        <v>31069.67</v>
      </c>
      <c r="AE5" s="42">
        <v>45308</v>
      </c>
      <c r="AF5" s="43">
        <v>12415.05</v>
      </c>
      <c r="AG5" s="42">
        <v>45308</v>
      </c>
      <c r="AH5" s="43">
        <f>+ROUND(AF5*AD5,2)</f>
        <v>385731506.52999997</v>
      </c>
      <c r="AI5" s="44" t="s">
        <v>55</v>
      </c>
    </row>
    <row r="6" spans="1:35" s="22" customFormat="1" ht="18" x14ac:dyDescent="0.3">
      <c r="A6" s="20">
        <v>2</v>
      </c>
      <c r="B6" s="20" t="s">
        <v>56</v>
      </c>
      <c r="C6" s="31"/>
      <c r="D6" s="32"/>
      <c r="E6" s="7" t="s">
        <v>46</v>
      </c>
      <c r="F6" s="33"/>
      <c r="G6" s="34"/>
      <c r="H6" s="35"/>
      <c r="I6" s="32"/>
      <c r="J6" s="36"/>
      <c r="K6" s="37"/>
      <c r="L6" s="38"/>
      <c r="M6" s="39"/>
      <c r="N6" s="8">
        <v>5.61</v>
      </c>
      <c r="O6" s="8">
        <v>1226</v>
      </c>
      <c r="P6" s="9">
        <f t="shared" ref="P6:P11" si="0">IF(N6*333.33&gt;O6,N6*333.33,O6)</f>
        <v>1869.9812999999999</v>
      </c>
      <c r="Q6" s="10">
        <v>45205</v>
      </c>
      <c r="R6" s="40"/>
      <c r="S6" s="34"/>
      <c r="T6" s="7">
        <v>2.1</v>
      </c>
      <c r="U6" s="11">
        <f>ROUND(T6*P6,2)</f>
        <v>3926.96</v>
      </c>
      <c r="V6" s="25"/>
      <c r="W6" s="25"/>
      <c r="X6" s="25"/>
      <c r="Y6" s="12">
        <v>0</v>
      </c>
      <c r="Z6" s="7">
        <v>0</v>
      </c>
      <c r="AA6" s="25"/>
      <c r="AB6" s="7">
        <v>0</v>
      </c>
      <c r="AC6" s="25"/>
      <c r="AD6" s="41"/>
      <c r="AE6" s="45"/>
      <c r="AF6" s="46"/>
      <c r="AG6" s="45"/>
      <c r="AH6" s="46"/>
      <c r="AI6" s="47"/>
    </row>
    <row r="7" spans="1:35" s="22" customFormat="1" ht="18" x14ac:dyDescent="0.3">
      <c r="A7" s="20">
        <v>3</v>
      </c>
      <c r="B7" s="20" t="s">
        <v>56</v>
      </c>
      <c r="C7" s="31"/>
      <c r="D7" s="32"/>
      <c r="E7" s="7" t="s">
        <v>46</v>
      </c>
      <c r="F7" s="33"/>
      <c r="G7" s="34"/>
      <c r="H7" s="35"/>
      <c r="I7" s="32"/>
      <c r="J7" s="36"/>
      <c r="K7" s="37"/>
      <c r="L7" s="38"/>
      <c r="M7" s="39"/>
      <c r="N7" s="8">
        <v>5.84</v>
      </c>
      <c r="O7" s="8">
        <v>1254</v>
      </c>
      <c r="P7" s="9">
        <f t="shared" si="0"/>
        <v>1946.6471999999999</v>
      </c>
      <c r="Q7" s="10">
        <v>45209</v>
      </c>
      <c r="R7" s="40"/>
      <c r="S7" s="34"/>
      <c r="T7" s="7">
        <v>2.1</v>
      </c>
      <c r="U7" s="11">
        <f>ROUND(T7*P7,2)</f>
        <v>4087.96</v>
      </c>
      <c r="V7" s="25"/>
      <c r="W7" s="25"/>
      <c r="X7" s="25"/>
      <c r="Y7" s="12">
        <v>0</v>
      </c>
      <c r="Z7" s="7">
        <v>0</v>
      </c>
      <c r="AA7" s="25"/>
      <c r="AB7" s="7">
        <v>0</v>
      </c>
      <c r="AC7" s="25"/>
      <c r="AD7" s="41"/>
      <c r="AE7" s="45"/>
      <c r="AF7" s="46"/>
      <c r="AG7" s="45"/>
      <c r="AH7" s="46"/>
      <c r="AI7" s="47"/>
    </row>
    <row r="8" spans="1:35" s="22" customFormat="1" ht="18" x14ac:dyDescent="0.3">
      <c r="A8" s="20">
        <v>4</v>
      </c>
      <c r="B8" s="20" t="s">
        <v>56</v>
      </c>
      <c r="C8" s="31"/>
      <c r="D8" s="32"/>
      <c r="E8" s="7" t="s">
        <v>47</v>
      </c>
      <c r="F8" s="33"/>
      <c r="G8" s="34"/>
      <c r="H8" s="35"/>
      <c r="I8" s="32"/>
      <c r="J8" s="36"/>
      <c r="K8" s="37"/>
      <c r="L8" s="38"/>
      <c r="M8" s="39"/>
      <c r="N8" s="8">
        <v>0.99</v>
      </c>
      <c r="O8" s="8">
        <v>177</v>
      </c>
      <c r="P8" s="9">
        <f t="shared" si="0"/>
        <v>329.99669999999998</v>
      </c>
      <c r="Q8" s="10">
        <v>45210</v>
      </c>
      <c r="R8" s="40"/>
      <c r="S8" s="34"/>
      <c r="T8" s="7">
        <v>2.08</v>
      </c>
      <c r="U8" s="11">
        <f t="shared" ref="U8" si="1">ROUND(T8*P8,2)</f>
        <v>686.39</v>
      </c>
      <c r="V8" s="25"/>
      <c r="W8" s="25"/>
      <c r="X8" s="25"/>
      <c r="Y8" s="12">
        <v>0</v>
      </c>
      <c r="Z8" s="7">
        <v>0</v>
      </c>
      <c r="AA8" s="25"/>
      <c r="AB8" s="7">
        <v>0</v>
      </c>
      <c r="AC8" s="25"/>
      <c r="AD8" s="41"/>
      <c r="AE8" s="45"/>
      <c r="AF8" s="46"/>
      <c r="AG8" s="45"/>
      <c r="AH8" s="46"/>
      <c r="AI8" s="47"/>
    </row>
    <row r="9" spans="1:35" s="22" customFormat="1" ht="18" x14ac:dyDescent="0.3">
      <c r="A9" s="20">
        <v>5</v>
      </c>
      <c r="B9" s="20" t="s">
        <v>56</v>
      </c>
      <c r="C9" s="31"/>
      <c r="D9" s="32"/>
      <c r="E9" s="7" t="s">
        <v>48</v>
      </c>
      <c r="F9" s="33"/>
      <c r="G9" s="34"/>
      <c r="H9" s="35"/>
      <c r="I9" s="32"/>
      <c r="J9" s="36"/>
      <c r="K9" s="37"/>
      <c r="L9" s="38"/>
      <c r="M9" s="39"/>
      <c r="N9" s="8">
        <v>2.42</v>
      </c>
      <c r="O9" s="8">
        <v>129</v>
      </c>
      <c r="P9" s="9">
        <f t="shared" si="0"/>
        <v>806.65859999999998</v>
      </c>
      <c r="Q9" s="10">
        <v>45213</v>
      </c>
      <c r="R9" s="40"/>
      <c r="S9" s="34"/>
      <c r="T9" s="7">
        <v>2.2799999999999998</v>
      </c>
      <c r="U9" s="11">
        <f>ROUND(T9*P9,2)</f>
        <v>1839.18</v>
      </c>
      <c r="V9" s="25"/>
      <c r="W9" s="25"/>
      <c r="X9" s="25"/>
      <c r="Y9" s="12">
        <v>0</v>
      </c>
      <c r="Z9" s="7">
        <v>0</v>
      </c>
      <c r="AA9" s="25"/>
      <c r="AB9" s="7">
        <v>0</v>
      </c>
      <c r="AC9" s="25"/>
      <c r="AD9" s="41"/>
      <c r="AE9" s="45"/>
      <c r="AF9" s="46"/>
      <c r="AG9" s="45"/>
      <c r="AH9" s="46"/>
      <c r="AI9" s="47"/>
    </row>
    <row r="10" spans="1:35" s="22" customFormat="1" ht="18" x14ac:dyDescent="0.3">
      <c r="A10" s="20">
        <v>6</v>
      </c>
      <c r="B10" s="20" t="s">
        <v>56</v>
      </c>
      <c r="C10" s="31"/>
      <c r="D10" s="32"/>
      <c r="E10" s="7" t="s">
        <v>49</v>
      </c>
      <c r="F10" s="33"/>
      <c r="G10" s="34"/>
      <c r="H10" s="35"/>
      <c r="I10" s="32"/>
      <c r="J10" s="13" t="s">
        <v>50</v>
      </c>
      <c r="K10" s="14" t="s">
        <v>51</v>
      </c>
      <c r="L10" s="15">
        <v>5405</v>
      </c>
      <c r="M10" s="16">
        <v>1758.4</v>
      </c>
      <c r="N10" s="8">
        <v>0.38</v>
      </c>
      <c r="O10" s="8">
        <v>64</v>
      </c>
      <c r="P10" s="9">
        <f t="shared" si="0"/>
        <v>126.66539999999999</v>
      </c>
      <c r="Q10" s="10">
        <v>45210</v>
      </c>
      <c r="R10" s="40"/>
      <c r="S10" s="34"/>
      <c r="T10" s="7">
        <v>1.88</v>
      </c>
      <c r="U10" s="11">
        <f>ROUND(T10*P10,2)</f>
        <v>238.13</v>
      </c>
      <c r="V10" s="25"/>
      <c r="W10" s="25"/>
      <c r="X10" s="25"/>
      <c r="Y10" s="12">
        <v>0</v>
      </c>
      <c r="Z10" s="7">
        <v>0</v>
      </c>
      <c r="AA10" s="25"/>
      <c r="AB10" s="7">
        <v>0</v>
      </c>
      <c r="AC10" s="25"/>
      <c r="AD10" s="41"/>
      <c r="AE10" s="45"/>
      <c r="AF10" s="46"/>
      <c r="AG10" s="45"/>
      <c r="AH10" s="46"/>
      <c r="AI10" s="47"/>
    </row>
    <row r="11" spans="1:35" s="22" customFormat="1" ht="18" x14ac:dyDescent="0.3">
      <c r="A11" s="20">
        <v>7</v>
      </c>
      <c r="B11" s="20" t="s">
        <v>56</v>
      </c>
      <c r="C11" s="31"/>
      <c r="D11" s="32"/>
      <c r="E11" s="7" t="s">
        <v>52</v>
      </c>
      <c r="F11" s="33"/>
      <c r="G11" s="34"/>
      <c r="H11" s="35"/>
      <c r="I11" s="32"/>
      <c r="J11" s="13" t="s">
        <v>53</v>
      </c>
      <c r="K11" s="14" t="s">
        <v>54</v>
      </c>
      <c r="L11" s="15">
        <v>374137</v>
      </c>
      <c r="M11" s="17">
        <v>4480</v>
      </c>
      <c r="N11" s="8">
        <v>6.18</v>
      </c>
      <c r="O11" s="8">
        <v>479</v>
      </c>
      <c r="P11" s="9">
        <f t="shared" si="0"/>
        <v>2059.9793999999997</v>
      </c>
      <c r="Q11" s="10">
        <v>45205</v>
      </c>
      <c r="R11" s="40"/>
      <c r="S11" s="34"/>
      <c r="T11" s="7">
        <v>0.65</v>
      </c>
      <c r="U11" s="11">
        <f>ROUND(T11*P11,2)</f>
        <v>1338.99</v>
      </c>
      <c r="V11" s="25"/>
      <c r="W11" s="25"/>
      <c r="X11" s="25"/>
      <c r="Y11" s="12">
        <v>0</v>
      </c>
      <c r="Z11" s="7">
        <v>0</v>
      </c>
      <c r="AA11" s="25"/>
      <c r="AB11" s="7">
        <v>0</v>
      </c>
      <c r="AC11" s="25"/>
      <c r="AD11" s="41"/>
      <c r="AE11" s="48"/>
      <c r="AF11" s="49"/>
      <c r="AG11" s="48"/>
      <c r="AH11" s="49"/>
      <c r="AI11" s="50"/>
    </row>
  </sheetData>
  <sheetProtection formatCells="0" formatColumns="0" formatRows="0" insertColumns="0" insertRows="0" insertHyperlinks="0" deleteColumns="0" deleteRows="0" sort="0" autoFilter="0" pivotTables="0"/>
  <mergeCells count="26">
    <mergeCell ref="AE5:AE11"/>
    <mergeCell ref="AG5:AG11"/>
    <mergeCell ref="AF5:AF11"/>
    <mergeCell ref="AH5:AH11"/>
    <mergeCell ref="AI5:AI11"/>
    <mergeCell ref="A1:C1"/>
    <mergeCell ref="D1:H1"/>
    <mergeCell ref="I1:AI1"/>
    <mergeCell ref="C5:C11"/>
    <mergeCell ref="D5:D11"/>
    <mergeCell ref="F5:F11"/>
    <mergeCell ref="G5:G11"/>
    <mergeCell ref="H5:H11"/>
    <mergeCell ref="I5:I11"/>
    <mergeCell ref="J5:J9"/>
    <mergeCell ref="K5:K9"/>
    <mergeCell ref="L5:L9"/>
    <mergeCell ref="M5:M9"/>
    <mergeCell ref="R5:R11"/>
    <mergeCell ref="S5:S11"/>
    <mergeCell ref="V5:V11"/>
    <mergeCell ref="AD5:AD11"/>
    <mergeCell ref="W5:W11"/>
    <mergeCell ref="X5:X11"/>
    <mergeCell ref="AC5:AC11"/>
    <mergeCell ref="AA5:AA11"/>
  </mergeCells>
  <conditionalFormatting sqref="L10">
    <cfRule type="duplicateValues" dxfId="32" priority="1"/>
  </conditionalFormatting>
  <conditionalFormatting sqref="L10">
    <cfRule type="duplicateValues" dxfId="31" priority="2"/>
  </conditionalFormatting>
  <conditionalFormatting sqref="L10">
    <cfRule type="duplicateValues" dxfId="30" priority="3"/>
  </conditionalFormatting>
  <conditionalFormatting sqref="L10">
    <cfRule type="duplicateValues" dxfId="29" priority="4"/>
  </conditionalFormatting>
  <conditionalFormatting sqref="L10">
    <cfRule type="duplicateValues" dxfId="28" priority="5"/>
  </conditionalFormatting>
  <conditionalFormatting sqref="L10">
    <cfRule type="duplicateValues" dxfId="27" priority="6"/>
  </conditionalFormatting>
  <conditionalFormatting sqref="L10">
    <cfRule type="duplicateValues" dxfId="26" priority="7"/>
  </conditionalFormatting>
  <conditionalFormatting sqref="L10">
    <cfRule type="duplicateValues" dxfId="25" priority="8"/>
  </conditionalFormatting>
  <conditionalFormatting sqref="L10">
    <cfRule type="duplicateValues" dxfId="24" priority="9"/>
  </conditionalFormatting>
  <conditionalFormatting sqref="L10">
    <cfRule type="duplicateValues" dxfId="23" priority="10"/>
  </conditionalFormatting>
  <conditionalFormatting sqref="L10">
    <cfRule type="duplicateValues" dxfId="22" priority="11"/>
  </conditionalFormatting>
  <conditionalFormatting sqref="L11">
    <cfRule type="duplicateValues" dxfId="21" priority="23"/>
  </conditionalFormatting>
  <conditionalFormatting sqref="L11">
    <cfRule type="duplicateValues" dxfId="20" priority="24"/>
  </conditionalFormatting>
  <conditionalFormatting sqref="L11">
    <cfRule type="duplicateValues" dxfId="19" priority="25"/>
  </conditionalFormatting>
  <conditionalFormatting sqref="L11">
    <cfRule type="duplicateValues" dxfId="18" priority="26"/>
  </conditionalFormatting>
  <conditionalFormatting sqref="L11">
    <cfRule type="duplicateValues" dxfId="17" priority="27"/>
  </conditionalFormatting>
  <conditionalFormatting sqref="L11">
    <cfRule type="duplicateValues" dxfId="16" priority="28"/>
  </conditionalFormatting>
  <conditionalFormatting sqref="L11">
    <cfRule type="duplicateValues" dxfId="15" priority="29"/>
  </conditionalFormatting>
  <conditionalFormatting sqref="L11">
    <cfRule type="duplicateValues" dxfId="14" priority="30"/>
  </conditionalFormatting>
  <conditionalFormatting sqref="L11">
    <cfRule type="duplicateValues" dxfId="13" priority="31"/>
  </conditionalFormatting>
  <conditionalFormatting sqref="L11">
    <cfRule type="duplicateValues" dxfId="12" priority="32"/>
  </conditionalFormatting>
  <conditionalFormatting sqref="L11">
    <cfRule type="duplicateValues" dxfId="11" priority="33"/>
  </conditionalFormatting>
  <conditionalFormatting sqref="L9">
    <cfRule type="duplicateValues" dxfId="10" priority="12"/>
  </conditionalFormatting>
  <conditionalFormatting sqref="L9">
    <cfRule type="duplicateValues" dxfId="9" priority="13"/>
  </conditionalFormatting>
  <conditionalFormatting sqref="L9">
    <cfRule type="duplicateValues" dxfId="8" priority="14"/>
  </conditionalFormatting>
  <conditionalFormatting sqref="L9">
    <cfRule type="duplicateValues" dxfId="7" priority="15"/>
  </conditionalFormatting>
  <conditionalFormatting sqref="L9">
    <cfRule type="duplicateValues" dxfId="6" priority="16"/>
  </conditionalFormatting>
  <conditionalFormatting sqref="L9">
    <cfRule type="duplicateValues" dxfId="5" priority="17"/>
  </conditionalFormatting>
  <conditionalFormatting sqref="L9">
    <cfRule type="duplicateValues" dxfId="4" priority="18"/>
  </conditionalFormatting>
  <conditionalFormatting sqref="L9">
    <cfRule type="duplicateValues" dxfId="3" priority="19"/>
  </conditionalFormatting>
  <conditionalFormatting sqref="L9">
    <cfRule type="duplicateValues" dxfId="2" priority="20"/>
  </conditionalFormatting>
  <conditionalFormatting sqref="L9">
    <cfRule type="duplicateValues" dxfId="1" priority="21"/>
  </conditionalFormatting>
  <conditionalFormatting sqref="L9">
    <cfRule type="duplicateValues" dxfId="0" priority="22"/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CDAF-FAE6-4295-BA94-0F9AA297FDA3}">
  <sheetPr>
    <tabColor rgb="FF00B050"/>
  </sheetPr>
  <dimension ref="A1"/>
  <sheetViews>
    <sheetView topLeftCell="C92" zoomScale="130" zoomScaleNormal="130" workbookViewId="0">
      <selection activeCell="L86" sqref="L8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</vt:lpstr>
      <vt:lpstr>Подтв.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Temurmalik Bafoev</cp:lastModifiedBy>
  <dcterms:created xsi:type="dcterms:W3CDTF">2023-01-18T12:40:31Z</dcterms:created>
  <dcterms:modified xsi:type="dcterms:W3CDTF">2024-01-18T13:12:06Z</dcterms:modified>
</cp:coreProperties>
</file>