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.bafoev\Desktop\"/>
    </mc:Choice>
  </mc:AlternateContent>
  <xr:revisionPtr revIDLastSave="0" documentId="8_{ECD499B7-50D6-4D4A-A048-8C108AEBF108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Лист1" sheetId="1" r:id="rId1"/>
    <sheet name="Подтв.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4" i="1" l="1"/>
  <c r="AF4" i="1"/>
  <c r="AG4" i="1"/>
  <c r="AH5" i="1"/>
  <c r="P10" i="1"/>
  <c r="U10" i="1" s="1"/>
  <c r="P9" i="1"/>
  <c r="U9" i="1" s="1"/>
  <c r="P8" i="1"/>
  <c r="U8" i="1" s="1"/>
  <c r="P7" i="1"/>
  <c r="U7" i="1" s="1"/>
  <c r="P6" i="1"/>
  <c r="U6" i="1" s="1"/>
  <c r="P5" i="1"/>
  <c r="AH4" i="1" l="1"/>
  <c r="AD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Adelya Muminova</author>
  </authors>
  <commentList>
    <comment ref="U5" authorId="0" shapeId="0" xr:uid="{53CE1D7D-F625-4DAF-845E-DA142B16AE97}">
      <text>
        <r>
          <rPr>
            <b/>
            <sz val="14"/>
            <color indexed="81"/>
            <rFont val="Tahoma"/>
            <family val="2"/>
            <charset val="204"/>
          </rPr>
          <t>Adelya Muminova:</t>
        </r>
        <r>
          <rPr>
            <sz val="14"/>
            <color indexed="81"/>
            <rFont val="Tahoma"/>
            <family val="2"/>
            <charset val="204"/>
          </rPr>
          <t xml:space="preserve">
CNT-HTM-6AR424US
FANU1386785
1952,98
CNT-HTM-13AR424US
FANU1088538
698,03
</t>
        </r>
      </text>
    </comment>
  </commentList>
</comments>
</file>

<file path=xl/sharedStrings.xml><?xml version="1.0" encoding="utf-8"?>
<sst xmlns="http://schemas.openxmlformats.org/spreadsheetml/2006/main" count="63" uniqueCount="55">
  <si>
    <t>#</t>
  </si>
  <si>
    <t>Carrier-Перевозчик</t>
  </si>
  <si>
    <t>Summa</t>
  </si>
  <si>
    <t>Route-Маршрут</t>
  </si>
  <si>
    <t>Delivery terms / Условия поставки</t>
  </si>
  <si>
    <t>Origin City</t>
  </si>
  <si>
    <t>MBL No</t>
  </si>
  <si>
    <t>Container №-№ КОНТЕЙНЕРА</t>
  </si>
  <si>
    <t>Container type-Тип контейнера</t>
  </si>
  <si>
    <t>Name of Goods - Наименование товаров</t>
  </si>
  <si>
    <t>CMR no. - Номер CMR</t>
  </si>
  <si>
    <t>Supplier name - Наименование отправителя</t>
  </si>
  <si>
    <t>Supplier Invoice No. - № Инвойса Поставщика</t>
  </si>
  <si>
    <t>Supplier Invoice amount - Сумма инвойса Поставщика (USD)</t>
  </si>
  <si>
    <t>CBM</t>
  </si>
  <si>
    <t>Gross Weight  (kg) - вес-брутто(кг)</t>
  </si>
  <si>
    <t>WM (kg) - объемный вес (кг)</t>
  </si>
  <si>
    <t>The date of Carriage Acceptance - Дата принятия к перевозке</t>
  </si>
  <si>
    <t>Date of arrival to Asaka - Дата прибытия в Асака</t>
  </si>
  <si>
    <t>Q-ty of trucks - Кол-во а-м</t>
  </si>
  <si>
    <t>Pick up Rate - Тариф (USD)</t>
  </si>
  <si>
    <t>Pick up Amount - Стоимость перевозки  (USD)</t>
  </si>
  <si>
    <t>(Freight Forwarding Fee) (USD)-Экспедирование</t>
  </si>
  <si>
    <t>(Consolidation services) (USD) - Консолидация</t>
  </si>
  <si>
    <t>Block &amp; Brace Material (USD) - Жесткая упаковка груза</t>
  </si>
  <si>
    <t>Export Customs Clearance (USD) - Таможенное оформление</t>
  </si>
  <si>
    <t>Export Transit Declaration from Canada (USD) - Экспортная транзитная декларация из Канады</t>
  </si>
  <si>
    <t>Transportation from Romulus, USA to Asaka (USD)-Перевозка от Romulus, USA до Asaka (USD)</t>
  </si>
  <si>
    <t>Total amount - Общая стоимость (USD)</t>
  </si>
  <si>
    <t>Date of signing the  act - Дата подписания акта</t>
  </si>
  <si>
    <t>Central Bank - Курс ЦБ</t>
  </si>
  <si>
    <t>Total amount in sum equivalent - Общая суммовом эквиваленте</t>
  </si>
  <si>
    <t>Carrier invoice  num.№ - Инвойс перевозчика</t>
  </si>
  <si>
    <t>Сustoms inspection/ Таможенный досмотр</t>
  </si>
  <si>
    <t>Взвешивание</t>
  </si>
  <si>
    <t>Date of Central Bank rate-Дата Курс ЦБ</t>
  </si>
  <si>
    <t>Chicago/Romulus-Asaka (via Hamburg)</t>
  </si>
  <si>
    <t>D-D</t>
  </si>
  <si>
    <t>DEL RIO</t>
  </si>
  <si>
    <t>HLCUBSC2311BCYK1</t>
  </si>
  <si>
    <t>MAGU5443536</t>
  </si>
  <si>
    <t>40HC</t>
  </si>
  <si>
    <t>autoparts, DG</t>
  </si>
  <si>
    <t>0001</t>
  </si>
  <si>
    <t>GENERAL MOTORS OVERSEAS DISTRIBUTION LLC</t>
  </si>
  <si>
    <t>FTL</t>
  </si>
  <si>
    <t>HOLLAND</t>
  </si>
  <si>
    <t>ZEELAND</t>
  </si>
  <si>
    <t>MCALLEN</t>
  </si>
  <si>
    <t>FLORA</t>
  </si>
  <si>
    <t>MORRISTOWN</t>
  </si>
  <si>
    <t>0002</t>
  </si>
  <si>
    <t>JTEKT AUTOMOTIVE TENNESSEE MORRISTOWN</t>
  </si>
  <si>
    <t>CNT-HTM-3AR424US</t>
  </si>
  <si>
    <t>CENTRUM AVIATION FZCO( №UZL UZA 01 FI)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</si>
</sst>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9"/>
      <color theme="0"/>
      <name val="Consolas"/>
      <family val="3"/>
      <charset val="204"/>
    </font>
    <font>
      <sz val="48"/>
      <color theme="0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  <font>
      <sz val="11"/>
      <color theme="1"/>
      <name val="Consolas"/>
      <family val="3"/>
      <charset val="204"/>
    </font>
    <font>
      <sz val="11"/>
      <color theme="0"/>
      <name val="Consolas"/>
      <family val="3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162"/>
      <scheme val="minor"/>
    </font>
    <font>
      <sz val="14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4"/>
      <color indexed="81"/>
      <name val="Tahoma"/>
      <family val="2"/>
      <charset val="204"/>
    </font>
    <font>
      <sz val="14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/>
  </cellStyleXfs>
  <cellXfs count="4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6" fillId="2" borderId="1" xfId="0" applyFont="1" applyFill="1" applyBorder="1" applyAlignment="1">
      <alignment horizontal="center" vertical="center" wrapText="1"/>
    </xf>
    <xf numFmtId="164" fontId="0" fillId="0" borderId="0" xfId="0" applyNumberFormat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43" fontId="5" fillId="3" borderId="5" xfId="1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 applyProtection="1">
      <alignment horizontal="center" vertical="center"/>
      <protection locked="0"/>
    </xf>
    <xf numFmtId="0" fontId="9" fillId="0" borderId="1" xfId="2" applyFont="1" applyFill="1" applyBorder="1" applyAlignment="1">
      <alignment horizontal="center" vertical="center" wrapText="1"/>
    </xf>
    <xf numFmtId="0" fontId="10" fillId="0" borderId="1" xfId="2" applyFont="1" applyFill="1" applyBorder="1" applyAlignment="1">
      <alignment horizontal="center" vertical="center" wrapText="1"/>
    </xf>
    <xf numFmtId="0" fontId="11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2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2" applyFont="1" applyFill="1" applyBorder="1" applyAlignment="1">
      <alignment horizontal="center" vertical="center" wrapText="1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 wrapText="1"/>
    </xf>
    <xf numFmtId="2" fontId="11" fillId="0" borderId="1" xfId="2" applyNumberFormat="1" applyFont="1" applyFill="1" applyBorder="1" applyAlignment="1">
      <alignment horizontal="center" vertical="center"/>
    </xf>
    <xf numFmtId="4" fontId="12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/>
    </xf>
    <xf numFmtId="2" fontId="10" fillId="0" borderId="1" xfId="2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" fontId="12" fillId="0" borderId="1" xfId="0" applyNumberFormat="1" applyFont="1" applyFill="1" applyBorder="1" applyAlignment="1">
      <alignment horizontal="center" vertical="center"/>
    </xf>
  </cellXfs>
  <cellStyles count="3">
    <cellStyle name="Обычный" xfId="0" builtinId="0"/>
    <cellStyle name="Обычный 2 2" xfId="2" xr:uid="{1B2CD2FD-3884-400A-9AD5-DF2146D38CB8}"/>
    <cellStyle name="Финансовый" xfId="1" builtinId="3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26</xdr:col>
      <xdr:colOff>0</xdr:colOff>
      <xdr:row>0</xdr:row>
      <xdr:rowOff>0</xdr:rowOff>
    </xdr:from>
    <xdr:ext cx="28571" cy="9524"/>
    <xdr:pic>
      <xdr:nvPicPr>
        <xdr:cNvPr id="2" name="Рисунок 1">
          <a:extLst>
            <a:ext uri="{FF2B5EF4-FFF2-40B4-BE49-F238E27FC236}">
              <a16:creationId xmlns:a16="http://schemas.microsoft.com/office/drawing/2014/main" id="{4D7FE232-53EA-473B-B2C1-2FDE247FB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49600" y="0"/>
          <a:ext cx="28571" cy="952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4949658" cy="6742857"/>
    <xdr:pic>
      <xdr:nvPicPr>
        <xdr:cNvPr id="3" name="Рисунок 2">
          <a:extLst>
            <a:ext uri="{FF2B5EF4-FFF2-40B4-BE49-F238E27FC236}">
              <a16:creationId xmlns:a16="http://schemas.microsoft.com/office/drawing/2014/main" id="{1575351A-D1D0-4FAC-87B0-8E38D0997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949658" cy="6742857"/>
        </a:xfrm>
        <a:prstGeom prst="rect">
          <a:avLst/>
        </a:prstGeom>
      </xdr:spPr>
    </xdr:pic>
    <xdr:clientData/>
  </xdr:oneCellAnchor>
  <xdr:oneCellAnchor>
    <xdr:from>
      <xdr:col>8</xdr:col>
      <xdr:colOff>258536</xdr:colOff>
      <xdr:row>0</xdr:row>
      <xdr:rowOff>0</xdr:rowOff>
    </xdr:from>
    <xdr:ext cx="4930609" cy="6809524"/>
    <xdr:pic>
      <xdr:nvPicPr>
        <xdr:cNvPr id="4" name="Рисунок 3">
          <a:extLst>
            <a:ext uri="{FF2B5EF4-FFF2-40B4-BE49-F238E27FC236}">
              <a16:creationId xmlns:a16="http://schemas.microsoft.com/office/drawing/2014/main" id="{CD14D98B-EF34-40E7-AA7F-E868BFF503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431" y="0"/>
          <a:ext cx="4930609" cy="6809524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36</xdr:row>
      <xdr:rowOff>0</xdr:rowOff>
    </xdr:from>
    <xdr:ext cx="5870745" cy="8342857"/>
    <xdr:pic>
      <xdr:nvPicPr>
        <xdr:cNvPr id="5" name="Рисунок 4">
          <a:extLst>
            <a:ext uri="{FF2B5EF4-FFF2-40B4-BE49-F238E27FC236}">
              <a16:creationId xmlns:a16="http://schemas.microsoft.com/office/drawing/2014/main" id="{0F34784D-E99D-40B7-97A5-8483FF254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515100"/>
          <a:ext cx="5870745" cy="8342857"/>
        </a:xfrm>
        <a:prstGeom prst="rect">
          <a:avLst/>
        </a:prstGeom>
      </xdr:spPr>
    </xdr:pic>
    <xdr:clientData/>
  </xdr:oneCellAnchor>
  <xdr:oneCellAnchor>
    <xdr:from>
      <xdr:col>10</xdr:col>
      <xdr:colOff>0</xdr:colOff>
      <xdr:row>36</xdr:row>
      <xdr:rowOff>0</xdr:rowOff>
    </xdr:from>
    <xdr:ext cx="11814960" cy="8390476"/>
    <xdr:pic>
      <xdr:nvPicPr>
        <xdr:cNvPr id="6" name="Рисунок 5">
          <a:extLst>
            <a:ext uri="{FF2B5EF4-FFF2-40B4-BE49-F238E27FC236}">
              <a16:creationId xmlns:a16="http://schemas.microsoft.com/office/drawing/2014/main" id="{892359CF-661A-4274-AF6C-952B233495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0" y="6515100"/>
          <a:ext cx="11814960" cy="839047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80</xdr:row>
      <xdr:rowOff>0</xdr:rowOff>
    </xdr:from>
    <xdr:ext cx="6420405" cy="8342857"/>
    <xdr:pic>
      <xdr:nvPicPr>
        <xdr:cNvPr id="7" name="Рисунок 6">
          <a:extLst>
            <a:ext uri="{FF2B5EF4-FFF2-40B4-BE49-F238E27FC236}">
              <a16:creationId xmlns:a16="http://schemas.microsoft.com/office/drawing/2014/main" id="{14DE7C98-CB43-493C-BA2A-40F007C11D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4478000"/>
          <a:ext cx="6420405" cy="8342857"/>
        </a:xfrm>
        <a:prstGeom prst="rect">
          <a:avLst/>
        </a:prstGeom>
      </xdr:spPr>
    </xdr:pic>
    <xdr:clientData/>
  </xdr:oneCellAnchor>
  <xdr:oneCellAnchor>
    <xdr:from>
      <xdr:col>11</xdr:col>
      <xdr:colOff>0</xdr:colOff>
      <xdr:row>80</xdr:row>
      <xdr:rowOff>0</xdr:rowOff>
    </xdr:from>
    <xdr:ext cx="6420405" cy="8342857"/>
    <xdr:pic>
      <xdr:nvPicPr>
        <xdr:cNvPr id="8" name="Рисунок 7">
          <a:extLst>
            <a:ext uri="{FF2B5EF4-FFF2-40B4-BE49-F238E27FC236}">
              <a16:creationId xmlns:a16="http://schemas.microsoft.com/office/drawing/2014/main" id="{EB86548C-7778-439D-9B0E-EE0288F42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00" y="14478000"/>
          <a:ext cx="6420405" cy="8342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"/>
  <sheetViews>
    <sheetView tabSelected="1" topLeftCell="I1" zoomScale="94" zoomScaleNormal="100" workbookViewId="0">
      <selection activeCell="L3" sqref="L3"/>
    </sheetView>
  </sheetViews>
  <sheetFormatPr defaultColWidth="0" defaultRowHeight="14.4" x14ac:dyDescent="0.3"/>
  <cols>
    <col min="1" max="1" width="7.21875" style="4" bestFit="1" customWidth="1"/>
    <col min="2" max="2" width="39.6640625" style="4" bestFit="1" customWidth="1"/>
    <col min="3" max="3" width="44.109375" style="4" bestFit="1" customWidth="1"/>
    <col min="4" max="4" width="13.5546875" style="4" bestFit="1" customWidth="1"/>
    <col min="5" max="5" width="14.44140625" style="4" bestFit="1" customWidth="1"/>
    <col min="6" max="6" width="19.77734375" style="4" bestFit="1" customWidth="1"/>
    <col min="7" max="7" width="15.5546875" style="4" bestFit="1" customWidth="1"/>
    <col min="8" max="8" width="12.77734375" style="4" bestFit="1" customWidth="1"/>
    <col min="9" max="9" width="19" style="4" bestFit="1" customWidth="1"/>
    <col min="10" max="10" width="10.44140625" style="4" bestFit="1" customWidth="1"/>
    <col min="11" max="11" width="46.33203125" style="4" bestFit="1" customWidth="1"/>
    <col min="12" max="12" width="17.88671875" style="4" bestFit="1" customWidth="1"/>
    <col min="13" max="13" width="19" style="4" bestFit="1" customWidth="1"/>
    <col min="14" max="14" width="6" style="4" bestFit="1" customWidth="1"/>
    <col min="15" max="15" width="13.33203125" style="4" bestFit="1" customWidth="1"/>
    <col min="16" max="16" width="11.6640625" style="4" bestFit="1" customWidth="1"/>
    <col min="17" max="17" width="30.44140625" style="6" bestFit="1" customWidth="1"/>
    <col min="18" max="18" width="12.77734375" style="6" bestFit="1" customWidth="1"/>
    <col min="19" max="20" width="15.5546875" style="4" bestFit="1" customWidth="1"/>
    <col min="21" max="21" width="10.44140625" style="4" bestFit="1" customWidth="1"/>
    <col min="22" max="22" width="15.5546875" style="4" bestFit="1" customWidth="1"/>
    <col min="23" max="23" width="17.88671875" style="4" bestFit="1" customWidth="1"/>
    <col min="24" max="24" width="9.33203125" style="4" bestFit="1" customWidth="1"/>
    <col min="25" max="25" width="12.77734375" style="4" bestFit="1" customWidth="1"/>
    <col min="26" max="27" width="17.88671875" style="4" bestFit="1" customWidth="1"/>
    <col min="28" max="28" width="12.44140625" style="4" bestFit="1" customWidth="1"/>
    <col min="29" max="29" width="13.21875" style="4" bestFit="1" customWidth="1"/>
    <col min="30" max="30" width="14.44140625" style="4" bestFit="1" customWidth="1"/>
    <col min="31" max="31" width="14.109375" style="6" bestFit="1" customWidth="1"/>
    <col min="32" max="32" width="15.5546875" style="4" bestFit="1" customWidth="1"/>
    <col min="33" max="33" width="14" style="6" bestFit="1" customWidth="1"/>
    <col min="34" max="34" width="20.21875" style="4" bestFit="1" customWidth="1"/>
    <col min="35" max="35" width="19" style="4" bestFit="1" customWidth="1"/>
    <col min="36" max="16384" width="9.109375" hidden="1"/>
  </cols>
  <sheetData>
    <row r="1" spans="1:35" ht="61.2" x14ac:dyDescent="0.3">
      <c r="A1" s="7">
        <v>521</v>
      </c>
      <c r="B1" s="7"/>
      <c r="C1" s="7"/>
      <c r="D1" s="8" t="s">
        <v>53</v>
      </c>
      <c r="E1" s="8"/>
      <c r="F1" s="8"/>
      <c r="G1" s="8"/>
      <c r="H1" s="8"/>
      <c r="I1" s="9" t="s">
        <v>53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1"/>
    </row>
    <row r="2" spans="1:35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</row>
    <row r="3" spans="1:35" ht="115.2" x14ac:dyDescent="0.3">
      <c r="A3" s="1" t="s">
        <v>0</v>
      </c>
      <c r="B3" s="2" t="s">
        <v>1</v>
      </c>
      <c r="C3" s="2" t="s">
        <v>3</v>
      </c>
      <c r="D3" s="2" t="s">
        <v>4</v>
      </c>
      <c r="E3" s="2" t="s">
        <v>5</v>
      </c>
      <c r="F3" s="2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5" t="s">
        <v>21</v>
      </c>
      <c r="V3" s="5" t="s">
        <v>22</v>
      </c>
      <c r="W3" s="5" t="s">
        <v>23</v>
      </c>
      <c r="X3" s="5" t="s">
        <v>24</v>
      </c>
      <c r="Y3" s="5" t="s">
        <v>25</v>
      </c>
      <c r="Z3" s="5" t="s">
        <v>26</v>
      </c>
      <c r="AA3" s="5" t="s">
        <v>27</v>
      </c>
      <c r="AB3" s="1" t="s">
        <v>33</v>
      </c>
      <c r="AC3" s="1" t="s">
        <v>34</v>
      </c>
      <c r="AD3" s="5" t="s">
        <v>28</v>
      </c>
      <c r="AE3" s="5" t="s">
        <v>29</v>
      </c>
      <c r="AF3" s="5" t="s">
        <v>30</v>
      </c>
      <c r="AG3" s="1" t="s">
        <v>35</v>
      </c>
      <c r="AH3" s="5" t="s">
        <v>31</v>
      </c>
      <c r="AI3" s="5" t="s">
        <v>32</v>
      </c>
    </row>
    <row r="4" spans="1:35" x14ac:dyDescent="0.3">
      <c r="A4" s="12" t="s">
        <v>2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4">
        <f>SUM(AD5:AD1048576)</f>
        <v>27286.05</v>
      </c>
      <c r="AE4" s="15">
        <f>+AE5</f>
        <v>45309</v>
      </c>
      <c r="AF4" s="14">
        <f>+AF5</f>
        <v>12427</v>
      </c>
      <c r="AG4" s="15">
        <f>+AG5</f>
        <v>45309</v>
      </c>
      <c r="AH4" s="14">
        <f>SUM(AH5:AH1048576)</f>
        <v>339083743.35000002</v>
      </c>
      <c r="AI4" s="13"/>
    </row>
    <row r="5" spans="1:35" s="41" customFormat="1" ht="18" x14ac:dyDescent="0.3">
      <c r="A5" s="16">
        <v>1</v>
      </c>
      <c r="B5" s="16" t="s">
        <v>54</v>
      </c>
      <c r="C5" s="17" t="s">
        <v>36</v>
      </c>
      <c r="D5" s="18" t="s">
        <v>37</v>
      </c>
      <c r="E5" s="19" t="s">
        <v>38</v>
      </c>
      <c r="F5" s="20" t="s">
        <v>39</v>
      </c>
      <c r="G5" s="21" t="s">
        <v>40</v>
      </c>
      <c r="H5" s="22" t="s">
        <v>41</v>
      </c>
      <c r="I5" s="23" t="s">
        <v>42</v>
      </c>
      <c r="J5" s="24" t="s">
        <v>43</v>
      </c>
      <c r="K5" s="25" t="s">
        <v>44</v>
      </c>
      <c r="L5" s="26" t="s">
        <v>40</v>
      </c>
      <c r="M5" s="27">
        <v>72752.639999999999</v>
      </c>
      <c r="N5" s="28">
        <v>23.5</v>
      </c>
      <c r="O5" s="28">
        <v>2043</v>
      </c>
      <c r="P5" s="29">
        <f>IF(N5*333.33&gt;O5,N5*333.33,O5)</f>
        <v>7833.2549999999992</v>
      </c>
      <c r="Q5" s="30">
        <v>45232</v>
      </c>
      <c r="R5" s="31">
        <v>45297</v>
      </c>
      <c r="S5" s="32">
        <v>1</v>
      </c>
      <c r="T5" s="33" t="s">
        <v>45</v>
      </c>
      <c r="U5" s="34">
        <v>4421.1899999999996</v>
      </c>
      <c r="V5" s="35">
        <v>125</v>
      </c>
      <c r="W5" s="35">
        <v>1801.8</v>
      </c>
      <c r="X5" s="35">
        <v>88</v>
      </c>
      <c r="Y5" s="36">
        <v>0</v>
      </c>
      <c r="Z5" s="33">
        <v>0</v>
      </c>
      <c r="AA5" s="35">
        <v>13300</v>
      </c>
      <c r="AB5" s="36">
        <v>0</v>
      </c>
      <c r="AC5" s="35">
        <v>135</v>
      </c>
      <c r="AD5" s="37">
        <v>27286.05</v>
      </c>
      <c r="AE5" s="38">
        <v>45309</v>
      </c>
      <c r="AF5" s="39">
        <v>12427</v>
      </c>
      <c r="AG5" s="38">
        <v>45309</v>
      </c>
      <c r="AH5" s="39">
        <f>+ROUND(AF5*AD5,2)</f>
        <v>339083743.35000002</v>
      </c>
      <c r="AI5" s="40" t="s">
        <v>53</v>
      </c>
    </row>
    <row r="6" spans="1:35" s="41" customFormat="1" ht="18" x14ac:dyDescent="0.3">
      <c r="A6" s="16">
        <v>2</v>
      </c>
      <c r="B6" s="16" t="s">
        <v>54</v>
      </c>
      <c r="C6" s="17"/>
      <c r="D6" s="18"/>
      <c r="E6" s="19" t="s">
        <v>46</v>
      </c>
      <c r="F6" s="20"/>
      <c r="G6" s="21"/>
      <c r="H6" s="22"/>
      <c r="I6" s="23"/>
      <c r="J6" s="24"/>
      <c r="K6" s="25"/>
      <c r="L6" s="26"/>
      <c r="M6" s="27"/>
      <c r="N6" s="28">
        <v>3.71</v>
      </c>
      <c r="O6" s="28">
        <v>415</v>
      </c>
      <c r="P6" s="29">
        <f t="shared" ref="P6:P10" si="0">IF(N6*333.33&gt;O6,N6*333.33,O6)</f>
        <v>1236.6542999999999</v>
      </c>
      <c r="Q6" s="30">
        <v>45240</v>
      </c>
      <c r="R6" s="31"/>
      <c r="S6" s="32"/>
      <c r="T6" s="33">
        <v>1.57</v>
      </c>
      <c r="U6" s="34">
        <f>ROUND(T6*P6,2)</f>
        <v>1941.55</v>
      </c>
      <c r="V6" s="35"/>
      <c r="W6" s="35"/>
      <c r="X6" s="35"/>
      <c r="Y6" s="36">
        <v>0</v>
      </c>
      <c r="Z6" s="33">
        <v>0</v>
      </c>
      <c r="AA6" s="35"/>
      <c r="AB6" s="36">
        <v>0</v>
      </c>
      <c r="AC6" s="35"/>
      <c r="AD6" s="37"/>
      <c r="AE6" s="38"/>
      <c r="AF6" s="39"/>
      <c r="AG6" s="38"/>
      <c r="AH6" s="39"/>
      <c r="AI6" s="40"/>
    </row>
    <row r="7" spans="1:35" s="41" customFormat="1" ht="18" x14ac:dyDescent="0.3">
      <c r="A7" s="16">
        <v>3</v>
      </c>
      <c r="B7" s="16" t="s">
        <v>54</v>
      </c>
      <c r="C7" s="17"/>
      <c r="D7" s="18"/>
      <c r="E7" s="19" t="s">
        <v>47</v>
      </c>
      <c r="F7" s="20"/>
      <c r="G7" s="21"/>
      <c r="H7" s="22"/>
      <c r="I7" s="23"/>
      <c r="J7" s="24"/>
      <c r="K7" s="25"/>
      <c r="L7" s="26"/>
      <c r="M7" s="27"/>
      <c r="N7" s="28">
        <v>1.3</v>
      </c>
      <c r="O7" s="28">
        <v>181</v>
      </c>
      <c r="P7" s="29">
        <f t="shared" si="0"/>
        <v>433.32900000000001</v>
      </c>
      <c r="Q7" s="30">
        <v>45241</v>
      </c>
      <c r="R7" s="31"/>
      <c r="S7" s="32"/>
      <c r="T7" s="33">
        <v>1.94</v>
      </c>
      <c r="U7" s="34">
        <f>ROUND(T7*P7,2)</f>
        <v>840.66</v>
      </c>
      <c r="V7" s="35"/>
      <c r="W7" s="35"/>
      <c r="X7" s="35"/>
      <c r="Y7" s="36">
        <v>0</v>
      </c>
      <c r="Z7" s="33">
        <v>0</v>
      </c>
      <c r="AA7" s="35"/>
      <c r="AB7" s="36">
        <v>0</v>
      </c>
      <c r="AC7" s="35"/>
      <c r="AD7" s="37"/>
      <c r="AE7" s="38"/>
      <c r="AF7" s="39"/>
      <c r="AG7" s="38"/>
      <c r="AH7" s="39"/>
      <c r="AI7" s="40"/>
    </row>
    <row r="8" spans="1:35" s="41" customFormat="1" ht="18" x14ac:dyDescent="0.3">
      <c r="A8" s="16">
        <v>4</v>
      </c>
      <c r="B8" s="16" t="s">
        <v>54</v>
      </c>
      <c r="C8" s="17"/>
      <c r="D8" s="18"/>
      <c r="E8" s="19" t="s">
        <v>48</v>
      </c>
      <c r="F8" s="20"/>
      <c r="G8" s="21"/>
      <c r="H8" s="22"/>
      <c r="I8" s="23"/>
      <c r="J8" s="24"/>
      <c r="K8" s="25"/>
      <c r="L8" s="26"/>
      <c r="M8" s="27"/>
      <c r="N8" s="28">
        <v>1.49</v>
      </c>
      <c r="O8" s="28">
        <v>162</v>
      </c>
      <c r="P8" s="29">
        <f t="shared" si="0"/>
        <v>496.6617</v>
      </c>
      <c r="Q8" s="30">
        <v>45240</v>
      </c>
      <c r="R8" s="31"/>
      <c r="S8" s="32"/>
      <c r="T8" s="33">
        <v>2.56</v>
      </c>
      <c r="U8" s="34">
        <f t="shared" ref="U8" si="1">ROUND(T8*P8,2)</f>
        <v>1271.45</v>
      </c>
      <c r="V8" s="35"/>
      <c r="W8" s="35"/>
      <c r="X8" s="35"/>
      <c r="Y8" s="36">
        <v>0</v>
      </c>
      <c r="Z8" s="33">
        <v>0</v>
      </c>
      <c r="AA8" s="35"/>
      <c r="AB8" s="36">
        <v>0</v>
      </c>
      <c r="AC8" s="35"/>
      <c r="AD8" s="37"/>
      <c r="AE8" s="38"/>
      <c r="AF8" s="39"/>
      <c r="AG8" s="38"/>
      <c r="AH8" s="39"/>
      <c r="AI8" s="40"/>
    </row>
    <row r="9" spans="1:35" s="41" customFormat="1" ht="18" x14ac:dyDescent="0.3">
      <c r="A9" s="16">
        <v>5</v>
      </c>
      <c r="B9" s="16" t="s">
        <v>54</v>
      </c>
      <c r="C9" s="17"/>
      <c r="D9" s="18"/>
      <c r="E9" s="19" t="s">
        <v>49</v>
      </c>
      <c r="F9" s="20"/>
      <c r="G9" s="21"/>
      <c r="H9" s="22"/>
      <c r="I9" s="23"/>
      <c r="J9" s="24"/>
      <c r="K9" s="25"/>
      <c r="L9" s="26"/>
      <c r="M9" s="27"/>
      <c r="N9" s="28">
        <v>0.71</v>
      </c>
      <c r="O9" s="28">
        <v>60</v>
      </c>
      <c r="P9" s="29">
        <f t="shared" si="0"/>
        <v>236.66429999999997</v>
      </c>
      <c r="Q9" s="30">
        <v>45240</v>
      </c>
      <c r="R9" s="31"/>
      <c r="S9" s="32"/>
      <c r="T9" s="33">
        <v>2.09</v>
      </c>
      <c r="U9" s="34">
        <f>ROUND(T9*P9,2)</f>
        <v>494.63</v>
      </c>
      <c r="V9" s="35"/>
      <c r="W9" s="35"/>
      <c r="X9" s="35"/>
      <c r="Y9" s="36">
        <v>0</v>
      </c>
      <c r="Z9" s="33">
        <v>0</v>
      </c>
      <c r="AA9" s="35"/>
      <c r="AB9" s="36">
        <v>0</v>
      </c>
      <c r="AC9" s="35"/>
      <c r="AD9" s="37"/>
      <c r="AE9" s="38"/>
      <c r="AF9" s="39"/>
      <c r="AG9" s="38"/>
      <c r="AH9" s="39"/>
      <c r="AI9" s="40"/>
    </row>
    <row r="10" spans="1:35" s="41" customFormat="1" ht="62.4" x14ac:dyDescent="0.3">
      <c r="A10" s="16">
        <v>6</v>
      </c>
      <c r="B10" s="16" t="s">
        <v>54</v>
      </c>
      <c r="C10" s="17"/>
      <c r="D10" s="18"/>
      <c r="E10" s="19" t="s">
        <v>50</v>
      </c>
      <c r="F10" s="20"/>
      <c r="G10" s="21"/>
      <c r="H10" s="22"/>
      <c r="I10" s="23"/>
      <c r="J10" s="42" t="s">
        <v>51</v>
      </c>
      <c r="K10" s="43" t="s">
        <v>52</v>
      </c>
      <c r="L10" s="44">
        <v>58138032</v>
      </c>
      <c r="M10" s="45">
        <v>232664.4</v>
      </c>
      <c r="N10" s="28">
        <v>23.89</v>
      </c>
      <c r="O10" s="28">
        <v>5986</v>
      </c>
      <c r="P10" s="29">
        <f t="shared" si="0"/>
        <v>7963.2537000000002</v>
      </c>
      <c r="Q10" s="30">
        <v>45240</v>
      </c>
      <c r="R10" s="31"/>
      <c r="S10" s="32"/>
      <c r="T10" s="33">
        <v>0.36</v>
      </c>
      <c r="U10" s="34">
        <f>ROUND(T10*P10,2)</f>
        <v>2866.77</v>
      </c>
      <c r="V10" s="35"/>
      <c r="W10" s="35"/>
      <c r="X10" s="35"/>
      <c r="Y10" s="36">
        <v>0</v>
      </c>
      <c r="Z10" s="33">
        <v>0</v>
      </c>
      <c r="AA10" s="35"/>
      <c r="AB10" s="36">
        <v>0</v>
      </c>
      <c r="AC10" s="35"/>
      <c r="AD10" s="37"/>
      <c r="AE10" s="38"/>
      <c r="AF10" s="39"/>
      <c r="AG10" s="38"/>
      <c r="AH10" s="39"/>
      <c r="AI10" s="40"/>
    </row>
  </sheetData>
  <sheetProtection formatCells="0" formatColumns="0" formatRows="0" insertColumns="0" insertRows="0" insertHyperlinks="0" deleteColumns="0" deleteRows="0" sort="0" autoFilter="0" pivotTables="0"/>
  <mergeCells count="26">
    <mergeCell ref="AI5:AI10"/>
    <mergeCell ref="AD5:AD10"/>
    <mergeCell ref="AH5:AH10"/>
    <mergeCell ref="AG5:AG10"/>
    <mergeCell ref="AF5:AF10"/>
    <mergeCell ref="AE5:AE10"/>
    <mergeCell ref="W5:W10"/>
    <mergeCell ref="X5:X10"/>
    <mergeCell ref="AC5:AC10"/>
    <mergeCell ref="AA5:AA10"/>
    <mergeCell ref="A1:C1"/>
    <mergeCell ref="D1:H1"/>
    <mergeCell ref="I1:AI1"/>
    <mergeCell ref="C5:C10"/>
    <mergeCell ref="D5:D10"/>
    <mergeCell ref="F5:F10"/>
    <mergeCell ref="G5:G10"/>
    <mergeCell ref="H5:H10"/>
    <mergeCell ref="I5:I10"/>
    <mergeCell ref="J5:J9"/>
    <mergeCell ref="K5:K9"/>
    <mergeCell ref="L5:L9"/>
    <mergeCell ref="M5:M9"/>
    <mergeCell ref="R5:R10"/>
    <mergeCell ref="S5:S10"/>
    <mergeCell ref="V5:V10"/>
  </mergeCells>
  <conditionalFormatting sqref="L10">
    <cfRule type="duplicateValues" dxfId="10" priority="1"/>
  </conditionalFormatting>
  <conditionalFormatting sqref="L10">
    <cfRule type="duplicateValues" dxfId="9" priority="2"/>
  </conditionalFormatting>
  <conditionalFormatting sqref="L10">
    <cfRule type="duplicateValues" dxfId="8" priority="3"/>
  </conditionalFormatting>
  <conditionalFormatting sqref="L10">
    <cfRule type="duplicateValues" dxfId="7" priority="4"/>
  </conditionalFormatting>
  <conditionalFormatting sqref="L10">
    <cfRule type="duplicateValues" dxfId="6" priority="5"/>
  </conditionalFormatting>
  <conditionalFormatting sqref="L10">
    <cfRule type="duplicateValues" dxfId="5" priority="6"/>
  </conditionalFormatting>
  <conditionalFormatting sqref="L10">
    <cfRule type="duplicateValues" dxfId="4" priority="7"/>
  </conditionalFormatting>
  <conditionalFormatting sqref="L10">
    <cfRule type="duplicateValues" dxfId="3" priority="8"/>
  </conditionalFormatting>
  <conditionalFormatting sqref="L10">
    <cfRule type="duplicateValues" dxfId="2" priority="9"/>
  </conditionalFormatting>
  <conditionalFormatting sqref="L10">
    <cfRule type="duplicateValues" dxfId="1" priority="10"/>
  </conditionalFormatting>
  <conditionalFormatting sqref="L10">
    <cfRule type="duplicateValues" dxfId="0" priority="11"/>
  </conditionalFormatting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102B-63B5-4981-A624-6E86294F2C9F}">
  <sheetPr>
    <tabColor rgb="FF00B050"/>
  </sheetPr>
  <dimension ref="A1"/>
  <sheetViews>
    <sheetView topLeftCell="A85" zoomScaleNormal="100" workbookViewId="0">
      <selection activeCell="L81" sqref="L8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Подтв.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Temurmalik Bafoev</cp:lastModifiedBy>
  <dcterms:created xsi:type="dcterms:W3CDTF">2023-01-18T12:40:31Z</dcterms:created>
  <dcterms:modified xsi:type="dcterms:W3CDTF">2024-01-23T12:10:24Z</dcterms:modified>
</cp:coreProperties>
</file>