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.bafoev\Desktop\"/>
    </mc:Choice>
  </mc:AlternateContent>
  <xr:revisionPtr revIDLastSave="0" documentId="13_ncr:1_{DA6400F8-8238-491E-BBD0-66DA3AACF4D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акт" sheetId="1" r:id="rId1"/>
    <sheet name="Подтв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H4" i="1" s="1"/>
  <c r="AG4" i="1"/>
  <c r="AF4" i="1"/>
  <c r="AE4" i="1"/>
  <c r="P8" i="1"/>
  <c r="U8" i="1" s="1"/>
  <c r="P7" i="1"/>
  <c r="U7" i="1" s="1"/>
  <c r="P6" i="1"/>
  <c r="P5" i="1"/>
  <c r="A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Adelya Muminova</author>
  </authors>
  <commentList>
    <comment ref="U5" authorId="0" shapeId="0" xr:uid="{1B87EA4B-A213-460C-9307-9791511AD159}">
      <text>
        <r>
          <rPr>
            <b/>
            <sz val="14"/>
            <color indexed="81"/>
            <rFont val="Tahoma"/>
            <family val="2"/>
            <charset val="204"/>
          </rPr>
          <t>Adelya Muminova:</t>
        </r>
        <r>
          <rPr>
            <sz val="14"/>
            <color indexed="81"/>
            <rFont val="Tahoma"/>
            <family val="2"/>
            <charset val="204"/>
          </rPr>
          <t xml:space="preserve">
CNT-HTM-7AR424US
UACU5425031
2592,74
</t>
        </r>
      </text>
    </comment>
    <comment ref="U6" authorId="0" shapeId="0" xr:uid="{52800DFC-744C-4A3B-B809-5133DDE70FD2}">
      <text>
        <r>
          <rPr>
            <b/>
            <sz val="14"/>
            <color indexed="81"/>
            <rFont val="Tahoma"/>
            <family val="2"/>
            <charset val="204"/>
          </rPr>
          <t>Adelya Muminova:</t>
        </r>
        <r>
          <rPr>
            <sz val="14"/>
            <color indexed="81"/>
            <rFont val="Tahoma"/>
            <family val="2"/>
            <charset val="204"/>
          </rPr>
          <t xml:space="preserve">
CNT-HTM-3AR424US
MAGU5443536
4421,49
CNT-HTM-13AR424US
FANU1088538
698,03
</t>
        </r>
      </text>
    </comment>
  </commentList>
</comments>
</file>

<file path=xl/sharedStrings.xml><?xml version="1.0" encoding="utf-8"?>
<sst xmlns="http://schemas.openxmlformats.org/spreadsheetml/2006/main" count="58" uniqueCount="50">
  <si>
    <t>#</t>
  </si>
  <si>
    <t>Carrier-Перевозчик</t>
  </si>
  <si>
    <t>Summa</t>
  </si>
  <si>
    <t>Route-Маршрут</t>
  </si>
  <si>
    <t>Delivery terms / Условия поставки</t>
  </si>
  <si>
    <t>Origin City</t>
  </si>
  <si>
    <t>MBL No</t>
  </si>
  <si>
    <t>Container №-№ КОНТЕЙНЕРА</t>
  </si>
  <si>
    <t>Container type-Тип контейнера</t>
  </si>
  <si>
    <t>Name of Goods - Наименование товаров</t>
  </si>
  <si>
    <t>CMR no. - Номер CMR</t>
  </si>
  <si>
    <t>Supplier name - Наименование отправителя</t>
  </si>
  <si>
    <t>Supplier Invoice No. - № Инвойса Поставщика</t>
  </si>
  <si>
    <t>Supplier Invoice amount - Сумма инвойса Поставщика (USD)</t>
  </si>
  <si>
    <t>CBM</t>
  </si>
  <si>
    <t>Gross Weight  (kg) - вес-брутто(кг)</t>
  </si>
  <si>
    <t>WM (kg) - объемный вес (кг)</t>
  </si>
  <si>
    <t>The date of Carriage Acceptance - Дата принятия к перевозке</t>
  </si>
  <si>
    <t>Date of arrival to Asaka - Дата прибытия в Асака</t>
  </si>
  <si>
    <t>Q-ty of trucks - Кол-во а-м</t>
  </si>
  <si>
    <t>Pick up Rate - Тариф (USD)</t>
  </si>
  <si>
    <t>Pick up Amount - Стоимость перевозки  (USD)</t>
  </si>
  <si>
    <t>(Freight Forwarding Fee) (USD)-Экспедирование</t>
  </si>
  <si>
    <t>(Consolidation services) (USD) - Консолидация</t>
  </si>
  <si>
    <t>Block &amp; Brace Material (USD) - Жесткая упаковка груза</t>
  </si>
  <si>
    <t>Export Customs Clearance (USD) - Таможенное оформление</t>
  </si>
  <si>
    <t>Export Transit Declaration from Canada (USD) - Экспортная транзитная декларация из Канады</t>
  </si>
  <si>
    <t>Transportation from Romulus, USA to Asaka (USD)-Перевозка от Romulus, USA до Asaka (USD)</t>
  </si>
  <si>
    <t>Total amount - Общая стоимость (USD)</t>
  </si>
  <si>
    <t>Date of signing the  act - Дата подписания акта</t>
  </si>
  <si>
    <t>Central Bank - Курс ЦБ</t>
  </si>
  <si>
    <t>Total amount in sum equivalent - Общая суммовом эквиваленте</t>
  </si>
  <si>
    <t>Carrier invoice  num.№ - Инвойс перевозчика</t>
  </si>
  <si>
    <t>Сustoms inspection/ Таможенный досмотр</t>
  </si>
  <si>
    <t>Взвешивание</t>
  </si>
  <si>
    <t>Date of Central Bank rate-Дата Курс ЦБ</t>
  </si>
  <si>
    <t>Chicago/Romulus-Asaka (via Hamburg)</t>
  </si>
  <si>
    <t>D-D</t>
  </si>
  <si>
    <t>DEL RIO</t>
  </si>
  <si>
    <t>HLCUBSC2311AWYJ8</t>
  </si>
  <si>
    <t>FANU1386785</t>
  </si>
  <si>
    <t>40HC</t>
  </si>
  <si>
    <t>autoparts, DG</t>
  </si>
  <si>
    <t>0001</t>
  </si>
  <si>
    <t>GENERAL MOTORS OVERSEAS DISTRIBUTION LLC</t>
  </si>
  <si>
    <t>FTL</t>
  </si>
  <si>
    <t>NOGALES</t>
  </si>
  <si>
    <t>LEXINGTON</t>
  </si>
  <si>
    <t>CNT-HTM-6AR424US</t>
  </si>
  <si>
    <t>CENTRUM AVIATION FZCO( №UZL UZA 01 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</si>
</sst>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theme="0"/>
      <name val="Consolas"/>
      <family val="3"/>
      <charset val="204"/>
    </font>
    <font>
      <sz val="48"/>
      <color theme="0"/>
      <name val="Calibri"/>
      <family val="2"/>
      <charset val="204"/>
      <scheme val="minor"/>
    </font>
    <font>
      <sz val="36"/>
      <color theme="0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theme="0"/>
      <name val="Consolas"/>
      <family val="3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b/>
      <sz val="14"/>
      <color indexed="81"/>
      <name val="Tahoma"/>
      <family val="2"/>
      <charset val="204"/>
    </font>
    <font>
      <sz val="14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6" fillId="2" borderId="1" xfId="0" applyFont="1" applyFill="1" applyBorder="1" applyAlignment="1">
      <alignment horizontal="center" vertical="center" wrapText="1"/>
    </xf>
    <xf numFmtId="164" fontId="0" fillId="0" borderId="0" xfId="0" applyNumberFormat="1" applyProtection="1">
      <protection locked="0"/>
    </xf>
    <xf numFmtId="43" fontId="5" fillId="3" borderId="1" xfId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0" fontId="9" fillId="0" borderId="1" xfId="2" applyFont="1" applyFill="1" applyBorder="1" applyAlignment="1">
      <alignment horizontal="center" vertical="center"/>
    </xf>
    <xf numFmtId="2" fontId="9" fillId="0" borderId="1" xfId="2" applyNumberFormat="1" applyFon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10" fillId="0" borderId="1" xfId="2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43" fontId="0" fillId="0" borderId="1" xfId="1" applyFont="1" applyFill="1" applyBorder="1" applyAlignment="1" applyProtection="1">
      <alignment horizontal="center" vertical="center"/>
      <protection locked="0"/>
    </xf>
    <xf numFmtId="164" fontId="0" fillId="0" borderId="1" xfId="0" applyNumberFormat="1" applyFill="1" applyBorder="1" applyAlignment="1" applyProtection="1">
      <alignment horizontal="center" vertical="center"/>
      <protection locked="0"/>
    </xf>
    <xf numFmtId="2" fontId="10" fillId="0" borderId="1" xfId="2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2" fontId="10" fillId="0" borderId="1" xfId="0" applyNumberFormat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 2" xfId="2" xr:uid="{9D247D1A-75E1-482D-8D15-2C5DE1EAF97C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0</xdr:row>
      <xdr:rowOff>0</xdr:rowOff>
    </xdr:from>
    <xdr:ext cx="28571" cy="9524"/>
    <xdr:pic>
      <xdr:nvPicPr>
        <xdr:cNvPr id="2" name="Рисунок 1">
          <a:extLst>
            <a:ext uri="{FF2B5EF4-FFF2-40B4-BE49-F238E27FC236}">
              <a16:creationId xmlns:a16="http://schemas.microsoft.com/office/drawing/2014/main" id="{F9D2F9E4-6C37-4094-B5EF-7B53C045F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0"/>
          <a:ext cx="28571" cy="952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6514274" cy="8590476"/>
    <xdr:pic>
      <xdr:nvPicPr>
        <xdr:cNvPr id="3" name="Рисунок 2">
          <a:extLst>
            <a:ext uri="{FF2B5EF4-FFF2-40B4-BE49-F238E27FC236}">
              <a16:creationId xmlns:a16="http://schemas.microsoft.com/office/drawing/2014/main" id="{FCBFA3AA-4CAA-4AA6-B1B8-54811DC3B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6514274" cy="8590476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0</xdr:row>
      <xdr:rowOff>0</xdr:rowOff>
    </xdr:from>
    <xdr:ext cx="5809513" cy="8342857"/>
    <xdr:pic>
      <xdr:nvPicPr>
        <xdr:cNvPr id="4" name="Рисунок 3">
          <a:extLst>
            <a:ext uri="{FF2B5EF4-FFF2-40B4-BE49-F238E27FC236}">
              <a16:creationId xmlns:a16="http://schemas.microsoft.com/office/drawing/2014/main" id="{1CFF7FD7-DEFC-4EAC-8856-CF902BB3B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0"/>
          <a:ext cx="5809513" cy="8342857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0</xdr:rowOff>
    </xdr:from>
    <xdr:ext cx="6352369" cy="8342857"/>
    <xdr:pic>
      <xdr:nvPicPr>
        <xdr:cNvPr id="5" name="Рисунок 4">
          <a:extLst>
            <a:ext uri="{FF2B5EF4-FFF2-40B4-BE49-F238E27FC236}">
              <a16:creationId xmlns:a16="http://schemas.microsoft.com/office/drawing/2014/main" id="{CE557D8D-041D-4ADD-820E-B3B173016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324850"/>
          <a:ext cx="6352369" cy="8342857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46</xdr:row>
      <xdr:rowOff>0</xdr:rowOff>
    </xdr:from>
    <xdr:ext cx="6352369" cy="8342857"/>
    <xdr:pic>
      <xdr:nvPicPr>
        <xdr:cNvPr id="6" name="Рисунок 5">
          <a:extLst>
            <a:ext uri="{FF2B5EF4-FFF2-40B4-BE49-F238E27FC236}">
              <a16:creationId xmlns:a16="http://schemas.microsoft.com/office/drawing/2014/main" id="{59D0757B-40E5-4380-A49D-DF230199E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705600" y="8324850"/>
          <a:ext cx="6352369" cy="8342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"/>
  <sheetViews>
    <sheetView tabSelected="1" topLeftCell="I1" zoomScaleNormal="100" workbookViewId="0">
      <selection activeCell="K3" sqref="K3"/>
    </sheetView>
  </sheetViews>
  <sheetFormatPr defaultColWidth="0" defaultRowHeight="14.4" x14ac:dyDescent="0.3"/>
  <cols>
    <col min="1" max="1" width="7.33203125" style="6" bestFit="1" customWidth="1"/>
    <col min="2" max="2" width="39.44140625" style="6" bestFit="1" customWidth="1"/>
    <col min="3" max="3" width="44" style="6" bestFit="1" customWidth="1"/>
    <col min="4" max="4" width="13.33203125" style="6" bestFit="1" customWidth="1"/>
    <col min="5" max="5" width="14" style="6" bestFit="1" customWidth="1"/>
    <col min="6" max="6" width="24.44140625" style="6" bestFit="1" customWidth="1"/>
    <col min="7" max="7" width="17.33203125" style="6" bestFit="1" customWidth="1"/>
    <col min="8" max="8" width="12.109375" style="6" bestFit="1" customWidth="1"/>
    <col min="9" max="9" width="17.88671875" style="6" bestFit="1" customWidth="1"/>
    <col min="10" max="10" width="9.88671875" style="6" bestFit="1" customWidth="1"/>
    <col min="11" max="11" width="55.21875" style="6" bestFit="1" customWidth="1"/>
    <col min="12" max="12" width="17.88671875" style="6" bestFit="1" customWidth="1"/>
    <col min="13" max="13" width="19" style="6" bestFit="1" customWidth="1"/>
    <col min="14" max="14" width="7.44140625" style="6" bestFit="1" customWidth="1"/>
    <col min="15" max="15" width="13.33203125" style="6" bestFit="1" customWidth="1"/>
    <col min="16" max="16" width="12.21875" style="6" bestFit="1" customWidth="1"/>
    <col min="17" max="17" width="30.5546875" style="8" bestFit="1" customWidth="1"/>
    <col min="18" max="18" width="13.88671875" style="8" bestFit="1" customWidth="1"/>
    <col min="19" max="20" width="15.5546875" style="6" bestFit="1" customWidth="1"/>
    <col min="21" max="21" width="10.21875" style="6" bestFit="1" customWidth="1"/>
    <col min="22" max="22" width="15.5546875" style="6" bestFit="1" customWidth="1"/>
    <col min="23" max="23" width="17.88671875" style="6" bestFit="1" customWidth="1"/>
    <col min="24" max="24" width="8.77734375" style="6" bestFit="1" customWidth="1"/>
    <col min="25" max="25" width="12.109375" style="6" bestFit="1" customWidth="1"/>
    <col min="26" max="27" width="16.77734375" style="6" bestFit="1" customWidth="1"/>
    <col min="28" max="28" width="12.77734375" style="6" bestFit="1" customWidth="1"/>
    <col min="29" max="29" width="13" style="6" bestFit="1" customWidth="1"/>
    <col min="30" max="30" width="14.44140625" style="6" bestFit="1" customWidth="1"/>
    <col min="31" max="31" width="13.33203125" style="8" bestFit="1" customWidth="1"/>
    <col min="32" max="32" width="15.5546875" style="6" bestFit="1" customWidth="1"/>
    <col min="33" max="33" width="14" style="8" bestFit="1" customWidth="1"/>
    <col min="34" max="34" width="19" style="6" bestFit="1" customWidth="1"/>
    <col min="35" max="35" width="18.44140625" style="6" bestFit="1" customWidth="1"/>
    <col min="36" max="16384" width="9.109375" hidden="1"/>
  </cols>
  <sheetData>
    <row r="1" spans="1:35" ht="61.2" x14ac:dyDescent="0.3">
      <c r="A1" s="23">
        <v>521</v>
      </c>
      <c r="B1" s="23"/>
      <c r="C1" s="23"/>
      <c r="D1" s="24" t="s">
        <v>48</v>
      </c>
      <c r="E1" s="24"/>
      <c r="F1" s="24"/>
      <c r="G1" s="24"/>
      <c r="H1" s="24"/>
      <c r="I1" s="25" t="s">
        <v>48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35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</row>
    <row r="3" spans="1:35" ht="115.2" x14ac:dyDescent="0.3">
      <c r="A3" s="1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12</v>
      </c>
      <c r="M3" s="7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7" t="s">
        <v>22</v>
      </c>
      <c r="W3" s="7" t="s">
        <v>23</v>
      </c>
      <c r="X3" s="7" t="s">
        <v>24</v>
      </c>
      <c r="Y3" s="7" t="s">
        <v>25</v>
      </c>
      <c r="Z3" s="7" t="s">
        <v>26</v>
      </c>
      <c r="AA3" s="7" t="s">
        <v>27</v>
      </c>
      <c r="AB3" s="1" t="s">
        <v>33</v>
      </c>
      <c r="AC3" s="1" t="s">
        <v>34</v>
      </c>
      <c r="AD3" s="7" t="s">
        <v>28</v>
      </c>
      <c r="AE3" s="7" t="s">
        <v>29</v>
      </c>
      <c r="AF3" s="7" t="s">
        <v>30</v>
      </c>
      <c r="AG3" s="1" t="s">
        <v>35</v>
      </c>
      <c r="AH3" s="7" t="s">
        <v>31</v>
      </c>
      <c r="AI3" s="7" t="s">
        <v>32</v>
      </c>
    </row>
    <row r="4" spans="1:35" x14ac:dyDescent="0.3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9">
        <f>SUM(AD5:AD1048576)</f>
        <v>24462.51</v>
      </c>
      <c r="AE4" s="10">
        <f>+AE5</f>
        <v>45309</v>
      </c>
      <c r="AF4" s="9">
        <f>+AF5</f>
        <v>12427</v>
      </c>
      <c r="AG4" s="10">
        <f>+AG5</f>
        <v>45309</v>
      </c>
      <c r="AH4" s="9">
        <f>SUM(AH5:AH1048576)</f>
        <v>303995611.76999998</v>
      </c>
      <c r="AI4" s="5"/>
    </row>
    <row r="5" spans="1:35" s="16" customFormat="1" ht="18" x14ac:dyDescent="0.3">
      <c r="A5" s="11">
        <v>1</v>
      </c>
      <c r="B5" s="11" t="s">
        <v>49</v>
      </c>
      <c r="C5" s="26" t="s">
        <v>36</v>
      </c>
      <c r="D5" s="27" t="s">
        <v>37</v>
      </c>
      <c r="E5" s="12" t="s">
        <v>38</v>
      </c>
      <c r="F5" s="28" t="s">
        <v>39</v>
      </c>
      <c r="G5" s="29" t="s">
        <v>40</v>
      </c>
      <c r="H5" s="30" t="s">
        <v>41</v>
      </c>
      <c r="I5" s="27" t="s">
        <v>42</v>
      </c>
      <c r="J5" s="31" t="s">
        <v>43</v>
      </c>
      <c r="K5" s="32" t="s">
        <v>44</v>
      </c>
      <c r="L5" s="33" t="s">
        <v>40</v>
      </c>
      <c r="M5" s="34">
        <v>111995.67</v>
      </c>
      <c r="N5" s="13">
        <v>38.340000000000003</v>
      </c>
      <c r="O5" s="13">
        <v>3351</v>
      </c>
      <c r="P5" s="14">
        <f>IF(N5*333.33&gt;O5,N5*333.33,O5)</f>
        <v>12779.8722</v>
      </c>
      <c r="Q5" s="18">
        <v>45229</v>
      </c>
      <c r="R5" s="35">
        <v>45301</v>
      </c>
      <c r="S5" s="29">
        <v>1</v>
      </c>
      <c r="T5" s="12" t="s">
        <v>45</v>
      </c>
      <c r="U5" s="17">
        <v>4479.76</v>
      </c>
      <c r="V5" s="22">
        <v>125</v>
      </c>
      <c r="W5" s="22">
        <v>1720.29</v>
      </c>
      <c r="X5" s="22">
        <v>88</v>
      </c>
      <c r="Y5" s="15">
        <v>0</v>
      </c>
      <c r="Z5" s="12">
        <v>0</v>
      </c>
      <c r="AA5" s="22">
        <v>13300</v>
      </c>
      <c r="AB5" s="12">
        <v>0</v>
      </c>
      <c r="AC5" s="22">
        <v>135</v>
      </c>
      <c r="AD5" s="20">
        <v>24462.51</v>
      </c>
      <c r="AE5" s="21">
        <v>45309</v>
      </c>
      <c r="AF5" s="20">
        <v>12427</v>
      </c>
      <c r="AG5" s="21">
        <v>45309</v>
      </c>
      <c r="AH5" s="20">
        <f>+ROUND(AF5*AD5,2)</f>
        <v>303995611.76999998</v>
      </c>
      <c r="AI5" s="19" t="s">
        <v>48</v>
      </c>
    </row>
    <row r="6" spans="1:35" s="16" customFormat="1" ht="18" x14ac:dyDescent="0.3">
      <c r="A6" s="11">
        <v>2</v>
      </c>
      <c r="B6" s="11" t="s">
        <v>49</v>
      </c>
      <c r="C6" s="26"/>
      <c r="D6" s="27"/>
      <c r="E6" s="12" t="s">
        <v>38</v>
      </c>
      <c r="F6" s="28"/>
      <c r="G6" s="29"/>
      <c r="H6" s="30"/>
      <c r="I6" s="27"/>
      <c r="J6" s="31"/>
      <c r="K6" s="32"/>
      <c r="L6" s="33"/>
      <c r="M6" s="34"/>
      <c r="N6" s="13">
        <v>10.38</v>
      </c>
      <c r="O6" s="13">
        <v>1386</v>
      </c>
      <c r="P6" s="14">
        <f t="shared" ref="P6:P8" si="0">IF(N6*333.33&gt;O6,N6*333.33,O6)</f>
        <v>3459.9654</v>
      </c>
      <c r="Q6" s="18">
        <v>45232</v>
      </c>
      <c r="R6" s="35"/>
      <c r="S6" s="29"/>
      <c r="T6" s="12" t="s">
        <v>45</v>
      </c>
      <c r="U6" s="17">
        <v>1952.98</v>
      </c>
      <c r="V6" s="22"/>
      <c r="W6" s="22"/>
      <c r="X6" s="22"/>
      <c r="Y6" s="15">
        <v>0</v>
      </c>
      <c r="Z6" s="12">
        <v>0</v>
      </c>
      <c r="AA6" s="22"/>
      <c r="AB6" s="12">
        <v>0</v>
      </c>
      <c r="AC6" s="22"/>
      <c r="AD6" s="20"/>
      <c r="AE6" s="21"/>
      <c r="AF6" s="20"/>
      <c r="AG6" s="21"/>
      <c r="AH6" s="20"/>
      <c r="AI6" s="19"/>
    </row>
    <row r="7" spans="1:35" s="16" customFormat="1" ht="18" x14ac:dyDescent="0.3">
      <c r="A7" s="11">
        <v>3</v>
      </c>
      <c r="B7" s="11" t="s">
        <v>49</v>
      </c>
      <c r="C7" s="26"/>
      <c r="D7" s="27"/>
      <c r="E7" s="12" t="s">
        <v>46</v>
      </c>
      <c r="F7" s="28"/>
      <c r="G7" s="29"/>
      <c r="H7" s="30"/>
      <c r="I7" s="27"/>
      <c r="J7" s="31"/>
      <c r="K7" s="32"/>
      <c r="L7" s="33"/>
      <c r="M7" s="34"/>
      <c r="N7" s="13">
        <v>3.22</v>
      </c>
      <c r="O7" s="13">
        <v>188</v>
      </c>
      <c r="P7" s="14">
        <f t="shared" si="0"/>
        <v>1073.3226</v>
      </c>
      <c r="Q7" s="18">
        <v>45232</v>
      </c>
      <c r="R7" s="35"/>
      <c r="S7" s="29"/>
      <c r="T7" s="12">
        <v>2.21</v>
      </c>
      <c r="U7" s="17">
        <f>ROUND(T7*P7,2)</f>
        <v>2372.04</v>
      </c>
      <c r="V7" s="22"/>
      <c r="W7" s="22"/>
      <c r="X7" s="22"/>
      <c r="Y7" s="15">
        <v>0</v>
      </c>
      <c r="Z7" s="12">
        <v>0</v>
      </c>
      <c r="AA7" s="22"/>
      <c r="AB7" s="12">
        <v>0</v>
      </c>
      <c r="AC7" s="22"/>
      <c r="AD7" s="20"/>
      <c r="AE7" s="21"/>
      <c r="AF7" s="20"/>
      <c r="AG7" s="21"/>
      <c r="AH7" s="20"/>
      <c r="AI7" s="19"/>
    </row>
    <row r="8" spans="1:35" s="16" customFormat="1" ht="18" x14ac:dyDescent="0.3">
      <c r="A8" s="11">
        <v>4</v>
      </c>
      <c r="B8" s="11" t="s">
        <v>49</v>
      </c>
      <c r="C8" s="26"/>
      <c r="D8" s="27"/>
      <c r="E8" s="12" t="s">
        <v>47</v>
      </c>
      <c r="F8" s="28"/>
      <c r="G8" s="29"/>
      <c r="H8" s="30"/>
      <c r="I8" s="27"/>
      <c r="J8" s="31"/>
      <c r="K8" s="32"/>
      <c r="L8" s="33"/>
      <c r="M8" s="34"/>
      <c r="N8" s="13">
        <v>0.19</v>
      </c>
      <c r="O8" s="13">
        <v>134</v>
      </c>
      <c r="P8" s="14">
        <f t="shared" si="0"/>
        <v>134</v>
      </c>
      <c r="Q8" s="18">
        <v>45230</v>
      </c>
      <c r="R8" s="35"/>
      <c r="S8" s="29"/>
      <c r="T8" s="12">
        <v>2.16</v>
      </c>
      <c r="U8" s="17">
        <f>ROUND(T8*P8,2)</f>
        <v>289.44</v>
      </c>
      <c r="V8" s="22"/>
      <c r="W8" s="22"/>
      <c r="X8" s="22"/>
      <c r="Y8" s="15">
        <v>0</v>
      </c>
      <c r="Z8" s="12">
        <v>0</v>
      </c>
      <c r="AA8" s="22"/>
      <c r="AB8" s="12">
        <v>0</v>
      </c>
      <c r="AC8" s="22"/>
      <c r="AD8" s="20"/>
      <c r="AE8" s="21"/>
      <c r="AF8" s="20"/>
      <c r="AG8" s="21"/>
      <c r="AH8" s="20"/>
      <c r="AI8" s="19"/>
    </row>
  </sheetData>
  <sheetProtection formatCells="0" formatColumns="0" formatRows="0" insertColumns="0" insertRows="0" insertHyperlinks="0" deleteColumns="0" deleteRows="0" sort="0" autoFilter="0" pivotTables="0"/>
  <mergeCells count="26">
    <mergeCell ref="M5:M8"/>
    <mergeCell ref="R5:R8"/>
    <mergeCell ref="S5:S8"/>
    <mergeCell ref="V5:V8"/>
    <mergeCell ref="W5:W8"/>
    <mergeCell ref="X5:X8"/>
    <mergeCell ref="AC5:AC8"/>
    <mergeCell ref="AA5:AA8"/>
    <mergeCell ref="A1:C1"/>
    <mergeCell ref="D1:H1"/>
    <mergeCell ref="I1:AI1"/>
    <mergeCell ref="C5:C8"/>
    <mergeCell ref="D5:D8"/>
    <mergeCell ref="F5:F8"/>
    <mergeCell ref="G5:G8"/>
    <mergeCell ref="H5:H8"/>
    <mergeCell ref="I5:I8"/>
    <mergeCell ref="J5:J8"/>
    <mergeCell ref="K5:K8"/>
    <mergeCell ref="L5:L8"/>
    <mergeCell ref="AI5:AI8"/>
    <mergeCell ref="AD5:AD8"/>
    <mergeCell ref="AE5:AE8"/>
    <mergeCell ref="AG5:AG8"/>
    <mergeCell ref="AF5:AF8"/>
    <mergeCell ref="AH5:AH8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04928-4647-4E28-BE46-E86F67A00032}">
  <sheetPr>
    <tabColor rgb="FF00B050"/>
  </sheetPr>
  <dimension ref="A1"/>
  <sheetViews>
    <sheetView topLeftCell="A43" zoomScaleNormal="100" workbookViewId="0">
      <selection activeCell="L47" sqref="L4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акт</vt:lpstr>
      <vt:lpstr>Подтв.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Temurmalik Bafoev</cp:lastModifiedBy>
  <dcterms:created xsi:type="dcterms:W3CDTF">2023-01-18T12:40:31Z</dcterms:created>
  <dcterms:modified xsi:type="dcterms:W3CDTF">2024-01-23T12:14:30Z</dcterms:modified>
</cp:coreProperties>
</file>