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C0871DCA-B62F-41DF-B582-A52DBA4E55A8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8" l="1"/>
  <c r="U4" i="8"/>
  <c r="Y6" i="8"/>
  <c r="Y5" i="8"/>
  <c r="W6" i="8"/>
  <c r="W5" i="8"/>
  <c r="T6" i="8"/>
  <c r="T4" i="5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  <c r="T5" i="8" l="1"/>
  <c r="T4" i="8" s="1"/>
  <c r="Y4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<sst xmlns="http://schemas.openxmlformats.org/spreadsheetml/2006/main" count="1009" uniqueCount="209">
  <si>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</si>
  <si>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</si>
  <si>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</si>
  <si>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</si>
  <si>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</si>
  <si>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</si>
  <si>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</si>
  <si>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</si>
  <si>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</si>
  <si>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</si>
  <si>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</si>
  <si>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</si>
  <si>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</si>
  <si>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</si>
  <si>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</si>
  <si>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</si>
  <si>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</si>
  <si>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</si>
  <si>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</si>
  <si>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</si>
  <si>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</si>
  <si>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</si>
  <si>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</si>
  <si>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</si>
  <si>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</si>
  <si>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</si>
  <si>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</si>
  <si>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</si>
  <si>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</si>
  <si>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</si>
  <si>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</si>
  <si>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</si>
  <si>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</si>
  <si>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</si>
  <si>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</si>
  <si>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</si>
  <si>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</si>
  <si>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</si>
  <si>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</si>
  <si>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</si>
  <si>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</si>
  <si>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</si>
  <si>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</si>
  <si>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</si>
  <si>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</si>
  <si>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</si>
  <si>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</si>
  <si>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</si>
  <si>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</si>
  <si>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</si>
  <si>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</si>
  <si>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</si>
  <si>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</si>
  <si>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</si>
  <si>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</si>
  <si>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</si>
  <si>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</si>
  <si>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</si>
  <si>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</si>
  <si>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</si>
  <si>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</si>
  <si>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</si>
  <si>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</si>
  <si>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</si>
  <si>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</si>
  <si>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</si>
  <si>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</si>
  <si>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</si>
  <si>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</si>
  <si>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</si>
  <si>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</si>
  <si>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</si>
  <si>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</si>
  <si>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</si>
  <si>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</si>
  <si>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</si>
  <si>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</si>
  <si>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</si>
  <si>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</si>
  <si>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</si>
  <si>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</si>
  <si>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</si>
  <si>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</si>
  <si>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</si>
  <si>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</si>
  <si>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</si>
  <si>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</si>
  <si>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</si>
  <si>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</si>
  <si>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</si>
  <si>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</si>
  <si>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</si>
  <si>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</si>
  <si>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</si>
  <si>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</si>
  <si>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</si>
  <si>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</si>
  <si>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</si>
  <si>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</si>
  <si>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</si>
  <si>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</si>
  <si>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</si>
  <si>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</si>
  <si>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</si>
  <si>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</si>
  <si>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</si>
  <si>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</si>
  <si>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</si>
  <si>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</si>
  <si>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</si>
  <si>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</si>
  <si>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</si>
  <si>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</si>
  <si>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</si>
  <si>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</si>
  <si>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</si>
  <si>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</si>
  <si>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</si>
  <si>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</si>
  <si>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</si>
  <si>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</si>
  <si>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</si>
  <si>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</si>
  <si>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</si>
  <si>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</si>
  <si>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</si>
  <si>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</si>
  <si>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</si>
  <si>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</si>
  <si>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</si>
  <si>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</si>
  <si>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</si>
  <si>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</si>
  <si>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</si>
  <si>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</si>
  <si>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</si>
  <si>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</si>
  <si>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</si>
  <si>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</si>
  <si>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</si>
  <si>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</si>
  <si>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</si>
  <si>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</si>
  <si>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</si>
  <si>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</si>
  <si>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</si>
  <si>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</si>
  <si>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</si>
  <si>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</si>
  <si>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</si>
  <si>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</si>
  <si>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</si>
  <si>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</si>
  <si>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</si>
  <si>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</si>
  <si>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</si>
  <si>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</si>
  <si>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</si>
  <si>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</si>
  <si>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</si>
  <si>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</si>
  <si>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</si>
  <si>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</si>
  <si>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</si>
  <si>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</si>
  <si>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</si>
  <si>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</si>
  <si>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</si>
  <si>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</si>
  <si>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</si>
  <si>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</si>
  <si>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</si>
  <si>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</si>
  <si>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</si>
  <si>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</si>
  <si>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</si>
  <si>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</si>
  <si>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</si>
  <si>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</si>
  <si>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</si>
  <si>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</si>
  <si>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</si>
  <si>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</si>
  <si>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</si>
  <si>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</si>
  <si>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</si>
  <si>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</si>
  <si>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</si>
  <si>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</si>
  <si>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</si>
  <si>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</si>
  <si>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</si>
  <si>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</si>
  <si>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</si>
  <si>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</si>
  <si>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</si>
  <si>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</si>
  <si>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</si>
  <si>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</si>
  <si>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BR</t>
  </si>
  <si>
    <t>GESU6236934</t>
  </si>
  <si>
    <t>CCLU7166696</t>
  </si>
  <si>
    <t>GENERAL MOTORS OVERSEAS DISTRUBUTION LLC</t>
  </si>
  <si>
    <t>Z04393</t>
  </si>
  <si>
    <t>Z04373</t>
  </si>
  <si>
    <t>FCA GRAVATAI - via TCR - Tashkent</t>
  </si>
  <si>
    <t>-</t>
  </si>
  <si>
    <t>CNT-PGL114-XW370</t>
  </si>
  <si>
    <t>UZL-UZA-01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</si>
</sst>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6" tableType="queryTable" totalsRowShown="0" headerRowDxfId="91" dataDxfId="90" tableBorderDxfId="89">
  <autoFilter ref="A2:Z6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6"/>
  <sheetViews>
    <sheetView tabSelected="1" workbookViewId="0">
      <selection activeCell="G9" sqref="G9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CNT-PGL114-XW370</v>
      </c>
      <c r="E1" s="59"/>
      <c r="F1" s="59"/>
      <c r="G1" s="59"/>
      <c r="H1" s="60">
        <v>45329</v>
      </c>
      <c r="I1" s="60"/>
      <c r="J1" s="61" t="s">
        <v>208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SUM(T5:T1048576)</f>
        <v>25420</v>
      </c>
      <c r="U4" s="40">
        <f>U5</f>
        <v>45329</v>
      </c>
      <c r="V4" s="39">
        <f>V5</f>
        <v>12484</v>
      </c>
      <c r="W4" s="39"/>
      <c r="X4" s="41"/>
      <c r="Y4" s="39">
        <f>SUM(Y5:Y6)</f>
        <v>317343280</v>
      </c>
      <c r="Z4" s="44"/>
    </row>
    <row r="5" spans="1:26" ht="48" x14ac:dyDescent="0.3">
      <c r="A5" s="50">
        <v>1</v>
      </c>
      <c r="B5" s="51" t="s">
        <v>44</v>
      </c>
      <c r="C5" s="51" t="s">
        <v>199</v>
      </c>
      <c r="D5" s="51" t="s">
        <v>200</v>
      </c>
      <c r="E5" s="51" t="s">
        <v>202</v>
      </c>
      <c r="F5" s="51" t="s">
        <v>203</v>
      </c>
      <c r="G5" s="53">
        <v>81751.199999999997</v>
      </c>
      <c r="H5" s="51" t="s">
        <v>40</v>
      </c>
      <c r="I5" s="50">
        <v>11.913</v>
      </c>
      <c r="J5" s="52">
        <v>6600</v>
      </c>
      <c r="K5" s="52" t="s">
        <v>45</v>
      </c>
      <c r="L5" s="51" t="s">
        <v>205</v>
      </c>
      <c r="M5" s="51" t="s">
        <v>206</v>
      </c>
      <c r="N5" s="51" t="s">
        <v>206</v>
      </c>
      <c r="O5" s="54">
        <v>45252</v>
      </c>
      <c r="P5" s="54">
        <v>45324</v>
      </c>
      <c r="Q5" s="51" t="s">
        <v>46</v>
      </c>
      <c r="R5" s="52">
        <v>12710</v>
      </c>
      <c r="S5" s="52">
        <v>0</v>
      </c>
      <c r="T5" s="52">
        <f>Шаблон_Формулы_2[[#This Row],[18]]-Шаблон_Формулы_2[[#This Row],[19]]</f>
        <v>12710</v>
      </c>
      <c r="U5" s="54">
        <v>45329</v>
      </c>
      <c r="V5" s="52">
        <v>12484</v>
      </c>
      <c r="W5" s="52">
        <f>Шаблон_Формулы_2[[#This Row],[20]]*Шаблон_Формулы_2[[#This Row],[22]]</f>
        <v>158671640</v>
      </c>
      <c r="X5" s="51">
        <v>0</v>
      </c>
      <c r="Y5" s="52">
        <f>Шаблон_Формулы_2[[#This Row],[23]]+Шаблон_Формулы_2[[#This Row],[24]]</f>
        <v>158671640</v>
      </c>
      <c r="Z5" s="50" t="s">
        <v>207</v>
      </c>
    </row>
    <row r="6" spans="1:26" s="4" customFormat="1" ht="48" x14ac:dyDescent="0.3">
      <c r="A6" s="50">
        <v>2</v>
      </c>
      <c r="B6" s="51" t="s">
        <v>44</v>
      </c>
      <c r="C6" s="51" t="s">
        <v>199</v>
      </c>
      <c r="D6" s="51" t="s">
        <v>201</v>
      </c>
      <c r="E6" s="51" t="s">
        <v>202</v>
      </c>
      <c r="F6" s="51" t="s">
        <v>204</v>
      </c>
      <c r="G6" s="53">
        <v>122277.73</v>
      </c>
      <c r="H6" s="51" t="s">
        <v>40</v>
      </c>
      <c r="I6" s="50">
        <v>66.724999999999994</v>
      </c>
      <c r="J6" s="52">
        <v>14754.24</v>
      </c>
      <c r="K6" s="52" t="s">
        <v>45</v>
      </c>
      <c r="L6" s="51" t="s">
        <v>205</v>
      </c>
      <c r="M6" s="51" t="s">
        <v>206</v>
      </c>
      <c r="N6" s="51" t="s">
        <v>206</v>
      </c>
      <c r="O6" s="54">
        <v>45252</v>
      </c>
      <c r="P6" s="54">
        <v>45324</v>
      </c>
      <c r="Q6" s="51" t="s">
        <v>46</v>
      </c>
      <c r="R6" s="52">
        <v>12710</v>
      </c>
      <c r="S6" s="52">
        <v>0</v>
      </c>
      <c r="T6" s="52">
        <f>Шаблон_Формулы_2[[#This Row],[18]]-Шаблон_Формулы_2[[#This Row],[19]]</f>
        <v>12710</v>
      </c>
      <c r="U6" s="54">
        <v>45329</v>
      </c>
      <c r="V6" s="52">
        <v>12484</v>
      </c>
      <c r="W6" s="52">
        <f>Шаблон_Формулы_2[[#This Row],[20]]*Шаблон_Формулы_2[[#This Row],[22]]</f>
        <v>158671640</v>
      </c>
      <c r="X6" s="51">
        <v>0</v>
      </c>
      <c r="Y6" s="52">
        <f>Шаблон_Формулы_2[[#This Row],[23]]+Шаблон_Формулы_2[[#This Row],[24]]</f>
        <v>158671640</v>
      </c>
      <c r="Z6" s="50" t="s">
        <v>207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C:\Users\z.radjabmukhamedov\Desktop\[CNT-PGL114-XW370 GM.xlsx]Лист1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2024-02-14T10:59:09Z</dcterms:modified>
</cp:coreProperties>
</file>