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slicers/slicer1.xml" ContentType="application/vnd.ms-excel.slicer+xml"/>
  <Override PartName="/xl/drawings/drawing4.xml" ContentType="application/vnd.openxmlformats-officedocument.drawing+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charts/chart14.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charts/chart16.xml" ContentType="application/vnd.openxmlformats-officedocument.drawingml.chart+xml"/>
  <Override PartName="/xl/charts/style20.xml" ContentType="application/vnd.ms-office.chartstyle+xml"/>
  <Override PartName="/xl/charts/colors20.xml" ContentType="application/vnd.ms-office.chartcolorstyle+xml"/>
  <Override PartName="/xl/charts/chart17.xml" ContentType="application/vnd.openxmlformats-officedocument.drawingml.chart+xml"/>
  <Override PartName="/xl/charts/style21.xml" ContentType="application/vnd.ms-office.chartstyle+xml"/>
  <Override PartName="/xl/charts/colors21.xml" ContentType="application/vnd.ms-office.chartcolorstyle+xml"/>
  <Override PartName="/xl/charts/chart18.xml" ContentType="application/vnd.openxmlformats-officedocument.drawingml.chart+xml"/>
  <Override PartName="/xl/charts/style22.xml" ContentType="application/vnd.ms-office.chartstyle+xml"/>
  <Override PartName="/xl/charts/colors22.xml" ContentType="application/vnd.ms-office.chartcolorstyle+xml"/>
  <Override PartName="/xl/charts/chart19.xml" ContentType="application/vnd.openxmlformats-officedocument.drawingml.chart+xml"/>
  <Override PartName="/xl/charts/style23.xml" ContentType="application/vnd.ms-office.chartstyle+xml"/>
  <Override PartName="/xl/charts/colors23.xml" ContentType="application/vnd.ms-office.chartcolorstyle+xml"/>
  <Override PartName="/xl/charts/chart20.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istrator\OneDrive - University of Lagos\Desktop\WTF\PROJECTS\EXCEL\Housing Marketing Analysis\"/>
    </mc:Choice>
  </mc:AlternateContent>
  <xr:revisionPtr revIDLastSave="0" documentId="13_ncr:1_{64C1B67A-1915-4360-B0D3-8D294EDB0A0B}" xr6:coauthVersionLast="47" xr6:coauthVersionMax="47" xr10:uidLastSave="{00000000-0000-0000-0000-000000000000}"/>
  <bookViews>
    <workbookView xWindow="14076" yWindow="768" windowWidth="9648" windowHeight="11736" tabRatio="713" firstSheet="3" activeTab="3" xr2:uid="{00000000-000D-0000-FFFF-FFFF00000000}"/>
  </bookViews>
  <sheets>
    <sheet name="Master Project Housing" sheetId="3" r:id="rId1"/>
    <sheet name="Working Project Housing" sheetId="1" r:id="rId2"/>
    <sheet name="Statistics" sheetId="4" r:id="rId3"/>
    <sheet name="Distribution charts" sheetId="5" r:id="rId4"/>
    <sheet name="Pivot tables" sheetId="6" r:id="rId5"/>
    <sheet name="Analysis Charts" sheetId="8" r:id="rId6"/>
    <sheet name="Questions and Answers" sheetId="9" r:id="rId7"/>
    <sheet name="Dashboards" sheetId="10" r:id="rId8"/>
  </sheets>
  <definedNames>
    <definedName name="_xlchart.v1.0" hidden="1">'Working Project Housing'!$D$2:$D$546</definedName>
    <definedName name="_xlchart.v1.1" hidden="1">'Working Project Housing'!$B$2:$B$546</definedName>
    <definedName name="_xlchart.v1.2" hidden="1">'Working Project Housing'!$B$1</definedName>
    <definedName name="_xlchart.v1.3" hidden="1">'Working Project Housing'!$B$2:$B$546</definedName>
    <definedName name="_xlchart.v1.4" hidden="1">'Working Project Housing'!$D$1</definedName>
    <definedName name="_xlchart.v1.5" hidden="1">'Working Project Housing'!$D$2:$D$546</definedName>
    <definedName name="_xlcn.WorksheetConnection_ProjectHousing.xlsxTable11" hidden="1">Table1[]</definedName>
    <definedName name="Slicer_Furnishingstatus">#N/A</definedName>
    <definedName name="Slicer_Furnishingstatus1">#N/A</definedName>
    <definedName name="Slicer_Parking">#N/A</definedName>
    <definedName name="Slicer_Stories">#N/A</definedName>
  </definedNames>
  <calcPr calcId="191029"/>
  <pivotCaches>
    <pivotCache cacheId="4" r:id="rId9"/>
    <pivotCache cacheId="5" r:id="rId10"/>
    <pivotCache cacheId="6" r:id="rId11"/>
    <pivotCache cacheId="7"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Project Housing.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4" l="1"/>
  <c r="K9" i="6"/>
  <c r="B7" i="4" l="1"/>
  <c r="B4" i="4"/>
  <c r="B3" i="4"/>
  <c r="B2" i="4"/>
  <c r="C28" i="9" l="1"/>
  <c r="C27" i="9"/>
  <c r="S7" i="1"/>
  <c r="S6" i="1"/>
  <c r="S5" i="1"/>
  <c r="C13" i="9"/>
  <c r="H9" i="6"/>
  <c r="E9" i="6"/>
  <c r="B9" i="6"/>
  <c r="C29" i="9" l="1"/>
  <c r="V2" i="6" l="1"/>
  <c r="W2" i="6"/>
  <c r="W3" i="6"/>
  <c r="V3" i="6"/>
  <c r="O7" i="4"/>
  <c r="K13" i="4" l="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B3" i="1"/>
  <c r="B2"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K12" i="4"/>
  <c r="K11" i="4"/>
  <c r="K10" i="4"/>
  <c r="K9" i="4"/>
  <c r="K8" i="4"/>
  <c r="H18" i="4"/>
  <c r="H17" i="4"/>
  <c r="H16" i="4"/>
  <c r="H15" i="4"/>
  <c r="H14" i="4"/>
  <c r="H13" i="4"/>
  <c r="H12" i="4"/>
  <c r="H11" i="4"/>
  <c r="H10" i="4"/>
  <c r="H9" i="4"/>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2" i="1"/>
  <c r="E21" i="4"/>
  <c r="E20" i="4"/>
  <c r="E19" i="4"/>
  <c r="E18" i="4"/>
  <c r="E17" i="4"/>
  <c r="E16" i="4"/>
  <c r="E15" i="4"/>
  <c r="E14" i="4"/>
  <c r="E13" i="4"/>
  <c r="E11" i="4"/>
  <c r="E10" i="4"/>
  <c r="E9" i="4"/>
  <c r="E8" i="4"/>
  <c r="E7" i="4"/>
  <c r="B21" i="4"/>
  <c r="B18" i="4"/>
  <c r="B17" i="4"/>
  <c r="B16" i="4"/>
  <c r="B15" i="4"/>
  <c r="B14" i="4"/>
  <c r="B13" i="4"/>
  <c r="B9" i="4"/>
  <c r="B11" i="4"/>
  <c r="B10" i="4"/>
  <c r="B8" i="4"/>
  <c r="E12" i="4" l="1"/>
  <c r="B20" i="4" l="1"/>
  <c r="B19" i="4"/>
  <c r="B12"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8B73DE-09BA-4464-9FB9-BF2D850D0AA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9FCF3EF-8D32-4717-A1A6-E6C896625321}" name="WorksheetConnection_Project Housing.xlsx!Table1" type="102" refreshedVersion="7" minRefreshableVersion="5">
    <extLst>
      <ext xmlns:x15="http://schemas.microsoft.com/office/spreadsheetml/2010/11/main" uri="{DE250136-89BD-433C-8126-D09CA5730AF9}">
        <x15:connection id="Table1" autoDelete="1">
          <x15:rangePr sourceName="_xlcn.WorksheetConnection_ProjectHousing.xlsxTable11"/>
        </x15:connection>
      </ext>
    </extLst>
  </connection>
</connections>
</file>

<file path=xl/sharedStrings.xml><?xml version="1.0" encoding="utf-8"?>
<sst xmlns="http://schemas.openxmlformats.org/spreadsheetml/2006/main" count="4566" uniqueCount="98">
  <si>
    <t>price</t>
  </si>
  <si>
    <t>area</t>
  </si>
  <si>
    <t>bedrooms</t>
  </si>
  <si>
    <t>bathrooms</t>
  </si>
  <si>
    <t>stories</t>
  </si>
  <si>
    <t>mainroad</t>
  </si>
  <si>
    <t>guestroom</t>
  </si>
  <si>
    <t>basement</t>
  </si>
  <si>
    <t>hotwaterheating</t>
  </si>
  <si>
    <t>airconditioning</t>
  </si>
  <si>
    <t>parking</t>
  </si>
  <si>
    <t>prefarea</t>
  </si>
  <si>
    <t>furnishingstatus</t>
  </si>
  <si>
    <t>yes</t>
  </si>
  <si>
    <t>no</t>
  </si>
  <si>
    <t>furnished</t>
  </si>
  <si>
    <t>semi-furnished</t>
  </si>
  <si>
    <t>unfurnished</t>
  </si>
  <si>
    <t>Price</t>
  </si>
  <si>
    <t>Bedrooms</t>
  </si>
  <si>
    <t>Stories</t>
  </si>
  <si>
    <t>Mainroad</t>
  </si>
  <si>
    <t>Guestroom</t>
  </si>
  <si>
    <t>Hotwaterheating</t>
  </si>
  <si>
    <t>Parking</t>
  </si>
  <si>
    <t>Prefarea</t>
  </si>
  <si>
    <t>Furnishingstatus</t>
  </si>
  <si>
    <t>Bathrooms</t>
  </si>
  <si>
    <r>
      <rPr>
        <sz val="11"/>
        <color theme="1"/>
        <rFont val="Calibri"/>
        <family val="2"/>
        <scheme val="minor"/>
      </rPr>
      <t>B</t>
    </r>
    <r>
      <rPr>
        <sz val="11"/>
        <color theme="1"/>
        <rFont val="Calibri"/>
        <family val="2"/>
        <scheme val="minor"/>
      </rPr>
      <t>asement</t>
    </r>
  </si>
  <si>
    <t>Area (sq.ft.)</t>
  </si>
  <si>
    <t>Number of rows</t>
  </si>
  <si>
    <t>Number of empty cells</t>
  </si>
  <si>
    <t>Number of columms</t>
  </si>
  <si>
    <t>Minimum value</t>
  </si>
  <si>
    <t>Maximum value</t>
  </si>
  <si>
    <t>Mean</t>
  </si>
  <si>
    <t>Median</t>
  </si>
  <si>
    <t>Data Exploration</t>
  </si>
  <si>
    <t>Range</t>
  </si>
  <si>
    <t>QUARTILE 1</t>
  </si>
  <si>
    <t>QUARTILE 2</t>
  </si>
  <si>
    <t>QUARTILE 3</t>
  </si>
  <si>
    <t>QUARTILE 4</t>
  </si>
  <si>
    <t>Kurtosis</t>
  </si>
  <si>
    <t>Skewness</t>
  </si>
  <si>
    <t>Mode  </t>
  </si>
  <si>
    <t>Standard deviation</t>
  </si>
  <si>
    <t>Variance</t>
  </si>
  <si>
    <t>Correlation</t>
  </si>
  <si>
    <t>Average of Price</t>
  </si>
  <si>
    <t>Total</t>
  </si>
  <si>
    <t>Furnishing status</t>
  </si>
  <si>
    <t>Main road</t>
  </si>
  <si>
    <t>Preferred area</t>
  </si>
  <si>
    <t>Basement</t>
  </si>
  <si>
    <t>Airconditioning</t>
  </si>
  <si>
    <t>Prices Z-score</t>
  </si>
  <si>
    <t>Area Z-score</t>
  </si>
  <si>
    <t>Price per square feet</t>
  </si>
  <si>
    <t>Summary statistics of the Price column</t>
  </si>
  <si>
    <t>Summary statistics of the Area column</t>
  </si>
  <si>
    <t>Correlation between Prices and other factors</t>
  </si>
  <si>
    <t>Average</t>
  </si>
  <si>
    <t>Compare Average of factors with prizes</t>
  </si>
  <si>
    <t>Area</t>
  </si>
  <si>
    <t>Standard devation</t>
  </si>
  <si>
    <t>Factors</t>
  </si>
  <si>
    <t>Average Price</t>
  </si>
  <si>
    <t>Rank of Average Price</t>
  </si>
  <si>
    <t xml:space="preserve"> </t>
  </si>
  <si>
    <t xml:space="preserve">Comparing Prices and Area </t>
  </si>
  <si>
    <t>HYPOTHESIS TESTING (T TEST)</t>
  </si>
  <si>
    <t>Grand Total</t>
  </si>
  <si>
    <t>Z-SCORE</t>
  </si>
  <si>
    <t>Z- SCORE Scale</t>
  </si>
  <si>
    <t>Fatures</t>
  </si>
  <si>
    <t>Features</t>
  </si>
  <si>
    <t xml:space="preserve">1. What is the average price of houses in preferred areas compared to non-preferred areas? </t>
  </si>
  <si>
    <t>QUESTIONS</t>
  </si>
  <si>
    <t>2. How does the number of stories in a house relate to its price?</t>
  </si>
  <si>
    <t>CORRELATION</t>
  </si>
  <si>
    <t>Mainroad, guestroom, basement, hotwaterheating, airconditioning, prefarea</t>
  </si>
  <si>
    <t>Percentage of grand total</t>
  </si>
  <si>
    <t xml:space="preserve">ANSWER: </t>
  </si>
  <si>
    <t>The number of stories in a house has a positive correlation (0.97) with its price. Generally, houses with more stories tend to be priced higher.</t>
  </si>
  <si>
    <t>3. Do fully furnished houses have a higher price compared to semi-furnished or unfurnished houses?</t>
  </si>
  <si>
    <t>ANSWER:</t>
  </si>
  <si>
    <t xml:space="preserve"> The average price of houses in preferred areas is $5,879,046 which is higher than in non-preferred areas ($4,425,299). On average, houses in preferred areas tend to have a higher market value.</t>
  </si>
  <si>
    <t>Yes, fully furnished houses tend to have a higher average price compared to semi-furnished or unfurnished houses. Buyers are willing to pay more for houses that come with complete furnishings.</t>
  </si>
  <si>
    <t>4. What is the average price per square foot in this dataset?</t>
  </si>
  <si>
    <t>AVERAGE PRIZE</t>
  </si>
  <si>
    <t>AVERAGE AREA</t>
  </si>
  <si>
    <t>Average prize</t>
  </si>
  <si>
    <t>Average area</t>
  </si>
  <si>
    <t>Average price per square foot = Average prize / Average area = $925</t>
  </si>
  <si>
    <t>Is there a difference in house prices based on whether they have a guest room, basement or hotwaterheating?</t>
  </si>
  <si>
    <t>Houses with a guest room, basement, and water heating tend to have a slightly higher average price compared to houses without one.</t>
  </si>
  <si>
    <t>CORRELATION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</si>
</sst>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
    <numFmt numFmtId="165"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b/>
      <sz val="11"/>
      <name val="Calibri"/>
      <family val="2"/>
      <scheme val="minor"/>
    </font>
    <font>
      <i/>
      <sz val="11"/>
      <color theme="1"/>
      <name val="Calibri"/>
      <family val="2"/>
      <scheme val="minor"/>
    </font>
    <font>
      <b/>
      <sz val="12"/>
      <color theme="1"/>
      <name val="Calibri"/>
      <family val="2"/>
      <scheme val="minor"/>
    </font>
    <font>
      <sz val="12"/>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55">
    <xf numFmtId="0" fontId="0" fillId="0" borderId="0" xfId="0"/>
    <xf numFmtId="164" fontId="0" fillId="0" borderId="0" xfId="0" applyNumberFormat="1"/>
    <xf numFmtId="164" fontId="0" fillId="0" borderId="0" xfId="0" applyNumberFormat="1" applyAlignment="1">
      <alignment horizontal="center"/>
    </xf>
    <xf numFmtId="0" fontId="0" fillId="0" borderId="0" xfId="0" applyAlignment="1">
      <alignment horizontal="center"/>
    </xf>
    <xf numFmtId="0" fontId="16" fillId="0" borderId="0" xfId="0" applyFont="1" applyAlignment="1">
      <alignment horizontal="center"/>
    </xf>
    <xf numFmtId="164" fontId="0" fillId="0" borderId="0" xfId="42" applyNumberFormat="1" applyFont="1"/>
    <xf numFmtId="1" fontId="0" fillId="0" borderId="0" xfId="0" applyNumberFormat="1"/>
    <xf numFmtId="2" fontId="0" fillId="0" borderId="0" xfId="0" applyNumberFormat="1" applyAlignment="1">
      <alignment horizontal="center"/>
    </xf>
    <xf numFmtId="0" fontId="16" fillId="0" borderId="0" xfId="0" applyFont="1"/>
    <xf numFmtId="0" fontId="0" fillId="0" borderId="0" xfId="0" applyNumberFormat="1"/>
    <xf numFmtId="43" fontId="0" fillId="0" borderId="0" xfId="43" applyFont="1"/>
    <xf numFmtId="165" fontId="0" fillId="0" borderId="0" xfId="43" applyNumberFormat="1" applyFont="1"/>
    <xf numFmtId="0" fontId="0" fillId="0" borderId="0" xfId="0" pivotButton="1"/>
    <xf numFmtId="0" fontId="0" fillId="0" borderId="0" xfId="0" applyAlignment="1">
      <alignment horizontal="left"/>
    </xf>
    <xf numFmtId="9" fontId="0" fillId="0" borderId="0" xfId="0" pivotButton="1" applyNumberFormat="1"/>
    <xf numFmtId="0" fontId="0" fillId="0" borderId="0" xfId="0"/>
    <xf numFmtId="0" fontId="0" fillId="0" borderId="0" xfId="42" applyNumberFormat="1" applyFont="1"/>
    <xf numFmtId="0" fontId="19" fillId="0" borderId="10" xfId="0" applyFont="1" applyFill="1" applyBorder="1" applyAlignment="1">
      <alignment horizontal="center"/>
    </xf>
    <xf numFmtId="164" fontId="19" fillId="0" borderId="0" xfId="0" applyNumberFormat="1" applyFont="1"/>
    <xf numFmtId="1" fontId="0" fillId="0" borderId="0" xfId="0" applyNumberFormat="1" applyAlignment="1">
      <alignment horizontal="center"/>
    </xf>
    <xf numFmtId="0" fontId="20" fillId="33" borderId="10" xfId="0" applyFont="1" applyFill="1" applyBorder="1" applyAlignment="1">
      <alignment horizontal="center"/>
    </xf>
    <xf numFmtId="0" fontId="16" fillId="33" borderId="0" xfId="0" applyFont="1" applyFill="1"/>
    <xf numFmtId="0" fontId="16" fillId="0" borderId="0" xfId="0" applyFont="1" applyAlignment="1">
      <alignment horizontal="center" vertical="center"/>
    </xf>
    <xf numFmtId="0" fontId="19" fillId="0" borderId="10" xfId="0" applyFont="1" applyFill="1" applyBorder="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20" fillId="33" borderId="10" xfId="0" applyFont="1" applyFill="1" applyBorder="1" applyAlignment="1">
      <alignment horizontal="center" vertical="center"/>
    </xf>
    <xf numFmtId="164" fontId="16" fillId="33" borderId="0" xfId="0" applyNumberFormat="1" applyFont="1" applyFill="1" applyAlignment="1">
      <alignment horizontal="center" vertical="center"/>
    </xf>
    <xf numFmtId="0" fontId="19" fillId="0" borderId="0" xfId="0" applyFont="1" applyFill="1" applyBorder="1" applyAlignment="1">
      <alignment horizontal="center" vertical="center"/>
    </xf>
    <xf numFmtId="0" fontId="0" fillId="0" borderId="0" xfId="0" applyFill="1" applyBorder="1" applyAlignment="1"/>
    <xf numFmtId="0" fontId="0" fillId="0" borderId="0" xfId="0" applyBorder="1"/>
    <xf numFmtId="0" fontId="0" fillId="0" borderId="0" xfId="0" applyBorder="1" applyAlignment="1">
      <alignment horizontal="left"/>
    </xf>
    <xf numFmtId="0" fontId="21" fillId="0" borderId="0" xfId="0" applyFont="1" applyFill="1" applyBorder="1" applyAlignment="1">
      <alignment horizontal="center"/>
    </xf>
    <xf numFmtId="164" fontId="0" fillId="0" borderId="0" xfId="0" applyNumberFormat="1" applyFont="1" applyFill="1" applyAlignment="1">
      <alignment horizontal="center" vertical="center"/>
    </xf>
    <xf numFmtId="0" fontId="19" fillId="0" borderId="0" xfId="0" applyFont="1" applyFill="1" applyBorder="1" applyAlignment="1">
      <alignment horizontal="left"/>
    </xf>
    <xf numFmtId="0" fontId="0" fillId="0" borderId="0" xfId="0" applyNumberFormat="1" applyAlignment="1">
      <alignment horizontal="center"/>
    </xf>
    <xf numFmtId="0" fontId="19" fillId="0" borderId="0" xfId="0" applyFont="1" applyFill="1"/>
    <xf numFmtId="0" fontId="19" fillId="0" borderId="10" xfId="0" applyFont="1" applyFill="1" applyBorder="1" applyAlignment="1">
      <alignment horizontal="left"/>
    </xf>
    <xf numFmtId="10" fontId="0" fillId="0" borderId="0" xfId="0" applyNumberFormat="1"/>
    <xf numFmtId="0" fontId="16" fillId="0" borderId="0" xfId="0" applyFont="1" applyAlignment="1">
      <alignment horizontal="center"/>
    </xf>
    <xf numFmtId="0" fontId="0" fillId="0" borderId="0" xfId="0" applyAlignment="1"/>
    <xf numFmtId="0" fontId="0" fillId="0" borderId="0" xfId="0" applyAlignment="1">
      <alignment horizontal="left"/>
    </xf>
    <xf numFmtId="0" fontId="0" fillId="33" borderId="0" xfId="0" applyFill="1"/>
    <xf numFmtId="0" fontId="0" fillId="0" borderId="0" xfId="0" applyFill="1"/>
    <xf numFmtId="0" fontId="23" fillId="0" borderId="0" xfId="0" applyFont="1" applyAlignment="1">
      <alignment vertical="center"/>
    </xf>
    <xf numFmtId="0" fontId="16" fillId="0" borderId="0" xfId="0" applyFont="1" applyAlignment="1"/>
    <xf numFmtId="0" fontId="0" fillId="0" borderId="0" xfId="0" applyAlignment="1">
      <alignment horizontal="left"/>
    </xf>
    <xf numFmtId="0" fontId="16" fillId="0" borderId="0" xfId="0" applyFont="1" applyAlignment="1">
      <alignment horizontal="center"/>
    </xf>
    <xf numFmtId="0" fontId="23" fillId="0" borderId="0" xfId="0" applyFont="1" applyAlignment="1">
      <alignment horizontal="left" vertical="center"/>
    </xf>
    <xf numFmtId="0" fontId="0" fillId="0" borderId="0" xfId="0" applyAlignment="1">
      <alignment horizontal="left"/>
    </xf>
    <xf numFmtId="0" fontId="0" fillId="0" borderId="0" xfId="0" applyFont="1"/>
    <xf numFmtId="0" fontId="22" fillId="0" borderId="0" xfId="0" applyFont="1" applyAlignment="1">
      <alignment horizontal="center"/>
    </xf>
    <xf numFmtId="0" fontId="0" fillId="0" borderId="0" xfId="0" applyAlignment="1">
      <alignment horizontal="center"/>
    </xf>
    <xf numFmtId="0" fontId="13" fillId="0" borderId="10" xfId="0" applyFont="1" applyFill="1" applyBorder="1"/>
    <xf numFmtId="0" fontId="13" fillId="0" borderId="0" xfId="0"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1">
    <dxf>
      <font>
        <strike val="0"/>
        <outline val="0"/>
        <shadow val="0"/>
        <u val="none"/>
        <vertAlign val="baseline"/>
        <sz val="11"/>
        <color theme="0"/>
        <name val="Calibri"/>
        <family val="2"/>
        <scheme val="minor"/>
      </font>
    </dxf>
    <dxf>
      <numFmt numFmtId="164" formatCode="&quot;$&quot;#,##0"/>
    </dxf>
    <dxf>
      <numFmt numFmtId="164" formatCode="&quot;$&quot;#,##0"/>
    </dxf>
    <dxf>
      <numFmt numFmtId="164" formatCode="&quot;$&quot;#,##0"/>
    </dxf>
    <dxf>
      <numFmt numFmtId="164" formatCode="&quot;$&quot;#,##0"/>
    </dxf>
    <dxf>
      <numFmt numFmtId="13" formatCode="0%"/>
    </dxf>
    <dxf>
      <numFmt numFmtId="164" formatCode="&quot;$&quot;#,##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dxf>
    <dxf>
      <font>
        <b/>
      </font>
    </dxf>
    <dxf>
      <numFmt numFmtId="164" formatCode="&quot;$&quot;#,##0"/>
    </dxf>
    <dxf>
      <numFmt numFmtId="164" formatCode="&quot;$&quot;#,##0"/>
    </dxf>
    <dxf>
      <numFmt numFmtId="164" formatCode="&quot;$&quot;#,##0"/>
    </dxf>
    <dxf>
      <numFmt numFmtId="164" formatCode="&quot;$&quot;#,##0"/>
    </dxf>
    <dxf>
      <numFmt numFmtId="164" formatCode="&quot;$&quot;#,##0"/>
    </dxf>
    <dxf>
      <numFmt numFmtId="166" formatCode="&quot;$&quot;#,##0.00"/>
    </dxf>
    <dxf>
      <numFmt numFmtId="164" formatCode="&quot;$&quot;#,##0"/>
    </dxf>
    <dxf>
      <numFmt numFmtId="13" formatCode="0%"/>
    </dxf>
    <dxf>
      <numFmt numFmtId="164" formatCode="&quot;$&quot;#,##0"/>
    </dxf>
    <dxf>
      <numFmt numFmtId="13" formatCode="0%"/>
    </dxf>
    <dxf>
      <numFmt numFmtId="164" formatCode="&quot;$&quot;#,##0"/>
    </dxf>
    <dxf>
      <numFmt numFmtId="164" formatCode="&quot;$&quot;#,##0"/>
    </dxf>
    <dxf>
      <numFmt numFmtId="164" formatCode="&quot;$&quot;#,##0"/>
    </dxf>
    <dxf>
      <numFmt numFmtId="164" formatCode="&quot;$&quot;#,##0"/>
    </dxf>
    <dxf>
      <numFmt numFmtId="166" formatCode="&quot;$&quot;#,##0.00"/>
    </dxf>
    <dxf>
      <numFmt numFmtId="13" formatCode="0%"/>
    </dxf>
    <dxf>
      <numFmt numFmtId="164" formatCode="&quot;$&quot;#,##0"/>
    </dxf>
    <dxf>
      <numFmt numFmtId="164" formatCode="&quot;$&quot;#,##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64" formatCode="&quot;$&quot;#,##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9.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0.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Distribution of prices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 Project Housing'!$B$1</c:f>
              <c:strCache>
                <c:ptCount val="1"/>
                <c:pt idx="0">
                  <c:v>Prices Z-score</c:v>
                </c:pt>
              </c:strCache>
            </c:strRef>
          </c:tx>
          <c:spPr>
            <a:ln w="19050" cap="rnd">
              <a:noFill/>
              <a:round/>
            </a:ln>
            <a:effectLst/>
          </c:spPr>
          <c:marker>
            <c:symbol val="circle"/>
            <c:size val="5"/>
            <c:spPr>
              <a:solidFill>
                <a:schemeClr val="accent1"/>
              </a:solidFill>
              <a:ln w="9525">
                <a:solidFill>
                  <a:schemeClr val="accent1"/>
                </a:solidFill>
              </a:ln>
              <a:effectLst/>
            </c:spPr>
          </c:marker>
          <c:yVal>
            <c:numRef>
              <c:f>'Working Project Housing'!$B$2:$B$546</c:f>
              <c:numCache>
                <c:formatCode>0.00</c:formatCode>
                <c:ptCount val="545"/>
                <c:pt idx="0">
                  <c:v>4.5990022213647688</c:v>
                </c:pt>
                <c:pt idx="1">
                  <c:v>4.029811356930213</c:v>
                </c:pt>
                <c:pt idx="2">
                  <c:v>4.029811356930213</c:v>
                </c:pt>
                <c:pt idx="3">
                  <c:v>4.010838328115728</c:v>
                </c:pt>
                <c:pt idx="4">
                  <c:v>3.5744586653825685</c:v>
                </c:pt>
                <c:pt idx="5">
                  <c:v>3.2708902043508057</c:v>
                </c:pt>
                <c:pt idx="6">
                  <c:v>2.8914296280611018</c:v>
                </c:pt>
                <c:pt idx="7">
                  <c:v>2.8914296280611018</c:v>
                </c:pt>
                <c:pt idx="8">
                  <c:v>2.7396453975452206</c:v>
                </c:pt>
                <c:pt idx="9">
                  <c:v>2.7016993399162503</c:v>
                </c:pt>
                <c:pt idx="10">
                  <c:v>2.7016993399162503</c:v>
                </c:pt>
                <c:pt idx="11">
                  <c:v>2.6371910419470006</c:v>
                </c:pt>
                <c:pt idx="12">
                  <c:v>2.4360769365134578</c:v>
                </c:pt>
                <c:pt idx="13">
                  <c:v>2.3981308788844871</c:v>
                </c:pt>
                <c:pt idx="14">
                  <c:v>2.3981308788844871</c:v>
                </c:pt>
                <c:pt idx="15">
                  <c:v>2.3222387636265465</c:v>
                </c:pt>
                <c:pt idx="16">
                  <c:v>2.3222387636265465</c:v>
                </c:pt>
                <c:pt idx="17">
                  <c:v>2.2463466483686059</c:v>
                </c:pt>
                <c:pt idx="18">
                  <c:v>2.2084005907396356</c:v>
                </c:pt>
                <c:pt idx="19">
                  <c:v>2.1894275619251502</c:v>
                </c:pt>
                <c:pt idx="20">
                  <c:v>2.1325084754816945</c:v>
                </c:pt>
                <c:pt idx="21">
                  <c:v>2.0945624178527242</c:v>
                </c:pt>
                <c:pt idx="22">
                  <c:v>2.0755893890382393</c:v>
                </c:pt>
                <c:pt idx="23">
                  <c:v>2.0755893890382393</c:v>
                </c:pt>
                <c:pt idx="24">
                  <c:v>2.0376433314092686</c:v>
                </c:pt>
                <c:pt idx="25">
                  <c:v>2.0186703025947836</c:v>
                </c:pt>
                <c:pt idx="26">
                  <c:v>1.9769296392029161</c:v>
                </c:pt>
                <c:pt idx="27">
                  <c:v>1.9427781873368428</c:v>
                </c:pt>
                <c:pt idx="28">
                  <c:v>1.9427781873368428</c:v>
                </c:pt>
                <c:pt idx="29">
                  <c:v>1.9427781873368428</c:v>
                </c:pt>
                <c:pt idx="30">
                  <c:v>1.9427781873368428</c:v>
                </c:pt>
                <c:pt idx="31">
                  <c:v>1.9427781873368428</c:v>
                </c:pt>
                <c:pt idx="32">
                  <c:v>1.8858591008933874</c:v>
                </c:pt>
                <c:pt idx="33">
                  <c:v>1.8289400144499317</c:v>
                </c:pt>
                <c:pt idx="34">
                  <c:v>1.7909939568209614</c:v>
                </c:pt>
                <c:pt idx="35">
                  <c:v>1.7698200566639959</c:v>
                </c:pt>
                <c:pt idx="36">
                  <c:v>1.7492532934290939</c:v>
                </c:pt>
                <c:pt idx="37">
                  <c:v>1.7151018415630206</c:v>
                </c:pt>
                <c:pt idx="38">
                  <c:v>1.7056153271557781</c:v>
                </c:pt>
                <c:pt idx="39">
                  <c:v>1.6771557839340503</c:v>
                </c:pt>
                <c:pt idx="40">
                  <c:v>1.6581827551195651</c:v>
                </c:pt>
                <c:pt idx="41">
                  <c:v>1.6392097263050798</c:v>
                </c:pt>
                <c:pt idx="42">
                  <c:v>1.5633176110471392</c:v>
                </c:pt>
                <c:pt idx="43">
                  <c:v>1.5633176110471392</c:v>
                </c:pt>
                <c:pt idx="44">
                  <c:v>1.4874254957891984</c:v>
                </c:pt>
                <c:pt idx="45">
                  <c:v>1.4874254957891984</c:v>
                </c:pt>
                <c:pt idx="46">
                  <c:v>1.4684524669747132</c:v>
                </c:pt>
                <c:pt idx="47">
                  <c:v>1.4494794381602281</c:v>
                </c:pt>
                <c:pt idx="48">
                  <c:v>1.4305064093457429</c:v>
                </c:pt>
                <c:pt idx="49">
                  <c:v>1.4115333805312578</c:v>
                </c:pt>
                <c:pt idx="50">
                  <c:v>1.4115333805312578</c:v>
                </c:pt>
                <c:pt idx="51">
                  <c:v>1.4115333805312578</c:v>
                </c:pt>
                <c:pt idx="52">
                  <c:v>1.3735873229022872</c:v>
                </c:pt>
                <c:pt idx="53">
                  <c:v>1.3735873229022872</c:v>
                </c:pt>
                <c:pt idx="54">
                  <c:v>1.3735873229022872</c:v>
                </c:pt>
                <c:pt idx="55">
                  <c:v>1.3735873229022872</c:v>
                </c:pt>
                <c:pt idx="56">
                  <c:v>1.3697927171393902</c:v>
                </c:pt>
                <c:pt idx="57">
                  <c:v>1.3166682364588318</c:v>
                </c:pt>
                <c:pt idx="58">
                  <c:v>1.2976952076443466</c:v>
                </c:pt>
                <c:pt idx="59">
                  <c:v>1.2976952076443466</c:v>
                </c:pt>
                <c:pt idx="60">
                  <c:v>1.2597491500153761</c:v>
                </c:pt>
                <c:pt idx="61">
                  <c:v>1.2218030923864058</c:v>
                </c:pt>
                <c:pt idx="62">
                  <c:v>1.2218030923864058</c:v>
                </c:pt>
                <c:pt idx="63">
                  <c:v>1.2028300635719207</c:v>
                </c:pt>
                <c:pt idx="64">
                  <c:v>1.1838570347574355</c:v>
                </c:pt>
                <c:pt idx="65">
                  <c:v>1.145910977128465</c:v>
                </c:pt>
                <c:pt idx="66">
                  <c:v>1.145910977128465</c:v>
                </c:pt>
                <c:pt idx="67">
                  <c:v>1.1269379483139799</c:v>
                </c:pt>
                <c:pt idx="68">
                  <c:v>1.1079649194994947</c:v>
                </c:pt>
                <c:pt idx="69">
                  <c:v>1.0700188618705244</c:v>
                </c:pt>
                <c:pt idx="70">
                  <c:v>1.0700188618705244</c:v>
                </c:pt>
                <c:pt idx="71">
                  <c:v>1.0510458330560393</c:v>
                </c:pt>
                <c:pt idx="72">
                  <c:v>1.0320728042415539</c:v>
                </c:pt>
                <c:pt idx="73">
                  <c:v>1.0130997754270687</c:v>
                </c:pt>
                <c:pt idx="74">
                  <c:v>0.9941267466125836</c:v>
                </c:pt>
                <c:pt idx="75">
                  <c:v>0.9941267466125836</c:v>
                </c:pt>
                <c:pt idx="76">
                  <c:v>0.9941267466125836</c:v>
                </c:pt>
                <c:pt idx="77">
                  <c:v>0.9941267466125836</c:v>
                </c:pt>
                <c:pt idx="78">
                  <c:v>0.9941267466125836</c:v>
                </c:pt>
                <c:pt idx="79">
                  <c:v>0.9941267466125836</c:v>
                </c:pt>
                <c:pt idx="80">
                  <c:v>0.98274292932389251</c:v>
                </c:pt>
                <c:pt idx="81">
                  <c:v>0.97515371779809845</c:v>
                </c:pt>
                <c:pt idx="82">
                  <c:v>0.97515371779809845</c:v>
                </c:pt>
                <c:pt idx="83">
                  <c:v>0.9561806889836133</c:v>
                </c:pt>
                <c:pt idx="84">
                  <c:v>0.91823463135464289</c:v>
                </c:pt>
                <c:pt idx="85">
                  <c:v>0.91823463135464289</c:v>
                </c:pt>
                <c:pt idx="86">
                  <c:v>0.91823463135464289</c:v>
                </c:pt>
                <c:pt idx="87">
                  <c:v>0.89926160254015775</c:v>
                </c:pt>
                <c:pt idx="88">
                  <c:v>0.89926160254015775</c:v>
                </c:pt>
                <c:pt idx="89">
                  <c:v>0.88028857372567249</c:v>
                </c:pt>
                <c:pt idx="90">
                  <c:v>0.88028857372567249</c:v>
                </c:pt>
                <c:pt idx="91">
                  <c:v>0.8689047564369814</c:v>
                </c:pt>
                <c:pt idx="92">
                  <c:v>0.86131554491118734</c:v>
                </c:pt>
                <c:pt idx="93">
                  <c:v>0.80439645846773178</c:v>
                </c:pt>
                <c:pt idx="94">
                  <c:v>0.80439645846773178</c:v>
                </c:pt>
                <c:pt idx="95">
                  <c:v>0.80439645846773178</c:v>
                </c:pt>
                <c:pt idx="96">
                  <c:v>0.80439645846773178</c:v>
                </c:pt>
                <c:pt idx="97">
                  <c:v>0.80439645846773178</c:v>
                </c:pt>
                <c:pt idx="98">
                  <c:v>0.80060185270483475</c:v>
                </c:pt>
                <c:pt idx="99">
                  <c:v>0.78542342965324663</c:v>
                </c:pt>
                <c:pt idx="100">
                  <c:v>0.76645040083876148</c:v>
                </c:pt>
                <c:pt idx="101">
                  <c:v>0.76645040083876148</c:v>
                </c:pt>
                <c:pt idx="102">
                  <c:v>0.74747737202427622</c:v>
                </c:pt>
                <c:pt idx="103">
                  <c:v>0.74747737202427622</c:v>
                </c:pt>
                <c:pt idx="104">
                  <c:v>0.74747737202427622</c:v>
                </c:pt>
                <c:pt idx="105">
                  <c:v>0.72850434320979107</c:v>
                </c:pt>
                <c:pt idx="106">
                  <c:v>0.72850434320979107</c:v>
                </c:pt>
                <c:pt idx="107">
                  <c:v>0.70953131439530592</c:v>
                </c:pt>
                <c:pt idx="108">
                  <c:v>0.70004479998806324</c:v>
                </c:pt>
                <c:pt idx="109">
                  <c:v>0.69055828558082066</c:v>
                </c:pt>
                <c:pt idx="110">
                  <c:v>0.69055828558082066</c:v>
                </c:pt>
                <c:pt idx="111">
                  <c:v>0.69055828558082066</c:v>
                </c:pt>
                <c:pt idx="112">
                  <c:v>0.68676367981792363</c:v>
                </c:pt>
                <c:pt idx="113">
                  <c:v>0.68676367981792363</c:v>
                </c:pt>
                <c:pt idx="114">
                  <c:v>0.65261222795185037</c:v>
                </c:pt>
                <c:pt idx="115">
                  <c:v>0.65261222795185037</c:v>
                </c:pt>
                <c:pt idx="116">
                  <c:v>0.65261222795185037</c:v>
                </c:pt>
                <c:pt idx="117">
                  <c:v>0.61466617032287996</c:v>
                </c:pt>
                <c:pt idx="118">
                  <c:v>0.61466617032287996</c:v>
                </c:pt>
                <c:pt idx="119">
                  <c:v>0.61466617032287996</c:v>
                </c:pt>
                <c:pt idx="120">
                  <c:v>0.61466617032287996</c:v>
                </c:pt>
                <c:pt idx="121">
                  <c:v>0.61466617032287996</c:v>
                </c:pt>
                <c:pt idx="122">
                  <c:v>0.61466617032287996</c:v>
                </c:pt>
                <c:pt idx="123">
                  <c:v>0.61466617032287996</c:v>
                </c:pt>
                <c:pt idx="124">
                  <c:v>0.61466617032287996</c:v>
                </c:pt>
                <c:pt idx="125">
                  <c:v>0.61087156455998293</c:v>
                </c:pt>
                <c:pt idx="126">
                  <c:v>0.57672011269390955</c:v>
                </c:pt>
                <c:pt idx="127">
                  <c:v>0.57672011269390955</c:v>
                </c:pt>
                <c:pt idx="128">
                  <c:v>0.57292550693101252</c:v>
                </c:pt>
                <c:pt idx="129">
                  <c:v>0.57292550693101252</c:v>
                </c:pt>
                <c:pt idx="130">
                  <c:v>0.56913090116811549</c:v>
                </c:pt>
                <c:pt idx="131">
                  <c:v>0.53877405506493925</c:v>
                </c:pt>
                <c:pt idx="132">
                  <c:v>0.53877405506493925</c:v>
                </c:pt>
                <c:pt idx="133">
                  <c:v>0.53877405506493925</c:v>
                </c:pt>
                <c:pt idx="134">
                  <c:v>0.53497944930204222</c:v>
                </c:pt>
                <c:pt idx="135">
                  <c:v>0.51980102625045399</c:v>
                </c:pt>
                <c:pt idx="136">
                  <c:v>0.50082799743596884</c:v>
                </c:pt>
                <c:pt idx="137">
                  <c:v>0.50082799743596884</c:v>
                </c:pt>
                <c:pt idx="138">
                  <c:v>0.50082799743596884</c:v>
                </c:pt>
                <c:pt idx="139">
                  <c:v>0.50082799743596884</c:v>
                </c:pt>
                <c:pt idx="140">
                  <c:v>0.50082799743596884</c:v>
                </c:pt>
                <c:pt idx="141">
                  <c:v>0.45339542539975591</c:v>
                </c:pt>
                <c:pt idx="142">
                  <c:v>0.42493588217802813</c:v>
                </c:pt>
                <c:pt idx="143">
                  <c:v>0.42493588217802813</c:v>
                </c:pt>
                <c:pt idx="144">
                  <c:v>0.42493588217802813</c:v>
                </c:pt>
                <c:pt idx="145">
                  <c:v>0.42493588217802813</c:v>
                </c:pt>
                <c:pt idx="146">
                  <c:v>0.42493588217802813</c:v>
                </c:pt>
                <c:pt idx="147">
                  <c:v>0.42493588217802813</c:v>
                </c:pt>
                <c:pt idx="148">
                  <c:v>0.42493588217802813</c:v>
                </c:pt>
                <c:pt idx="149">
                  <c:v>0.42493588217802813</c:v>
                </c:pt>
                <c:pt idx="150">
                  <c:v>0.42493588217802813</c:v>
                </c:pt>
                <c:pt idx="151">
                  <c:v>0.40596285336354293</c:v>
                </c:pt>
                <c:pt idx="152">
                  <c:v>0.40596285336354293</c:v>
                </c:pt>
                <c:pt idx="153">
                  <c:v>0.38698982454905778</c:v>
                </c:pt>
                <c:pt idx="154">
                  <c:v>0.38698982454905778</c:v>
                </c:pt>
                <c:pt idx="155">
                  <c:v>0.38698982454905778</c:v>
                </c:pt>
                <c:pt idx="156">
                  <c:v>0.3831952187861607</c:v>
                </c:pt>
                <c:pt idx="157">
                  <c:v>0.36801679573457258</c:v>
                </c:pt>
                <c:pt idx="158">
                  <c:v>0.36801679573457258</c:v>
                </c:pt>
                <c:pt idx="159">
                  <c:v>0.34904376692008737</c:v>
                </c:pt>
                <c:pt idx="160">
                  <c:v>0.34904376692008737</c:v>
                </c:pt>
                <c:pt idx="161">
                  <c:v>0.34904376692008737</c:v>
                </c:pt>
                <c:pt idx="162">
                  <c:v>0.34904376692008737</c:v>
                </c:pt>
                <c:pt idx="163">
                  <c:v>0.33007073810560222</c:v>
                </c:pt>
                <c:pt idx="164">
                  <c:v>0.31109770929111702</c:v>
                </c:pt>
                <c:pt idx="165">
                  <c:v>0.30730310352821999</c:v>
                </c:pt>
                <c:pt idx="166">
                  <c:v>0.27315165166214667</c:v>
                </c:pt>
                <c:pt idx="167">
                  <c:v>0.25417862284766146</c:v>
                </c:pt>
                <c:pt idx="168">
                  <c:v>0.23520559403317629</c:v>
                </c:pt>
                <c:pt idx="169">
                  <c:v>0.23520559403317629</c:v>
                </c:pt>
                <c:pt idx="170">
                  <c:v>0.23520559403317629</c:v>
                </c:pt>
                <c:pt idx="171">
                  <c:v>0.23520559403317629</c:v>
                </c:pt>
                <c:pt idx="172">
                  <c:v>0.23520559403317629</c:v>
                </c:pt>
                <c:pt idx="173">
                  <c:v>0.23520559403317629</c:v>
                </c:pt>
                <c:pt idx="174">
                  <c:v>0.23520559403317629</c:v>
                </c:pt>
                <c:pt idx="175">
                  <c:v>0.23520559403317629</c:v>
                </c:pt>
                <c:pt idx="176">
                  <c:v>0.23520559403317629</c:v>
                </c:pt>
                <c:pt idx="177">
                  <c:v>0.23141098827027926</c:v>
                </c:pt>
                <c:pt idx="178">
                  <c:v>0.22382177674448517</c:v>
                </c:pt>
                <c:pt idx="179">
                  <c:v>0.21623256521869111</c:v>
                </c:pt>
                <c:pt idx="180">
                  <c:v>0.21623256521869111</c:v>
                </c:pt>
                <c:pt idx="181">
                  <c:v>0.21623256521869111</c:v>
                </c:pt>
                <c:pt idx="182">
                  <c:v>0.17828650758972073</c:v>
                </c:pt>
                <c:pt idx="183">
                  <c:v>0.17828650758972073</c:v>
                </c:pt>
                <c:pt idx="184">
                  <c:v>0.15931347877523555</c:v>
                </c:pt>
                <c:pt idx="185">
                  <c:v>0.15931347877523555</c:v>
                </c:pt>
                <c:pt idx="186">
                  <c:v>0.15931347877523555</c:v>
                </c:pt>
                <c:pt idx="187">
                  <c:v>0.15931347877523555</c:v>
                </c:pt>
                <c:pt idx="188">
                  <c:v>0.14034044996075037</c:v>
                </c:pt>
                <c:pt idx="189">
                  <c:v>0.12136742114626518</c:v>
                </c:pt>
                <c:pt idx="190">
                  <c:v>0.12136742114626518</c:v>
                </c:pt>
                <c:pt idx="191">
                  <c:v>0.12136742114626518</c:v>
                </c:pt>
                <c:pt idx="192">
                  <c:v>0.12136742114626518</c:v>
                </c:pt>
                <c:pt idx="193">
                  <c:v>0.11757281538336815</c:v>
                </c:pt>
                <c:pt idx="194">
                  <c:v>0.10239439233178001</c:v>
                </c:pt>
                <c:pt idx="195">
                  <c:v>8.3421363517294816E-2</c:v>
                </c:pt>
                <c:pt idx="196">
                  <c:v>8.3421363517294816E-2</c:v>
                </c:pt>
                <c:pt idx="197">
                  <c:v>7.5832151991500743E-2</c:v>
                </c:pt>
                <c:pt idx="198">
                  <c:v>6.444833470280964E-2</c:v>
                </c:pt>
                <c:pt idx="199">
                  <c:v>4.9269911651221486E-2</c:v>
                </c:pt>
                <c:pt idx="200">
                  <c:v>4.5475305888324449E-2</c:v>
                </c:pt>
                <c:pt idx="201">
                  <c:v>4.5475305888324449E-2</c:v>
                </c:pt>
                <c:pt idx="202">
                  <c:v>4.5475305888324449E-2</c:v>
                </c:pt>
                <c:pt idx="203">
                  <c:v>4.5475305888324449E-2</c:v>
                </c:pt>
                <c:pt idx="204">
                  <c:v>4.5475305888324449E-2</c:v>
                </c:pt>
                <c:pt idx="205">
                  <c:v>4.5475305888324449E-2</c:v>
                </c:pt>
                <c:pt idx="206">
                  <c:v>4.5475305888324449E-2</c:v>
                </c:pt>
                <c:pt idx="207">
                  <c:v>4.5475305888324449E-2</c:v>
                </c:pt>
                <c:pt idx="208">
                  <c:v>4.5475305888324449E-2</c:v>
                </c:pt>
                <c:pt idx="209">
                  <c:v>4.5475305888324449E-2</c:v>
                </c:pt>
                <c:pt idx="210">
                  <c:v>4.5475305888324449E-2</c:v>
                </c:pt>
                <c:pt idx="211">
                  <c:v>4.5475305888324449E-2</c:v>
                </c:pt>
                <c:pt idx="212">
                  <c:v>4.1680700125427413E-2</c:v>
                </c:pt>
                <c:pt idx="213">
                  <c:v>4.1680700125427413E-2</c:v>
                </c:pt>
                <c:pt idx="214">
                  <c:v>2.6502277073839266E-2</c:v>
                </c:pt>
                <c:pt idx="215">
                  <c:v>7.529248259354083E-3</c:v>
                </c:pt>
                <c:pt idx="216">
                  <c:v>7.529248259354083E-3</c:v>
                </c:pt>
                <c:pt idx="217">
                  <c:v>7.529248259354083E-3</c:v>
                </c:pt>
                <c:pt idx="218">
                  <c:v>7.529248259354083E-3</c:v>
                </c:pt>
                <c:pt idx="219">
                  <c:v>-1.1443780555131101E-2</c:v>
                </c:pt>
                <c:pt idx="220">
                  <c:v>-1.1443780555131101E-2</c:v>
                </c:pt>
                <c:pt idx="221">
                  <c:v>-2.6622203606719248E-2</c:v>
                </c:pt>
                <c:pt idx="222">
                  <c:v>-3.0416809369616285E-2</c:v>
                </c:pt>
                <c:pt idx="223">
                  <c:v>-3.0416809369616285E-2</c:v>
                </c:pt>
                <c:pt idx="224">
                  <c:v>-3.0416809369616285E-2</c:v>
                </c:pt>
                <c:pt idx="225">
                  <c:v>-3.4211415132513322E-2</c:v>
                </c:pt>
                <c:pt idx="226">
                  <c:v>-6.8362866998586652E-2</c:v>
                </c:pt>
                <c:pt idx="227">
                  <c:v>-6.8362866998586652E-2</c:v>
                </c:pt>
                <c:pt idx="228">
                  <c:v>-6.8362866998586652E-2</c:v>
                </c:pt>
                <c:pt idx="229">
                  <c:v>-6.8362866998586652E-2</c:v>
                </c:pt>
                <c:pt idx="230">
                  <c:v>-6.8362866998586652E-2</c:v>
                </c:pt>
                <c:pt idx="231">
                  <c:v>-6.8362866998586652E-2</c:v>
                </c:pt>
                <c:pt idx="232">
                  <c:v>-8.7335895813071829E-2</c:v>
                </c:pt>
                <c:pt idx="233">
                  <c:v>-0.10630892462755702</c:v>
                </c:pt>
                <c:pt idx="234">
                  <c:v>-0.10630892462755702</c:v>
                </c:pt>
                <c:pt idx="235">
                  <c:v>-0.10630892462755702</c:v>
                </c:pt>
                <c:pt idx="236">
                  <c:v>-0.10630892462755702</c:v>
                </c:pt>
                <c:pt idx="237">
                  <c:v>-0.10630892462755702</c:v>
                </c:pt>
                <c:pt idx="238">
                  <c:v>-0.11010353039045405</c:v>
                </c:pt>
                <c:pt idx="239">
                  <c:v>-0.12528195344204221</c:v>
                </c:pt>
                <c:pt idx="240">
                  <c:v>-0.12528195344204221</c:v>
                </c:pt>
                <c:pt idx="241">
                  <c:v>-0.14425498225652739</c:v>
                </c:pt>
                <c:pt idx="242">
                  <c:v>-0.14425498225652739</c:v>
                </c:pt>
                <c:pt idx="243">
                  <c:v>-0.14425498225652739</c:v>
                </c:pt>
                <c:pt idx="244">
                  <c:v>-0.14425498225652739</c:v>
                </c:pt>
                <c:pt idx="245">
                  <c:v>-0.14425498225652739</c:v>
                </c:pt>
                <c:pt idx="246">
                  <c:v>-0.14425498225652739</c:v>
                </c:pt>
                <c:pt idx="247">
                  <c:v>-0.14425498225652739</c:v>
                </c:pt>
                <c:pt idx="248">
                  <c:v>-0.14804958801942442</c:v>
                </c:pt>
                <c:pt idx="249">
                  <c:v>-0.14804958801942442</c:v>
                </c:pt>
                <c:pt idx="250">
                  <c:v>-0.16322801107101256</c:v>
                </c:pt>
                <c:pt idx="251">
                  <c:v>-0.16322801107101256</c:v>
                </c:pt>
                <c:pt idx="252">
                  <c:v>-0.16322801107101256</c:v>
                </c:pt>
                <c:pt idx="253">
                  <c:v>-0.16322801107101256</c:v>
                </c:pt>
                <c:pt idx="254">
                  <c:v>-0.18220103988549777</c:v>
                </c:pt>
                <c:pt idx="255">
                  <c:v>-0.18220103988549777</c:v>
                </c:pt>
                <c:pt idx="256">
                  <c:v>-0.18220103988549777</c:v>
                </c:pt>
                <c:pt idx="257">
                  <c:v>-0.18220103988549777</c:v>
                </c:pt>
                <c:pt idx="258">
                  <c:v>-0.18220103988549777</c:v>
                </c:pt>
                <c:pt idx="259">
                  <c:v>-0.1859956456483948</c:v>
                </c:pt>
                <c:pt idx="260">
                  <c:v>-0.1859956456483948</c:v>
                </c:pt>
                <c:pt idx="261">
                  <c:v>-0.1859956456483948</c:v>
                </c:pt>
                <c:pt idx="262">
                  <c:v>-0.20117406869998294</c:v>
                </c:pt>
                <c:pt idx="263">
                  <c:v>-0.22014709751446812</c:v>
                </c:pt>
                <c:pt idx="264">
                  <c:v>-0.22014709751446812</c:v>
                </c:pt>
                <c:pt idx="265">
                  <c:v>-0.22394170327736515</c:v>
                </c:pt>
                <c:pt idx="266">
                  <c:v>-0.22394170327736515</c:v>
                </c:pt>
                <c:pt idx="267">
                  <c:v>-0.22394170327736515</c:v>
                </c:pt>
                <c:pt idx="268">
                  <c:v>-0.23532552056605627</c:v>
                </c:pt>
                <c:pt idx="269">
                  <c:v>-0.2391201263289533</c:v>
                </c:pt>
                <c:pt idx="270">
                  <c:v>-0.2580931551434385</c:v>
                </c:pt>
                <c:pt idx="271">
                  <c:v>-0.2580931551434385</c:v>
                </c:pt>
                <c:pt idx="272">
                  <c:v>-0.2580931551434385</c:v>
                </c:pt>
                <c:pt idx="273">
                  <c:v>-0.2580931551434385</c:v>
                </c:pt>
                <c:pt idx="274">
                  <c:v>-0.2580931551434385</c:v>
                </c:pt>
                <c:pt idx="275">
                  <c:v>-0.26947697243212959</c:v>
                </c:pt>
                <c:pt idx="276">
                  <c:v>-0.27706618395792365</c:v>
                </c:pt>
                <c:pt idx="277">
                  <c:v>-0.27706618395792365</c:v>
                </c:pt>
                <c:pt idx="278">
                  <c:v>-0.29224460700951183</c:v>
                </c:pt>
                <c:pt idx="279">
                  <c:v>-0.29603921277240886</c:v>
                </c:pt>
                <c:pt idx="280">
                  <c:v>-0.29603921277240886</c:v>
                </c:pt>
                <c:pt idx="281">
                  <c:v>-0.29603921277240886</c:v>
                </c:pt>
                <c:pt idx="282">
                  <c:v>-0.29603921277240886</c:v>
                </c:pt>
                <c:pt idx="283">
                  <c:v>-0.29603921277240886</c:v>
                </c:pt>
                <c:pt idx="284">
                  <c:v>-0.29603921277240886</c:v>
                </c:pt>
                <c:pt idx="285">
                  <c:v>-0.31501224158689406</c:v>
                </c:pt>
                <c:pt idx="286">
                  <c:v>-0.31501224158689406</c:v>
                </c:pt>
                <c:pt idx="287">
                  <c:v>-0.33398527040137921</c:v>
                </c:pt>
                <c:pt idx="288">
                  <c:v>-0.33398527040137921</c:v>
                </c:pt>
                <c:pt idx="289">
                  <c:v>-0.33398527040137921</c:v>
                </c:pt>
                <c:pt idx="290">
                  <c:v>-0.33398527040137921</c:v>
                </c:pt>
                <c:pt idx="291">
                  <c:v>-0.33398527040137921</c:v>
                </c:pt>
                <c:pt idx="292">
                  <c:v>-0.33398527040137921</c:v>
                </c:pt>
                <c:pt idx="293">
                  <c:v>-0.33398527040137921</c:v>
                </c:pt>
                <c:pt idx="294">
                  <c:v>-0.33398527040137921</c:v>
                </c:pt>
                <c:pt idx="295">
                  <c:v>-0.33398527040137921</c:v>
                </c:pt>
                <c:pt idx="296">
                  <c:v>-0.33398527040137921</c:v>
                </c:pt>
                <c:pt idx="297">
                  <c:v>-0.33398527040137921</c:v>
                </c:pt>
                <c:pt idx="298">
                  <c:v>-0.33398527040137921</c:v>
                </c:pt>
                <c:pt idx="299">
                  <c:v>-0.33398527040137921</c:v>
                </c:pt>
                <c:pt idx="300">
                  <c:v>-0.33398527040137921</c:v>
                </c:pt>
                <c:pt idx="301">
                  <c:v>-0.33398527040137921</c:v>
                </c:pt>
                <c:pt idx="302">
                  <c:v>-0.33398527040137921</c:v>
                </c:pt>
                <c:pt idx="303">
                  <c:v>-0.33398527040137921</c:v>
                </c:pt>
                <c:pt idx="304">
                  <c:v>-0.33777987616427624</c:v>
                </c:pt>
                <c:pt idx="305">
                  <c:v>-0.33777987616427624</c:v>
                </c:pt>
                <c:pt idx="306">
                  <c:v>-0.35295829921586441</c:v>
                </c:pt>
                <c:pt idx="307">
                  <c:v>-0.35295829921586441</c:v>
                </c:pt>
                <c:pt idx="308">
                  <c:v>-0.35295829921586441</c:v>
                </c:pt>
                <c:pt idx="309">
                  <c:v>-0.37193132803034962</c:v>
                </c:pt>
                <c:pt idx="310">
                  <c:v>-0.37193132803034962</c:v>
                </c:pt>
                <c:pt idx="311">
                  <c:v>-0.37572593379324665</c:v>
                </c:pt>
                <c:pt idx="312">
                  <c:v>-0.38900705396338625</c:v>
                </c:pt>
                <c:pt idx="313">
                  <c:v>-0.39090435684483477</c:v>
                </c:pt>
                <c:pt idx="314">
                  <c:v>-0.39090435684483477</c:v>
                </c:pt>
                <c:pt idx="315">
                  <c:v>-0.39090435684483477</c:v>
                </c:pt>
                <c:pt idx="316">
                  <c:v>-0.40987738565931997</c:v>
                </c:pt>
                <c:pt idx="317">
                  <c:v>-0.40987738565931997</c:v>
                </c:pt>
                <c:pt idx="318">
                  <c:v>-0.40987738565931997</c:v>
                </c:pt>
                <c:pt idx="319">
                  <c:v>-0.40987738565931997</c:v>
                </c:pt>
                <c:pt idx="320">
                  <c:v>-0.40987738565931997</c:v>
                </c:pt>
                <c:pt idx="321">
                  <c:v>-0.42885041447380512</c:v>
                </c:pt>
                <c:pt idx="322">
                  <c:v>-0.42885041447380512</c:v>
                </c:pt>
                <c:pt idx="323">
                  <c:v>-0.42885041447380512</c:v>
                </c:pt>
                <c:pt idx="324">
                  <c:v>-0.43833692888104775</c:v>
                </c:pt>
                <c:pt idx="325">
                  <c:v>-0.43833692888104775</c:v>
                </c:pt>
                <c:pt idx="326">
                  <c:v>-0.44782344328829032</c:v>
                </c:pt>
                <c:pt idx="327">
                  <c:v>-0.44782344328829032</c:v>
                </c:pt>
                <c:pt idx="328">
                  <c:v>-0.44782344328829032</c:v>
                </c:pt>
                <c:pt idx="329">
                  <c:v>-0.44782344328829032</c:v>
                </c:pt>
                <c:pt idx="330">
                  <c:v>-0.44782344328829032</c:v>
                </c:pt>
                <c:pt idx="331">
                  <c:v>-0.48576950091726068</c:v>
                </c:pt>
                <c:pt idx="332">
                  <c:v>-0.48576950091726068</c:v>
                </c:pt>
                <c:pt idx="333">
                  <c:v>-0.48576950091726068</c:v>
                </c:pt>
                <c:pt idx="334">
                  <c:v>-0.48576950091726068</c:v>
                </c:pt>
                <c:pt idx="335">
                  <c:v>-0.48576950091726068</c:v>
                </c:pt>
                <c:pt idx="336">
                  <c:v>-0.48576950091726068</c:v>
                </c:pt>
                <c:pt idx="337">
                  <c:v>-0.48576950091726068</c:v>
                </c:pt>
                <c:pt idx="338">
                  <c:v>-0.50474252973174583</c:v>
                </c:pt>
                <c:pt idx="339">
                  <c:v>-0.50474252973174583</c:v>
                </c:pt>
                <c:pt idx="340">
                  <c:v>-0.52371555854623109</c:v>
                </c:pt>
                <c:pt idx="341">
                  <c:v>-0.52371555854623109</c:v>
                </c:pt>
                <c:pt idx="342">
                  <c:v>-0.52371555854623109</c:v>
                </c:pt>
                <c:pt idx="343">
                  <c:v>-0.52371555854623109</c:v>
                </c:pt>
                <c:pt idx="344">
                  <c:v>-0.52371555854623109</c:v>
                </c:pt>
                <c:pt idx="345">
                  <c:v>-0.52371555854623109</c:v>
                </c:pt>
                <c:pt idx="346">
                  <c:v>-0.52371555854623109</c:v>
                </c:pt>
                <c:pt idx="347">
                  <c:v>-0.53130477007202515</c:v>
                </c:pt>
                <c:pt idx="348">
                  <c:v>-0.54268858736071623</c:v>
                </c:pt>
                <c:pt idx="349">
                  <c:v>-0.56166161617520138</c:v>
                </c:pt>
                <c:pt idx="350">
                  <c:v>-0.56166161617520138</c:v>
                </c:pt>
                <c:pt idx="351">
                  <c:v>-0.56166161617520138</c:v>
                </c:pt>
                <c:pt idx="352">
                  <c:v>-0.56166161617520138</c:v>
                </c:pt>
                <c:pt idx="353">
                  <c:v>-0.56166161617520138</c:v>
                </c:pt>
                <c:pt idx="354">
                  <c:v>-0.56166161617520138</c:v>
                </c:pt>
                <c:pt idx="355">
                  <c:v>-0.56545622193809841</c:v>
                </c:pt>
                <c:pt idx="356">
                  <c:v>-0.56545622193809841</c:v>
                </c:pt>
                <c:pt idx="357">
                  <c:v>-0.56545622193809841</c:v>
                </c:pt>
                <c:pt idx="358">
                  <c:v>-0.58063464498968664</c:v>
                </c:pt>
                <c:pt idx="359">
                  <c:v>-0.59960767380417179</c:v>
                </c:pt>
                <c:pt idx="360">
                  <c:v>-0.59960767380417179</c:v>
                </c:pt>
                <c:pt idx="361">
                  <c:v>-0.59960767380417179</c:v>
                </c:pt>
                <c:pt idx="362">
                  <c:v>-0.59960767380417179</c:v>
                </c:pt>
                <c:pt idx="363">
                  <c:v>-0.59960767380417179</c:v>
                </c:pt>
                <c:pt idx="364">
                  <c:v>-0.60340227956706882</c:v>
                </c:pt>
                <c:pt idx="365">
                  <c:v>-0.60340227956706882</c:v>
                </c:pt>
                <c:pt idx="366">
                  <c:v>-0.61858070261865694</c:v>
                </c:pt>
                <c:pt idx="367">
                  <c:v>-0.61858070261865694</c:v>
                </c:pt>
                <c:pt idx="368">
                  <c:v>-0.61858070261865694</c:v>
                </c:pt>
                <c:pt idx="369">
                  <c:v>-0.61858070261865694</c:v>
                </c:pt>
                <c:pt idx="370">
                  <c:v>-0.6375537314331422</c:v>
                </c:pt>
                <c:pt idx="371">
                  <c:v>-0.6375537314331422</c:v>
                </c:pt>
                <c:pt idx="372">
                  <c:v>-0.6375537314331422</c:v>
                </c:pt>
                <c:pt idx="373">
                  <c:v>-0.6375537314331422</c:v>
                </c:pt>
                <c:pt idx="374">
                  <c:v>-0.6375537314331422</c:v>
                </c:pt>
                <c:pt idx="375">
                  <c:v>-0.6375537314331422</c:v>
                </c:pt>
                <c:pt idx="376">
                  <c:v>-0.6375537314331422</c:v>
                </c:pt>
                <c:pt idx="377">
                  <c:v>-0.6375537314331422</c:v>
                </c:pt>
                <c:pt idx="378">
                  <c:v>-0.6375537314331422</c:v>
                </c:pt>
                <c:pt idx="379">
                  <c:v>-0.64134833719603923</c:v>
                </c:pt>
                <c:pt idx="380">
                  <c:v>-0.65652676024762735</c:v>
                </c:pt>
                <c:pt idx="381">
                  <c:v>-0.65652676024762735</c:v>
                </c:pt>
                <c:pt idx="382">
                  <c:v>-0.6754997890621125</c:v>
                </c:pt>
                <c:pt idx="383">
                  <c:v>-0.6754997890621125</c:v>
                </c:pt>
                <c:pt idx="384">
                  <c:v>-0.6754997890621125</c:v>
                </c:pt>
                <c:pt idx="385">
                  <c:v>-0.6754997890621125</c:v>
                </c:pt>
                <c:pt idx="386">
                  <c:v>-0.69447281787659776</c:v>
                </c:pt>
                <c:pt idx="387">
                  <c:v>-0.71344584669108291</c:v>
                </c:pt>
                <c:pt idx="388">
                  <c:v>-0.71344584669108291</c:v>
                </c:pt>
                <c:pt idx="389">
                  <c:v>-0.71344584669108291</c:v>
                </c:pt>
                <c:pt idx="390">
                  <c:v>-0.71344584669108291</c:v>
                </c:pt>
                <c:pt idx="391">
                  <c:v>-0.71344584669108291</c:v>
                </c:pt>
                <c:pt idx="392">
                  <c:v>-0.71344584669108291</c:v>
                </c:pt>
                <c:pt idx="393">
                  <c:v>-0.71344584669108291</c:v>
                </c:pt>
                <c:pt idx="394">
                  <c:v>-0.71344584669108291</c:v>
                </c:pt>
                <c:pt idx="395">
                  <c:v>-0.71344584669108291</c:v>
                </c:pt>
                <c:pt idx="396">
                  <c:v>-0.71344584669108291</c:v>
                </c:pt>
                <c:pt idx="397">
                  <c:v>-0.71344584669108291</c:v>
                </c:pt>
                <c:pt idx="398">
                  <c:v>-0.71344584669108291</c:v>
                </c:pt>
                <c:pt idx="399">
                  <c:v>-0.71344584669108291</c:v>
                </c:pt>
                <c:pt idx="400">
                  <c:v>-0.71344584669108291</c:v>
                </c:pt>
                <c:pt idx="401">
                  <c:v>-0.71344584669108291</c:v>
                </c:pt>
                <c:pt idx="402">
                  <c:v>-0.71344584669108291</c:v>
                </c:pt>
                <c:pt idx="403">
                  <c:v>-0.71344584669108291</c:v>
                </c:pt>
                <c:pt idx="404">
                  <c:v>-0.71724045245397994</c:v>
                </c:pt>
                <c:pt idx="405">
                  <c:v>-0.73241887550556806</c:v>
                </c:pt>
                <c:pt idx="406">
                  <c:v>-0.73241887550556806</c:v>
                </c:pt>
                <c:pt idx="407">
                  <c:v>-0.73241887550556806</c:v>
                </c:pt>
                <c:pt idx="408">
                  <c:v>-0.75139190432005332</c:v>
                </c:pt>
                <c:pt idx="409">
                  <c:v>-0.75139190432005332</c:v>
                </c:pt>
                <c:pt idx="410">
                  <c:v>-0.75139190432005332</c:v>
                </c:pt>
                <c:pt idx="411">
                  <c:v>-0.75139190432005332</c:v>
                </c:pt>
                <c:pt idx="412">
                  <c:v>-0.75139190432005332</c:v>
                </c:pt>
                <c:pt idx="413">
                  <c:v>-0.75139190432005332</c:v>
                </c:pt>
                <c:pt idx="414">
                  <c:v>-0.75518651008295035</c:v>
                </c:pt>
                <c:pt idx="415">
                  <c:v>-0.77036493313453847</c:v>
                </c:pt>
                <c:pt idx="416">
                  <c:v>-0.77036493313453847</c:v>
                </c:pt>
                <c:pt idx="417">
                  <c:v>-0.77036493313453847</c:v>
                </c:pt>
                <c:pt idx="418">
                  <c:v>-0.78933796194902361</c:v>
                </c:pt>
                <c:pt idx="419">
                  <c:v>-0.78933796194902361</c:v>
                </c:pt>
                <c:pt idx="420">
                  <c:v>-0.78933796194902361</c:v>
                </c:pt>
                <c:pt idx="421">
                  <c:v>-0.78933796194902361</c:v>
                </c:pt>
                <c:pt idx="422">
                  <c:v>-0.78933796194902361</c:v>
                </c:pt>
                <c:pt idx="423">
                  <c:v>-0.78933796194902361</c:v>
                </c:pt>
                <c:pt idx="424">
                  <c:v>-0.78933796194902361</c:v>
                </c:pt>
                <c:pt idx="425">
                  <c:v>-0.78933796194902361</c:v>
                </c:pt>
                <c:pt idx="426">
                  <c:v>-0.79313256771192064</c:v>
                </c:pt>
                <c:pt idx="427">
                  <c:v>-0.80451638500061173</c:v>
                </c:pt>
                <c:pt idx="428">
                  <c:v>-0.80831099076350876</c:v>
                </c:pt>
                <c:pt idx="429">
                  <c:v>-0.80831099076350876</c:v>
                </c:pt>
                <c:pt idx="430">
                  <c:v>-0.82728401957799402</c:v>
                </c:pt>
                <c:pt idx="431">
                  <c:v>-0.82728401957799402</c:v>
                </c:pt>
                <c:pt idx="432">
                  <c:v>-0.82728401957799402</c:v>
                </c:pt>
                <c:pt idx="433">
                  <c:v>-0.82728401957799402</c:v>
                </c:pt>
                <c:pt idx="434">
                  <c:v>-0.82728401957799402</c:v>
                </c:pt>
                <c:pt idx="435">
                  <c:v>-0.82728401957799402</c:v>
                </c:pt>
                <c:pt idx="436">
                  <c:v>-0.82728401957799402</c:v>
                </c:pt>
                <c:pt idx="437">
                  <c:v>-0.82728401957799402</c:v>
                </c:pt>
                <c:pt idx="438">
                  <c:v>-0.84625704839247917</c:v>
                </c:pt>
                <c:pt idx="439">
                  <c:v>-0.84625704839247917</c:v>
                </c:pt>
                <c:pt idx="440">
                  <c:v>-0.85764086568117026</c:v>
                </c:pt>
                <c:pt idx="441">
                  <c:v>-0.86523007720696432</c:v>
                </c:pt>
                <c:pt idx="442">
                  <c:v>-0.86523007720696432</c:v>
                </c:pt>
                <c:pt idx="443">
                  <c:v>-0.86523007720696432</c:v>
                </c:pt>
                <c:pt idx="444">
                  <c:v>-0.86523007720696432</c:v>
                </c:pt>
                <c:pt idx="445">
                  <c:v>-0.90317613483593473</c:v>
                </c:pt>
                <c:pt idx="446">
                  <c:v>-0.90317613483593473</c:v>
                </c:pt>
                <c:pt idx="447">
                  <c:v>-0.90317613483593473</c:v>
                </c:pt>
                <c:pt idx="448">
                  <c:v>-0.90317613483593473</c:v>
                </c:pt>
                <c:pt idx="449">
                  <c:v>-0.90317613483593473</c:v>
                </c:pt>
                <c:pt idx="450">
                  <c:v>-0.90317613483593473</c:v>
                </c:pt>
                <c:pt idx="451">
                  <c:v>-0.90317613483593473</c:v>
                </c:pt>
                <c:pt idx="452">
                  <c:v>-0.90317613483593473</c:v>
                </c:pt>
                <c:pt idx="453">
                  <c:v>-0.90317613483593473</c:v>
                </c:pt>
                <c:pt idx="454">
                  <c:v>-0.90697074059883176</c:v>
                </c:pt>
                <c:pt idx="455">
                  <c:v>-0.91455995212462582</c:v>
                </c:pt>
                <c:pt idx="456">
                  <c:v>-0.92006213048082652</c:v>
                </c:pt>
                <c:pt idx="457">
                  <c:v>-0.92214916365041988</c:v>
                </c:pt>
                <c:pt idx="458">
                  <c:v>-0.92214916365041988</c:v>
                </c:pt>
                <c:pt idx="459">
                  <c:v>-0.92214916365041988</c:v>
                </c:pt>
                <c:pt idx="460">
                  <c:v>-0.93732758670200811</c:v>
                </c:pt>
                <c:pt idx="461">
                  <c:v>-0.94112219246490514</c:v>
                </c:pt>
                <c:pt idx="462">
                  <c:v>-0.94112219246490514</c:v>
                </c:pt>
                <c:pt idx="463">
                  <c:v>-0.94112219246490514</c:v>
                </c:pt>
                <c:pt idx="464">
                  <c:v>-0.94112219246490514</c:v>
                </c:pt>
                <c:pt idx="465">
                  <c:v>-0.96009522127939029</c:v>
                </c:pt>
                <c:pt idx="466">
                  <c:v>-0.97906825009387544</c:v>
                </c:pt>
                <c:pt idx="467">
                  <c:v>-0.97906825009387544</c:v>
                </c:pt>
                <c:pt idx="468">
                  <c:v>-0.97906825009387544</c:v>
                </c:pt>
                <c:pt idx="469">
                  <c:v>-0.97906825009387544</c:v>
                </c:pt>
                <c:pt idx="470">
                  <c:v>-0.97906825009387544</c:v>
                </c:pt>
                <c:pt idx="471">
                  <c:v>-0.97906825009387544</c:v>
                </c:pt>
                <c:pt idx="472">
                  <c:v>-0.97906825009387544</c:v>
                </c:pt>
                <c:pt idx="473">
                  <c:v>-0.98286285585677247</c:v>
                </c:pt>
                <c:pt idx="474">
                  <c:v>-0.9980412789083607</c:v>
                </c:pt>
                <c:pt idx="475">
                  <c:v>-1.0056304904341546</c:v>
                </c:pt>
                <c:pt idx="476">
                  <c:v>-1.0170143077228457</c:v>
                </c:pt>
                <c:pt idx="477">
                  <c:v>-1.0170143077228457</c:v>
                </c:pt>
                <c:pt idx="478">
                  <c:v>-1.0170143077228457</c:v>
                </c:pt>
                <c:pt idx="479">
                  <c:v>-1.0170143077228457</c:v>
                </c:pt>
                <c:pt idx="480">
                  <c:v>-1.0170143077228457</c:v>
                </c:pt>
                <c:pt idx="481">
                  <c:v>-1.0170143077228457</c:v>
                </c:pt>
                <c:pt idx="482">
                  <c:v>-1.0170143077228457</c:v>
                </c:pt>
                <c:pt idx="483">
                  <c:v>-1.0170143077228457</c:v>
                </c:pt>
                <c:pt idx="484">
                  <c:v>-1.0549603653518163</c:v>
                </c:pt>
                <c:pt idx="485">
                  <c:v>-1.0549603653518163</c:v>
                </c:pt>
                <c:pt idx="486">
                  <c:v>-1.0549603653518163</c:v>
                </c:pt>
                <c:pt idx="487">
                  <c:v>-1.0549603653518163</c:v>
                </c:pt>
                <c:pt idx="488">
                  <c:v>-1.0644468797590587</c:v>
                </c:pt>
                <c:pt idx="489">
                  <c:v>-1.0739333941663014</c:v>
                </c:pt>
                <c:pt idx="490">
                  <c:v>-1.0739333941663014</c:v>
                </c:pt>
                <c:pt idx="491">
                  <c:v>-1.0739333941663014</c:v>
                </c:pt>
                <c:pt idx="492">
                  <c:v>-1.0929064229807866</c:v>
                </c:pt>
                <c:pt idx="493">
                  <c:v>-1.0929064229807866</c:v>
                </c:pt>
                <c:pt idx="494">
                  <c:v>-1.1308524806097568</c:v>
                </c:pt>
                <c:pt idx="495">
                  <c:v>-1.1308524806097568</c:v>
                </c:pt>
                <c:pt idx="496">
                  <c:v>-1.1498255094242422</c:v>
                </c:pt>
                <c:pt idx="497">
                  <c:v>-1.1687985382387274</c:v>
                </c:pt>
                <c:pt idx="498">
                  <c:v>-1.1687985382387274</c:v>
                </c:pt>
                <c:pt idx="499">
                  <c:v>-1.1687985382387274</c:v>
                </c:pt>
                <c:pt idx="500">
                  <c:v>-1.1687985382387274</c:v>
                </c:pt>
                <c:pt idx="501">
                  <c:v>-1.1687985382387274</c:v>
                </c:pt>
                <c:pt idx="502">
                  <c:v>-1.1687985382387274</c:v>
                </c:pt>
                <c:pt idx="503">
                  <c:v>-1.1687985382387274</c:v>
                </c:pt>
                <c:pt idx="504">
                  <c:v>-1.1725931440016244</c:v>
                </c:pt>
                <c:pt idx="505">
                  <c:v>-1.1725931440016244</c:v>
                </c:pt>
                <c:pt idx="506">
                  <c:v>-1.1991553843419036</c:v>
                </c:pt>
                <c:pt idx="507">
                  <c:v>-1.2067445958676977</c:v>
                </c:pt>
                <c:pt idx="508">
                  <c:v>-1.2067445958676977</c:v>
                </c:pt>
                <c:pt idx="509">
                  <c:v>-1.2067445958676977</c:v>
                </c:pt>
                <c:pt idx="510">
                  <c:v>-1.244690653496668</c:v>
                </c:pt>
                <c:pt idx="511">
                  <c:v>-1.244690653496668</c:v>
                </c:pt>
                <c:pt idx="512">
                  <c:v>-1.244690653496668</c:v>
                </c:pt>
                <c:pt idx="513">
                  <c:v>-1.2636636823111533</c:v>
                </c:pt>
                <c:pt idx="514">
                  <c:v>-1.2636636823111533</c:v>
                </c:pt>
                <c:pt idx="515">
                  <c:v>-1.2826367111256385</c:v>
                </c:pt>
                <c:pt idx="516">
                  <c:v>-1.2826367111256385</c:v>
                </c:pt>
                <c:pt idx="517">
                  <c:v>-1.2826367111256385</c:v>
                </c:pt>
                <c:pt idx="518">
                  <c:v>-1.2826367111256385</c:v>
                </c:pt>
                <c:pt idx="519">
                  <c:v>-1.2826367111256385</c:v>
                </c:pt>
                <c:pt idx="520">
                  <c:v>-1.2826367111256385</c:v>
                </c:pt>
                <c:pt idx="521">
                  <c:v>-1.3054043457030207</c:v>
                </c:pt>
                <c:pt idx="522">
                  <c:v>-1.3205827687546088</c:v>
                </c:pt>
                <c:pt idx="523">
                  <c:v>-1.3205827687546088</c:v>
                </c:pt>
                <c:pt idx="524">
                  <c:v>-1.3205827687546088</c:v>
                </c:pt>
                <c:pt idx="525">
                  <c:v>-1.3395557975690939</c:v>
                </c:pt>
                <c:pt idx="526">
                  <c:v>-1.3585288263835791</c:v>
                </c:pt>
                <c:pt idx="527">
                  <c:v>-1.3775018551980642</c:v>
                </c:pt>
                <c:pt idx="528">
                  <c:v>-1.3775018551980642</c:v>
                </c:pt>
                <c:pt idx="529">
                  <c:v>-1.3775018551980642</c:v>
                </c:pt>
                <c:pt idx="530">
                  <c:v>-1.3964748840125496</c:v>
                </c:pt>
                <c:pt idx="531">
                  <c:v>-1.4002694897754466</c:v>
                </c:pt>
                <c:pt idx="532">
                  <c:v>-1.453393970456005</c:v>
                </c:pt>
                <c:pt idx="533">
                  <c:v>-1.4723669992704902</c:v>
                </c:pt>
                <c:pt idx="534">
                  <c:v>-1.4723669992704902</c:v>
                </c:pt>
                <c:pt idx="535">
                  <c:v>-1.4723669992704902</c:v>
                </c:pt>
                <c:pt idx="536">
                  <c:v>-1.548259114528431</c:v>
                </c:pt>
                <c:pt idx="537">
                  <c:v>-1.5862051721574013</c:v>
                </c:pt>
                <c:pt idx="538">
                  <c:v>-1.5862051721574013</c:v>
                </c:pt>
                <c:pt idx="539">
                  <c:v>-1.6051782009718865</c:v>
                </c:pt>
                <c:pt idx="540">
                  <c:v>-1.6241512297863716</c:v>
                </c:pt>
                <c:pt idx="541">
                  <c:v>-1.6528005032962443</c:v>
                </c:pt>
                <c:pt idx="542">
                  <c:v>-1.6620972874153421</c:v>
                </c:pt>
                <c:pt idx="543">
                  <c:v>-1.6620972874153421</c:v>
                </c:pt>
                <c:pt idx="544">
                  <c:v>-1.6620972874153421</c:v>
                </c:pt>
              </c:numCache>
            </c:numRef>
          </c:yVal>
          <c:smooth val="0"/>
          <c:extLst>
            <c:ext xmlns:c16="http://schemas.microsoft.com/office/drawing/2014/chart" uri="{C3380CC4-5D6E-409C-BE32-E72D297353CC}">
              <c16:uniqueId val="{00000000-00E6-48BD-BC59-5C545FBB9DDF}"/>
            </c:ext>
          </c:extLst>
        </c:ser>
        <c:dLbls>
          <c:showLegendKey val="0"/>
          <c:showVal val="0"/>
          <c:showCatName val="0"/>
          <c:showSerName val="0"/>
          <c:showPercent val="0"/>
          <c:showBubbleSize val="0"/>
        </c:dLbls>
        <c:axId val="332422256"/>
        <c:axId val="332423088"/>
      </c:scatterChart>
      <c:valAx>
        <c:axId val="332422256"/>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23088"/>
        <c:crosses val="autoZero"/>
        <c:crossBetween val="midCat"/>
      </c:valAx>
      <c:valAx>
        <c:axId val="332423088"/>
        <c:scaling>
          <c:orientation val="minMax"/>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22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More</a:t>
            </a:r>
            <a:r>
              <a:rPr lang="en-US" sz="1200" baseline="0"/>
              <a:t> of the houses are connected to the </a:t>
            </a:r>
            <a:r>
              <a:rPr lang="en-US" sz="1200" b="1" baseline="0">
                <a:solidFill>
                  <a:schemeClr val="accent1"/>
                </a:solidFill>
              </a:rPr>
              <a:t>mainroad</a:t>
            </a:r>
            <a:endParaRPr lang="en-US" sz="1200"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col"/>
        <c:grouping val="clustered"/>
        <c:varyColors val="0"/>
        <c:ser>
          <c:idx val="0"/>
          <c:order val="0"/>
          <c:tx>
            <c:strRef>
              <c:f>'Pivot tables'!$Z$1</c:f>
              <c:strCache>
                <c:ptCount val="1"/>
                <c:pt idx="0">
                  <c:v>Total</c:v>
                </c:pt>
              </c:strCache>
            </c:strRef>
          </c:tx>
          <c:spPr>
            <a:solidFill>
              <a:schemeClr val="accent1">
                <a:lumMod val="40000"/>
                <a:lumOff val="60000"/>
              </a:schemeClr>
            </a:solidFill>
            <a:ln>
              <a:noFill/>
            </a:ln>
            <a:effectLst/>
          </c:spPr>
          <c:invertIfNegative val="0"/>
          <c:dPt>
            <c:idx val="4"/>
            <c:invertIfNegative val="0"/>
            <c:bubble3D val="0"/>
            <c:spPr>
              <a:solidFill>
                <a:schemeClr val="accent1"/>
              </a:solidFill>
              <a:ln>
                <a:noFill/>
              </a:ln>
              <a:effectLst/>
            </c:spPr>
            <c:extLst>
              <c:ext xmlns:c16="http://schemas.microsoft.com/office/drawing/2014/chart" uri="{C3380CC4-5D6E-409C-BE32-E72D297353CC}">
                <c16:uniqueId val="{00000001-B881-41A6-AE91-AC7CC326C5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tables'!$Y$2:$Y$8</c:f>
              <c:strCache>
                <c:ptCount val="6"/>
                <c:pt idx="0">
                  <c:v>Airconditioning</c:v>
                </c:pt>
                <c:pt idx="1">
                  <c:v>Basement</c:v>
                </c:pt>
                <c:pt idx="2">
                  <c:v>Guestroom</c:v>
                </c:pt>
                <c:pt idx="3">
                  <c:v>Hotwaterheating</c:v>
                </c:pt>
                <c:pt idx="4">
                  <c:v>Mainroad</c:v>
                </c:pt>
                <c:pt idx="5">
                  <c:v>Prefarea</c:v>
                </c:pt>
              </c:strCache>
            </c:strRef>
          </c:cat>
          <c:val>
            <c:numRef>
              <c:f>'Pivot tables'!$Z$2:$Z$8</c:f>
              <c:numCache>
                <c:formatCode>0.00%</c:formatCode>
                <c:ptCount val="6"/>
                <c:pt idx="0">
                  <c:v>0.95467160037002774</c:v>
                </c:pt>
                <c:pt idx="1">
                  <c:v>1.0601295097132286</c:v>
                </c:pt>
                <c:pt idx="2">
                  <c:v>0.53839037927844591</c:v>
                </c:pt>
                <c:pt idx="3">
                  <c:v>0.13876040703052731</c:v>
                </c:pt>
                <c:pt idx="4">
                  <c:v>2.5975948196114711</c:v>
                </c:pt>
                <c:pt idx="5">
                  <c:v>0.7104532839962997</c:v>
                </c:pt>
              </c:numCache>
            </c:numRef>
          </c:val>
          <c:extLst>
            <c:ext xmlns:c16="http://schemas.microsoft.com/office/drawing/2014/chart" uri="{C3380CC4-5D6E-409C-BE32-E72D297353CC}">
              <c16:uniqueId val="{00000003-C4FD-41D8-8781-65159C1FCB64}"/>
            </c:ext>
          </c:extLst>
        </c:ser>
        <c:dLbls>
          <c:dLblPos val="outEnd"/>
          <c:showLegendKey val="0"/>
          <c:showVal val="1"/>
          <c:showCatName val="0"/>
          <c:showSerName val="0"/>
          <c:showPercent val="0"/>
          <c:showBubbleSize val="0"/>
        </c:dLbls>
        <c:gapWidth val="219"/>
        <c:overlap val="50"/>
        <c:axId val="110300303"/>
        <c:axId val="110296975"/>
      </c:barChart>
      <c:catAx>
        <c:axId val="11030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96975"/>
        <c:crosses val="autoZero"/>
        <c:auto val="1"/>
        <c:lblAlgn val="ctr"/>
        <c:lblOffset val="100"/>
        <c:noMultiLvlLbl val="0"/>
      </c:catAx>
      <c:valAx>
        <c:axId val="110296975"/>
        <c:scaling>
          <c:orientation val="minMax"/>
        </c:scaling>
        <c:delete val="1"/>
        <c:axPos val="l"/>
        <c:numFmt formatCode="0.00%" sourceLinked="1"/>
        <c:majorTickMark val="none"/>
        <c:minorTickMark val="none"/>
        <c:tickLblPos val="nextTo"/>
        <c:crossAx val="11030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tables!Features</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a:t>House</a:t>
            </a:r>
            <a:r>
              <a:rPr lang="en-US" sz="1200" b="0" baseline="0"/>
              <a:t>s with airconditions are the most expensive</a:t>
            </a:r>
            <a:endParaRPr lang="en-US" sz="1200" b="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s>
    <c:plotArea>
      <c:layout/>
      <c:barChart>
        <c:barDir val="bar"/>
        <c:grouping val="clustered"/>
        <c:varyColors val="0"/>
        <c:ser>
          <c:idx val="0"/>
          <c:order val="0"/>
          <c:tx>
            <c:strRef>
              <c:f>'Pivot tables'!$R$13</c:f>
              <c:strCache>
                <c:ptCount val="1"/>
                <c:pt idx="0">
                  <c:v>Total</c:v>
                </c:pt>
              </c:strCache>
            </c:strRef>
          </c:tx>
          <c:spPr>
            <a:solidFill>
              <a:schemeClr val="accent1">
                <a:lumMod val="40000"/>
                <a:lumOff val="60000"/>
              </a:schemeClr>
            </a:solidFill>
            <a:ln>
              <a:noFill/>
            </a:ln>
            <a:effectLst/>
          </c:spPr>
          <c:invertIfNegative val="0"/>
          <c:dPt>
            <c:idx val="5"/>
            <c:invertIfNegative val="0"/>
            <c:bubble3D val="0"/>
            <c:spPr>
              <a:solidFill>
                <a:schemeClr val="accent1"/>
              </a:solidFill>
              <a:ln>
                <a:noFill/>
              </a:ln>
              <a:effectLst/>
            </c:spPr>
            <c:extLst>
              <c:ext xmlns:c16="http://schemas.microsoft.com/office/drawing/2014/chart" uri="{C3380CC4-5D6E-409C-BE32-E72D297353CC}">
                <c16:uniqueId val="{00000001-A181-4AAF-9C0E-1500D558F8F9}"/>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tables'!$Q$14:$Q$19</c:f>
              <c:strCache>
                <c:ptCount val="6"/>
                <c:pt idx="0">
                  <c:v>Mainroad</c:v>
                </c:pt>
                <c:pt idx="1">
                  <c:v>Basement</c:v>
                </c:pt>
                <c:pt idx="2">
                  <c:v>Hotwaterheating</c:v>
                </c:pt>
                <c:pt idx="3">
                  <c:v>Guestroom</c:v>
                </c:pt>
                <c:pt idx="4">
                  <c:v>Prefarea</c:v>
                </c:pt>
                <c:pt idx="5">
                  <c:v>Airconditioning</c:v>
                </c:pt>
              </c:strCache>
            </c:strRef>
          </c:cat>
          <c:val>
            <c:numRef>
              <c:f>'Pivot tables'!$R$14:$R$19</c:f>
              <c:numCache>
                <c:formatCode>"$"#,##0</c:formatCode>
                <c:ptCount val="6"/>
                <c:pt idx="0">
                  <c:v>4991777.329059829</c:v>
                </c:pt>
                <c:pt idx="1">
                  <c:v>5242615.1832460733</c:v>
                </c:pt>
                <c:pt idx="2">
                  <c:v>5559960</c:v>
                </c:pt>
                <c:pt idx="3">
                  <c:v>5792896.9072164949</c:v>
                </c:pt>
                <c:pt idx="4">
                  <c:v>5879045.703125</c:v>
                </c:pt>
                <c:pt idx="5">
                  <c:v>6013220.5813953485</c:v>
                </c:pt>
              </c:numCache>
            </c:numRef>
          </c:val>
          <c:extLst>
            <c:ext xmlns:c16="http://schemas.microsoft.com/office/drawing/2014/chart" uri="{C3380CC4-5D6E-409C-BE32-E72D297353CC}">
              <c16:uniqueId val="{00000002-A181-4AAF-9C0E-1500D558F8F9}"/>
            </c:ext>
          </c:extLst>
        </c:ser>
        <c:dLbls>
          <c:dLblPos val="outEnd"/>
          <c:showLegendKey val="0"/>
          <c:showVal val="1"/>
          <c:showCatName val="0"/>
          <c:showSerName val="0"/>
          <c:showPercent val="0"/>
          <c:showBubbleSize val="0"/>
        </c:dLbls>
        <c:gapWidth val="50"/>
        <c:overlap val="50"/>
        <c:axId val="2051137935"/>
        <c:axId val="2051138767"/>
      </c:barChart>
      <c:catAx>
        <c:axId val="2051137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138767"/>
        <c:crosses val="autoZero"/>
        <c:auto val="1"/>
        <c:lblAlgn val="ctr"/>
        <c:lblOffset val="100"/>
        <c:noMultiLvlLbl val="0"/>
      </c:catAx>
      <c:valAx>
        <c:axId val="2051138767"/>
        <c:scaling>
          <c:orientation val="minMax"/>
        </c:scaling>
        <c:delete val="1"/>
        <c:axPos val="b"/>
        <c:numFmt formatCode="&quot;$&quot;#,##0" sourceLinked="1"/>
        <c:majorTickMark val="none"/>
        <c:minorTickMark val="none"/>
        <c:tickLblPos val="nextTo"/>
        <c:crossAx val="205113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tables!Bedroom</c:name>
    <c:fmtId val="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3, 4</a:t>
            </a:r>
            <a:r>
              <a:rPr lang="en-US" sz="1200" baseline="0"/>
              <a:t> and 5 bedrooms tend to be more expesive than 6 bedrooms </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pivotFmt>
      <c:pivotFmt>
        <c:idx val="2"/>
        <c:spPr>
          <a:solidFill>
            <a:schemeClr val="accent1">
              <a:lumMod val="20000"/>
              <a:lumOff val="80000"/>
            </a:schemeClr>
          </a:solidFill>
          <a:ln>
            <a:noFill/>
          </a:ln>
          <a:effectLst/>
        </c:spPr>
      </c:pivotFmt>
      <c:pivotFmt>
        <c:idx val="3"/>
        <c:spPr>
          <a:solidFill>
            <a:schemeClr val="accent1">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solidFill>
          <a:ln>
            <a:noFill/>
          </a:ln>
          <a:effectLst/>
        </c:spPr>
        <c:marker>
          <c:symbol val="none"/>
        </c:marker>
        <c:dLbl>
          <c:idx val="0"/>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lumMod val="60000"/>
              <a:lumOff val="40000"/>
            </a:schemeClr>
          </a:solidFill>
          <a:ln>
            <a:noFill/>
          </a:ln>
          <a:effectLst/>
        </c:spPr>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4BEF-46B1-AE4E-B62313A9912C}"/>
              </c:ext>
            </c:extLst>
          </c:dPt>
          <c:dPt>
            <c:idx val="1"/>
            <c:invertIfNegative val="0"/>
            <c:bubble3D val="0"/>
            <c:extLst>
              <c:ext xmlns:c16="http://schemas.microsoft.com/office/drawing/2014/chart" uri="{C3380CC4-5D6E-409C-BE32-E72D297353CC}">
                <c16:uniqueId val="{00000003-4BEF-46B1-AE4E-B62313A9912C}"/>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1159-47A1-8840-7B416BBF76D1}"/>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1159-47A1-8840-7B416BBF76D1}"/>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4BEF-46B1-AE4E-B62313A9912C}"/>
              </c:ext>
            </c:extLst>
          </c:dPt>
          <c:dLbls>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tables'!$A$2:$A$7</c:f>
              <c:strCache>
                <c:ptCount val="6"/>
                <c:pt idx="0">
                  <c:v>5</c:v>
                </c:pt>
                <c:pt idx="1">
                  <c:v>4</c:v>
                </c:pt>
                <c:pt idx="2">
                  <c:v>3</c:v>
                </c:pt>
                <c:pt idx="3">
                  <c:v>6</c:v>
                </c:pt>
                <c:pt idx="4">
                  <c:v>2</c:v>
                </c:pt>
                <c:pt idx="5">
                  <c:v>1</c:v>
                </c:pt>
              </c:strCache>
            </c:strRef>
          </c:cat>
          <c:val>
            <c:numRef>
              <c:f>'Pivot tables'!$B$2:$B$7</c:f>
              <c:numCache>
                <c:formatCode>"$"#,##0</c:formatCode>
                <c:ptCount val="6"/>
                <c:pt idx="0">
                  <c:v>5819800</c:v>
                </c:pt>
                <c:pt idx="1">
                  <c:v>5729757.8947368423</c:v>
                </c:pt>
                <c:pt idx="2">
                  <c:v>4954598.1333333338</c:v>
                </c:pt>
                <c:pt idx="3">
                  <c:v>4791500</c:v>
                </c:pt>
                <c:pt idx="4">
                  <c:v>3632022.0588235296</c:v>
                </c:pt>
                <c:pt idx="5">
                  <c:v>2712500</c:v>
                </c:pt>
              </c:numCache>
            </c:numRef>
          </c:val>
          <c:extLst>
            <c:ext xmlns:c16="http://schemas.microsoft.com/office/drawing/2014/chart" uri="{C3380CC4-5D6E-409C-BE32-E72D297353CC}">
              <c16:uniqueId val="{00000006-4BEF-46B1-AE4E-B62313A9912C}"/>
            </c:ext>
          </c:extLst>
        </c:ser>
        <c:dLbls>
          <c:dLblPos val="outEnd"/>
          <c:showLegendKey val="0"/>
          <c:showVal val="1"/>
          <c:showCatName val="0"/>
          <c:showSerName val="0"/>
          <c:showPercent val="0"/>
          <c:showBubbleSize val="0"/>
        </c:dLbls>
        <c:gapWidth val="219"/>
        <c:overlap val="-27"/>
        <c:axId val="255437839"/>
        <c:axId val="255436175"/>
      </c:barChart>
      <c:catAx>
        <c:axId val="25543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36175"/>
        <c:crosses val="autoZero"/>
        <c:auto val="1"/>
        <c:lblAlgn val="ctr"/>
        <c:lblOffset val="100"/>
        <c:noMultiLvlLbl val="0"/>
      </c:catAx>
      <c:valAx>
        <c:axId val="255436175"/>
        <c:scaling>
          <c:orientation val="minMax"/>
        </c:scaling>
        <c:delete val="1"/>
        <c:axPos val="l"/>
        <c:numFmt formatCode="&quot;$&quot;#,##0&quot;M&quot;" sourceLinked="0"/>
        <c:majorTickMark val="none"/>
        <c:minorTickMark val="none"/>
        <c:tickLblPos val="nextTo"/>
        <c:crossAx val="255437839"/>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tables!Stories</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Prizes</a:t>
            </a:r>
            <a:r>
              <a:rPr lang="en-US" sz="1200" baseline="0"/>
              <a:t> of houses increses with increasing stories</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col"/>
        <c:grouping val="clustered"/>
        <c:varyColors val="0"/>
        <c:ser>
          <c:idx val="0"/>
          <c:order val="0"/>
          <c:tx>
            <c:strRef>
              <c:f>'Pivot tables'!$H$1</c:f>
              <c:strCache>
                <c:ptCount val="1"/>
                <c:pt idx="0">
                  <c:v>Total</c:v>
                </c:pt>
              </c:strCache>
            </c:strRef>
          </c:tx>
          <c:spPr>
            <a:solidFill>
              <a:schemeClr val="accent1">
                <a:lumMod val="20000"/>
                <a:lumOff val="80000"/>
              </a:schemeClr>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4F8-42A7-8046-A99A7FCB35BC}"/>
              </c:ext>
            </c:extLst>
          </c:dPt>
          <c:dPt>
            <c:idx val="3"/>
            <c:invertIfNegative val="0"/>
            <c:bubble3D val="0"/>
            <c:extLst>
              <c:ext xmlns:c16="http://schemas.microsoft.com/office/drawing/2014/chart" uri="{C3380CC4-5D6E-409C-BE32-E72D297353CC}">
                <c16:uniqueId val="{00000001-9837-4FC3-9A1E-FB966D727CC3}"/>
              </c:ext>
            </c:extLst>
          </c:dPt>
          <c:cat>
            <c:strRef>
              <c:f>'Pivot tables'!$G$2:$G$5</c:f>
              <c:strCache>
                <c:ptCount val="4"/>
                <c:pt idx="0">
                  <c:v>4</c:v>
                </c:pt>
                <c:pt idx="1">
                  <c:v>3</c:v>
                </c:pt>
                <c:pt idx="2">
                  <c:v>2</c:v>
                </c:pt>
                <c:pt idx="3">
                  <c:v>1</c:v>
                </c:pt>
              </c:strCache>
            </c:strRef>
          </c:cat>
          <c:val>
            <c:numRef>
              <c:f>'Pivot tables'!$H$2:$H$5</c:f>
              <c:numCache>
                <c:formatCode>"$"#,##0</c:formatCode>
                <c:ptCount val="4"/>
                <c:pt idx="0">
                  <c:v>7208449.7560975607</c:v>
                </c:pt>
                <c:pt idx="1">
                  <c:v>5685435.897435897</c:v>
                </c:pt>
                <c:pt idx="2">
                  <c:v>4764073.5294117648</c:v>
                </c:pt>
                <c:pt idx="3">
                  <c:v>4170658.5903083701</c:v>
                </c:pt>
              </c:numCache>
            </c:numRef>
          </c:val>
          <c:extLst>
            <c:ext xmlns:c16="http://schemas.microsoft.com/office/drawing/2014/chart" uri="{C3380CC4-5D6E-409C-BE32-E72D297353CC}">
              <c16:uniqueId val="{00000002-9837-4FC3-9A1E-FB966D727CC3}"/>
            </c:ext>
          </c:extLst>
        </c:ser>
        <c:dLbls>
          <c:showLegendKey val="0"/>
          <c:showVal val="0"/>
          <c:showCatName val="0"/>
          <c:showSerName val="0"/>
          <c:showPercent val="0"/>
          <c:showBubbleSize val="0"/>
        </c:dLbls>
        <c:gapWidth val="219"/>
        <c:overlap val="-27"/>
        <c:axId val="111742767"/>
        <c:axId val="111733615"/>
      </c:barChart>
      <c:catAx>
        <c:axId val="11174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3615"/>
        <c:crosses val="autoZero"/>
        <c:auto val="1"/>
        <c:lblAlgn val="ctr"/>
        <c:lblOffset val="100"/>
        <c:noMultiLvlLbl val="0"/>
      </c:catAx>
      <c:valAx>
        <c:axId val="111733615"/>
        <c:scaling>
          <c:orientation val="minMax"/>
        </c:scaling>
        <c:delete val="1"/>
        <c:axPos val="l"/>
        <c:numFmt formatCode="&quot;$&quot;#,##0" sourceLinked="1"/>
        <c:majorTickMark val="none"/>
        <c:minorTickMark val="none"/>
        <c:tickLblPos val="nextTo"/>
        <c:crossAx val="11174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tables!Parking</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Houses with two parking areas tend to be more expensive than those with three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s>
    <c:plotArea>
      <c:layout/>
      <c:barChart>
        <c:barDir val="col"/>
        <c:grouping val="clustered"/>
        <c:varyColors val="0"/>
        <c:ser>
          <c:idx val="0"/>
          <c:order val="0"/>
          <c:tx>
            <c:strRef>
              <c:f>'Pivot tables'!$K$1</c:f>
              <c:strCache>
                <c:ptCount val="1"/>
                <c:pt idx="0">
                  <c:v>Total</c:v>
                </c:pt>
              </c:strCache>
            </c:strRef>
          </c:tx>
          <c:spPr>
            <a:solidFill>
              <a:schemeClr val="accent1">
                <a:lumMod val="20000"/>
                <a:lumOff val="80000"/>
              </a:schemeClr>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16F-4913-A44A-AE619AE6EEBE}"/>
              </c:ext>
            </c:extLst>
          </c:dPt>
          <c:dPt>
            <c:idx val="2"/>
            <c:invertIfNegative val="0"/>
            <c:bubble3D val="0"/>
            <c:extLst>
              <c:ext xmlns:c16="http://schemas.microsoft.com/office/drawing/2014/chart" uri="{C3380CC4-5D6E-409C-BE32-E72D297353CC}">
                <c16:uniqueId val="{00000001-8116-4A9C-92FB-BC70AB631064}"/>
              </c:ext>
            </c:extLst>
          </c:dPt>
          <c:cat>
            <c:strRef>
              <c:f>'Pivot tables'!$J$2:$J$5</c:f>
              <c:strCache>
                <c:ptCount val="4"/>
                <c:pt idx="0">
                  <c:v>2</c:v>
                </c:pt>
                <c:pt idx="1">
                  <c:v>3</c:v>
                </c:pt>
                <c:pt idx="2">
                  <c:v>1</c:v>
                </c:pt>
                <c:pt idx="3">
                  <c:v>0</c:v>
                </c:pt>
              </c:strCache>
            </c:strRef>
          </c:cat>
          <c:val>
            <c:numRef>
              <c:f>'Pivot tables'!$K$2:$K$5</c:f>
              <c:numCache>
                <c:formatCode>"$"#,##0</c:formatCode>
                <c:ptCount val="4"/>
                <c:pt idx="0">
                  <c:v>5896328.1481481483</c:v>
                </c:pt>
                <c:pt idx="1">
                  <c:v>5867166.666666667</c:v>
                </c:pt>
                <c:pt idx="2">
                  <c:v>5190388.888888889</c:v>
                </c:pt>
                <c:pt idx="3">
                  <c:v>4136016.7224080269</c:v>
                </c:pt>
              </c:numCache>
            </c:numRef>
          </c:val>
          <c:extLst>
            <c:ext xmlns:c16="http://schemas.microsoft.com/office/drawing/2014/chart" uri="{C3380CC4-5D6E-409C-BE32-E72D297353CC}">
              <c16:uniqueId val="{00000002-8116-4A9C-92FB-BC70AB631064}"/>
            </c:ext>
          </c:extLst>
        </c:ser>
        <c:dLbls>
          <c:showLegendKey val="0"/>
          <c:showVal val="0"/>
          <c:showCatName val="0"/>
          <c:showSerName val="0"/>
          <c:showPercent val="0"/>
          <c:showBubbleSize val="0"/>
        </c:dLbls>
        <c:gapWidth val="219"/>
        <c:overlap val="-27"/>
        <c:axId val="325308191"/>
        <c:axId val="325311519"/>
      </c:barChart>
      <c:catAx>
        <c:axId val="32530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311519"/>
        <c:crosses val="autoZero"/>
        <c:auto val="1"/>
        <c:lblAlgn val="ctr"/>
        <c:lblOffset val="100"/>
        <c:noMultiLvlLbl val="0"/>
      </c:catAx>
      <c:valAx>
        <c:axId val="325311519"/>
        <c:scaling>
          <c:orientation val="minMax"/>
        </c:scaling>
        <c:delete val="1"/>
        <c:axPos val="l"/>
        <c:numFmt formatCode="&quot;$&quot;#,##0" sourceLinked="1"/>
        <c:majorTickMark val="none"/>
        <c:minorTickMark val="none"/>
        <c:tickLblPos val="nextTo"/>
        <c:crossAx val="32530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tables!FurnishedStatus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1"/>
                </a:solidFill>
              </a:rPr>
              <a:t>Furnished</a:t>
            </a:r>
            <a:r>
              <a:rPr lang="en-US" sz="1200" baseline="0">
                <a:solidFill>
                  <a:schemeClr val="accent1"/>
                </a:solidFill>
              </a:rPr>
              <a:t> houses </a:t>
            </a:r>
            <a:r>
              <a:rPr lang="en-US" sz="1200" baseline="0"/>
              <a:t>are more expensive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c:spPr>
      </c:pivotFmt>
      <c:pivotFmt>
        <c:idx val="2"/>
        <c:spPr>
          <a:solidFill>
            <a:schemeClr val="accent1">
              <a:lumMod val="20000"/>
              <a:lumOff val="80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20000"/>
              <a:lumOff val="80000"/>
            </a:schemeClr>
          </a:solidFill>
          <a:ln>
            <a:noFill/>
          </a:ln>
          <a:effectLst/>
        </c:spPr>
      </c:pivotFmt>
      <c:pivotFmt>
        <c:idx val="11"/>
        <c:spPr>
          <a:solidFill>
            <a:schemeClr val="accent1">
              <a:lumMod val="20000"/>
              <a:lumOff val="80000"/>
            </a:schemeClr>
          </a:solidFill>
          <a:ln>
            <a:noFill/>
          </a:ln>
          <a:effectLst/>
        </c:spPr>
      </c:pivotFmt>
    </c:pivotFmts>
    <c:plotArea>
      <c:layout/>
      <c:barChart>
        <c:barDir val="col"/>
        <c:grouping val="clustered"/>
        <c:varyColors val="0"/>
        <c:ser>
          <c:idx val="0"/>
          <c:order val="0"/>
          <c:tx>
            <c:strRef>
              <c:f>'Pivot tables'!$N$1</c:f>
              <c:strCache>
                <c:ptCount val="1"/>
                <c:pt idx="0">
                  <c:v>Total</c:v>
                </c:pt>
              </c:strCache>
            </c:strRef>
          </c:tx>
          <c:spPr>
            <a:solidFill>
              <a:schemeClr val="accent1"/>
            </a:solidFill>
            <a:ln>
              <a:noFill/>
            </a:ln>
            <a:effectLst/>
          </c:spPr>
          <c:invertIfNegative val="0"/>
          <c:dPt>
            <c:idx val="1"/>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A5E9-4F1C-95F3-A81654CFBF32}"/>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3-A5E9-4F1C-95F3-A81654CFBF32}"/>
              </c:ext>
            </c:extLst>
          </c:dPt>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tables'!$M$2:$M$4</c:f>
              <c:strCache>
                <c:ptCount val="3"/>
                <c:pt idx="0">
                  <c:v>furnished</c:v>
                </c:pt>
                <c:pt idx="1">
                  <c:v>semi-furnished</c:v>
                </c:pt>
                <c:pt idx="2">
                  <c:v>unfurnished</c:v>
                </c:pt>
              </c:strCache>
            </c:strRef>
          </c:cat>
          <c:val>
            <c:numRef>
              <c:f>'Pivot tables'!$N$2:$N$4</c:f>
              <c:numCache>
                <c:formatCode>"$"#,##0</c:formatCode>
                <c:ptCount val="3"/>
                <c:pt idx="0">
                  <c:v>5495696</c:v>
                </c:pt>
                <c:pt idx="1">
                  <c:v>4907524.2290748898</c:v>
                </c:pt>
                <c:pt idx="2">
                  <c:v>4013831.4606741574</c:v>
                </c:pt>
              </c:numCache>
            </c:numRef>
          </c:val>
          <c:extLst>
            <c:ext xmlns:c16="http://schemas.microsoft.com/office/drawing/2014/chart" uri="{C3380CC4-5D6E-409C-BE32-E72D297353CC}">
              <c16:uniqueId val="{00000004-A5E9-4F1C-95F3-A81654CFBF32}"/>
            </c:ext>
          </c:extLst>
        </c:ser>
        <c:dLbls>
          <c:dLblPos val="outEnd"/>
          <c:showLegendKey val="0"/>
          <c:showVal val="1"/>
          <c:showCatName val="0"/>
          <c:showSerName val="0"/>
          <c:showPercent val="0"/>
          <c:showBubbleSize val="0"/>
        </c:dLbls>
        <c:gapWidth val="219"/>
        <c:overlap val="-27"/>
        <c:axId val="2045854944"/>
        <c:axId val="2045848288"/>
      </c:barChart>
      <c:catAx>
        <c:axId val="204585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848288"/>
        <c:crosses val="autoZero"/>
        <c:auto val="1"/>
        <c:lblAlgn val="ctr"/>
        <c:lblOffset val="100"/>
        <c:noMultiLvlLbl val="0"/>
      </c:catAx>
      <c:valAx>
        <c:axId val="2045848288"/>
        <c:scaling>
          <c:orientation val="minMax"/>
        </c:scaling>
        <c:delete val="1"/>
        <c:axPos val="l"/>
        <c:numFmt formatCode="&quot;$&quot;#,##0" sourceLinked="1"/>
        <c:majorTickMark val="none"/>
        <c:minorTickMark val="none"/>
        <c:tickLblPos val="nextTo"/>
        <c:crossAx val="204585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tables!Stories</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Prizes</a:t>
            </a:r>
            <a:r>
              <a:rPr lang="en-US" sz="1200" baseline="0"/>
              <a:t> of houses increses with increasing </a:t>
            </a:r>
            <a:r>
              <a:rPr lang="en-US" sz="1200" baseline="0">
                <a:solidFill>
                  <a:schemeClr val="accent1"/>
                </a:solidFill>
              </a:rPr>
              <a:t>stories</a:t>
            </a:r>
            <a:endParaRPr lang="en-US" sz="1200">
              <a:solidFill>
                <a:schemeClr val="accent1"/>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lumMod val="20000"/>
              <a:lumOff val="80000"/>
            </a:schemeClr>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s>
    <c:plotArea>
      <c:layout/>
      <c:barChart>
        <c:barDir val="col"/>
        <c:grouping val="clustered"/>
        <c:varyColors val="0"/>
        <c:ser>
          <c:idx val="0"/>
          <c:order val="0"/>
          <c:tx>
            <c:strRef>
              <c:f>'Pivot tables'!$H$1</c:f>
              <c:strCache>
                <c:ptCount val="1"/>
                <c:pt idx="0">
                  <c:v>Total</c:v>
                </c:pt>
              </c:strCache>
            </c:strRef>
          </c:tx>
          <c:spPr>
            <a:solidFill>
              <a:schemeClr val="accent1">
                <a:lumMod val="20000"/>
                <a:lumOff val="80000"/>
              </a:schemeClr>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69B-4BAF-A289-E6CBBB6FE8A8}"/>
              </c:ext>
            </c:extLst>
          </c:dPt>
          <c:dPt>
            <c:idx val="3"/>
            <c:invertIfNegative val="0"/>
            <c:bubble3D val="0"/>
            <c:extLst>
              <c:ext xmlns:c16="http://schemas.microsoft.com/office/drawing/2014/chart" uri="{C3380CC4-5D6E-409C-BE32-E72D297353CC}">
                <c16:uniqueId val="{00000001-EFFE-4AB5-855F-75178899D365}"/>
              </c:ext>
            </c:extLst>
          </c:dPt>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tables'!$G$2:$G$5</c:f>
              <c:strCache>
                <c:ptCount val="4"/>
                <c:pt idx="0">
                  <c:v>4</c:v>
                </c:pt>
                <c:pt idx="1">
                  <c:v>3</c:v>
                </c:pt>
                <c:pt idx="2">
                  <c:v>2</c:v>
                </c:pt>
                <c:pt idx="3">
                  <c:v>1</c:v>
                </c:pt>
              </c:strCache>
            </c:strRef>
          </c:cat>
          <c:val>
            <c:numRef>
              <c:f>'Pivot tables'!$H$2:$H$5</c:f>
              <c:numCache>
                <c:formatCode>"$"#,##0</c:formatCode>
                <c:ptCount val="4"/>
                <c:pt idx="0">
                  <c:v>7208449.7560975607</c:v>
                </c:pt>
                <c:pt idx="1">
                  <c:v>5685435.897435897</c:v>
                </c:pt>
                <c:pt idx="2">
                  <c:v>4764073.5294117648</c:v>
                </c:pt>
                <c:pt idx="3">
                  <c:v>4170658.5903083701</c:v>
                </c:pt>
              </c:numCache>
            </c:numRef>
          </c:val>
          <c:extLst>
            <c:ext xmlns:c16="http://schemas.microsoft.com/office/drawing/2014/chart" uri="{C3380CC4-5D6E-409C-BE32-E72D297353CC}">
              <c16:uniqueId val="{00000002-EFFE-4AB5-855F-75178899D365}"/>
            </c:ext>
          </c:extLst>
        </c:ser>
        <c:dLbls>
          <c:dLblPos val="outEnd"/>
          <c:showLegendKey val="0"/>
          <c:showVal val="1"/>
          <c:showCatName val="0"/>
          <c:showSerName val="0"/>
          <c:showPercent val="0"/>
          <c:showBubbleSize val="0"/>
        </c:dLbls>
        <c:gapWidth val="219"/>
        <c:overlap val="-27"/>
        <c:axId val="111742767"/>
        <c:axId val="111733615"/>
      </c:barChart>
      <c:catAx>
        <c:axId val="11174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3615"/>
        <c:crosses val="autoZero"/>
        <c:auto val="1"/>
        <c:lblAlgn val="ctr"/>
        <c:lblOffset val="100"/>
        <c:noMultiLvlLbl val="0"/>
      </c:catAx>
      <c:valAx>
        <c:axId val="111733615"/>
        <c:scaling>
          <c:orientation val="minMax"/>
        </c:scaling>
        <c:delete val="1"/>
        <c:axPos val="l"/>
        <c:numFmt formatCode="&quot;$&quot;#,##0" sourceLinked="1"/>
        <c:majorTickMark val="none"/>
        <c:minorTickMark val="none"/>
        <c:tickLblPos val="nextTo"/>
        <c:crossAx val="11174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tables!Parking</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Houses with two </a:t>
            </a:r>
            <a:r>
              <a:rPr lang="en-US" sz="1200">
                <a:solidFill>
                  <a:schemeClr val="accent1"/>
                </a:solidFill>
              </a:rPr>
              <a:t>parking</a:t>
            </a:r>
            <a:r>
              <a:rPr lang="en-US" sz="1200"/>
              <a:t> areas tend to be more expensive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lumMod val="20000"/>
              <a:lumOff val="80000"/>
            </a:schemeClr>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s>
    <c:plotArea>
      <c:layout/>
      <c:barChart>
        <c:barDir val="col"/>
        <c:grouping val="clustered"/>
        <c:varyColors val="0"/>
        <c:ser>
          <c:idx val="0"/>
          <c:order val="0"/>
          <c:tx>
            <c:strRef>
              <c:f>'Pivot tables'!$K$1</c:f>
              <c:strCache>
                <c:ptCount val="1"/>
                <c:pt idx="0">
                  <c:v>Total</c:v>
                </c:pt>
              </c:strCache>
            </c:strRef>
          </c:tx>
          <c:spPr>
            <a:solidFill>
              <a:schemeClr val="accent1">
                <a:lumMod val="20000"/>
                <a:lumOff val="80000"/>
              </a:schemeClr>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2CF-45EB-9ACC-BEC111472A53}"/>
              </c:ext>
            </c:extLst>
          </c:dPt>
          <c:dPt>
            <c:idx val="2"/>
            <c:invertIfNegative val="0"/>
            <c:bubble3D val="0"/>
            <c:extLst>
              <c:ext xmlns:c16="http://schemas.microsoft.com/office/drawing/2014/chart" uri="{C3380CC4-5D6E-409C-BE32-E72D297353CC}">
                <c16:uniqueId val="{00000001-748D-40B7-9DE2-1F52F7846E43}"/>
              </c:ext>
            </c:extLst>
          </c:dPt>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tables'!$J$2:$J$5</c:f>
              <c:strCache>
                <c:ptCount val="4"/>
                <c:pt idx="0">
                  <c:v>2</c:v>
                </c:pt>
                <c:pt idx="1">
                  <c:v>3</c:v>
                </c:pt>
                <c:pt idx="2">
                  <c:v>1</c:v>
                </c:pt>
                <c:pt idx="3">
                  <c:v>0</c:v>
                </c:pt>
              </c:strCache>
            </c:strRef>
          </c:cat>
          <c:val>
            <c:numRef>
              <c:f>'Pivot tables'!$K$2:$K$5</c:f>
              <c:numCache>
                <c:formatCode>"$"#,##0</c:formatCode>
                <c:ptCount val="4"/>
                <c:pt idx="0">
                  <c:v>5896328.1481481483</c:v>
                </c:pt>
                <c:pt idx="1">
                  <c:v>5867166.666666667</c:v>
                </c:pt>
                <c:pt idx="2">
                  <c:v>5190388.888888889</c:v>
                </c:pt>
                <c:pt idx="3">
                  <c:v>4136016.7224080269</c:v>
                </c:pt>
              </c:numCache>
            </c:numRef>
          </c:val>
          <c:extLst>
            <c:ext xmlns:c16="http://schemas.microsoft.com/office/drawing/2014/chart" uri="{C3380CC4-5D6E-409C-BE32-E72D297353CC}">
              <c16:uniqueId val="{00000002-748D-40B7-9DE2-1F52F7846E43}"/>
            </c:ext>
          </c:extLst>
        </c:ser>
        <c:dLbls>
          <c:showLegendKey val="0"/>
          <c:showVal val="0"/>
          <c:showCatName val="0"/>
          <c:showSerName val="0"/>
          <c:showPercent val="0"/>
          <c:showBubbleSize val="0"/>
        </c:dLbls>
        <c:gapWidth val="219"/>
        <c:overlap val="-27"/>
        <c:axId val="325308191"/>
        <c:axId val="325311519"/>
      </c:barChart>
      <c:catAx>
        <c:axId val="32530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311519"/>
        <c:crosses val="autoZero"/>
        <c:auto val="1"/>
        <c:lblAlgn val="ctr"/>
        <c:lblOffset val="100"/>
        <c:noMultiLvlLbl val="0"/>
      </c:catAx>
      <c:valAx>
        <c:axId val="325311519"/>
        <c:scaling>
          <c:orientation val="minMax"/>
        </c:scaling>
        <c:delete val="1"/>
        <c:axPos val="l"/>
        <c:numFmt formatCode="&quot;$&quot;#,##0" sourceLinked="1"/>
        <c:majorTickMark val="none"/>
        <c:minorTickMark val="none"/>
        <c:tickLblPos val="nextTo"/>
        <c:crossAx val="32530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tables!Features</c:name>
    <c:fmtId val="9"/>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a:t>House</a:t>
            </a:r>
            <a:r>
              <a:rPr lang="en-US" sz="1200" b="0" baseline="0"/>
              <a:t>s with </a:t>
            </a:r>
            <a:r>
              <a:rPr lang="en-US" sz="1200" b="0" baseline="0">
                <a:solidFill>
                  <a:schemeClr val="accent1"/>
                </a:solidFill>
              </a:rPr>
              <a:t>aircondition</a:t>
            </a:r>
            <a:r>
              <a:rPr lang="en-US" sz="1200" b="0" baseline="0"/>
              <a:t>s are the most expensive</a:t>
            </a:r>
            <a:endParaRPr lang="en-US" sz="1200" b="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lumMod val="40000"/>
              <a:lumOff val="60000"/>
            </a:schemeClr>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s>
    <c:plotArea>
      <c:layout>
        <c:manualLayout>
          <c:layoutTarget val="inner"/>
          <c:xMode val="edge"/>
          <c:yMode val="edge"/>
          <c:x val="0.21464099422308688"/>
          <c:y val="0.28469926114362326"/>
          <c:w val="0.78257722081721381"/>
          <c:h val="0.66313248375828671"/>
        </c:manualLayout>
      </c:layout>
      <c:barChart>
        <c:barDir val="bar"/>
        <c:grouping val="clustered"/>
        <c:varyColors val="0"/>
        <c:ser>
          <c:idx val="0"/>
          <c:order val="0"/>
          <c:tx>
            <c:strRef>
              <c:f>'Pivot tables'!$R$13</c:f>
              <c:strCache>
                <c:ptCount val="1"/>
                <c:pt idx="0">
                  <c:v>Total</c:v>
                </c:pt>
              </c:strCache>
            </c:strRef>
          </c:tx>
          <c:spPr>
            <a:solidFill>
              <a:schemeClr val="accent1">
                <a:lumMod val="40000"/>
                <a:lumOff val="60000"/>
              </a:schemeClr>
            </a:solidFill>
            <a:ln>
              <a:noFill/>
            </a:ln>
            <a:effectLst/>
          </c:spPr>
          <c:invertIfNegative val="0"/>
          <c:dPt>
            <c:idx val="5"/>
            <c:invertIfNegative val="0"/>
            <c:bubble3D val="0"/>
            <c:spPr>
              <a:solidFill>
                <a:schemeClr val="accent1"/>
              </a:solidFill>
              <a:ln>
                <a:noFill/>
              </a:ln>
              <a:effectLst/>
            </c:spPr>
            <c:extLst>
              <c:ext xmlns:c16="http://schemas.microsoft.com/office/drawing/2014/chart" uri="{C3380CC4-5D6E-409C-BE32-E72D297353CC}">
                <c16:uniqueId val="{00000001-19D6-452E-A2D6-95ABDBD8AD7E}"/>
              </c:ext>
            </c:extLst>
          </c:dPt>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tables'!$Q$14:$Q$19</c:f>
              <c:strCache>
                <c:ptCount val="6"/>
                <c:pt idx="0">
                  <c:v>Mainroad</c:v>
                </c:pt>
                <c:pt idx="1">
                  <c:v>Basement</c:v>
                </c:pt>
                <c:pt idx="2">
                  <c:v>Hotwaterheating</c:v>
                </c:pt>
                <c:pt idx="3">
                  <c:v>Guestroom</c:v>
                </c:pt>
                <c:pt idx="4">
                  <c:v>Prefarea</c:v>
                </c:pt>
                <c:pt idx="5">
                  <c:v>Airconditioning</c:v>
                </c:pt>
              </c:strCache>
            </c:strRef>
          </c:cat>
          <c:val>
            <c:numRef>
              <c:f>'Pivot tables'!$R$14:$R$19</c:f>
              <c:numCache>
                <c:formatCode>"$"#,##0</c:formatCode>
                <c:ptCount val="6"/>
                <c:pt idx="0">
                  <c:v>4991777.329059829</c:v>
                </c:pt>
                <c:pt idx="1">
                  <c:v>5242615.1832460733</c:v>
                </c:pt>
                <c:pt idx="2">
                  <c:v>5559960</c:v>
                </c:pt>
                <c:pt idx="3">
                  <c:v>5792896.9072164949</c:v>
                </c:pt>
                <c:pt idx="4">
                  <c:v>5879045.703125</c:v>
                </c:pt>
                <c:pt idx="5">
                  <c:v>6013220.5813953485</c:v>
                </c:pt>
              </c:numCache>
            </c:numRef>
          </c:val>
          <c:extLst>
            <c:ext xmlns:c16="http://schemas.microsoft.com/office/drawing/2014/chart" uri="{C3380CC4-5D6E-409C-BE32-E72D297353CC}">
              <c16:uniqueId val="{00000002-19D6-452E-A2D6-95ABDBD8AD7E}"/>
            </c:ext>
          </c:extLst>
        </c:ser>
        <c:dLbls>
          <c:dLblPos val="outEnd"/>
          <c:showLegendKey val="0"/>
          <c:showVal val="1"/>
          <c:showCatName val="0"/>
          <c:showSerName val="0"/>
          <c:showPercent val="0"/>
          <c:showBubbleSize val="0"/>
        </c:dLbls>
        <c:gapWidth val="50"/>
        <c:overlap val="50"/>
        <c:axId val="2051137935"/>
        <c:axId val="2051138767"/>
      </c:barChart>
      <c:catAx>
        <c:axId val="2051137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138767"/>
        <c:crosses val="autoZero"/>
        <c:auto val="1"/>
        <c:lblAlgn val="ctr"/>
        <c:lblOffset val="100"/>
        <c:noMultiLvlLbl val="0"/>
      </c:catAx>
      <c:valAx>
        <c:axId val="2051138767"/>
        <c:scaling>
          <c:orientation val="minMax"/>
        </c:scaling>
        <c:delete val="1"/>
        <c:axPos val="b"/>
        <c:numFmt formatCode="&quot;$&quot;#,##0" sourceLinked="1"/>
        <c:majorTickMark val="none"/>
        <c:minorTickMark val="none"/>
        <c:tickLblPos val="nextTo"/>
        <c:crossAx val="2051137935"/>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tables!Mainroad</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baseline="0">
                <a:effectLst/>
              </a:rPr>
              <a:t>Houses connected to the </a:t>
            </a:r>
            <a:r>
              <a:rPr lang="en-US" sz="1200" b="0" i="0" u="none" strike="noStrike" baseline="0">
                <a:solidFill>
                  <a:schemeClr val="accent1"/>
                </a:solidFill>
                <a:effectLst/>
              </a:rPr>
              <a:t>main road</a:t>
            </a:r>
            <a:r>
              <a:rPr lang="en-US" sz="1200" b="0" i="0" u="none" strike="noStrike" baseline="0">
                <a:effectLst/>
              </a:rPr>
              <a:t> are more expensive </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4789851268591425"/>
              <c:y val="-6.2395013123359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99838145231846"/>
              <c:y val="5.1492782152230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w="19050">
            <a:solidFill>
              <a:schemeClr val="lt1"/>
            </a:solidFill>
          </a:ln>
          <a:effectLst/>
        </c:spPr>
        <c:dLbl>
          <c:idx val="0"/>
          <c:layout>
            <c:manualLayout>
              <c:x val="-0.1499838145231846"/>
              <c:y val="5.1492782152230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789851268591425"/>
              <c:y val="-6.2395013123359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w="19050">
            <a:solidFill>
              <a:schemeClr val="lt1"/>
            </a:solidFill>
          </a:ln>
          <a:effectLst/>
        </c:spPr>
        <c:dLbl>
          <c:idx val="0"/>
          <c:layout>
            <c:manualLayout>
              <c:x val="-0.1499838145231846"/>
              <c:y val="5.1492782152230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4789851268591425"/>
              <c:y val="-6.2395013123359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numFmt formatCode="&quot;$&quot;#,&quot;K&quot;" sourceLinked="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C92E44-85BF-46D5-89BB-E06DBAE52E56}" type="VALUE">
                  <a:rPr lang="en-US" b="1"/>
                  <a:pPr>
                    <a:defRPr/>
                  </a:pPr>
                  <a:t>[VALUE]</a:t>
                </a:fld>
                <a:endParaRPr lang="en-US"/>
              </a:p>
            </c:rich>
          </c:tx>
          <c:numFmt formatCode="&quot;$&quot;#,&quot;K&quot;" sourceLinked="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7879EBEA-7B9B-4D10-9215-906AF8C54083}" type="VALUE">
                  <a:rPr lang="en-US" b="1">
                    <a:solidFill>
                      <a:schemeClr val="bg1"/>
                    </a:solidFill>
                  </a:rPr>
                  <a:pPr>
                    <a:defRPr>
                      <a:solidFill>
                        <a:schemeClr val="tx1"/>
                      </a:solidFill>
                    </a:defRPr>
                  </a:pPr>
                  <a:t>[VALUE]</a:t>
                </a:fld>
                <a:endParaRPr lang="en-US"/>
              </a:p>
            </c:rich>
          </c:tx>
          <c:numFmt formatCode="&quot;$&quot;#,&quot;K&quot;"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tables'!$B$13</c:f>
              <c:strCache>
                <c:ptCount val="1"/>
                <c:pt idx="0">
                  <c:v>Total</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CFBB-41B0-B237-7D811B5C97B1}"/>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CFBB-41B0-B237-7D811B5C97B1}"/>
              </c:ext>
            </c:extLst>
          </c:dPt>
          <c:dLbls>
            <c:dLbl>
              <c:idx val="0"/>
              <c:tx>
                <c:rich>
                  <a:bodyPr/>
                  <a:lstStyle/>
                  <a:p>
                    <a:fld id="{88C92E44-85BF-46D5-89BB-E06DBAE52E56}" type="VALUE">
                      <a:rPr lang="en-US" b="1"/>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FBB-41B0-B237-7D811B5C97B1}"/>
                </c:ext>
              </c:extLst>
            </c:dLbl>
            <c:dLbl>
              <c:idx val="1"/>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7879EBEA-7B9B-4D10-9215-906AF8C54083}" type="VALUE">
                      <a:rPr lang="en-US" b="1">
                        <a:solidFill>
                          <a:schemeClr val="bg1"/>
                        </a:solidFill>
                      </a:rPr>
                      <a:pPr>
                        <a:defRPr>
                          <a:solidFill>
                            <a:schemeClr val="tx1"/>
                          </a:solidFill>
                        </a:defRPr>
                      </a:pPr>
                      <a:t>[VALUE]</a:t>
                    </a:fld>
                    <a:endParaRPr lang="en-US"/>
                  </a:p>
                </c:rich>
              </c:tx>
              <c:numFmt formatCode="&quot;$&quot;#,&quot;K&quot;"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FBB-41B0-B237-7D811B5C97B1}"/>
                </c:ext>
              </c:extLst>
            </c:dLbl>
            <c:numFmt formatCode="&quot;$&quot;#,&quot;K&quot;" sourceLinked="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tables'!$A$14:$A$15</c:f>
              <c:strCache>
                <c:ptCount val="2"/>
                <c:pt idx="0">
                  <c:v>0</c:v>
                </c:pt>
                <c:pt idx="1">
                  <c:v>1</c:v>
                </c:pt>
              </c:strCache>
            </c:strRef>
          </c:cat>
          <c:val>
            <c:numRef>
              <c:f>'Pivot tables'!$B$14:$B$15</c:f>
              <c:numCache>
                <c:formatCode>"$"#,##0</c:formatCode>
                <c:ptCount val="2"/>
                <c:pt idx="0">
                  <c:v>3398904.5454545454</c:v>
                </c:pt>
                <c:pt idx="1">
                  <c:v>4991777.329059829</c:v>
                </c:pt>
              </c:numCache>
            </c:numRef>
          </c:val>
          <c:extLst>
            <c:ext xmlns:c16="http://schemas.microsoft.com/office/drawing/2014/chart" uri="{C3380CC4-5D6E-409C-BE32-E72D297353CC}">
              <c16:uniqueId val="{00000004-CFBB-41B0-B237-7D811B5C97B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'Working Project Housing'!$D$2:$D$546</c:f>
              <c:numCache>
                <c:formatCode>0.00</c:formatCode>
                <c:ptCount val="545"/>
                <c:pt idx="0">
                  <c:v>1.0467262882352135</c:v>
                </c:pt>
                <c:pt idx="1">
                  <c:v>1.7570095257333962</c:v>
                </c:pt>
                <c:pt idx="2">
                  <c:v>2.2182324072257225</c:v>
                </c:pt>
                <c:pt idx="3">
                  <c:v>1.0836241187545996</c:v>
                </c:pt>
                <c:pt idx="4">
                  <c:v>1.0467262882352135</c:v>
                </c:pt>
                <c:pt idx="5">
                  <c:v>1.0836241187545996</c:v>
                </c:pt>
                <c:pt idx="6">
                  <c:v>1.581744830766312</c:v>
                </c:pt>
                <c:pt idx="7">
                  <c:v>5.0962631877378399</c:v>
                </c:pt>
                <c:pt idx="8">
                  <c:v>1.3603578476499953</c:v>
                </c:pt>
                <c:pt idx="9">
                  <c:v>0.27648407614302828</c:v>
                </c:pt>
                <c:pt idx="10">
                  <c:v>3.71259454326086</c:v>
                </c:pt>
                <c:pt idx="11">
                  <c:v>0.3917897965161099</c:v>
                </c:pt>
                <c:pt idx="12">
                  <c:v>0.64546238133688938</c:v>
                </c:pt>
                <c:pt idx="13">
                  <c:v>-0.76126740721470609</c:v>
                </c:pt>
                <c:pt idx="14">
                  <c:v>1.2219909832022975</c:v>
                </c:pt>
                <c:pt idx="15">
                  <c:v>0.3917897965161099</c:v>
                </c:pt>
                <c:pt idx="16">
                  <c:v>0.66852352541150573</c:v>
                </c:pt>
                <c:pt idx="17">
                  <c:v>1.5448470002469259</c:v>
                </c:pt>
                <c:pt idx="18">
                  <c:v>-0.25392223757314708</c:v>
                </c:pt>
                <c:pt idx="19">
                  <c:v>0.58550340674288703</c:v>
                </c:pt>
                <c:pt idx="20">
                  <c:v>-0.38306464439099847</c:v>
                </c:pt>
                <c:pt idx="21">
                  <c:v>0.92450222463974696</c:v>
                </c:pt>
                <c:pt idx="22">
                  <c:v>1.3372967035753791</c:v>
                </c:pt>
                <c:pt idx="23">
                  <c:v>-0.27237115283284014</c:v>
                </c:pt>
                <c:pt idx="24">
                  <c:v>1.6832138646946238</c:v>
                </c:pt>
                <c:pt idx="25">
                  <c:v>0.6408501525219662</c:v>
                </c:pt>
                <c:pt idx="26">
                  <c:v>0.3917897965161099</c:v>
                </c:pt>
                <c:pt idx="27">
                  <c:v>1.7178055808065484</c:v>
                </c:pt>
                <c:pt idx="28">
                  <c:v>1.2911744154261464</c:v>
                </c:pt>
                <c:pt idx="29">
                  <c:v>0.16117835576994669</c:v>
                </c:pt>
                <c:pt idx="30">
                  <c:v>1.0720935467172914</c:v>
                </c:pt>
                <c:pt idx="31">
                  <c:v>0.85301267800843628</c:v>
                </c:pt>
                <c:pt idx="32">
                  <c:v>-0.12477983075529568</c:v>
                </c:pt>
                <c:pt idx="33">
                  <c:v>0.37334088125641685</c:v>
                </c:pt>
                <c:pt idx="34">
                  <c:v>0.77921701696966406</c:v>
                </c:pt>
                <c:pt idx="35">
                  <c:v>0.85301267800843628</c:v>
                </c:pt>
                <c:pt idx="36">
                  <c:v>1.0753221068877377</c:v>
                </c:pt>
                <c:pt idx="37">
                  <c:v>1.7754584409930891</c:v>
                </c:pt>
                <c:pt idx="38">
                  <c:v>0.3917897965161099</c:v>
                </c:pt>
                <c:pt idx="39">
                  <c:v>0.3917897965161099</c:v>
                </c:pt>
                <c:pt idx="40">
                  <c:v>0.64546238133688938</c:v>
                </c:pt>
                <c:pt idx="41">
                  <c:v>0.5578300338533474</c:v>
                </c:pt>
                <c:pt idx="42">
                  <c:v>0.61317677963242656</c:v>
                </c:pt>
                <c:pt idx="43">
                  <c:v>0.3917897965161099</c:v>
                </c:pt>
                <c:pt idx="44">
                  <c:v>0.3917897965161099</c:v>
                </c:pt>
                <c:pt idx="45">
                  <c:v>0.3917897965161099</c:v>
                </c:pt>
                <c:pt idx="46">
                  <c:v>0.3917897965161099</c:v>
                </c:pt>
                <c:pt idx="47">
                  <c:v>0.66852352541150573</c:v>
                </c:pt>
                <c:pt idx="48">
                  <c:v>-0.39228910202084499</c:v>
                </c:pt>
                <c:pt idx="49">
                  <c:v>1.0559507458650599</c:v>
                </c:pt>
                <c:pt idx="50">
                  <c:v>1.0559507458650599</c:v>
                </c:pt>
                <c:pt idx="51">
                  <c:v>0.54168723300111599</c:v>
                </c:pt>
                <c:pt idx="52">
                  <c:v>0.3917897965161099</c:v>
                </c:pt>
                <c:pt idx="53">
                  <c:v>-2.4965275236754842E-4</c:v>
                </c:pt>
                <c:pt idx="54">
                  <c:v>0.3917897965161099</c:v>
                </c:pt>
                <c:pt idx="55">
                  <c:v>0.3917897965161099</c:v>
                </c:pt>
                <c:pt idx="56">
                  <c:v>2.9008422718343656</c:v>
                </c:pt>
                <c:pt idx="57">
                  <c:v>1.7754584409930891</c:v>
                </c:pt>
                <c:pt idx="58">
                  <c:v>1.1666442374232182</c:v>
                </c:pt>
                <c:pt idx="59">
                  <c:v>0.3917897965161099</c:v>
                </c:pt>
                <c:pt idx="60">
                  <c:v>0.3917897965161099</c:v>
                </c:pt>
                <c:pt idx="61">
                  <c:v>1.7201116952140101</c:v>
                </c:pt>
                <c:pt idx="62">
                  <c:v>0.50248328807426823</c:v>
                </c:pt>
                <c:pt idx="63">
                  <c:v>0.5578300338533474</c:v>
                </c:pt>
                <c:pt idx="64">
                  <c:v>2.7786182082388993</c:v>
                </c:pt>
                <c:pt idx="65">
                  <c:v>1.7201116952140101</c:v>
                </c:pt>
                <c:pt idx="66">
                  <c:v>3.71259454326086</c:v>
                </c:pt>
                <c:pt idx="67">
                  <c:v>1.1758686950530648</c:v>
                </c:pt>
                <c:pt idx="68">
                  <c:v>0.3917897965161099</c:v>
                </c:pt>
                <c:pt idx="69">
                  <c:v>3.2006371448043778</c:v>
                </c:pt>
                <c:pt idx="70">
                  <c:v>-0.53065596646854296</c:v>
                </c:pt>
                <c:pt idx="71">
                  <c:v>0.3917897965161099</c:v>
                </c:pt>
                <c:pt idx="72">
                  <c:v>-6.0208627346369982E-2</c:v>
                </c:pt>
                <c:pt idx="73">
                  <c:v>0.66852352541150573</c:v>
                </c:pt>
                <c:pt idx="74">
                  <c:v>-0.51220705120884991</c:v>
                </c:pt>
                <c:pt idx="75">
                  <c:v>-0.41073801728053805</c:v>
                </c:pt>
                <c:pt idx="76">
                  <c:v>0.58550340674288703</c:v>
                </c:pt>
                <c:pt idx="77">
                  <c:v>0.62240123726227314</c:v>
                </c:pt>
                <c:pt idx="78">
                  <c:v>0.25342293206841199</c:v>
                </c:pt>
                <c:pt idx="79">
                  <c:v>0.3917897965161099</c:v>
                </c:pt>
                <c:pt idx="80">
                  <c:v>0.3917897965161099</c:v>
                </c:pt>
                <c:pt idx="81">
                  <c:v>-0.53065596646854296</c:v>
                </c:pt>
                <c:pt idx="82">
                  <c:v>2.4672927632315789</c:v>
                </c:pt>
                <c:pt idx="83">
                  <c:v>0.3917897965161099</c:v>
                </c:pt>
                <c:pt idx="84">
                  <c:v>-0.64134945802670129</c:v>
                </c:pt>
                <c:pt idx="85">
                  <c:v>1.4295412798738443</c:v>
                </c:pt>
                <c:pt idx="86">
                  <c:v>0.70080912711596866</c:v>
                </c:pt>
                <c:pt idx="87">
                  <c:v>-0.54910488172823602</c:v>
                </c:pt>
                <c:pt idx="88">
                  <c:v>1.0421140594202902</c:v>
                </c:pt>
                <c:pt idx="89">
                  <c:v>1.581744830766312</c:v>
                </c:pt>
                <c:pt idx="90">
                  <c:v>-6.9433084976216516E-2</c:v>
                </c:pt>
                <c:pt idx="91">
                  <c:v>0.73770695763535477</c:v>
                </c:pt>
                <c:pt idx="92">
                  <c:v>-0.16167766127468181</c:v>
                </c:pt>
                <c:pt idx="93">
                  <c:v>0.94525725430690155</c:v>
                </c:pt>
                <c:pt idx="94">
                  <c:v>0.3917897965161099</c:v>
                </c:pt>
                <c:pt idx="95">
                  <c:v>-0.48453367831931027</c:v>
                </c:pt>
                <c:pt idx="96">
                  <c:v>1.7754584409930891</c:v>
                </c:pt>
                <c:pt idx="97">
                  <c:v>0.57627894911304045</c:v>
                </c:pt>
                <c:pt idx="98">
                  <c:v>0.66852352541150573</c:v>
                </c:pt>
                <c:pt idx="99">
                  <c:v>0.3917897965161099</c:v>
                </c:pt>
                <c:pt idx="100">
                  <c:v>0.66852352541150573</c:v>
                </c:pt>
                <c:pt idx="101">
                  <c:v>0.16117835576994669</c:v>
                </c:pt>
                <c:pt idx="102">
                  <c:v>0.16117835576994669</c:v>
                </c:pt>
                <c:pt idx="103">
                  <c:v>0.5532178050384241</c:v>
                </c:pt>
                <c:pt idx="104">
                  <c:v>0.16117835576994669</c:v>
                </c:pt>
                <c:pt idx="105">
                  <c:v>-0.30004452572237972</c:v>
                </c:pt>
                <c:pt idx="106">
                  <c:v>0.13811721169533037</c:v>
                </c:pt>
                <c:pt idx="107">
                  <c:v>0.58550340674288703</c:v>
                </c:pt>
                <c:pt idx="108">
                  <c:v>-0.88118535640271101</c:v>
                </c:pt>
                <c:pt idx="109">
                  <c:v>0.67544186863389066</c:v>
                </c:pt>
                <c:pt idx="110">
                  <c:v>0.66852352541150573</c:v>
                </c:pt>
                <c:pt idx="111">
                  <c:v>1.4858104714159082</c:v>
                </c:pt>
                <c:pt idx="112">
                  <c:v>-0.39228910202084499</c:v>
                </c:pt>
                <c:pt idx="113">
                  <c:v>2.0614166275183314</c:v>
                </c:pt>
                <c:pt idx="114">
                  <c:v>0.760768101709971</c:v>
                </c:pt>
                <c:pt idx="115">
                  <c:v>1.3142355595007627</c:v>
                </c:pt>
                <c:pt idx="116">
                  <c:v>0.80689038985920369</c:v>
                </c:pt>
                <c:pt idx="117">
                  <c:v>-0.66902283091624082</c:v>
                </c:pt>
                <c:pt idx="118">
                  <c:v>0.58550340674288703</c:v>
                </c:pt>
                <c:pt idx="119">
                  <c:v>0.86223713563828286</c:v>
                </c:pt>
                <c:pt idx="120">
                  <c:v>0.6408501525219662</c:v>
                </c:pt>
                <c:pt idx="121">
                  <c:v>0.95955516363316373</c:v>
                </c:pt>
                <c:pt idx="122">
                  <c:v>0.50894040841516086</c:v>
                </c:pt>
                <c:pt idx="123">
                  <c:v>1.0006040000859808</c:v>
                </c:pt>
                <c:pt idx="124">
                  <c:v>0.63393180929958126</c:v>
                </c:pt>
                <c:pt idx="125">
                  <c:v>4.8195294588424442</c:v>
                </c:pt>
                <c:pt idx="126">
                  <c:v>0.9268083390472085</c:v>
                </c:pt>
                <c:pt idx="127">
                  <c:v>0.62240123726227314</c:v>
                </c:pt>
                <c:pt idx="128">
                  <c:v>0.16117835576994669</c:v>
                </c:pt>
                <c:pt idx="129">
                  <c:v>2.9100667294642122</c:v>
                </c:pt>
                <c:pt idx="130">
                  <c:v>-0.16167766127468181</c:v>
                </c:pt>
                <c:pt idx="131">
                  <c:v>0.31245946089942978</c:v>
                </c:pt>
                <c:pt idx="132">
                  <c:v>2.2811491322248773E-2</c:v>
                </c:pt>
                <c:pt idx="133">
                  <c:v>-0.16167766127468181</c:v>
                </c:pt>
                <c:pt idx="134">
                  <c:v>0.85301267800843628</c:v>
                </c:pt>
                <c:pt idx="135">
                  <c:v>0.3917897965161099</c:v>
                </c:pt>
                <c:pt idx="136">
                  <c:v>0.11505606762071406</c:v>
                </c:pt>
                <c:pt idx="137">
                  <c:v>-0.23547332231345403</c:v>
                </c:pt>
                <c:pt idx="138">
                  <c:v>-6.9433084976216516E-2</c:v>
                </c:pt>
                <c:pt idx="139">
                  <c:v>0.5578300338533474</c:v>
                </c:pt>
                <c:pt idx="140">
                  <c:v>0.29954522021764463</c:v>
                </c:pt>
                <c:pt idx="141">
                  <c:v>0.69619689830104536</c:v>
                </c:pt>
                <c:pt idx="142">
                  <c:v>2.4672927632315789</c:v>
                </c:pt>
                <c:pt idx="143">
                  <c:v>-0.16167766127468181</c:v>
                </c:pt>
                <c:pt idx="144">
                  <c:v>-0.20779994942391444</c:v>
                </c:pt>
                <c:pt idx="145">
                  <c:v>-6.9433084976216516E-2</c:v>
                </c:pt>
                <c:pt idx="146">
                  <c:v>2.4672927632315789</c:v>
                </c:pt>
                <c:pt idx="147">
                  <c:v>0.16117835576994669</c:v>
                </c:pt>
                <c:pt idx="148">
                  <c:v>0.5578300338533474</c:v>
                </c:pt>
                <c:pt idx="149">
                  <c:v>0.66852352541150573</c:v>
                </c:pt>
                <c:pt idx="150">
                  <c:v>-6.7067730932601185E-3</c:v>
                </c:pt>
                <c:pt idx="151">
                  <c:v>-0.34616681387161236</c:v>
                </c:pt>
                <c:pt idx="152">
                  <c:v>0.11505606762071406</c:v>
                </c:pt>
                <c:pt idx="153">
                  <c:v>-0.85351198351317137</c:v>
                </c:pt>
                <c:pt idx="154">
                  <c:v>-0.69208397499085716</c:v>
                </c:pt>
                <c:pt idx="155">
                  <c:v>0.43791208466534254</c:v>
                </c:pt>
                <c:pt idx="156">
                  <c:v>0.80689038985920369</c:v>
                </c:pt>
                <c:pt idx="157">
                  <c:v>-1.0762826352739652</c:v>
                </c:pt>
                <c:pt idx="158">
                  <c:v>1.3050111018709163</c:v>
                </c:pt>
                <c:pt idx="159">
                  <c:v>-0.92269541573702041</c:v>
                </c:pt>
                <c:pt idx="160">
                  <c:v>0.48864660162949847</c:v>
                </c:pt>
                <c:pt idx="161">
                  <c:v>0.43791208466534254</c:v>
                </c:pt>
                <c:pt idx="162">
                  <c:v>0.66852352541150573</c:v>
                </c:pt>
                <c:pt idx="163">
                  <c:v>0.77229867374727923</c:v>
                </c:pt>
                <c:pt idx="164">
                  <c:v>0.71925804237566171</c:v>
                </c:pt>
                <c:pt idx="165">
                  <c:v>0.5993400931876568</c:v>
                </c:pt>
                <c:pt idx="166">
                  <c:v>1.2219909832022975</c:v>
                </c:pt>
                <c:pt idx="167">
                  <c:v>-0.25392223757314708</c:v>
                </c:pt>
                <c:pt idx="168">
                  <c:v>-0.41073801728053805</c:v>
                </c:pt>
                <c:pt idx="169">
                  <c:v>0.6408501525219662</c:v>
                </c:pt>
                <c:pt idx="170">
                  <c:v>0.16117835576994669</c:v>
                </c:pt>
                <c:pt idx="171">
                  <c:v>2.3607502776068512</c:v>
                </c:pt>
                <c:pt idx="172">
                  <c:v>1.4987247120976932</c:v>
                </c:pt>
                <c:pt idx="173">
                  <c:v>6.893377947148141E-2</c:v>
                </c:pt>
                <c:pt idx="174">
                  <c:v>-0.62290054276700824</c:v>
                </c:pt>
                <c:pt idx="175">
                  <c:v>2.1444367461869502</c:v>
                </c:pt>
                <c:pt idx="176">
                  <c:v>1.5540714578767725</c:v>
                </c:pt>
                <c:pt idx="177">
                  <c:v>0.41485094059072625</c:v>
                </c:pt>
                <c:pt idx="178">
                  <c:v>0.89221662293528403</c:v>
                </c:pt>
                <c:pt idx="179">
                  <c:v>-0.90885872929225053</c:v>
                </c:pt>
                <c:pt idx="180">
                  <c:v>-0.30004452572237972</c:v>
                </c:pt>
                <c:pt idx="181">
                  <c:v>0.94525725430690155</c:v>
                </c:pt>
                <c:pt idx="182">
                  <c:v>-0.80277746654901549</c:v>
                </c:pt>
                <c:pt idx="183">
                  <c:v>1.3050111018709163</c:v>
                </c:pt>
                <c:pt idx="184">
                  <c:v>-0.99187884796086934</c:v>
                </c:pt>
                <c:pt idx="185">
                  <c:v>-0.99187884796086934</c:v>
                </c:pt>
                <c:pt idx="186">
                  <c:v>2.8870055853895957</c:v>
                </c:pt>
                <c:pt idx="187">
                  <c:v>0.43791208466534254</c:v>
                </c:pt>
                <c:pt idx="188">
                  <c:v>0.26264738969825852</c:v>
                </c:pt>
                <c:pt idx="189">
                  <c:v>-0.74281849195501304</c:v>
                </c:pt>
                <c:pt idx="190">
                  <c:v>1.1297464069038321</c:v>
                </c:pt>
                <c:pt idx="191">
                  <c:v>2.5595373395300443</c:v>
                </c:pt>
                <c:pt idx="192">
                  <c:v>0.66852352541150573</c:v>
                </c:pt>
                <c:pt idx="193">
                  <c:v>-0.16167766127468181</c:v>
                </c:pt>
                <c:pt idx="194">
                  <c:v>1.3834189917246118</c:v>
                </c:pt>
                <c:pt idx="195">
                  <c:v>-0.34155458505668912</c:v>
                </c:pt>
                <c:pt idx="196">
                  <c:v>1.1694115747121723</c:v>
                </c:pt>
                <c:pt idx="197">
                  <c:v>-1.0841234242593347</c:v>
                </c:pt>
                <c:pt idx="198">
                  <c:v>0.36780620667850894</c:v>
                </c:pt>
                <c:pt idx="199">
                  <c:v>-0.43841139017007763</c:v>
                </c:pt>
                <c:pt idx="200">
                  <c:v>-0.29082006809253319</c:v>
                </c:pt>
                <c:pt idx="201">
                  <c:v>-0.48683979272677191</c:v>
                </c:pt>
                <c:pt idx="202">
                  <c:v>-0.47530922068946374</c:v>
                </c:pt>
                <c:pt idx="203">
                  <c:v>0.11505606762071406</c:v>
                </c:pt>
                <c:pt idx="204">
                  <c:v>-0.1755143477194516</c:v>
                </c:pt>
                <c:pt idx="205">
                  <c:v>0.53015666096380787</c:v>
                </c:pt>
                <c:pt idx="206">
                  <c:v>0.29954522021764463</c:v>
                </c:pt>
                <c:pt idx="207">
                  <c:v>-0.99187884796086934</c:v>
                </c:pt>
                <c:pt idx="208">
                  <c:v>-1.0057155344056392</c:v>
                </c:pt>
                <c:pt idx="209">
                  <c:v>0.72387027119058489</c:v>
                </c:pt>
                <c:pt idx="210">
                  <c:v>-0.23270598502450007</c:v>
                </c:pt>
                <c:pt idx="211">
                  <c:v>3.5742276788131622</c:v>
                </c:pt>
                <c:pt idx="212">
                  <c:v>-0.7981652377340922</c:v>
                </c:pt>
                <c:pt idx="213">
                  <c:v>-7.1739199383678148E-2</c:v>
                </c:pt>
                <c:pt idx="214">
                  <c:v>-0.3692279579462287</c:v>
                </c:pt>
                <c:pt idx="215">
                  <c:v>-0.45686030542977069</c:v>
                </c:pt>
                <c:pt idx="216">
                  <c:v>0.41023871177580296</c:v>
                </c:pt>
                <c:pt idx="217">
                  <c:v>0.78936392036249525</c:v>
                </c:pt>
                <c:pt idx="218">
                  <c:v>-0.1547593180522969</c:v>
                </c:pt>
                <c:pt idx="219">
                  <c:v>0.85301267800843628</c:v>
                </c:pt>
                <c:pt idx="220">
                  <c:v>1.3603578476499953</c:v>
                </c:pt>
                <c:pt idx="221">
                  <c:v>-0.7981652377340922</c:v>
                </c:pt>
                <c:pt idx="222">
                  <c:v>1.8520214393208154</c:v>
                </c:pt>
                <c:pt idx="223">
                  <c:v>0.53984234147514665</c:v>
                </c:pt>
                <c:pt idx="224">
                  <c:v>2.3473748140435737</c:v>
                </c:pt>
                <c:pt idx="225">
                  <c:v>0.59472786437273351</c:v>
                </c:pt>
                <c:pt idx="226">
                  <c:v>8.9748048774789795E-3</c:v>
                </c:pt>
                <c:pt idx="227">
                  <c:v>0.3917897965161099</c:v>
                </c:pt>
                <c:pt idx="228">
                  <c:v>-0.70130843262070375</c:v>
                </c:pt>
                <c:pt idx="229">
                  <c:v>2.0830941029484711</c:v>
                </c:pt>
                <c:pt idx="230">
                  <c:v>0.11505606762071406</c:v>
                </c:pt>
                <c:pt idx="231">
                  <c:v>-0.38306464439099847</c:v>
                </c:pt>
                <c:pt idx="232">
                  <c:v>-0.64826780124908612</c:v>
                </c:pt>
                <c:pt idx="233">
                  <c:v>-0.45686030542977069</c:v>
                </c:pt>
                <c:pt idx="234">
                  <c:v>-0.58600271224762213</c:v>
                </c:pt>
                <c:pt idx="235">
                  <c:v>0.24419847443856546</c:v>
                </c:pt>
                <c:pt idx="236">
                  <c:v>-1.0518378225548717</c:v>
                </c:pt>
                <c:pt idx="237">
                  <c:v>-6.4820856161293253E-2</c:v>
                </c:pt>
                <c:pt idx="238">
                  <c:v>-0.29543229690745643</c:v>
                </c:pt>
                <c:pt idx="239">
                  <c:v>-0.53065596646854296</c:v>
                </c:pt>
                <c:pt idx="240">
                  <c:v>-0.60445162750731518</c:v>
                </c:pt>
                <c:pt idx="241">
                  <c:v>-0.64134945802670129</c:v>
                </c:pt>
                <c:pt idx="242">
                  <c:v>-0.69669620380578046</c:v>
                </c:pt>
                <c:pt idx="243">
                  <c:v>-1.1994291446324161</c:v>
                </c:pt>
                <c:pt idx="244">
                  <c:v>7.8158237101327938E-2</c:v>
                </c:pt>
                <c:pt idx="245">
                  <c:v>9.6607152361020993E-2</c:v>
                </c:pt>
                <c:pt idx="246">
                  <c:v>-0.75204294958485962</c:v>
                </c:pt>
                <c:pt idx="247">
                  <c:v>1.4987247120976932</c:v>
                </c:pt>
                <c:pt idx="248">
                  <c:v>-0.48453367831931027</c:v>
                </c:pt>
                <c:pt idx="249">
                  <c:v>-7.404531379113978E-2</c:v>
                </c:pt>
                <c:pt idx="250">
                  <c:v>-0.75665517839978291</c:v>
                </c:pt>
                <c:pt idx="251">
                  <c:v>-0.78432855128932244</c:v>
                </c:pt>
                <c:pt idx="252">
                  <c:v>2.17211011907649</c:v>
                </c:pt>
                <c:pt idx="253">
                  <c:v>-0.75204294958485962</c:v>
                </c:pt>
                <c:pt idx="254">
                  <c:v>-0.29543229690745643</c:v>
                </c:pt>
                <c:pt idx="255">
                  <c:v>0.33874916514449238</c:v>
                </c:pt>
                <c:pt idx="256">
                  <c:v>-0.53065596646854296</c:v>
                </c:pt>
                <c:pt idx="257">
                  <c:v>1.4295412798738443</c:v>
                </c:pt>
                <c:pt idx="258">
                  <c:v>-0.51220705120884991</c:v>
                </c:pt>
                <c:pt idx="259">
                  <c:v>0.5578300338533474</c:v>
                </c:pt>
                <c:pt idx="260">
                  <c:v>-0.9171607411591125</c:v>
                </c:pt>
                <c:pt idx="261">
                  <c:v>-0.75665517839978291</c:v>
                </c:pt>
                <c:pt idx="262">
                  <c:v>-0.64596168684162458</c:v>
                </c:pt>
                <c:pt idx="263">
                  <c:v>-0.54541509867629734</c:v>
                </c:pt>
                <c:pt idx="264">
                  <c:v>-0.11555537312544915</c:v>
                </c:pt>
                <c:pt idx="265">
                  <c:v>-1.0472255937399486</c:v>
                </c:pt>
                <c:pt idx="266">
                  <c:v>-0.12477983075529568</c:v>
                </c:pt>
                <c:pt idx="267">
                  <c:v>-0.10633091549560263</c:v>
                </c:pt>
                <c:pt idx="268">
                  <c:v>-9.2494229050832835E-2</c:v>
                </c:pt>
                <c:pt idx="269">
                  <c:v>-0.57677825461777554</c:v>
                </c:pt>
                <c:pt idx="270">
                  <c:v>-0.30004452572237972</c:v>
                </c:pt>
                <c:pt idx="271">
                  <c:v>-1.4969179031949669</c:v>
                </c:pt>
                <c:pt idx="272">
                  <c:v>-0.49606425035661844</c:v>
                </c:pt>
                <c:pt idx="273">
                  <c:v>-0.76126740721470609</c:v>
                </c:pt>
                <c:pt idx="274">
                  <c:v>0.5993400931876568</c:v>
                </c:pt>
                <c:pt idx="275">
                  <c:v>-0.51589683426078847</c:v>
                </c:pt>
                <c:pt idx="276">
                  <c:v>-0.34616681387161236</c:v>
                </c:pt>
                <c:pt idx="277">
                  <c:v>2.4027215598226532</c:v>
                </c:pt>
                <c:pt idx="278">
                  <c:v>-0.80738969536393879</c:v>
                </c:pt>
                <c:pt idx="279">
                  <c:v>0.5578300338533474</c:v>
                </c:pt>
                <c:pt idx="280">
                  <c:v>0.5578300338533474</c:v>
                </c:pt>
                <c:pt idx="281">
                  <c:v>-0.30004452572237972</c:v>
                </c:pt>
                <c:pt idx="282">
                  <c:v>-1.3723877251920387</c:v>
                </c:pt>
                <c:pt idx="283">
                  <c:v>-0.36461572913130541</c:v>
                </c:pt>
                <c:pt idx="284">
                  <c:v>1.2081542967575276</c:v>
                </c:pt>
                <c:pt idx="285">
                  <c:v>0.69158466948612207</c:v>
                </c:pt>
                <c:pt idx="286">
                  <c:v>-1.0901193217187348</c:v>
                </c:pt>
                <c:pt idx="287">
                  <c:v>0.16117835576994669</c:v>
                </c:pt>
                <c:pt idx="288">
                  <c:v>-5.0984169716523454E-2</c:v>
                </c:pt>
                <c:pt idx="289">
                  <c:v>0.32260636429226092</c:v>
                </c:pt>
                <c:pt idx="290">
                  <c:v>-1.1717557717428766</c:v>
                </c:pt>
                <c:pt idx="291">
                  <c:v>-1.0135563233910088</c:v>
                </c:pt>
                <c:pt idx="292">
                  <c:v>-1.108568236978428</c:v>
                </c:pt>
                <c:pt idx="293">
                  <c:v>-0.34155458505668912</c:v>
                </c:pt>
                <c:pt idx="294">
                  <c:v>-0.53065596646854296</c:v>
                </c:pt>
                <c:pt idx="295">
                  <c:v>-1.3032042929681897</c:v>
                </c:pt>
                <c:pt idx="296">
                  <c:v>-0.25392223757314708</c:v>
                </c:pt>
                <c:pt idx="297">
                  <c:v>-0.69669620380578046</c:v>
                </c:pt>
                <c:pt idx="298">
                  <c:v>0.29954522021764463</c:v>
                </c:pt>
                <c:pt idx="299">
                  <c:v>0.85301267800843628</c:v>
                </c:pt>
                <c:pt idx="300">
                  <c:v>-0.49421935883064916</c:v>
                </c:pt>
                <c:pt idx="301">
                  <c:v>-0.75204294958485962</c:v>
                </c:pt>
                <c:pt idx="302">
                  <c:v>-1.3862244116368083</c:v>
                </c:pt>
                <c:pt idx="303">
                  <c:v>-0.30004452572237972</c:v>
                </c:pt>
                <c:pt idx="304">
                  <c:v>1.4295412798738443</c:v>
                </c:pt>
                <c:pt idx="305">
                  <c:v>-0.78432855128932244</c:v>
                </c:pt>
                <c:pt idx="306">
                  <c:v>-0.14322874601498875</c:v>
                </c:pt>
                <c:pt idx="307">
                  <c:v>-0.4937581359491568</c:v>
                </c:pt>
                <c:pt idx="308">
                  <c:v>-0.50943971391989595</c:v>
                </c:pt>
                <c:pt idx="309">
                  <c:v>-0.23916310536539262</c:v>
                </c:pt>
                <c:pt idx="310">
                  <c:v>0.38487145329372502</c:v>
                </c:pt>
                <c:pt idx="311">
                  <c:v>0.41946316940564948</c:v>
                </c:pt>
                <c:pt idx="312">
                  <c:v>-0.71514511906547351</c:v>
                </c:pt>
                <c:pt idx="313">
                  <c:v>-0.6782472885460874</c:v>
                </c:pt>
                <c:pt idx="314">
                  <c:v>-0.51220705120884991</c:v>
                </c:pt>
                <c:pt idx="315">
                  <c:v>0.20730064391917935</c:v>
                </c:pt>
                <c:pt idx="316">
                  <c:v>0.34566750836687726</c:v>
                </c:pt>
                <c:pt idx="317">
                  <c:v>-7.3122868028155125E-2</c:v>
                </c:pt>
                <c:pt idx="318">
                  <c:v>-0.37384018676115194</c:v>
                </c:pt>
                <c:pt idx="319">
                  <c:v>-0.99187884796086934</c:v>
                </c:pt>
                <c:pt idx="320">
                  <c:v>-0.38306464439099847</c:v>
                </c:pt>
                <c:pt idx="321">
                  <c:v>-0.70130843262070375</c:v>
                </c:pt>
                <c:pt idx="322">
                  <c:v>-0.77971632247439915</c:v>
                </c:pt>
                <c:pt idx="323">
                  <c:v>0.11505606762071406</c:v>
                </c:pt>
                <c:pt idx="324">
                  <c:v>-0.30004452572237972</c:v>
                </c:pt>
                <c:pt idx="325">
                  <c:v>-0.77971632247439915</c:v>
                </c:pt>
                <c:pt idx="326">
                  <c:v>-0.48453367831931027</c:v>
                </c:pt>
                <c:pt idx="327">
                  <c:v>0.61317677963242656</c:v>
                </c:pt>
                <c:pt idx="328">
                  <c:v>-0.30004452572237972</c:v>
                </c:pt>
                <c:pt idx="329">
                  <c:v>-0.54910488172823602</c:v>
                </c:pt>
                <c:pt idx="330">
                  <c:v>-0.50759482239392661</c:v>
                </c:pt>
                <c:pt idx="331">
                  <c:v>0.97293062719644119</c:v>
                </c:pt>
                <c:pt idx="332">
                  <c:v>0.16117835576994669</c:v>
                </c:pt>
                <c:pt idx="333">
                  <c:v>-0.99187884796086934</c:v>
                </c:pt>
                <c:pt idx="334">
                  <c:v>-0.85812421232809466</c:v>
                </c:pt>
                <c:pt idx="335">
                  <c:v>-0.61552097666313099</c:v>
                </c:pt>
                <c:pt idx="336">
                  <c:v>1.3511333900201488</c:v>
                </c:pt>
                <c:pt idx="337">
                  <c:v>-1.3862244116368083</c:v>
                </c:pt>
                <c:pt idx="338">
                  <c:v>-0.63212500039685471</c:v>
                </c:pt>
                <c:pt idx="339">
                  <c:v>-0.90885872929225053</c:v>
                </c:pt>
                <c:pt idx="340">
                  <c:v>6.893377947148141E-2</c:v>
                </c:pt>
                <c:pt idx="341">
                  <c:v>-0.90885872929225053</c:v>
                </c:pt>
                <c:pt idx="342">
                  <c:v>0.92311855599526993</c:v>
                </c:pt>
                <c:pt idx="343">
                  <c:v>-0.4937581359491568</c:v>
                </c:pt>
                <c:pt idx="344">
                  <c:v>-0.59983939869239189</c:v>
                </c:pt>
                <c:pt idx="345">
                  <c:v>-1.4461833862308109</c:v>
                </c:pt>
                <c:pt idx="346">
                  <c:v>-1.3719265023105462</c:v>
                </c:pt>
                <c:pt idx="347">
                  <c:v>-0.83045083943855513</c:v>
                </c:pt>
                <c:pt idx="348">
                  <c:v>-0.92269541573702041</c:v>
                </c:pt>
                <c:pt idx="349">
                  <c:v>-0.15245320364483528</c:v>
                </c:pt>
                <c:pt idx="350">
                  <c:v>-0.7981652377340922</c:v>
                </c:pt>
                <c:pt idx="351">
                  <c:v>-0.71514511906547351</c:v>
                </c:pt>
                <c:pt idx="352">
                  <c:v>0.31338190666241439</c:v>
                </c:pt>
                <c:pt idx="353">
                  <c:v>-1.0582949428957644</c:v>
                </c:pt>
                <c:pt idx="354">
                  <c:v>1.4987247120976932</c:v>
                </c:pt>
                <c:pt idx="355">
                  <c:v>1.4295412798738443</c:v>
                </c:pt>
                <c:pt idx="356">
                  <c:v>-1.213265831077186</c:v>
                </c:pt>
                <c:pt idx="357">
                  <c:v>0.82072707630397346</c:v>
                </c:pt>
                <c:pt idx="358">
                  <c:v>-0.77049186484455268</c:v>
                </c:pt>
                <c:pt idx="359">
                  <c:v>-0.71514511906547351</c:v>
                </c:pt>
                <c:pt idx="360">
                  <c:v>-0.51220705120884991</c:v>
                </c:pt>
                <c:pt idx="361">
                  <c:v>0.40101425414595643</c:v>
                </c:pt>
                <c:pt idx="362">
                  <c:v>-0.50759482239392661</c:v>
                </c:pt>
                <c:pt idx="363">
                  <c:v>-0.72252468516935076</c:v>
                </c:pt>
                <c:pt idx="364">
                  <c:v>-0.93653210218179017</c:v>
                </c:pt>
                <c:pt idx="365">
                  <c:v>0.13811721169533037</c:v>
                </c:pt>
                <c:pt idx="366">
                  <c:v>-0.70130843262070375</c:v>
                </c:pt>
                <c:pt idx="367">
                  <c:v>-0.70130843262070375</c:v>
                </c:pt>
                <c:pt idx="368">
                  <c:v>0.22574955917887241</c:v>
                </c:pt>
                <c:pt idx="369">
                  <c:v>-0.71514511906547351</c:v>
                </c:pt>
                <c:pt idx="370">
                  <c:v>-0.40151355965069152</c:v>
                </c:pt>
                <c:pt idx="371">
                  <c:v>-0.72898180551024327</c:v>
                </c:pt>
                <c:pt idx="372">
                  <c:v>-0.90885872929225053</c:v>
                </c:pt>
                <c:pt idx="373">
                  <c:v>-0.99187884796086934</c:v>
                </c:pt>
                <c:pt idx="374">
                  <c:v>-0.75204294958485962</c:v>
                </c:pt>
                <c:pt idx="375">
                  <c:v>0.37334088125641685</c:v>
                </c:pt>
                <c:pt idx="376">
                  <c:v>-0.4706969918745405</c:v>
                </c:pt>
                <c:pt idx="377">
                  <c:v>-1.0610622801847183</c:v>
                </c:pt>
                <c:pt idx="378">
                  <c:v>-1.326265437042806</c:v>
                </c:pt>
                <c:pt idx="379">
                  <c:v>-0.75204294958485962</c:v>
                </c:pt>
                <c:pt idx="380">
                  <c:v>-0.30004452572237972</c:v>
                </c:pt>
                <c:pt idx="381">
                  <c:v>-0.53065596646854296</c:v>
                </c:pt>
                <c:pt idx="382">
                  <c:v>-0.92269541573702041</c:v>
                </c:pt>
                <c:pt idx="383">
                  <c:v>-0.30004452572237972</c:v>
                </c:pt>
                <c:pt idx="384">
                  <c:v>-0.30004452572237972</c:v>
                </c:pt>
                <c:pt idx="385">
                  <c:v>-0.69669620380578046</c:v>
                </c:pt>
                <c:pt idx="386">
                  <c:v>-0.59983939869239189</c:v>
                </c:pt>
                <c:pt idx="387">
                  <c:v>-0.41996247491038458</c:v>
                </c:pt>
                <c:pt idx="388">
                  <c:v>-0.69208397499085716</c:v>
                </c:pt>
                <c:pt idx="389">
                  <c:v>-0.25392223757314708</c:v>
                </c:pt>
                <c:pt idx="390">
                  <c:v>-1.3908366404517316</c:v>
                </c:pt>
                <c:pt idx="391">
                  <c:v>-0.97527482422714562</c:v>
                </c:pt>
                <c:pt idx="392">
                  <c:v>-0.53526819528346614</c:v>
                </c:pt>
                <c:pt idx="393">
                  <c:v>1.0485711797611827</c:v>
                </c:pt>
                <c:pt idx="394">
                  <c:v>-0.77049186484455268</c:v>
                </c:pt>
                <c:pt idx="395">
                  <c:v>-0.71514511906547351</c:v>
                </c:pt>
                <c:pt idx="396">
                  <c:v>-0.69669620380578046</c:v>
                </c:pt>
                <c:pt idx="397">
                  <c:v>0.34566750836687726</c:v>
                </c:pt>
                <c:pt idx="398">
                  <c:v>-0.93653210218179017</c:v>
                </c:pt>
                <c:pt idx="399">
                  <c:v>1.0144406865307505</c:v>
                </c:pt>
                <c:pt idx="400">
                  <c:v>-0.75573273263679819</c:v>
                </c:pt>
                <c:pt idx="401">
                  <c:v>2.0060698817392524</c:v>
                </c:pt>
                <c:pt idx="402">
                  <c:v>0.33644305073703074</c:v>
                </c:pt>
                <c:pt idx="403">
                  <c:v>3.5945214855988246</c:v>
                </c:pt>
                <c:pt idx="404">
                  <c:v>-0.11555537312544915</c:v>
                </c:pt>
                <c:pt idx="405">
                  <c:v>-0.9642054750713297</c:v>
                </c:pt>
                <c:pt idx="406">
                  <c:v>7.8158237101327938E-2</c:v>
                </c:pt>
                <c:pt idx="407">
                  <c:v>-1.3862244116368083</c:v>
                </c:pt>
                <c:pt idx="408">
                  <c:v>-0.53065596646854296</c:v>
                </c:pt>
                <c:pt idx="409">
                  <c:v>-0.906552614884789</c:v>
                </c:pt>
                <c:pt idx="410">
                  <c:v>-0.59983939869239189</c:v>
                </c:pt>
                <c:pt idx="411">
                  <c:v>-1.3862244116368083</c:v>
                </c:pt>
                <c:pt idx="412">
                  <c:v>-1.1717557717428766</c:v>
                </c:pt>
                <c:pt idx="413">
                  <c:v>-1.4761628735278121</c:v>
                </c:pt>
                <c:pt idx="414">
                  <c:v>-0.51220705120884991</c:v>
                </c:pt>
                <c:pt idx="415">
                  <c:v>-0.16859600449706669</c:v>
                </c:pt>
                <c:pt idx="416">
                  <c:v>-0.78432855128932244</c:v>
                </c:pt>
                <c:pt idx="417">
                  <c:v>-0.69669620380578046</c:v>
                </c:pt>
                <c:pt idx="418">
                  <c:v>-0.76126740721470609</c:v>
                </c:pt>
                <c:pt idx="419">
                  <c:v>-8.7882000235909571E-2</c:v>
                </c:pt>
                <c:pt idx="420">
                  <c:v>-0.47530922068946374</c:v>
                </c:pt>
                <c:pt idx="421">
                  <c:v>-0.18473880534929812</c:v>
                </c:pt>
                <c:pt idx="422">
                  <c:v>-0.65979837328639435</c:v>
                </c:pt>
                <c:pt idx="423">
                  <c:v>-0.64596168684162458</c:v>
                </c:pt>
                <c:pt idx="424">
                  <c:v>-0.94575655981163664</c:v>
                </c:pt>
                <c:pt idx="425">
                  <c:v>-0.906552614884789</c:v>
                </c:pt>
                <c:pt idx="426">
                  <c:v>-1.1302457124085672</c:v>
                </c:pt>
                <c:pt idx="427">
                  <c:v>-1.3862244116368083</c:v>
                </c:pt>
                <c:pt idx="428">
                  <c:v>-0.51220705120884991</c:v>
                </c:pt>
                <c:pt idx="429">
                  <c:v>-0.17320823331198995</c:v>
                </c:pt>
                <c:pt idx="430">
                  <c:v>-1.2224902887070326</c:v>
                </c:pt>
                <c:pt idx="431">
                  <c:v>-0.90885872929225053</c:v>
                </c:pt>
                <c:pt idx="432">
                  <c:v>0.41946316940564948</c:v>
                </c:pt>
                <c:pt idx="433">
                  <c:v>-0.77049186484455268</c:v>
                </c:pt>
                <c:pt idx="434">
                  <c:v>-0.6265903258189468</c:v>
                </c:pt>
                <c:pt idx="435">
                  <c:v>-0.51220705120884991</c:v>
                </c:pt>
                <c:pt idx="436">
                  <c:v>-1.3862244116368083</c:v>
                </c:pt>
                <c:pt idx="437">
                  <c:v>0.33644305073703074</c:v>
                </c:pt>
                <c:pt idx="438">
                  <c:v>-0.30004452572237972</c:v>
                </c:pt>
                <c:pt idx="439">
                  <c:v>-0.56294156817300578</c:v>
                </c:pt>
                <c:pt idx="440">
                  <c:v>-0.69669620380578046</c:v>
                </c:pt>
                <c:pt idx="441">
                  <c:v>-0.36000350031638217</c:v>
                </c:pt>
                <c:pt idx="442">
                  <c:v>-1.1376252785124445</c:v>
                </c:pt>
                <c:pt idx="443">
                  <c:v>-0.38306464439099847</c:v>
                </c:pt>
                <c:pt idx="444">
                  <c:v>-0.93653210218179017</c:v>
                </c:pt>
                <c:pt idx="445">
                  <c:v>-0.78432855128932244</c:v>
                </c:pt>
                <c:pt idx="446">
                  <c:v>-0.53711308680943548</c:v>
                </c:pt>
                <c:pt idx="447">
                  <c:v>-0.76126740721470609</c:v>
                </c:pt>
                <c:pt idx="448">
                  <c:v>-0.48683979272677191</c:v>
                </c:pt>
                <c:pt idx="449">
                  <c:v>-1.6145297379755099</c:v>
                </c:pt>
                <c:pt idx="450">
                  <c:v>-0.78432855128932244</c:v>
                </c:pt>
                <c:pt idx="451">
                  <c:v>0.73770695763535477</c:v>
                </c:pt>
                <c:pt idx="452">
                  <c:v>1.7754584409930891</c:v>
                </c:pt>
                <c:pt idx="453">
                  <c:v>-0.96005446913789882</c:v>
                </c:pt>
                <c:pt idx="454">
                  <c:v>-0.30004452572237972</c:v>
                </c:pt>
                <c:pt idx="455">
                  <c:v>0.15887224136248507</c:v>
                </c:pt>
                <c:pt idx="456">
                  <c:v>-1.2695350226192499</c:v>
                </c:pt>
                <c:pt idx="457">
                  <c:v>-0.99187884796086934</c:v>
                </c:pt>
                <c:pt idx="458">
                  <c:v>-0.59983939869239189</c:v>
                </c:pt>
                <c:pt idx="459">
                  <c:v>-0.76126740721470609</c:v>
                </c:pt>
                <c:pt idx="460">
                  <c:v>1.3603578476499953</c:v>
                </c:pt>
                <c:pt idx="461">
                  <c:v>-8.7882000235909571E-2</c:v>
                </c:pt>
                <c:pt idx="462">
                  <c:v>-1.3793060684144236</c:v>
                </c:pt>
                <c:pt idx="463">
                  <c:v>-0.95036878862655993</c:v>
                </c:pt>
                <c:pt idx="464">
                  <c:v>-0.30004452572237972</c:v>
                </c:pt>
                <c:pt idx="465">
                  <c:v>-0.62290054276700824</c:v>
                </c:pt>
                <c:pt idx="466">
                  <c:v>-0.95036878862655993</c:v>
                </c:pt>
                <c:pt idx="467">
                  <c:v>-0.88118535640271101</c:v>
                </c:pt>
                <c:pt idx="468">
                  <c:v>-1.0679806234071032</c:v>
                </c:pt>
                <c:pt idx="469">
                  <c:v>-0.25392223757314708</c:v>
                </c:pt>
                <c:pt idx="470">
                  <c:v>-3.4380145982799704E-2</c:v>
                </c:pt>
                <c:pt idx="471">
                  <c:v>-0.64596168684162458</c:v>
                </c:pt>
                <c:pt idx="472">
                  <c:v>-0.70130843262070375</c:v>
                </c:pt>
                <c:pt idx="473">
                  <c:v>1.3372967035753791</c:v>
                </c:pt>
                <c:pt idx="474">
                  <c:v>-0.36830551218324403</c:v>
                </c:pt>
                <c:pt idx="475">
                  <c:v>-0.99187884796086934</c:v>
                </c:pt>
                <c:pt idx="476">
                  <c:v>0.32260636429226092</c:v>
                </c:pt>
                <c:pt idx="477">
                  <c:v>-8.7882000235909571E-2</c:v>
                </c:pt>
                <c:pt idx="478">
                  <c:v>-0.71514511906547351</c:v>
                </c:pt>
                <c:pt idx="479">
                  <c:v>-0.68747174617593387</c:v>
                </c:pt>
                <c:pt idx="480">
                  <c:v>-0.77049186484455268</c:v>
                </c:pt>
                <c:pt idx="481">
                  <c:v>-1.1302457124085672</c:v>
                </c:pt>
                <c:pt idx="482">
                  <c:v>-0.92269541573702041</c:v>
                </c:pt>
                <c:pt idx="483">
                  <c:v>0.67544186863389066</c:v>
                </c:pt>
                <c:pt idx="484">
                  <c:v>-0.97342993270117628</c:v>
                </c:pt>
                <c:pt idx="485">
                  <c:v>-0.70130843262070375</c:v>
                </c:pt>
                <c:pt idx="486">
                  <c:v>0.3917897965161099</c:v>
                </c:pt>
                <c:pt idx="487">
                  <c:v>0.11505606762071406</c:v>
                </c:pt>
                <c:pt idx="488">
                  <c:v>2.2811491322248773E-2</c:v>
                </c:pt>
                <c:pt idx="489">
                  <c:v>-0.85351198351317137</c:v>
                </c:pt>
                <c:pt idx="490">
                  <c:v>-0.3692279579462287</c:v>
                </c:pt>
                <c:pt idx="491">
                  <c:v>-1.1579190852981069</c:v>
                </c:pt>
                <c:pt idx="492">
                  <c:v>-1.1533068564831837</c:v>
                </c:pt>
                <c:pt idx="493">
                  <c:v>-0.54910488172823602</c:v>
                </c:pt>
                <c:pt idx="494">
                  <c:v>0.760768101709971</c:v>
                </c:pt>
                <c:pt idx="495">
                  <c:v>-0.53065596646854296</c:v>
                </c:pt>
                <c:pt idx="496">
                  <c:v>-0.53065596646854296</c:v>
                </c:pt>
                <c:pt idx="497">
                  <c:v>-0.56109667664703644</c:v>
                </c:pt>
                <c:pt idx="498">
                  <c:v>-1.4531017294531958</c:v>
                </c:pt>
                <c:pt idx="499">
                  <c:v>-0.70130843262070375</c:v>
                </c:pt>
                <c:pt idx="500">
                  <c:v>-1.0841234242593347</c:v>
                </c:pt>
                <c:pt idx="501">
                  <c:v>-1.2547758904114954</c:v>
                </c:pt>
                <c:pt idx="502">
                  <c:v>-0.77049186484455268</c:v>
                </c:pt>
                <c:pt idx="503">
                  <c:v>-0.53065596646854296</c:v>
                </c:pt>
                <c:pt idx="504">
                  <c:v>-0.906552614884789</c:v>
                </c:pt>
                <c:pt idx="505">
                  <c:v>-0.53065596646854296</c:v>
                </c:pt>
                <c:pt idx="506">
                  <c:v>-1.0333889072951787</c:v>
                </c:pt>
                <c:pt idx="507">
                  <c:v>-0.71514511906547351</c:v>
                </c:pt>
                <c:pt idx="508">
                  <c:v>-0.34616681387161236</c:v>
                </c:pt>
                <c:pt idx="509">
                  <c:v>-0.71514511906547351</c:v>
                </c:pt>
                <c:pt idx="510">
                  <c:v>-1.0472255937399486</c:v>
                </c:pt>
                <c:pt idx="511">
                  <c:v>-0.90885872929225053</c:v>
                </c:pt>
                <c:pt idx="512">
                  <c:v>-0.99187884796086934</c:v>
                </c:pt>
                <c:pt idx="513">
                  <c:v>-0.34616681387161236</c:v>
                </c:pt>
                <c:pt idx="514">
                  <c:v>-0.99187884796086934</c:v>
                </c:pt>
                <c:pt idx="515">
                  <c:v>-0.89502204284748077</c:v>
                </c:pt>
                <c:pt idx="516">
                  <c:v>-0.88118535640271101</c:v>
                </c:pt>
                <c:pt idx="517">
                  <c:v>-0.99187884796086934</c:v>
                </c:pt>
                <c:pt idx="518">
                  <c:v>-0.76126740721470609</c:v>
                </c:pt>
                <c:pt idx="519">
                  <c:v>-0.14322874601498875</c:v>
                </c:pt>
                <c:pt idx="520">
                  <c:v>1.1758686950530648</c:v>
                </c:pt>
                <c:pt idx="521">
                  <c:v>-0.6990023182132421</c:v>
                </c:pt>
                <c:pt idx="522">
                  <c:v>-1.2340208607443408</c:v>
                </c:pt>
                <c:pt idx="523">
                  <c:v>-1.0901193217187348</c:v>
                </c:pt>
                <c:pt idx="524">
                  <c:v>-0.8701160072468952</c:v>
                </c:pt>
                <c:pt idx="525">
                  <c:v>-0.69669620380578046</c:v>
                </c:pt>
                <c:pt idx="526">
                  <c:v>-0.90885872929225053</c:v>
                </c:pt>
                <c:pt idx="527">
                  <c:v>-1.5287422820179373</c:v>
                </c:pt>
                <c:pt idx="528">
                  <c:v>-0.54449265291331272</c:v>
                </c:pt>
                <c:pt idx="529">
                  <c:v>-0.54449265291331272</c:v>
                </c:pt>
                <c:pt idx="530">
                  <c:v>-1.4761628735278121</c:v>
                </c:pt>
                <c:pt idx="531">
                  <c:v>6.893377947148141E-2</c:v>
                </c:pt>
                <c:pt idx="532">
                  <c:v>-0.99187884796086934</c:v>
                </c:pt>
                <c:pt idx="533">
                  <c:v>-1.2686125768562653</c:v>
                </c:pt>
                <c:pt idx="534">
                  <c:v>-0.99187884796086934</c:v>
                </c:pt>
                <c:pt idx="535">
                  <c:v>-0.82583861062363184</c:v>
                </c:pt>
                <c:pt idx="536">
                  <c:v>-0.7981652377340922</c:v>
                </c:pt>
                <c:pt idx="537">
                  <c:v>-1.5914685939008937</c:v>
                </c:pt>
                <c:pt idx="538">
                  <c:v>-0.69254519787234947</c:v>
                </c:pt>
                <c:pt idx="539">
                  <c:v>-0.99649107677579263</c:v>
                </c:pt>
                <c:pt idx="540">
                  <c:v>-0.99187884796086934</c:v>
                </c:pt>
                <c:pt idx="541">
                  <c:v>-1.2686125768562653</c:v>
                </c:pt>
                <c:pt idx="542">
                  <c:v>-0.70592066143562693</c:v>
                </c:pt>
                <c:pt idx="543">
                  <c:v>-1.0333889072951787</c:v>
                </c:pt>
                <c:pt idx="544">
                  <c:v>-0.59983939869239189</c:v>
                </c:pt>
              </c:numCache>
            </c:numRef>
          </c:yVal>
          <c:smooth val="0"/>
          <c:extLst>
            <c:ext xmlns:c16="http://schemas.microsoft.com/office/drawing/2014/chart" uri="{C3380CC4-5D6E-409C-BE32-E72D297353CC}">
              <c16:uniqueId val="{00000000-2CCB-4DD7-A7CF-BA339E2CA7E1}"/>
            </c:ext>
          </c:extLst>
        </c:ser>
        <c:dLbls>
          <c:showLegendKey val="0"/>
          <c:showVal val="0"/>
          <c:showCatName val="0"/>
          <c:showSerName val="0"/>
          <c:showPercent val="0"/>
          <c:showBubbleSize val="0"/>
        </c:dLbls>
        <c:axId val="641892240"/>
        <c:axId val="641897648"/>
      </c:scatterChart>
      <c:valAx>
        <c:axId val="6418922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897648"/>
        <c:crosses val="autoZero"/>
        <c:crossBetween val="midCat"/>
      </c:valAx>
      <c:valAx>
        <c:axId val="6418976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892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tables!Bedroom</c:name>
    <c:fmtId val="1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solidFill>
                  <a:schemeClr val="accent1"/>
                </a:solidFill>
              </a:rPr>
              <a:t>4</a:t>
            </a:r>
            <a:r>
              <a:rPr lang="en-US" sz="1200" baseline="0">
                <a:solidFill>
                  <a:schemeClr val="accent1"/>
                </a:solidFill>
              </a:rPr>
              <a:t> and 5 bedrooms </a:t>
            </a:r>
            <a:r>
              <a:rPr lang="en-US" sz="1200" baseline="0"/>
              <a:t>tend to be more expesive than 6 bedrooms </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pivotFmt>
      <c:pivotFmt>
        <c:idx val="2"/>
        <c:spPr>
          <a:solidFill>
            <a:schemeClr val="accent1">
              <a:lumMod val="20000"/>
              <a:lumOff val="80000"/>
            </a:schemeClr>
          </a:solidFill>
          <a:ln>
            <a:noFill/>
          </a:ln>
          <a:effectLst/>
        </c:spPr>
      </c:pivotFmt>
      <c:pivotFmt>
        <c:idx val="3"/>
        <c:spPr>
          <a:solidFill>
            <a:schemeClr val="accent1">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solidFill>
          <a:ln>
            <a:noFill/>
          </a:ln>
          <a:effectLst/>
        </c:spPr>
        <c:marker>
          <c:symbol val="none"/>
        </c:marker>
        <c:dLbl>
          <c:idx val="0"/>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solidFill>
          <a:ln>
            <a:noFill/>
          </a:ln>
          <a:effectLst/>
        </c:spPr>
        <c:marker>
          <c:symbol val="none"/>
        </c:marker>
        <c:dLbl>
          <c:idx val="0"/>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20000"/>
              <a:lumOff val="8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20000"/>
              <a:lumOff val="80000"/>
            </a:schemeClr>
          </a:solidFill>
          <a:ln>
            <a:noFill/>
          </a:ln>
          <a:effectLst/>
        </c:spPr>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C2CC-4693-A799-72AFB74D381F}"/>
              </c:ext>
            </c:extLst>
          </c:dPt>
          <c:dPt>
            <c:idx val="1"/>
            <c:invertIfNegative val="0"/>
            <c:bubble3D val="0"/>
            <c:extLst>
              <c:ext xmlns:c16="http://schemas.microsoft.com/office/drawing/2014/chart" uri="{C3380CC4-5D6E-409C-BE32-E72D297353CC}">
                <c16:uniqueId val="{00000003-C2CC-4693-A799-72AFB74D381F}"/>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8-C2CC-4693-A799-72AFB74D381F}"/>
              </c:ext>
            </c:extLst>
          </c:dPt>
          <c:dPt>
            <c:idx val="3"/>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A-C51F-42B0-A17B-84CEA75169F3}"/>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C51F-42B0-A17B-84CEA75169F3}"/>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C2CC-4693-A799-72AFB74D381F}"/>
              </c:ext>
            </c:extLst>
          </c:dPt>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tables'!$A$2:$A$7</c:f>
              <c:strCache>
                <c:ptCount val="6"/>
                <c:pt idx="0">
                  <c:v>5</c:v>
                </c:pt>
                <c:pt idx="1">
                  <c:v>4</c:v>
                </c:pt>
                <c:pt idx="2">
                  <c:v>3</c:v>
                </c:pt>
                <c:pt idx="3">
                  <c:v>6</c:v>
                </c:pt>
                <c:pt idx="4">
                  <c:v>2</c:v>
                </c:pt>
                <c:pt idx="5">
                  <c:v>1</c:v>
                </c:pt>
              </c:strCache>
            </c:strRef>
          </c:cat>
          <c:val>
            <c:numRef>
              <c:f>'Pivot tables'!$B$2:$B$7</c:f>
              <c:numCache>
                <c:formatCode>"$"#,##0</c:formatCode>
                <c:ptCount val="6"/>
                <c:pt idx="0">
                  <c:v>5819800</c:v>
                </c:pt>
                <c:pt idx="1">
                  <c:v>5729757.8947368423</c:v>
                </c:pt>
                <c:pt idx="2">
                  <c:v>4954598.1333333338</c:v>
                </c:pt>
                <c:pt idx="3">
                  <c:v>4791500</c:v>
                </c:pt>
                <c:pt idx="4">
                  <c:v>3632022.0588235296</c:v>
                </c:pt>
                <c:pt idx="5">
                  <c:v>2712500</c:v>
                </c:pt>
              </c:numCache>
            </c:numRef>
          </c:val>
          <c:extLst>
            <c:ext xmlns:c16="http://schemas.microsoft.com/office/drawing/2014/chart" uri="{C3380CC4-5D6E-409C-BE32-E72D297353CC}">
              <c16:uniqueId val="{00000006-C2CC-4693-A799-72AFB74D381F}"/>
            </c:ext>
          </c:extLst>
        </c:ser>
        <c:dLbls>
          <c:dLblPos val="outEnd"/>
          <c:showLegendKey val="0"/>
          <c:showVal val="1"/>
          <c:showCatName val="0"/>
          <c:showSerName val="0"/>
          <c:showPercent val="0"/>
          <c:showBubbleSize val="0"/>
        </c:dLbls>
        <c:gapWidth val="219"/>
        <c:overlap val="-27"/>
        <c:axId val="255437839"/>
        <c:axId val="255436175"/>
      </c:barChart>
      <c:catAx>
        <c:axId val="25543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36175"/>
        <c:crosses val="autoZero"/>
        <c:auto val="1"/>
        <c:lblAlgn val="ctr"/>
        <c:lblOffset val="100"/>
        <c:noMultiLvlLbl val="0"/>
      </c:catAx>
      <c:valAx>
        <c:axId val="255436175"/>
        <c:scaling>
          <c:orientation val="minMax"/>
        </c:scaling>
        <c:delete val="1"/>
        <c:axPos val="l"/>
        <c:numFmt formatCode="&quot;$&quot;#,##0&quot;M&quot;" sourceLinked="0"/>
        <c:majorTickMark val="none"/>
        <c:minorTickMark val="none"/>
        <c:tickLblPos val="nextTo"/>
        <c:crossAx val="255437839"/>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tables!Bedroom</c:name>
    <c:fmtId val="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u="none" strike="noStrike" baseline="0">
                <a:effectLst/>
              </a:rPr>
              <a:t>Houses with more bedrooms tend to have higher prices</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none"/>
          </c:marker>
          <c:cat>
            <c:strRef>
              <c:f>'Pivot tables'!$A$2:$A$7</c:f>
              <c:strCache>
                <c:ptCount val="6"/>
                <c:pt idx="0">
                  <c:v>5</c:v>
                </c:pt>
                <c:pt idx="1">
                  <c:v>4</c:v>
                </c:pt>
                <c:pt idx="2">
                  <c:v>3</c:v>
                </c:pt>
                <c:pt idx="3">
                  <c:v>6</c:v>
                </c:pt>
                <c:pt idx="4">
                  <c:v>2</c:v>
                </c:pt>
                <c:pt idx="5">
                  <c:v>1</c:v>
                </c:pt>
              </c:strCache>
            </c:strRef>
          </c:cat>
          <c:val>
            <c:numRef>
              <c:f>'Pivot tables'!$B$2:$B$7</c:f>
              <c:numCache>
                <c:formatCode>"$"#,##0</c:formatCode>
                <c:ptCount val="6"/>
                <c:pt idx="0">
                  <c:v>5819800</c:v>
                </c:pt>
                <c:pt idx="1">
                  <c:v>5729757.8947368423</c:v>
                </c:pt>
                <c:pt idx="2">
                  <c:v>4954598.1333333338</c:v>
                </c:pt>
                <c:pt idx="3">
                  <c:v>4791500</c:v>
                </c:pt>
                <c:pt idx="4">
                  <c:v>3632022.0588235296</c:v>
                </c:pt>
                <c:pt idx="5">
                  <c:v>2712500</c:v>
                </c:pt>
              </c:numCache>
            </c:numRef>
          </c:val>
          <c:smooth val="0"/>
          <c:extLst>
            <c:ext xmlns:c16="http://schemas.microsoft.com/office/drawing/2014/chart" uri="{C3380CC4-5D6E-409C-BE32-E72D297353CC}">
              <c16:uniqueId val="{00000000-8B51-4B9B-95DB-BC13ACAFC92B}"/>
            </c:ext>
          </c:extLst>
        </c:ser>
        <c:dLbls>
          <c:showLegendKey val="0"/>
          <c:showVal val="0"/>
          <c:showCatName val="0"/>
          <c:showSerName val="0"/>
          <c:showPercent val="0"/>
          <c:showBubbleSize val="0"/>
        </c:dLbls>
        <c:smooth val="0"/>
        <c:axId val="1908627296"/>
        <c:axId val="1908382192"/>
      </c:lineChart>
      <c:catAx>
        <c:axId val="190862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82192"/>
        <c:crosses val="autoZero"/>
        <c:auto val="1"/>
        <c:lblAlgn val="ctr"/>
        <c:lblOffset val="100"/>
        <c:noMultiLvlLbl val="0"/>
      </c:catAx>
      <c:valAx>
        <c:axId val="1908382192"/>
        <c:scaling>
          <c:orientation val="minMax"/>
        </c:scaling>
        <c:delete val="0"/>
        <c:axPos val="l"/>
        <c:majorGridlines>
          <c:spPr>
            <a:ln w="9525" cap="flat" cmpd="sng" algn="ctr">
              <a:solidFill>
                <a:schemeClr val="bg1">
                  <a:lumMod val="95000"/>
                </a:schemeClr>
              </a:solidFill>
              <a:round/>
            </a:ln>
            <a:effectLst/>
          </c:spPr>
        </c:majorGridlines>
        <c:numFmt formatCode="&quot;$&quot;#,##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627296"/>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tables!Bathrooms</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0" i="0" kern="1200" spc="0" baseline="0">
                <a:solidFill>
                  <a:srgbClr val="595959"/>
                </a:solidFill>
                <a:effectLst/>
              </a:rPr>
              <a:t>Houses with more bathrooms tend to have higher prices</a:t>
            </a:r>
            <a:endParaRPr lang="en-US"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tables'!$E$1</c:f>
              <c:strCache>
                <c:ptCount val="1"/>
                <c:pt idx="0">
                  <c:v>Total</c:v>
                </c:pt>
              </c:strCache>
            </c:strRef>
          </c:tx>
          <c:spPr>
            <a:ln w="28575" cap="rnd">
              <a:solidFill>
                <a:schemeClr val="accent1"/>
              </a:solidFill>
              <a:round/>
            </a:ln>
            <a:effectLst/>
          </c:spPr>
          <c:marker>
            <c:symbol val="none"/>
          </c:marker>
          <c:cat>
            <c:strRef>
              <c:f>'Pivot tables'!$D$2:$D$5</c:f>
              <c:strCache>
                <c:ptCount val="4"/>
                <c:pt idx="0">
                  <c:v>1</c:v>
                </c:pt>
                <c:pt idx="1">
                  <c:v>2</c:v>
                </c:pt>
                <c:pt idx="2">
                  <c:v>3</c:v>
                </c:pt>
                <c:pt idx="3">
                  <c:v>4</c:v>
                </c:pt>
              </c:strCache>
            </c:strRef>
          </c:cat>
          <c:val>
            <c:numRef>
              <c:f>'Pivot tables'!$E$2:$E$5</c:f>
              <c:numCache>
                <c:formatCode>"$"#,##0</c:formatCode>
                <c:ptCount val="4"/>
                <c:pt idx="0">
                  <c:v>4206912.718204489</c:v>
                </c:pt>
                <c:pt idx="1">
                  <c:v>6209206.3157894732</c:v>
                </c:pt>
                <c:pt idx="2">
                  <c:v>7282100</c:v>
                </c:pt>
                <c:pt idx="3">
                  <c:v>12250000</c:v>
                </c:pt>
              </c:numCache>
            </c:numRef>
          </c:val>
          <c:smooth val="0"/>
          <c:extLst>
            <c:ext xmlns:c16="http://schemas.microsoft.com/office/drawing/2014/chart" uri="{C3380CC4-5D6E-409C-BE32-E72D297353CC}">
              <c16:uniqueId val="{00000000-1C86-4A71-BC5D-4645AC70BB92}"/>
            </c:ext>
          </c:extLst>
        </c:ser>
        <c:dLbls>
          <c:showLegendKey val="0"/>
          <c:showVal val="0"/>
          <c:showCatName val="0"/>
          <c:showSerName val="0"/>
          <c:showPercent val="0"/>
          <c:showBubbleSize val="0"/>
        </c:dLbls>
        <c:smooth val="0"/>
        <c:axId val="39906592"/>
        <c:axId val="39907008"/>
      </c:lineChart>
      <c:catAx>
        <c:axId val="3990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7008"/>
        <c:crosses val="autoZero"/>
        <c:auto val="1"/>
        <c:lblAlgn val="ctr"/>
        <c:lblOffset val="100"/>
        <c:noMultiLvlLbl val="0"/>
      </c:catAx>
      <c:valAx>
        <c:axId val="39907008"/>
        <c:scaling>
          <c:orientation val="minMax"/>
        </c:scaling>
        <c:delete val="0"/>
        <c:axPos val="l"/>
        <c:majorGridlines>
          <c:spPr>
            <a:ln w="9525" cap="flat" cmpd="sng" algn="ctr">
              <a:solidFill>
                <a:schemeClr val="bg1">
                  <a:lumMod val="95000"/>
                </a:schemeClr>
              </a:solidFill>
              <a:round/>
            </a:ln>
            <a:effectLst/>
          </c:spPr>
        </c:majorGridlines>
        <c:numFmt formatCode="&quot;$&quot;#,##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6592"/>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tables!Stories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Houses with more stories tend to have higher prices</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tables'!$H$1</c:f>
              <c:strCache>
                <c:ptCount val="1"/>
                <c:pt idx="0">
                  <c:v>Total</c:v>
                </c:pt>
              </c:strCache>
            </c:strRef>
          </c:tx>
          <c:spPr>
            <a:ln w="28575" cap="rnd">
              <a:solidFill>
                <a:schemeClr val="accent1"/>
              </a:solidFill>
              <a:round/>
            </a:ln>
            <a:effectLst/>
          </c:spPr>
          <c:marker>
            <c:symbol val="none"/>
          </c:marker>
          <c:cat>
            <c:strRef>
              <c:f>'Pivot tables'!$G$2:$G$5</c:f>
              <c:strCache>
                <c:ptCount val="4"/>
                <c:pt idx="0">
                  <c:v>4</c:v>
                </c:pt>
                <c:pt idx="1">
                  <c:v>3</c:v>
                </c:pt>
                <c:pt idx="2">
                  <c:v>2</c:v>
                </c:pt>
                <c:pt idx="3">
                  <c:v>1</c:v>
                </c:pt>
              </c:strCache>
            </c:strRef>
          </c:cat>
          <c:val>
            <c:numRef>
              <c:f>'Pivot tables'!$H$2:$H$5</c:f>
              <c:numCache>
                <c:formatCode>"$"#,##0</c:formatCode>
                <c:ptCount val="4"/>
                <c:pt idx="0">
                  <c:v>7208449.7560975607</c:v>
                </c:pt>
                <c:pt idx="1">
                  <c:v>5685435.897435897</c:v>
                </c:pt>
                <c:pt idx="2">
                  <c:v>4764073.5294117648</c:v>
                </c:pt>
                <c:pt idx="3">
                  <c:v>4170658.5903083701</c:v>
                </c:pt>
              </c:numCache>
            </c:numRef>
          </c:val>
          <c:smooth val="0"/>
          <c:extLst>
            <c:ext xmlns:c16="http://schemas.microsoft.com/office/drawing/2014/chart" uri="{C3380CC4-5D6E-409C-BE32-E72D297353CC}">
              <c16:uniqueId val="{00000000-0584-4B04-A6DB-D4C3CBF8E013}"/>
            </c:ext>
          </c:extLst>
        </c:ser>
        <c:dLbls>
          <c:showLegendKey val="0"/>
          <c:showVal val="0"/>
          <c:showCatName val="0"/>
          <c:showSerName val="0"/>
          <c:showPercent val="0"/>
          <c:showBubbleSize val="0"/>
        </c:dLbls>
        <c:smooth val="0"/>
        <c:axId val="2045836224"/>
        <c:axId val="2045849536"/>
      </c:lineChart>
      <c:catAx>
        <c:axId val="204583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849536"/>
        <c:crosses val="autoZero"/>
        <c:auto val="1"/>
        <c:lblAlgn val="ctr"/>
        <c:lblOffset val="100"/>
        <c:noMultiLvlLbl val="0"/>
      </c:catAx>
      <c:valAx>
        <c:axId val="2045849536"/>
        <c:scaling>
          <c:orientation val="minMax"/>
        </c:scaling>
        <c:delete val="0"/>
        <c:axPos val="l"/>
        <c:majorGridlines>
          <c:spPr>
            <a:ln w="9525" cap="flat" cmpd="sng" algn="ctr">
              <a:solidFill>
                <a:schemeClr val="bg1">
                  <a:lumMod val="95000"/>
                </a:schemeClr>
              </a:solidFill>
              <a:round/>
            </a:ln>
            <a:effectLst/>
          </c:spPr>
        </c:majorGridlines>
        <c:numFmt formatCode="&quot;$&quot;#,##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836224"/>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tables!FurnishedStatus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Furnished</a:t>
            </a:r>
            <a:r>
              <a:rPr lang="en-US" sz="1200" baseline="0"/>
              <a:t> houses are more expensive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c:spPr>
      </c:pivotFmt>
      <c:pivotFmt>
        <c:idx val="2"/>
        <c:spPr>
          <a:solidFill>
            <a:schemeClr val="accent1">
              <a:lumMod val="20000"/>
              <a:lumOff val="80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noFill/>
          </a:ln>
          <a:effectLst/>
        </c:spPr>
      </c:pivotFmt>
      <c:pivotFmt>
        <c:idx val="5"/>
        <c:spPr>
          <a:solidFill>
            <a:schemeClr val="accent1">
              <a:lumMod val="20000"/>
              <a:lumOff val="80000"/>
            </a:schemeClr>
          </a:solidFill>
          <a:ln>
            <a:noFill/>
          </a:ln>
          <a:effectLst/>
        </c:spPr>
      </c:pivotFmt>
    </c:pivotFmts>
    <c:plotArea>
      <c:layout/>
      <c:barChart>
        <c:barDir val="col"/>
        <c:grouping val="clustered"/>
        <c:varyColors val="0"/>
        <c:ser>
          <c:idx val="0"/>
          <c:order val="0"/>
          <c:tx>
            <c:strRef>
              <c:f>'Pivot tables'!$N$1</c:f>
              <c:strCache>
                <c:ptCount val="1"/>
                <c:pt idx="0">
                  <c:v>Total</c:v>
                </c:pt>
              </c:strCache>
            </c:strRef>
          </c:tx>
          <c:spPr>
            <a:solidFill>
              <a:schemeClr val="accent1"/>
            </a:solidFill>
            <a:ln>
              <a:noFill/>
            </a:ln>
            <a:effectLst/>
          </c:spPr>
          <c:invertIfNegative val="0"/>
          <c:dPt>
            <c:idx val="1"/>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67D6-4E0F-B396-ED55B40112AE}"/>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3-67D6-4E0F-B396-ED55B40112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tables'!$M$2:$M$4</c:f>
              <c:strCache>
                <c:ptCount val="3"/>
                <c:pt idx="0">
                  <c:v>furnished</c:v>
                </c:pt>
                <c:pt idx="1">
                  <c:v>semi-furnished</c:v>
                </c:pt>
                <c:pt idx="2">
                  <c:v>unfurnished</c:v>
                </c:pt>
              </c:strCache>
            </c:strRef>
          </c:cat>
          <c:val>
            <c:numRef>
              <c:f>'Pivot tables'!$N$2:$N$4</c:f>
              <c:numCache>
                <c:formatCode>"$"#,##0</c:formatCode>
                <c:ptCount val="3"/>
                <c:pt idx="0">
                  <c:v>5495696</c:v>
                </c:pt>
                <c:pt idx="1">
                  <c:v>4907524.2290748898</c:v>
                </c:pt>
                <c:pt idx="2">
                  <c:v>4013831.4606741574</c:v>
                </c:pt>
              </c:numCache>
            </c:numRef>
          </c:val>
          <c:extLst>
            <c:ext xmlns:c16="http://schemas.microsoft.com/office/drawing/2014/chart" uri="{C3380CC4-5D6E-409C-BE32-E72D297353CC}">
              <c16:uniqueId val="{00000004-67D6-4E0F-B396-ED55B40112AE}"/>
            </c:ext>
          </c:extLst>
        </c:ser>
        <c:dLbls>
          <c:showLegendKey val="0"/>
          <c:showVal val="0"/>
          <c:showCatName val="0"/>
          <c:showSerName val="0"/>
          <c:showPercent val="0"/>
          <c:showBubbleSize val="0"/>
        </c:dLbls>
        <c:gapWidth val="219"/>
        <c:overlap val="-27"/>
        <c:axId val="2045854944"/>
        <c:axId val="2045848288"/>
      </c:barChart>
      <c:catAx>
        <c:axId val="204585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848288"/>
        <c:crosses val="autoZero"/>
        <c:auto val="1"/>
        <c:lblAlgn val="ctr"/>
        <c:lblOffset val="100"/>
        <c:noMultiLvlLbl val="0"/>
      </c:catAx>
      <c:valAx>
        <c:axId val="2045848288"/>
        <c:scaling>
          <c:orientation val="minMax"/>
        </c:scaling>
        <c:delete val="1"/>
        <c:axPos val="l"/>
        <c:numFmt formatCode="&quot;$&quot;#,##0" sourceLinked="1"/>
        <c:majorTickMark val="none"/>
        <c:minorTickMark val="none"/>
        <c:tickLblPos val="nextTo"/>
        <c:crossAx val="204585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tables!Parking</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Houses</a:t>
            </a:r>
            <a:r>
              <a:rPr lang="en-US" sz="1200" baseline="0"/>
              <a:t> with more parking spaces are more expensive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tables'!$K$1</c:f>
              <c:strCache>
                <c:ptCount val="1"/>
                <c:pt idx="0">
                  <c:v>Total</c:v>
                </c:pt>
              </c:strCache>
            </c:strRef>
          </c:tx>
          <c:spPr>
            <a:ln w="28575" cap="rnd">
              <a:solidFill>
                <a:schemeClr val="accent1"/>
              </a:solidFill>
              <a:round/>
            </a:ln>
            <a:effectLst/>
          </c:spPr>
          <c:marker>
            <c:symbol val="none"/>
          </c:marker>
          <c:cat>
            <c:strRef>
              <c:f>'Pivot tables'!$J$2:$J$5</c:f>
              <c:strCache>
                <c:ptCount val="4"/>
                <c:pt idx="0">
                  <c:v>2</c:v>
                </c:pt>
                <c:pt idx="1">
                  <c:v>3</c:v>
                </c:pt>
                <c:pt idx="2">
                  <c:v>1</c:v>
                </c:pt>
                <c:pt idx="3">
                  <c:v>0</c:v>
                </c:pt>
              </c:strCache>
            </c:strRef>
          </c:cat>
          <c:val>
            <c:numRef>
              <c:f>'Pivot tables'!$K$2:$K$5</c:f>
              <c:numCache>
                <c:formatCode>"$"#,##0</c:formatCode>
                <c:ptCount val="4"/>
                <c:pt idx="0">
                  <c:v>5896328.1481481483</c:v>
                </c:pt>
                <c:pt idx="1">
                  <c:v>5867166.666666667</c:v>
                </c:pt>
                <c:pt idx="2">
                  <c:v>5190388.888888889</c:v>
                </c:pt>
                <c:pt idx="3">
                  <c:v>4136016.7224080269</c:v>
                </c:pt>
              </c:numCache>
            </c:numRef>
          </c:val>
          <c:smooth val="0"/>
          <c:extLst>
            <c:ext xmlns:c16="http://schemas.microsoft.com/office/drawing/2014/chart" uri="{C3380CC4-5D6E-409C-BE32-E72D297353CC}">
              <c16:uniqueId val="{00000000-6BB0-4ECF-BE32-06D30A7FE7DE}"/>
            </c:ext>
          </c:extLst>
        </c:ser>
        <c:dLbls>
          <c:showLegendKey val="0"/>
          <c:showVal val="0"/>
          <c:showCatName val="0"/>
          <c:showSerName val="0"/>
          <c:showPercent val="0"/>
          <c:showBubbleSize val="0"/>
        </c:dLbls>
        <c:smooth val="0"/>
        <c:axId val="136072608"/>
        <c:axId val="136070944"/>
      </c:lineChart>
      <c:catAx>
        <c:axId val="13607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70944"/>
        <c:crosses val="autoZero"/>
        <c:auto val="1"/>
        <c:lblAlgn val="ctr"/>
        <c:lblOffset val="100"/>
        <c:noMultiLvlLbl val="0"/>
      </c:catAx>
      <c:valAx>
        <c:axId val="136070944"/>
        <c:scaling>
          <c:orientation val="minMax"/>
        </c:scaling>
        <c:delete val="0"/>
        <c:axPos val="l"/>
        <c:numFmt formatCode="&quot;$&quot;#,##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72608"/>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tables!Mainroad</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baseline="0">
                <a:effectLst/>
              </a:rPr>
              <a:t>House connected to the main road are more expensive </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4789851268591425"/>
              <c:y val="-6.2395013123359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99838145231846"/>
              <c:y val="5.1492782152230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w="19050">
            <a:solidFill>
              <a:schemeClr val="lt1"/>
            </a:solidFill>
          </a:ln>
          <a:effectLst/>
        </c:spPr>
        <c:dLbl>
          <c:idx val="0"/>
          <c:layout>
            <c:manualLayout>
              <c:x val="-0.1499838145231846"/>
              <c:y val="5.1492782152230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789851268591425"/>
              <c:y val="-6.2395013123359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tables'!$B$13</c:f>
              <c:strCache>
                <c:ptCount val="1"/>
                <c:pt idx="0">
                  <c:v>Total</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B109-4165-B1A7-4A978B149E73}"/>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B109-4165-B1A7-4A978B149E73}"/>
              </c:ext>
            </c:extLst>
          </c:dPt>
          <c:dLbls>
            <c:dLbl>
              <c:idx val="0"/>
              <c:layout>
                <c:manualLayout>
                  <c:x val="-0.1499838145231846"/>
                  <c:y val="5.149278215223097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109-4165-B1A7-4A978B149E73}"/>
                </c:ext>
              </c:extLst>
            </c:dLbl>
            <c:dLbl>
              <c:idx val="1"/>
              <c:layout>
                <c:manualLayout>
                  <c:x val="0.14789851268591425"/>
                  <c:y val="-6.239501312335957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109-4165-B1A7-4A978B149E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tables'!$A$14:$A$15</c:f>
              <c:strCache>
                <c:ptCount val="2"/>
                <c:pt idx="0">
                  <c:v>0</c:v>
                </c:pt>
                <c:pt idx="1">
                  <c:v>1</c:v>
                </c:pt>
              </c:strCache>
            </c:strRef>
          </c:cat>
          <c:val>
            <c:numRef>
              <c:f>'Pivot tables'!$B$14:$B$15</c:f>
              <c:numCache>
                <c:formatCode>"$"#,##0</c:formatCode>
                <c:ptCount val="2"/>
                <c:pt idx="0">
                  <c:v>3398904.5454545454</c:v>
                </c:pt>
                <c:pt idx="1">
                  <c:v>4991777.329059829</c:v>
                </c:pt>
              </c:numCache>
            </c:numRef>
          </c:val>
          <c:extLst>
            <c:ext xmlns:c16="http://schemas.microsoft.com/office/drawing/2014/chart" uri="{C3380CC4-5D6E-409C-BE32-E72D297353CC}">
              <c16:uniqueId val="{00000004-B109-4165-B1A7-4A978B149E7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Preferred area (sq.ft) vs</a:t>
            </a:r>
            <a:r>
              <a:rPr lang="en-US" sz="1200" baseline="0"/>
              <a:t> </a:t>
            </a:r>
            <a:r>
              <a:rPr lang="en-US" sz="1200"/>
              <a:t>Average of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 tables'!$H$18</c:f>
              <c:strCache>
                <c:ptCount val="1"/>
                <c:pt idx="0">
                  <c:v>Average of 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 tables'!$G$19:$G$302</c:f>
              <c:numCache>
                <c:formatCode>General</c:formatCode>
                <c:ptCount val="284"/>
                <c:pt idx="0">
                  <c:v>1650</c:v>
                </c:pt>
                <c:pt idx="1">
                  <c:v>1700</c:v>
                </c:pt>
                <c:pt idx="2">
                  <c:v>1836</c:v>
                </c:pt>
                <c:pt idx="3">
                  <c:v>1905</c:v>
                </c:pt>
                <c:pt idx="4">
                  <c:v>1950</c:v>
                </c:pt>
                <c:pt idx="5">
                  <c:v>2000</c:v>
                </c:pt>
                <c:pt idx="6">
                  <c:v>2015</c:v>
                </c:pt>
                <c:pt idx="7">
                  <c:v>2135</c:v>
                </c:pt>
                <c:pt idx="8">
                  <c:v>2145</c:v>
                </c:pt>
                <c:pt idx="9">
                  <c:v>2160</c:v>
                </c:pt>
                <c:pt idx="10">
                  <c:v>2175</c:v>
                </c:pt>
                <c:pt idx="11">
                  <c:v>2176</c:v>
                </c:pt>
                <c:pt idx="12">
                  <c:v>2275</c:v>
                </c:pt>
                <c:pt idx="13">
                  <c:v>2325</c:v>
                </c:pt>
                <c:pt idx="14">
                  <c:v>2398</c:v>
                </c:pt>
                <c:pt idx="15">
                  <c:v>2400</c:v>
                </c:pt>
                <c:pt idx="16">
                  <c:v>2430</c:v>
                </c:pt>
                <c:pt idx="17">
                  <c:v>2475</c:v>
                </c:pt>
                <c:pt idx="18">
                  <c:v>2500</c:v>
                </c:pt>
                <c:pt idx="19">
                  <c:v>2520</c:v>
                </c:pt>
                <c:pt idx="20">
                  <c:v>2550</c:v>
                </c:pt>
                <c:pt idx="21">
                  <c:v>2610</c:v>
                </c:pt>
                <c:pt idx="22">
                  <c:v>2640</c:v>
                </c:pt>
                <c:pt idx="23">
                  <c:v>2650</c:v>
                </c:pt>
                <c:pt idx="24">
                  <c:v>2684</c:v>
                </c:pt>
                <c:pt idx="25">
                  <c:v>2700</c:v>
                </c:pt>
                <c:pt idx="26">
                  <c:v>2747</c:v>
                </c:pt>
                <c:pt idx="27">
                  <c:v>2787</c:v>
                </c:pt>
                <c:pt idx="28">
                  <c:v>2800</c:v>
                </c:pt>
                <c:pt idx="29">
                  <c:v>2817</c:v>
                </c:pt>
                <c:pt idx="30">
                  <c:v>2835</c:v>
                </c:pt>
                <c:pt idx="31">
                  <c:v>2850</c:v>
                </c:pt>
                <c:pt idx="32">
                  <c:v>2856</c:v>
                </c:pt>
                <c:pt idx="33">
                  <c:v>2870</c:v>
                </c:pt>
                <c:pt idx="34">
                  <c:v>2880</c:v>
                </c:pt>
                <c:pt idx="35">
                  <c:v>2910</c:v>
                </c:pt>
                <c:pt idx="36">
                  <c:v>2953</c:v>
                </c:pt>
                <c:pt idx="37">
                  <c:v>2970</c:v>
                </c:pt>
                <c:pt idx="38">
                  <c:v>2990</c:v>
                </c:pt>
                <c:pt idx="39">
                  <c:v>3000</c:v>
                </c:pt>
                <c:pt idx="40">
                  <c:v>3036</c:v>
                </c:pt>
                <c:pt idx="41">
                  <c:v>3040</c:v>
                </c:pt>
                <c:pt idx="42">
                  <c:v>3060</c:v>
                </c:pt>
                <c:pt idx="43">
                  <c:v>3069</c:v>
                </c:pt>
                <c:pt idx="44">
                  <c:v>3090</c:v>
                </c:pt>
                <c:pt idx="45">
                  <c:v>3100</c:v>
                </c:pt>
                <c:pt idx="46">
                  <c:v>3120</c:v>
                </c:pt>
                <c:pt idx="47">
                  <c:v>3150</c:v>
                </c:pt>
                <c:pt idx="48">
                  <c:v>3162</c:v>
                </c:pt>
                <c:pt idx="49">
                  <c:v>3180</c:v>
                </c:pt>
                <c:pt idx="50">
                  <c:v>3185</c:v>
                </c:pt>
                <c:pt idx="51">
                  <c:v>3210</c:v>
                </c:pt>
                <c:pt idx="52">
                  <c:v>3240</c:v>
                </c:pt>
                <c:pt idx="53">
                  <c:v>3264</c:v>
                </c:pt>
                <c:pt idx="54">
                  <c:v>3290</c:v>
                </c:pt>
                <c:pt idx="55">
                  <c:v>3300</c:v>
                </c:pt>
                <c:pt idx="56">
                  <c:v>3350</c:v>
                </c:pt>
                <c:pt idx="57">
                  <c:v>3360</c:v>
                </c:pt>
                <c:pt idx="58">
                  <c:v>3400</c:v>
                </c:pt>
                <c:pt idx="59">
                  <c:v>3410</c:v>
                </c:pt>
                <c:pt idx="60">
                  <c:v>3420</c:v>
                </c:pt>
                <c:pt idx="61">
                  <c:v>3450</c:v>
                </c:pt>
                <c:pt idx="62">
                  <c:v>3460</c:v>
                </c:pt>
                <c:pt idx="63">
                  <c:v>3480</c:v>
                </c:pt>
                <c:pt idx="64">
                  <c:v>3500</c:v>
                </c:pt>
                <c:pt idx="65">
                  <c:v>3510</c:v>
                </c:pt>
                <c:pt idx="66">
                  <c:v>3512</c:v>
                </c:pt>
                <c:pt idx="67">
                  <c:v>3520</c:v>
                </c:pt>
                <c:pt idx="68">
                  <c:v>3540</c:v>
                </c:pt>
                <c:pt idx="69">
                  <c:v>3570</c:v>
                </c:pt>
                <c:pt idx="70">
                  <c:v>3584</c:v>
                </c:pt>
                <c:pt idx="71">
                  <c:v>3600</c:v>
                </c:pt>
                <c:pt idx="72">
                  <c:v>3620</c:v>
                </c:pt>
                <c:pt idx="73">
                  <c:v>3630</c:v>
                </c:pt>
                <c:pt idx="74">
                  <c:v>3635</c:v>
                </c:pt>
                <c:pt idx="75">
                  <c:v>3640</c:v>
                </c:pt>
                <c:pt idx="76">
                  <c:v>3649</c:v>
                </c:pt>
                <c:pt idx="77">
                  <c:v>3650</c:v>
                </c:pt>
                <c:pt idx="78">
                  <c:v>3660</c:v>
                </c:pt>
                <c:pt idx="79">
                  <c:v>3680</c:v>
                </c:pt>
                <c:pt idx="80">
                  <c:v>3700</c:v>
                </c:pt>
                <c:pt idx="81">
                  <c:v>3720</c:v>
                </c:pt>
                <c:pt idx="82">
                  <c:v>3745</c:v>
                </c:pt>
                <c:pt idx="83">
                  <c:v>3750</c:v>
                </c:pt>
                <c:pt idx="84">
                  <c:v>3760</c:v>
                </c:pt>
                <c:pt idx="85">
                  <c:v>3780</c:v>
                </c:pt>
                <c:pt idx="86">
                  <c:v>3792</c:v>
                </c:pt>
                <c:pt idx="87">
                  <c:v>3800</c:v>
                </c:pt>
                <c:pt idx="88">
                  <c:v>3816</c:v>
                </c:pt>
                <c:pt idx="89">
                  <c:v>3840</c:v>
                </c:pt>
                <c:pt idx="90">
                  <c:v>3850</c:v>
                </c:pt>
                <c:pt idx="91">
                  <c:v>3880</c:v>
                </c:pt>
                <c:pt idx="92">
                  <c:v>3900</c:v>
                </c:pt>
                <c:pt idx="93">
                  <c:v>3930</c:v>
                </c:pt>
                <c:pt idx="94">
                  <c:v>3934</c:v>
                </c:pt>
                <c:pt idx="95">
                  <c:v>3960</c:v>
                </c:pt>
                <c:pt idx="96">
                  <c:v>3968</c:v>
                </c:pt>
                <c:pt idx="97">
                  <c:v>3970</c:v>
                </c:pt>
                <c:pt idx="98">
                  <c:v>3986</c:v>
                </c:pt>
                <c:pt idx="99">
                  <c:v>3990</c:v>
                </c:pt>
                <c:pt idx="100">
                  <c:v>4000</c:v>
                </c:pt>
                <c:pt idx="101">
                  <c:v>4032</c:v>
                </c:pt>
                <c:pt idx="102">
                  <c:v>4040</c:v>
                </c:pt>
                <c:pt idx="103">
                  <c:v>4046</c:v>
                </c:pt>
                <c:pt idx="104">
                  <c:v>4050</c:v>
                </c:pt>
                <c:pt idx="105">
                  <c:v>4075</c:v>
                </c:pt>
                <c:pt idx="106">
                  <c:v>4079</c:v>
                </c:pt>
                <c:pt idx="107">
                  <c:v>4080</c:v>
                </c:pt>
                <c:pt idx="108">
                  <c:v>4095</c:v>
                </c:pt>
                <c:pt idx="109">
                  <c:v>4100</c:v>
                </c:pt>
                <c:pt idx="110">
                  <c:v>4120</c:v>
                </c:pt>
                <c:pt idx="111">
                  <c:v>4130</c:v>
                </c:pt>
                <c:pt idx="112">
                  <c:v>4160</c:v>
                </c:pt>
                <c:pt idx="113">
                  <c:v>4200</c:v>
                </c:pt>
                <c:pt idx="114">
                  <c:v>4240</c:v>
                </c:pt>
                <c:pt idx="115">
                  <c:v>4260</c:v>
                </c:pt>
                <c:pt idx="116">
                  <c:v>4280</c:v>
                </c:pt>
                <c:pt idx="117">
                  <c:v>4300</c:v>
                </c:pt>
                <c:pt idx="118">
                  <c:v>4320</c:v>
                </c:pt>
                <c:pt idx="119">
                  <c:v>4340</c:v>
                </c:pt>
                <c:pt idx="120">
                  <c:v>4350</c:v>
                </c:pt>
                <c:pt idx="121">
                  <c:v>4352</c:v>
                </c:pt>
                <c:pt idx="122">
                  <c:v>4360</c:v>
                </c:pt>
                <c:pt idx="123">
                  <c:v>4370</c:v>
                </c:pt>
                <c:pt idx="124">
                  <c:v>4400</c:v>
                </c:pt>
                <c:pt idx="125">
                  <c:v>4410</c:v>
                </c:pt>
                <c:pt idx="126">
                  <c:v>4500</c:v>
                </c:pt>
                <c:pt idx="127">
                  <c:v>4510</c:v>
                </c:pt>
                <c:pt idx="128">
                  <c:v>4520</c:v>
                </c:pt>
                <c:pt idx="129">
                  <c:v>4560</c:v>
                </c:pt>
                <c:pt idx="130">
                  <c:v>4600</c:v>
                </c:pt>
                <c:pt idx="131">
                  <c:v>4632</c:v>
                </c:pt>
                <c:pt idx="132">
                  <c:v>4640</c:v>
                </c:pt>
                <c:pt idx="133">
                  <c:v>4646</c:v>
                </c:pt>
                <c:pt idx="134">
                  <c:v>4700</c:v>
                </c:pt>
                <c:pt idx="135">
                  <c:v>4750</c:v>
                </c:pt>
                <c:pt idx="136">
                  <c:v>4770</c:v>
                </c:pt>
                <c:pt idx="137">
                  <c:v>4775</c:v>
                </c:pt>
                <c:pt idx="138">
                  <c:v>4785</c:v>
                </c:pt>
                <c:pt idx="139">
                  <c:v>4800</c:v>
                </c:pt>
                <c:pt idx="140">
                  <c:v>4815</c:v>
                </c:pt>
                <c:pt idx="141">
                  <c:v>4820</c:v>
                </c:pt>
                <c:pt idx="142">
                  <c:v>4840</c:v>
                </c:pt>
                <c:pt idx="143">
                  <c:v>4880</c:v>
                </c:pt>
                <c:pt idx="144">
                  <c:v>4900</c:v>
                </c:pt>
                <c:pt idx="145">
                  <c:v>4920</c:v>
                </c:pt>
                <c:pt idx="146">
                  <c:v>4950</c:v>
                </c:pt>
                <c:pt idx="147">
                  <c:v>4960</c:v>
                </c:pt>
                <c:pt idx="148">
                  <c:v>4990</c:v>
                </c:pt>
                <c:pt idx="149">
                  <c:v>4992</c:v>
                </c:pt>
                <c:pt idx="150">
                  <c:v>4995</c:v>
                </c:pt>
                <c:pt idx="151">
                  <c:v>5000</c:v>
                </c:pt>
                <c:pt idx="152">
                  <c:v>5010</c:v>
                </c:pt>
                <c:pt idx="153">
                  <c:v>5020</c:v>
                </c:pt>
                <c:pt idx="154">
                  <c:v>5040</c:v>
                </c:pt>
                <c:pt idx="155">
                  <c:v>5076</c:v>
                </c:pt>
                <c:pt idx="156">
                  <c:v>5136</c:v>
                </c:pt>
                <c:pt idx="157">
                  <c:v>5150</c:v>
                </c:pt>
                <c:pt idx="158">
                  <c:v>5170</c:v>
                </c:pt>
                <c:pt idx="159">
                  <c:v>5200</c:v>
                </c:pt>
                <c:pt idx="160">
                  <c:v>5300</c:v>
                </c:pt>
                <c:pt idx="161">
                  <c:v>5320</c:v>
                </c:pt>
                <c:pt idx="162">
                  <c:v>5360</c:v>
                </c:pt>
                <c:pt idx="163">
                  <c:v>5400</c:v>
                </c:pt>
                <c:pt idx="164">
                  <c:v>5450</c:v>
                </c:pt>
                <c:pt idx="165">
                  <c:v>5495</c:v>
                </c:pt>
                <c:pt idx="166">
                  <c:v>5500</c:v>
                </c:pt>
                <c:pt idx="167">
                  <c:v>5600</c:v>
                </c:pt>
                <c:pt idx="168">
                  <c:v>5640</c:v>
                </c:pt>
                <c:pt idx="169">
                  <c:v>5680</c:v>
                </c:pt>
                <c:pt idx="170">
                  <c:v>5700</c:v>
                </c:pt>
                <c:pt idx="171">
                  <c:v>5720</c:v>
                </c:pt>
                <c:pt idx="172">
                  <c:v>5750</c:v>
                </c:pt>
                <c:pt idx="173">
                  <c:v>5800</c:v>
                </c:pt>
                <c:pt idx="174">
                  <c:v>5828</c:v>
                </c:pt>
                <c:pt idx="175">
                  <c:v>5830</c:v>
                </c:pt>
                <c:pt idx="176">
                  <c:v>5850</c:v>
                </c:pt>
                <c:pt idx="177">
                  <c:v>5880</c:v>
                </c:pt>
                <c:pt idx="178">
                  <c:v>5885</c:v>
                </c:pt>
                <c:pt idx="179">
                  <c:v>5900</c:v>
                </c:pt>
                <c:pt idx="180">
                  <c:v>5948</c:v>
                </c:pt>
                <c:pt idx="181">
                  <c:v>5960</c:v>
                </c:pt>
                <c:pt idx="182">
                  <c:v>5985</c:v>
                </c:pt>
                <c:pt idx="183">
                  <c:v>6000</c:v>
                </c:pt>
                <c:pt idx="184">
                  <c:v>6020</c:v>
                </c:pt>
                <c:pt idx="185">
                  <c:v>6040</c:v>
                </c:pt>
                <c:pt idx="186">
                  <c:v>6050</c:v>
                </c:pt>
                <c:pt idx="187">
                  <c:v>6060</c:v>
                </c:pt>
                <c:pt idx="188">
                  <c:v>6100</c:v>
                </c:pt>
                <c:pt idx="189">
                  <c:v>6210</c:v>
                </c:pt>
                <c:pt idx="190">
                  <c:v>6240</c:v>
                </c:pt>
                <c:pt idx="191">
                  <c:v>6254</c:v>
                </c:pt>
                <c:pt idx="192">
                  <c:v>6300</c:v>
                </c:pt>
                <c:pt idx="193">
                  <c:v>6321</c:v>
                </c:pt>
                <c:pt idx="194">
                  <c:v>6325</c:v>
                </c:pt>
                <c:pt idx="195">
                  <c:v>6350</c:v>
                </c:pt>
                <c:pt idx="196">
                  <c:v>6360</c:v>
                </c:pt>
                <c:pt idx="197">
                  <c:v>6400</c:v>
                </c:pt>
                <c:pt idx="198">
                  <c:v>6420</c:v>
                </c:pt>
                <c:pt idx="199">
                  <c:v>6440</c:v>
                </c:pt>
                <c:pt idx="200">
                  <c:v>6450</c:v>
                </c:pt>
                <c:pt idx="201">
                  <c:v>6480</c:v>
                </c:pt>
                <c:pt idx="202">
                  <c:v>6500</c:v>
                </c:pt>
                <c:pt idx="203">
                  <c:v>6525</c:v>
                </c:pt>
                <c:pt idx="204">
                  <c:v>6540</c:v>
                </c:pt>
                <c:pt idx="205">
                  <c:v>6550</c:v>
                </c:pt>
                <c:pt idx="206">
                  <c:v>6600</c:v>
                </c:pt>
                <c:pt idx="207">
                  <c:v>6615</c:v>
                </c:pt>
                <c:pt idx="208">
                  <c:v>6650</c:v>
                </c:pt>
                <c:pt idx="209">
                  <c:v>6660</c:v>
                </c:pt>
                <c:pt idx="210">
                  <c:v>6670</c:v>
                </c:pt>
                <c:pt idx="211">
                  <c:v>6710</c:v>
                </c:pt>
                <c:pt idx="212">
                  <c:v>6720</c:v>
                </c:pt>
                <c:pt idx="213">
                  <c:v>6750</c:v>
                </c:pt>
                <c:pt idx="214">
                  <c:v>6800</c:v>
                </c:pt>
                <c:pt idx="215">
                  <c:v>6825</c:v>
                </c:pt>
                <c:pt idx="216">
                  <c:v>6840</c:v>
                </c:pt>
                <c:pt idx="217">
                  <c:v>6862</c:v>
                </c:pt>
                <c:pt idx="218">
                  <c:v>6900</c:v>
                </c:pt>
                <c:pt idx="219">
                  <c:v>6930</c:v>
                </c:pt>
                <c:pt idx="220">
                  <c:v>7000</c:v>
                </c:pt>
                <c:pt idx="221">
                  <c:v>7020</c:v>
                </c:pt>
                <c:pt idx="222">
                  <c:v>7085</c:v>
                </c:pt>
                <c:pt idx="223">
                  <c:v>7152</c:v>
                </c:pt>
                <c:pt idx="224">
                  <c:v>7155</c:v>
                </c:pt>
                <c:pt idx="225">
                  <c:v>7160</c:v>
                </c:pt>
                <c:pt idx="226">
                  <c:v>7200</c:v>
                </c:pt>
                <c:pt idx="227">
                  <c:v>7231</c:v>
                </c:pt>
                <c:pt idx="228">
                  <c:v>7260</c:v>
                </c:pt>
                <c:pt idx="229">
                  <c:v>7320</c:v>
                </c:pt>
                <c:pt idx="230">
                  <c:v>7350</c:v>
                </c:pt>
                <c:pt idx="231">
                  <c:v>7410</c:v>
                </c:pt>
                <c:pt idx="232">
                  <c:v>7420</c:v>
                </c:pt>
                <c:pt idx="233">
                  <c:v>7424</c:v>
                </c:pt>
                <c:pt idx="234">
                  <c:v>7440</c:v>
                </c:pt>
                <c:pt idx="235">
                  <c:v>7475</c:v>
                </c:pt>
                <c:pt idx="236">
                  <c:v>7482</c:v>
                </c:pt>
                <c:pt idx="237">
                  <c:v>7500</c:v>
                </c:pt>
                <c:pt idx="238">
                  <c:v>7600</c:v>
                </c:pt>
                <c:pt idx="239">
                  <c:v>7680</c:v>
                </c:pt>
                <c:pt idx="240">
                  <c:v>7686</c:v>
                </c:pt>
                <c:pt idx="241">
                  <c:v>7700</c:v>
                </c:pt>
                <c:pt idx="242">
                  <c:v>7770</c:v>
                </c:pt>
                <c:pt idx="243">
                  <c:v>7800</c:v>
                </c:pt>
                <c:pt idx="244">
                  <c:v>7950</c:v>
                </c:pt>
                <c:pt idx="245">
                  <c:v>7980</c:v>
                </c:pt>
                <c:pt idx="246">
                  <c:v>8000</c:v>
                </c:pt>
                <c:pt idx="247">
                  <c:v>8050</c:v>
                </c:pt>
                <c:pt idx="248">
                  <c:v>8080</c:v>
                </c:pt>
                <c:pt idx="249">
                  <c:v>8100</c:v>
                </c:pt>
                <c:pt idx="250">
                  <c:v>8150</c:v>
                </c:pt>
                <c:pt idx="251">
                  <c:v>8250</c:v>
                </c:pt>
                <c:pt idx="252">
                  <c:v>8372</c:v>
                </c:pt>
                <c:pt idx="253">
                  <c:v>8400</c:v>
                </c:pt>
                <c:pt idx="254">
                  <c:v>8500</c:v>
                </c:pt>
                <c:pt idx="255">
                  <c:v>8520</c:v>
                </c:pt>
                <c:pt idx="256">
                  <c:v>8580</c:v>
                </c:pt>
                <c:pt idx="257">
                  <c:v>8800</c:v>
                </c:pt>
                <c:pt idx="258">
                  <c:v>8875</c:v>
                </c:pt>
                <c:pt idx="259">
                  <c:v>8880</c:v>
                </c:pt>
                <c:pt idx="260">
                  <c:v>8960</c:v>
                </c:pt>
                <c:pt idx="261">
                  <c:v>9000</c:v>
                </c:pt>
                <c:pt idx="262">
                  <c:v>9166</c:v>
                </c:pt>
                <c:pt idx="263">
                  <c:v>9500</c:v>
                </c:pt>
                <c:pt idx="264">
                  <c:v>9620</c:v>
                </c:pt>
                <c:pt idx="265">
                  <c:v>9667</c:v>
                </c:pt>
                <c:pt idx="266">
                  <c:v>9800</c:v>
                </c:pt>
                <c:pt idx="267">
                  <c:v>9860</c:v>
                </c:pt>
                <c:pt idx="268">
                  <c:v>9960</c:v>
                </c:pt>
                <c:pt idx="269">
                  <c:v>10240</c:v>
                </c:pt>
                <c:pt idx="270">
                  <c:v>10269</c:v>
                </c:pt>
                <c:pt idx="271">
                  <c:v>10360</c:v>
                </c:pt>
                <c:pt idx="272">
                  <c:v>10500</c:v>
                </c:pt>
                <c:pt idx="273">
                  <c:v>10700</c:v>
                </c:pt>
                <c:pt idx="274">
                  <c:v>11175</c:v>
                </c:pt>
                <c:pt idx="275">
                  <c:v>11410</c:v>
                </c:pt>
                <c:pt idx="276">
                  <c:v>11440</c:v>
                </c:pt>
                <c:pt idx="277">
                  <c:v>11460</c:v>
                </c:pt>
                <c:pt idx="278">
                  <c:v>12090</c:v>
                </c:pt>
                <c:pt idx="279">
                  <c:v>12900</c:v>
                </c:pt>
                <c:pt idx="280">
                  <c:v>12944</c:v>
                </c:pt>
                <c:pt idx="281">
                  <c:v>13200</c:v>
                </c:pt>
                <c:pt idx="282">
                  <c:v>15600</c:v>
                </c:pt>
                <c:pt idx="283">
                  <c:v>16200</c:v>
                </c:pt>
              </c:numCache>
            </c:numRef>
          </c:xVal>
          <c:yVal>
            <c:numRef>
              <c:f>'Pivot tables'!$H$19:$H$302</c:f>
              <c:numCache>
                <c:formatCode>"$"#,##0</c:formatCode>
                <c:ptCount val="284"/>
                <c:pt idx="0">
                  <c:v>3150000</c:v>
                </c:pt>
                <c:pt idx="1">
                  <c:v>1890000</c:v>
                </c:pt>
                <c:pt idx="2">
                  <c:v>2275000</c:v>
                </c:pt>
                <c:pt idx="3">
                  <c:v>4340000</c:v>
                </c:pt>
                <c:pt idx="4">
                  <c:v>2835000</c:v>
                </c:pt>
                <c:pt idx="5">
                  <c:v>2660000</c:v>
                </c:pt>
                <c:pt idx="6">
                  <c:v>3850000</c:v>
                </c:pt>
                <c:pt idx="7">
                  <c:v>3500000</c:v>
                </c:pt>
                <c:pt idx="8">
                  <c:v>3606166.6666666665</c:v>
                </c:pt>
                <c:pt idx="9">
                  <c:v>3080000</c:v>
                </c:pt>
                <c:pt idx="10">
                  <c:v>4270000</c:v>
                </c:pt>
                <c:pt idx="11">
                  <c:v>3850000</c:v>
                </c:pt>
                <c:pt idx="12">
                  <c:v>3640000</c:v>
                </c:pt>
                <c:pt idx="13">
                  <c:v>4200000</c:v>
                </c:pt>
                <c:pt idx="14">
                  <c:v>3118850</c:v>
                </c:pt>
                <c:pt idx="15">
                  <c:v>1933575</c:v>
                </c:pt>
                <c:pt idx="16">
                  <c:v>2660000</c:v>
                </c:pt>
                <c:pt idx="17">
                  <c:v>2380000</c:v>
                </c:pt>
                <c:pt idx="18">
                  <c:v>3290000</c:v>
                </c:pt>
                <c:pt idx="19">
                  <c:v>3773000</c:v>
                </c:pt>
                <c:pt idx="20">
                  <c:v>4550000</c:v>
                </c:pt>
                <c:pt idx="21">
                  <c:v>3815000</c:v>
                </c:pt>
                <c:pt idx="22">
                  <c:v>2835000</c:v>
                </c:pt>
                <c:pt idx="23">
                  <c:v>2800000</c:v>
                </c:pt>
                <c:pt idx="24">
                  <c:v>3220000</c:v>
                </c:pt>
                <c:pt idx="25">
                  <c:v>3146500</c:v>
                </c:pt>
                <c:pt idx="26">
                  <c:v>4200000</c:v>
                </c:pt>
                <c:pt idx="27">
                  <c:v>3307500</c:v>
                </c:pt>
                <c:pt idx="28">
                  <c:v>3808000</c:v>
                </c:pt>
                <c:pt idx="29">
                  <c:v>5495000</c:v>
                </c:pt>
                <c:pt idx="30">
                  <c:v>3010000</c:v>
                </c:pt>
                <c:pt idx="31">
                  <c:v>3640000</c:v>
                </c:pt>
                <c:pt idx="32">
                  <c:v>3780000</c:v>
                </c:pt>
                <c:pt idx="33">
                  <c:v>4620000</c:v>
                </c:pt>
                <c:pt idx="34">
                  <c:v>3461500</c:v>
                </c:pt>
                <c:pt idx="35">
                  <c:v>2177000</c:v>
                </c:pt>
                <c:pt idx="36">
                  <c:v>4200000</c:v>
                </c:pt>
                <c:pt idx="37">
                  <c:v>4900000</c:v>
                </c:pt>
                <c:pt idx="38">
                  <c:v>1855000</c:v>
                </c:pt>
                <c:pt idx="39">
                  <c:v>3309000</c:v>
                </c:pt>
                <c:pt idx="40">
                  <c:v>3500000</c:v>
                </c:pt>
                <c:pt idx="41">
                  <c:v>2870000</c:v>
                </c:pt>
                <c:pt idx="42">
                  <c:v>3465000</c:v>
                </c:pt>
                <c:pt idx="43">
                  <c:v>3150000</c:v>
                </c:pt>
                <c:pt idx="44">
                  <c:v>3045000</c:v>
                </c:pt>
                <c:pt idx="45">
                  <c:v>3360000</c:v>
                </c:pt>
                <c:pt idx="46">
                  <c:v>3474333.3333333335</c:v>
                </c:pt>
                <c:pt idx="47">
                  <c:v>3946250</c:v>
                </c:pt>
                <c:pt idx="48">
                  <c:v>4473000</c:v>
                </c:pt>
                <c:pt idx="49">
                  <c:v>3530000</c:v>
                </c:pt>
                <c:pt idx="50">
                  <c:v>3147666.6666666665</c:v>
                </c:pt>
                <c:pt idx="51">
                  <c:v>2450000</c:v>
                </c:pt>
                <c:pt idx="52">
                  <c:v>3855833.3333333335</c:v>
                </c:pt>
                <c:pt idx="53">
                  <c:v>2380000</c:v>
                </c:pt>
                <c:pt idx="54">
                  <c:v>3920000</c:v>
                </c:pt>
                <c:pt idx="55">
                  <c:v>4182500</c:v>
                </c:pt>
                <c:pt idx="56">
                  <c:v>3836000</c:v>
                </c:pt>
                <c:pt idx="57">
                  <c:v>2100000</c:v>
                </c:pt>
                <c:pt idx="58">
                  <c:v>4277000</c:v>
                </c:pt>
                <c:pt idx="59">
                  <c:v>5145000</c:v>
                </c:pt>
                <c:pt idx="60">
                  <c:v>3850000</c:v>
                </c:pt>
                <c:pt idx="61">
                  <c:v>3680600</c:v>
                </c:pt>
                <c:pt idx="62">
                  <c:v>4016250</c:v>
                </c:pt>
                <c:pt idx="63">
                  <c:v>3227000</c:v>
                </c:pt>
                <c:pt idx="64">
                  <c:v>4275833.333333333</c:v>
                </c:pt>
                <c:pt idx="65">
                  <c:v>4494000</c:v>
                </c:pt>
                <c:pt idx="66">
                  <c:v>3500000</c:v>
                </c:pt>
                <c:pt idx="67">
                  <c:v>4107600</c:v>
                </c:pt>
                <c:pt idx="68">
                  <c:v>5040000</c:v>
                </c:pt>
                <c:pt idx="69">
                  <c:v>3640000</c:v>
                </c:pt>
                <c:pt idx="70">
                  <c:v>3710000</c:v>
                </c:pt>
                <c:pt idx="71">
                  <c:v>3360437.5</c:v>
                </c:pt>
                <c:pt idx="72">
                  <c:v>1750000</c:v>
                </c:pt>
                <c:pt idx="73">
                  <c:v>3515000</c:v>
                </c:pt>
                <c:pt idx="74">
                  <c:v>2408000</c:v>
                </c:pt>
                <c:pt idx="75">
                  <c:v>3542000</c:v>
                </c:pt>
                <c:pt idx="76">
                  <c:v>1890000</c:v>
                </c:pt>
                <c:pt idx="77">
                  <c:v>4515000</c:v>
                </c:pt>
                <c:pt idx="78">
                  <c:v>2940000</c:v>
                </c:pt>
                <c:pt idx="79">
                  <c:v>4095000</c:v>
                </c:pt>
                <c:pt idx="80">
                  <c:v>5950000</c:v>
                </c:pt>
                <c:pt idx="81">
                  <c:v>3360000</c:v>
                </c:pt>
                <c:pt idx="82">
                  <c:v>4655000</c:v>
                </c:pt>
                <c:pt idx="83">
                  <c:v>3605000</c:v>
                </c:pt>
                <c:pt idx="84">
                  <c:v>5530000</c:v>
                </c:pt>
                <c:pt idx="85">
                  <c:v>3885000</c:v>
                </c:pt>
                <c:pt idx="86">
                  <c:v>3290000</c:v>
                </c:pt>
                <c:pt idx="87">
                  <c:v>4147500</c:v>
                </c:pt>
                <c:pt idx="88">
                  <c:v>3920000</c:v>
                </c:pt>
                <c:pt idx="89">
                  <c:v>4585000</c:v>
                </c:pt>
                <c:pt idx="90">
                  <c:v>3136000</c:v>
                </c:pt>
                <c:pt idx="91">
                  <c:v>4620000</c:v>
                </c:pt>
                <c:pt idx="92">
                  <c:v>4375000</c:v>
                </c:pt>
                <c:pt idx="93">
                  <c:v>3255000</c:v>
                </c:pt>
                <c:pt idx="94">
                  <c:v>2660000</c:v>
                </c:pt>
                <c:pt idx="95">
                  <c:v>4421666.666666667</c:v>
                </c:pt>
                <c:pt idx="96">
                  <c:v>4410000</c:v>
                </c:pt>
                <c:pt idx="97">
                  <c:v>2275000</c:v>
                </c:pt>
                <c:pt idx="98">
                  <c:v>3150000</c:v>
                </c:pt>
                <c:pt idx="99">
                  <c:v>3500000</c:v>
                </c:pt>
                <c:pt idx="100">
                  <c:v>4040272.7272727271</c:v>
                </c:pt>
                <c:pt idx="101">
                  <c:v>4319000</c:v>
                </c:pt>
                <c:pt idx="102">
                  <c:v>4139000</c:v>
                </c:pt>
                <c:pt idx="103">
                  <c:v>4165000</c:v>
                </c:pt>
                <c:pt idx="104">
                  <c:v>3850000</c:v>
                </c:pt>
                <c:pt idx="105">
                  <c:v>4340000</c:v>
                </c:pt>
                <c:pt idx="106">
                  <c:v>4200000</c:v>
                </c:pt>
                <c:pt idx="107">
                  <c:v>4007500</c:v>
                </c:pt>
                <c:pt idx="108">
                  <c:v>4025000</c:v>
                </c:pt>
                <c:pt idx="109">
                  <c:v>4944333.333333333</c:v>
                </c:pt>
                <c:pt idx="110">
                  <c:v>4130000</c:v>
                </c:pt>
                <c:pt idx="111">
                  <c:v>3640000</c:v>
                </c:pt>
                <c:pt idx="112">
                  <c:v>4725000</c:v>
                </c:pt>
                <c:pt idx="113">
                  <c:v>4907000</c:v>
                </c:pt>
                <c:pt idx="114">
                  <c:v>3500000</c:v>
                </c:pt>
                <c:pt idx="115">
                  <c:v>5950000</c:v>
                </c:pt>
                <c:pt idx="116">
                  <c:v>3640000</c:v>
                </c:pt>
                <c:pt idx="117">
                  <c:v>6769000</c:v>
                </c:pt>
                <c:pt idx="118">
                  <c:v>5180000</c:v>
                </c:pt>
                <c:pt idx="119">
                  <c:v>4060000</c:v>
                </c:pt>
                <c:pt idx="120">
                  <c:v>3850000</c:v>
                </c:pt>
                <c:pt idx="121">
                  <c:v>2975000</c:v>
                </c:pt>
                <c:pt idx="122">
                  <c:v>4270000</c:v>
                </c:pt>
                <c:pt idx="123">
                  <c:v>3220000</c:v>
                </c:pt>
                <c:pt idx="124">
                  <c:v>3736250</c:v>
                </c:pt>
                <c:pt idx="125">
                  <c:v>4585000</c:v>
                </c:pt>
                <c:pt idx="126">
                  <c:v>4031192.3076923075</c:v>
                </c:pt>
                <c:pt idx="127">
                  <c:v>4546500</c:v>
                </c:pt>
                <c:pt idx="128">
                  <c:v>4900000</c:v>
                </c:pt>
                <c:pt idx="129">
                  <c:v>8645000</c:v>
                </c:pt>
                <c:pt idx="130">
                  <c:v>4977000</c:v>
                </c:pt>
                <c:pt idx="131">
                  <c:v>4130000</c:v>
                </c:pt>
                <c:pt idx="132">
                  <c:v>5740000</c:v>
                </c:pt>
                <c:pt idx="133">
                  <c:v>4900000</c:v>
                </c:pt>
                <c:pt idx="134">
                  <c:v>5600000</c:v>
                </c:pt>
                <c:pt idx="135">
                  <c:v>3360000</c:v>
                </c:pt>
                <c:pt idx="136">
                  <c:v>4900000</c:v>
                </c:pt>
                <c:pt idx="137">
                  <c:v>3325000</c:v>
                </c:pt>
                <c:pt idx="138">
                  <c:v>3395000</c:v>
                </c:pt>
                <c:pt idx="139">
                  <c:v>5742800</c:v>
                </c:pt>
                <c:pt idx="140">
                  <c:v>4830000</c:v>
                </c:pt>
                <c:pt idx="141">
                  <c:v>3780000</c:v>
                </c:pt>
                <c:pt idx="142">
                  <c:v>3307500</c:v>
                </c:pt>
                <c:pt idx="143">
                  <c:v>6349000</c:v>
                </c:pt>
                <c:pt idx="144">
                  <c:v>3951500</c:v>
                </c:pt>
                <c:pt idx="145">
                  <c:v>4403000</c:v>
                </c:pt>
                <c:pt idx="146">
                  <c:v>4382000</c:v>
                </c:pt>
                <c:pt idx="147">
                  <c:v>3126666.6666666665</c:v>
                </c:pt>
                <c:pt idx="148">
                  <c:v>4543000</c:v>
                </c:pt>
                <c:pt idx="149">
                  <c:v>4060000</c:v>
                </c:pt>
                <c:pt idx="150">
                  <c:v>4893000</c:v>
                </c:pt>
                <c:pt idx="151">
                  <c:v>5926666.666666667</c:v>
                </c:pt>
                <c:pt idx="152">
                  <c:v>4620000</c:v>
                </c:pt>
                <c:pt idx="153">
                  <c:v>6720000</c:v>
                </c:pt>
                <c:pt idx="154">
                  <c:v>4200000</c:v>
                </c:pt>
                <c:pt idx="155">
                  <c:v>3010000</c:v>
                </c:pt>
                <c:pt idx="156">
                  <c:v>5600000</c:v>
                </c:pt>
                <c:pt idx="157">
                  <c:v>7350000</c:v>
                </c:pt>
                <c:pt idx="158">
                  <c:v>4690000</c:v>
                </c:pt>
                <c:pt idx="159">
                  <c:v>4331250</c:v>
                </c:pt>
                <c:pt idx="160">
                  <c:v>3777666.6666666665</c:v>
                </c:pt>
                <c:pt idx="161">
                  <c:v>4007500</c:v>
                </c:pt>
                <c:pt idx="162">
                  <c:v>4550000</c:v>
                </c:pt>
                <c:pt idx="163">
                  <c:v>4631666.666666667</c:v>
                </c:pt>
                <c:pt idx="164">
                  <c:v>4931500</c:v>
                </c:pt>
                <c:pt idx="165">
                  <c:v>3129000</c:v>
                </c:pt>
                <c:pt idx="166">
                  <c:v>5762555.555555556</c:v>
                </c:pt>
                <c:pt idx="167">
                  <c:v>4095000</c:v>
                </c:pt>
                <c:pt idx="168">
                  <c:v>3675000</c:v>
                </c:pt>
                <c:pt idx="169">
                  <c:v>4620000</c:v>
                </c:pt>
                <c:pt idx="170">
                  <c:v>6650000</c:v>
                </c:pt>
                <c:pt idx="171">
                  <c:v>5075000</c:v>
                </c:pt>
                <c:pt idx="172">
                  <c:v>9800000</c:v>
                </c:pt>
                <c:pt idx="173">
                  <c:v>4946666.666666667</c:v>
                </c:pt>
                <c:pt idx="174">
                  <c:v>5810000</c:v>
                </c:pt>
                <c:pt idx="175">
                  <c:v>3780000</c:v>
                </c:pt>
                <c:pt idx="176">
                  <c:v>3570000</c:v>
                </c:pt>
                <c:pt idx="177">
                  <c:v>3395000</c:v>
                </c:pt>
                <c:pt idx="178">
                  <c:v>4480000</c:v>
                </c:pt>
                <c:pt idx="179">
                  <c:v>3780000</c:v>
                </c:pt>
                <c:pt idx="180">
                  <c:v>4935000</c:v>
                </c:pt>
                <c:pt idx="181">
                  <c:v>5915000</c:v>
                </c:pt>
                <c:pt idx="182">
                  <c:v>4130000</c:v>
                </c:pt>
                <c:pt idx="183">
                  <c:v>7051479.166666667</c:v>
                </c:pt>
                <c:pt idx="184">
                  <c:v>3710000</c:v>
                </c:pt>
                <c:pt idx="185">
                  <c:v>4830000</c:v>
                </c:pt>
                <c:pt idx="186">
                  <c:v>5243000</c:v>
                </c:pt>
                <c:pt idx="187">
                  <c:v>3706500</c:v>
                </c:pt>
                <c:pt idx="188">
                  <c:v>5366666.666666667</c:v>
                </c:pt>
                <c:pt idx="189">
                  <c:v>5460000</c:v>
                </c:pt>
                <c:pt idx="190">
                  <c:v>7070000</c:v>
                </c:pt>
                <c:pt idx="191">
                  <c:v>5950000</c:v>
                </c:pt>
                <c:pt idx="192">
                  <c:v>4900000</c:v>
                </c:pt>
                <c:pt idx="193">
                  <c:v>4760000</c:v>
                </c:pt>
                <c:pt idx="194">
                  <c:v>7420000</c:v>
                </c:pt>
                <c:pt idx="195">
                  <c:v>6195000</c:v>
                </c:pt>
                <c:pt idx="196">
                  <c:v>5604000</c:v>
                </c:pt>
                <c:pt idx="197">
                  <c:v>6300000</c:v>
                </c:pt>
                <c:pt idx="198">
                  <c:v>6895000</c:v>
                </c:pt>
                <c:pt idx="199">
                  <c:v>4753000</c:v>
                </c:pt>
                <c:pt idx="200">
                  <c:v>4861500</c:v>
                </c:pt>
                <c:pt idx="201">
                  <c:v>5845000</c:v>
                </c:pt>
                <c:pt idx="202">
                  <c:v>6265000</c:v>
                </c:pt>
                <c:pt idx="203">
                  <c:v>5950000</c:v>
                </c:pt>
                <c:pt idx="204">
                  <c:v>6580000</c:v>
                </c:pt>
                <c:pt idx="205">
                  <c:v>8592500</c:v>
                </c:pt>
                <c:pt idx="206">
                  <c:v>6443111.111111111</c:v>
                </c:pt>
                <c:pt idx="207">
                  <c:v>4515000</c:v>
                </c:pt>
                <c:pt idx="208">
                  <c:v>4235000</c:v>
                </c:pt>
                <c:pt idx="209">
                  <c:v>5652500</c:v>
                </c:pt>
                <c:pt idx="210">
                  <c:v>6510000</c:v>
                </c:pt>
                <c:pt idx="211">
                  <c:v>5390000</c:v>
                </c:pt>
                <c:pt idx="212">
                  <c:v>4900000</c:v>
                </c:pt>
                <c:pt idx="213">
                  <c:v>4784500</c:v>
                </c:pt>
                <c:pt idx="214">
                  <c:v>4375000</c:v>
                </c:pt>
                <c:pt idx="215">
                  <c:v>5425000</c:v>
                </c:pt>
                <c:pt idx="216">
                  <c:v>8120000</c:v>
                </c:pt>
                <c:pt idx="217">
                  <c:v>4830000</c:v>
                </c:pt>
                <c:pt idx="218">
                  <c:v>5771500</c:v>
                </c:pt>
                <c:pt idx="219">
                  <c:v>3773000</c:v>
                </c:pt>
                <c:pt idx="220">
                  <c:v>6255788</c:v>
                </c:pt>
                <c:pt idx="221">
                  <c:v>5950000</c:v>
                </c:pt>
                <c:pt idx="222">
                  <c:v>5229000</c:v>
                </c:pt>
                <c:pt idx="223">
                  <c:v>3850000</c:v>
                </c:pt>
                <c:pt idx="224">
                  <c:v>8680000</c:v>
                </c:pt>
                <c:pt idx="225">
                  <c:v>5880000</c:v>
                </c:pt>
                <c:pt idx="226">
                  <c:v>5757500</c:v>
                </c:pt>
                <c:pt idx="227">
                  <c:v>5950000</c:v>
                </c:pt>
                <c:pt idx="228">
                  <c:v>3920000</c:v>
                </c:pt>
                <c:pt idx="229">
                  <c:v>5950000</c:v>
                </c:pt>
                <c:pt idx="230">
                  <c:v>3500000</c:v>
                </c:pt>
                <c:pt idx="231">
                  <c:v>6475000</c:v>
                </c:pt>
                <c:pt idx="232">
                  <c:v>12355000</c:v>
                </c:pt>
                <c:pt idx="233">
                  <c:v>3500000</c:v>
                </c:pt>
                <c:pt idx="234">
                  <c:v>7420000</c:v>
                </c:pt>
                <c:pt idx="235">
                  <c:v>8400000</c:v>
                </c:pt>
                <c:pt idx="236">
                  <c:v>8043000</c:v>
                </c:pt>
                <c:pt idx="237">
                  <c:v>11532500</c:v>
                </c:pt>
                <c:pt idx="238">
                  <c:v>5040000</c:v>
                </c:pt>
                <c:pt idx="239">
                  <c:v>7210000</c:v>
                </c:pt>
                <c:pt idx="240">
                  <c:v>4970000</c:v>
                </c:pt>
                <c:pt idx="241">
                  <c:v>4672500</c:v>
                </c:pt>
                <c:pt idx="242">
                  <c:v>4270000</c:v>
                </c:pt>
                <c:pt idx="243">
                  <c:v>7280000</c:v>
                </c:pt>
                <c:pt idx="244">
                  <c:v>8400000</c:v>
                </c:pt>
                <c:pt idx="245">
                  <c:v>5320000</c:v>
                </c:pt>
                <c:pt idx="246">
                  <c:v>6020000</c:v>
                </c:pt>
                <c:pt idx="247">
                  <c:v>5824000</c:v>
                </c:pt>
                <c:pt idx="248">
                  <c:v>3920000</c:v>
                </c:pt>
                <c:pt idx="249">
                  <c:v>5917333.333333333</c:v>
                </c:pt>
                <c:pt idx="250">
                  <c:v>5005000</c:v>
                </c:pt>
                <c:pt idx="251">
                  <c:v>4739000</c:v>
                </c:pt>
                <c:pt idx="252">
                  <c:v>6090000</c:v>
                </c:pt>
                <c:pt idx="253">
                  <c:v>4526666.666666667</c:v>
                </c:pt>
                <c:pt idx="254">
                  <c:v>8960000</c:v>
                </c:pt>
                <c:pt idx="255">
                  <c:v>5250000</c:v>
                </c:pt>
                <c:pt idx="256">
                  <c:v>8295000</c:v>
                </c:pt>
                <c:pt idx="257">
                  <c:v>8575000</c:v>
                </c:pt>
                <c:pt idx="258">
                  <c:v>8400000</c:v>
                </c:pt>
                <c:pt idx="259">
                  <c:v>7000000</c:v>
                </c:pt>
                <c:pt idx="260">
                  <c:v>12250000</c:v>
                </c:pt>
                <c:pt idx="261">
                  <c:v>6168750</c:v>
                </c:pt>
                <c:pt idx="262">
                  <c:v>4760000</c:v>
                </c:pt>
                <c:pt idx="263">
                  <c:v>3500000</c:v>
                </c:pt>
                <c:pt idx="264">
                  <c:v>6083000</c:v>
                </c:pt>
                <c:pt idx="265">
                  <c:v>4690000</c:v>
                </c:pt>
                <c:pt idx="266">
                  <c:v>5250000</c:v>
                </c:pt>
                <c:pt idx="267">
                  <c:v>4515000</c:v>
                </c:pt>
                <c:pt idx="268">
                  <c:v>12250000</c:v>
                </c:pt>
                <c:pt idx="269">
                  <c:v>4760000</c:v>
                </c:pt>
                <c:pt idx="270">
                  <c:v>5250000</c:v>
                </c:pt>
                <c:pt idx="271">
                  <c:v>4305000</c:v>
                </c:pt>
                <c:pt idx="272">
                  <c:v>5938333.333333333</c:v>
                </c:pt>
                <c:pt idx="273">
                  <c:v>5040000</c:v>
                </c:pt>
                <c:pt idx="274">
                  <c:v>7000000</c:v>
                </c:pt>
                <c:pt idx="275">
                  <c:v>5110000</c:v>
                </c:pt>
                <c:pt idx="276">
                  <c:v>7343000</c:v>
                </c:pt>
                <c:pt idx="277">
                  <c:v>5873000</c:v>
                </c:pt>
                <c:pt idx="278">
                  <c:v>6790000</c:v>
                </c:pt>
                <c:pt idx="279">
                  <c:v>4900000</c:v>
                </c:pt>
                <c:pt idx="280">
                  <c:v>3500000</c:v>
                </c:pt>
                <c:pt idx="281">
                  <c:v>8365000</c:v>
                </c:pt>
                <c:pt idx="282">
                  <c:v>5943000</c:v>
                </c:pt>
                <c:pt idx="283">
                  <c:v>10150000</c:v>
                </c:pt>
              </c:numCache>
            </c:numRef>
          </c:yVal>
          <c:smooth val="0"/>
          <c:extLst>
            <c:ext xmlns:c16="http://schemas.microsoft.com/office/drawing/2014/chart" uri="{C3380CC4-5D6E-409C-BE32-E72D297353CC}">
              <c16:uniqueId val="{00000000-6378-4CEC-A901-D5484F5A61D3}"/>
            </c:ext>
          </c:extLst>
        </c:ser>
        <c:dLbls>
          <c:showLegendKey val="0"/>
          <c:showVal val="0"/>
          <c:showCatName val="0"/>
          <c:showSerName val="0"/>
          <c:showPercent val="0"/>
          <c:showBubbleSize val="0"/>
        </c:dLbls>
        <c:axId val="138935392"/>
        <c:axId val="138944544"/>
      </c:scatterChart>
      <c:valAx>
        <c:axId val="13893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44544"/>
        <c:crosses val="autoZero"/>
        <c:crossBetween val="midCat"/>
      </c:valAx>
      <c:valAx>
        <c:axId val="1389445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M&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35392"/>
        <c:crosses val="autoZero"/>
        <c:crossBetween val="midCat"/>
        <c:dispUnits>
          <c:builtInUnit val="millions"/>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Distribution of prices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prices</a:t>
          </a:r>
        </a:p>
      </cx:txPr>
    </cx:title>
    <cx:plotArea>
      <cx:plotAreaRegion>
        <cx:series layoutId="clusteredColumn" uniqueId="{A6A726D0-CA23-47B8-8BEC-B609261056F5}">
          <cx:dataId val="0"/>
          <cx:layoutPr>
            <cx:binning intervalClosed="r"/>
          </cx:layoutPr>
        </cx:series>
      </cx:plotAreaRegion>
      <cx:axis id="0">
        <cx:catScaling gapWidth="0"/>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Distribution of prices</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CF6072A4-CCC3-467C-8161-FD3223053891}">
          <cx:tx>
            <cx:txData>
              <cx:f>_xlchart.v1.2</cx:f>
              <cx:v>Prices Z-score</cx:v>
            </cx:txData>
          </cx:tx>
          <cx:dataId val="0"/>
          <cx:layoutPr>
            <cx:statistics quartileMethod="exclusive"/>
          </cx:layoutPr>
        </cx:series>
      </cx:plotAreaRegion>
      <cx:axis id="0">
        <cx:catScaling gapWidth="1"/>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horzOverflow="overflow" wrap="square" lIns="0" tIns="0" rIns="0" bIns="0" anchor="ctr" anchorCtr="1"/>
          <a:lstStyle/>
          <a:p>
            <a:pPr rtl="0"/>
            <a:r>
              <a:rPr lang="en-US" sz="1200" b="0" i="0" baseline="0">
                <a:effectLst/>
              </a:rPr>
              <a:t>Distribution of area</a:t>
            </a:r>
            <a:endParaRPr lang="en-US" sz="1200">
              <a:effectLst/>
            </a:endParaRPr>
          </a:p>
        </cx:rich>
      </cx:tx>
    </cx:title>
    <cx:plotArea>
      <cx:plotAreaRegion>
        <cx:series layoutId="clusteredColumn" uniqueId="{1C1E2854-A204-42A5-BE62-1AE6C5888300}">
          <cx:tx>
            <cx:txData>
              <cx:f>_xlchart.v1.4</cx:f>
              <cx:v>Area Z-score</cx:v>
            </cx:txData>
          </cx:tx>
          <cx:dataId val="0"/>
          <cx:layoutPr>
            <cx:binning intervalClosed="r"/>
          </cx:layoutPr>
        </cx:series>
      </cx:plotAreaRegion>
      <cx:axis id="0">
        <cx:catScaling gapWidth="0"/>
        <cx:tickLabels/>
      </cx:axis>
      <cx:axis id="1">
        <cx:valScaling/>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Distribution of area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area</a:t>
          </a:r>
        </a:p>
      </cx:txPr>
    </cx:title>
    <cx:plotArea>
      <cx:plotAreaRegion>
        <cx:series layoutId="boxWhisker" uniqueId="{67E6E30E-7D72-4A20-BCB4-4B5A92494F5F}">
          <cx:dataId val="0"/>
          <cx:layoutPr>
            <cx:visibility meanLine="0" meanMarker="1" nonoutliers="0" outliers="1"/>
            <cx:statistics quartileMethod="exclusive"/>
          </cx:layoutPr>
        </cx:series>
      </cx:plotAreaRegion>
      <cx:axis id="0">
        <cx:catScaling gapWidth="1"/>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4.xml"/><Relationship Id="rId5" Type="http://schemas.openxmlformats.org/officeDocument/2006/relationships/chart" Target="../charts/chart2.xml"/><Relationship Id="rId4" Type="http://schemas.microsoft.com/office/2014/relationships/chartEx" Target="../charts/chartEx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8659</xdr:colOff>
      <xdr:row>19</xdr:row>
      <xdr:rowOff>14546</xdr:rowOff>
    </xdr:from>
    <xdr:to>
      <xdr:col>12</xdr:col>
      <xdr:colOff>2112264</xdr:colOff>
      <xdr:row>30</xdr:row>
      <xdr:rowOff>61530</xdr:rowOff>
    </xdr:to>
    <xdr:sp macro="" textlink="">
      <xdr:nvSpPr>
        <xdr:cNvPr id="2" name="TextBox 1">
          <a:extLst>
            <a:ext uri="{FF2B5EF4-FFF2-40B4-BE49-F238E27FC236}">
              <a16:creationId xmlns:a16="http://schemas.microsoft.com/office/drawing/2014/main" id="{8AF0170B-3D02-44E4-AC02-4AC4DA373384}"/>
            </a:ext>
          </a:extLst>
        </xdr:cNvPr>
        <xdr:cNvSpPr txBox="1"/>
      </xdr:nvSpPr>
      <xdr:spPr>
        <a:xfrm>
          <a:off x="13110826" y="3432963"/>
          <a:ext cx="4781188" cy="2026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Times New Roman" panose="02020603050405020304" pitchFamily="18" charset="0"/>
              <a:cs typeface="Times New Roman" panose="02020603050405020304" pitchFamily="18" charset="0"/>
            </a:rPr>
            <a:t>INSIGHTS</a:t>
          </a:r>
        </a:p>
        <a:p>
          <a:pPr algn="ctr"/>
          <a:endParaRPr lang="en-US" sz="1200" b="1">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Total</a:t>
          </a:r>
          <a:r>
            <a:rPr lang="en-US" sz="1200" baseline="0">
              <a:latin typeface="Times New Roman" panose="02020603050405020304" pitchFamily="18" charset="0"/>
              <a:cs typeface="Times New Roman" panose="02020603050405020304" pitchFamily="18" charset="0"/>
            </a:rPr>
            <a:t> </a:t>
          </a:r>
          <a:r>
            <a:rPr lang="en-US" sz="1200" b="1" baseline="0">
              <a:solidFill>
                <a:sysClr val="windowText" lastClr="000000"/>
              </a:solidFill>
              <a:latin typeface="Times New Roman" panose="02020603050405020304" pitchFamily="18" charset="0"/>
              <a:cs typeface="Times New Roman" panose="02020603050405020304" pitchFamily="18" charset="0"/>
            </a:rPr>
            <a:t>area</a:t>
          </a:r>
          <a:r>
            <a:rPr lang="en-US" sz="1200" baseline="0">
              <a:latin typeface="Times New Roman" panose="02020603050405020304" pitchFamily="18" charset="0"/>
              <a:cs typeface="Times New Roman" panose="02020603050405020304" pitchFamily="18" charset="0"/>
            </a:rPr>
            <a:t> of the house and the number of </a:t>
          </a:r>
          <a:r>
            <a:rPr lang="en-US" sz="1200" b="1" baseline="0">
              <a:latin typeface="Times New Roman" panose="02020603050405020304" pitchFamily="18" charset="0"/>
              <a:cs typeface="Times New Roman" panose="02020603050405020304" pitchFamily="18" charset="0"/>
            </a:rPr>
            <a:t>bathroom</a:t>
          </a:r>
          <a:r>
            <a:rPr lang="en-US" sz="1200" baseline="0">
              <a:latin typeface="Times New Roman" panose="02020603050405020304" pitchFamily="18" charset="0"/>
              <a:cs typeface="Times New Roman" panose="02020603050405020304" pitchFamily="18" charset="0"/>
            </a:rPr>
            <a:t> are strongly correlated to the prizes of the house.</a:t>
          </a:r>
        </a:p>
        <a:p>
          <a:pPr algn="l"/>
          <a:endParaRPr lang="en-US" sz="1200" baseline="0">
            <a:latin typeface="Times New Roman" panose="02020603050405020304" pitchFamily="18" charset="0"/>
            <a:cs typeface="Times New Roman" panose="02020603050405020304" pitchFamily="18" charset="0"/>
          </a:endParaRPr>
        </a:p>
        <a:p>
          <a:pPr algn="l"/>
          <a:r>
            <a:rPr lang="en-US" sz="1200" baseline="0">
              <a:latin typeface="Times New Roman" panose="02020603050405020304" pitchFamily="18" charset="0"/>
              <a:cs typeface="Times New Roman" panose="02020603050405020304" pitchFamily="18" charset="0"/>
            </a:rPr>
            <a:t>Houses with </a:t>
          </a:r>
          <a:r>
            <a:rPr lang="en-US" sz="1200" b="1" baseline="0">
              <a:latin typeface="Times New Roman" panose="02020603050405020304" pitchFamily="18" charset="0"/>
              <a:cs typeface="Times New Roman" panose="02020603050405020304" pitchFamily="18" charset="0"/>
            </a:rPr>
            <a:t>aircondition</a:t>
          </a:r>
          <a:r>
            <a:rPr lang="en-US" sz="1200" b="0" baseline="0">
              <a:latin typeface="Times New Roman" panose="02020603050405020304" pitchFamily="18" charset="0"/>
              <a:cs typeface="Times New Roman" panose="02020603050405020304" pitchFamily="18" charset="0"/>
            </a:rPr>
            <a:t>,</a:t>
          </a:r>
          <a:r>
            <a:rPr lang="en-US" sz="1200" b="1" baseline="0">
              <a:latin typeface="Times New Roman" panose="02020603050405020304" pitchFamily="18" charset="0"/>
              <a:cs typeface="Times New Roman" panose="02020603050405020304" pitchFamily="18" charset="0"/>
            </a:rPr>
            <a:t> preferred area</a:t>
          </a:r>
          <a:r>
            <a:rPr lang="en-US" sz="1200" b="0" baseline="0">
              <a:latin typeface="Times New Roman" panose="02020603050405020304" pitchFamily="18" charset="0"/>
              <a:cs typeface="Times New Roman" panose="02020603050405020304" pitchFamily="18" charset="0"/>
            </a:rPr>
            <a:t>,</a:t>
          </a:r>
          <a:r>
            <a:rPr lang="en-US" sz="1200" b="1" baseline="0">
              <a:latin typeface="Times New Roman" panose="02020603050405020304" pitchFamily="18" charset="0"/>
              <a:cs typeface="Times New Roman" panose="02020603050405020304" pitchFamily="18" charset="0"/>
            </a:rPr>
            <a:t> </a:t>
          </a:r>
          <a:r>
            <a:rPr lang="en-US" sz="1200" b="0" baseline="0">
              <a:latin typeface="Times New Roman" panose="02020603050405020304" pitchFamily="18" charset="0"/>
              <a:cs typeface="Times New Roman" panose="02020603050405020304" pitchFamily="18" charset="0"/>
            </a:rPr>
            <a:t>and</a:t>
          </a:r>
          <a:r>
            <a:rPr lang="en-US" sz="1200" b="1" baseline="0">
              <a:latin typeface="Times New Roman" panose="02020603050405020304" pitchFamily="18" charset="0"/>
              <a:cs typeface="Times New Roman" panose="02020603050405020304" pitchFamily="18" charset="0"/>
            </a:rPr>
            <a:t> guest room</a:t>
          </a:r>
          <a:r>
            <a:rPr lang="en-US" sz="1200" baseline="0">
              <a:latin typeface="Times New Roman" panose="02020603050405020304" pitchFamily="18" charset="0"/>
              <a:cs typeface="Times New Roman" panose="02020603050405020304" pitchFamily="18" charset="0"/>
            </a:rPr>
            <a:t> have highest prices.</a:t>
          </a:r>
        </a:p>
        <a:p>
          <a:pPr algn="l"/>
          <a:endParaRPr lang="en-US" sz="1200" baseline="0">
            <a:latin typeface="Times New Roman" panose="02020603050405020304" pitchFamily="18" charset="0"/>
            <a:cs typeface="Times New Roman" panose="02020603050405020304" pitchFamily="18" charset="0"/>
          </a:endParaRPr>
        </a:p>
        <a:p>
          <a:pPr algn="l"/>
          <a:r>
            <a:rPr lang="en-US" sz="1200" baseline="0">
              <a:latin typeface="Times New Roman" panose="02020603050405020304" pitchFamily="18" charset="0"/>
              <a:cs typeface="Times New Roman" panose="02020603050405020304" pitchFamily="18" charset="0"/>
            </a:rPr>
            <a:t>There is a significant difference between the prizes and the area variables.</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6</xdr:col>
      <xdr:colOff>4902</xdr:colOff>
      <xdr:row>19</xdr:row>
      <xdr:rowOff>0</xdr:rowOff>
    </xdr:from>
    <xdr:to>
      <xdr:col>8</xdr:col>
      <xdr:colOff>4647</xdr:colOff>
      <xdr:row>31</xdr:row>
      <xdr:rowOff>19050</xdr:rowOff>
    </xdr:to>
    <xdr:sp macro="" textlink="">
      <xdr:nvSpPr>
        <xdr:cNvPr id="3" name="TextBox 2">
          <a:extLst>
            <a:ext uri="{FF2B5EF4-FFF2-40B4-BE49-F238E27FC236}">
              <a16:creationId xmlns:a16="http://schemas.microsoft.com/office/drawing/2014/main" id="{2D076F93-4308-4C88-A34A-AD301A3316A7}"/>
            </a:ext>
          </a:extLst>
        </xdr:cNvPr>
        <xdr:cNvSpPr txBox="1"/>
      </xdr:nvSpPr>
      <xdr:spPr>
        <a:xfrm>
          <a:off x="9653727" y="3438525"/>
          <a:ext cx="2838195" cy="219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Times New Roman" panose="02020603050405020304" pitchFamily="18" charset="0"/>
              <a:cs typeface="Times New Roman" panose="02020603050405020304" pitchFamily="18" charset="0"/>
            </a:rPr>
            <a:t>CORRELATION INTERPRETATION</a:t>
          </a:r>
        </a:p>
        <a:p>
          <a:pPr algn="ctr"/>
          <a:endParaRPr lang="en-US" sz="1200" b="1">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a:latin typeface="Times New Roman" panose="02020603050405020304" pitchFamily="18" charset="0"/>
              <a:cs typeface="Times New Roman" panose="02020603050405020304" pitchFamily="18" charset="0"/>
            </a:rPr>
            <a:t>1: </a:t>
          </a:r>
          <a:r>
            <a:rPr lang="en-US" sz="1200" baseline="0">
              <a:solidFill>
                <a:schemeClr val="dk1"/>
              </a:solidFill>
              <a:effectLst/>
              <a:latin typeface="Times New Roman" panose="02020603050405020304" pitchFamily="18" charset="0"/>
              <a:ea typeface="+mn-ea"/>
              <a:cs typeface="Times New Roman" panose="02020603050405020304" pitchFamily="18" charset="0"/>
            </a:rPr>
            <a:t>Strong positive correlation</a:t>
          </a:r>
          <a:endParaRPr lang="en-US" sz="1200">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-1:</a:t>
          </a:r>
          <a:r>
            <a:rPr lang="en-US" sz="1200" baseline="0">
              <a:latin typeface="Times New Roman" panose="02020603050405020304" pitchFamily="18" charset="0"/>
              <a:cs typeface="Times New Roman" panose="02020603050405020304" pitchFamily="18" charset="0"/>
            </a:rPr>
            <a:t> Strong negative correlation</a:t>
          </a:r>
        </a:p>
        <a:p>
          <a:pPr algn="l"/>
          <a:endParaRPr lang="en-US" sz="1200" baseline="0">
            <a:latin typeface="Times New Roman" panose="02020603050405020304" pitchFamily="18" charset="0"/>
            <a:cs typeface="Times New Roman" panose="02020603050405020304" pitchFamily="18" charset="0"/>
          </a:endParaRPr>
        </a:p>
        <a:p>
          <a:pPr algn="l"/>
          <a:r>
            <a:rPr lang="en-US" sz="1200" baseline="0">
              <a:latin typeface="Times New Roman" panose="02020603050405020304" pitchFamily="18" charset="0"/>
              <a:cs typeface="Times New Roman" panose="02020603050405020304" pitchFamily="18" charset="0"/>
            </a:rPr>
            <a:t>0: No Correlation</a:t>
          </a:r>
        </a:p>
        <a:p>
          <a:pPr algn="l"/>
          <a:r>
            <a:rPr lang="en-US" sz="1200" baseline="0">
              <a:latin typeface="Times New Roman" panose="02020603050405020304" pitchFamily="18" charset="0"/>
              <a:cs typeface="Times New Roman" panose="02020603050405020304" pitchFamily="18" charset="0"/>
            </a:rPr>
            <a:t>0.00 - 0.20: Poor</a:t>
          </a:r>
        </a:p>
        <a:p>
          <a:pPr algn="l"/>
          <a:r>
            <a:rPr lang="en-US" sz="1100" baseline="0">
              <a:solidFill>
                <a:schemeClr val="dk1"/>
              </a:solidFill>
              <a:effectLst/>
              <a:latin typeface="+mn-lt"/>
              <a:ea typeface="+mn-ea"/>
              <a:cs typeface="+mn-cs"/>
            </a:rPr>
            <a:t>0.21 - 0.40: Fair</a:t>
          </a:r>
        </a:p>
        <a:p>
          <a:pPr algn="l"/>
          <a:r>
            <a:rPr lang="en-US" sz="1100" baseline="0">
              <a:solidFill>
                <a:schemeClr val="dk1"/>
              </a:solidFill>
              <a:effectLst/>
              <a:latin typeface="+mn-lt"/>
              <a:ea typeface="+mn-ea"/>
              <a:cs typeface="+mn-cs"/>
            </a:rPr>
            <a:t>0.41 - 0.50: Moderate</a:t>
          </a:r>
        </a:p>
        <a:p>
          <a:pPr algn="l"/>
          <a:r>
            <a:rPr lang="en-US" sz="1100" baseline="0">
              <a:solidFill>
                <a:schemeClr val="dk1"/>
              </a:solidFill>
              <a:effectLst/>
              <a:latin typeface="+mn-lt"/>
              <a:ea typeface="+mn-ea"/>
              <a:cs typeface="+mn-cs"/>
            </a:rPr>
            <a:t>0.51 - 0.80: Substantial</a:t>
          </a:r>
        </a:p>
        <a:p>
          <a:pPr algn="l"/>
          <a:r>
            <a:rPr lang="en-US" sz="1100" baseline="0">
              <a:solidFill>
                <a:schemeClr val="dk1"/>
              </a:solidFill>
              <a:effectLst/>
              <a:latin typeface="+mn-lt"/>
              <a:ea typeface="+mn-ea"/>
              <a:cs typeface="+mn-cs"/>
            </a:rPr>
            <a:t>0.81 - 1.00: Almost perfect</a:t>
          </a:r>
          <a:endParaRPr lang="en-US" sz="1200" baseline="0">
            <a:latin typeface="Times New Roman" panose="02020603050405020304" pitchFamily="18" charset="0"/>
            <a:cs typeface="Times New Roman" panose="02020603050405020304" pitchFamily="18" charset="0"/>
          </a:endParaRPr>
        </a:p>
        <a:p>
          <a:pPr algn="l"/>
          <a:endParaRPr lang="en-US" sz="1200" baseline="0">
            <a:latin typeface="Times New Roman" panose="02020603050405020304" pitchFamily="18" charset="0"/>
            <a:cs typeface="Times New Roman" panose="02020603050405020304" pitchFamily="18" charset="0"/>
          </a:endParaRPr>
        </a:p>
      </xdr:txBody>
    </xdr:sp>
    <xdr:clientData/>
  </xdr:twoCellAnchor>
  <xdr:twoCellAnchor>
    <xdr:from>
      <xdr:col>14</xdr:col>
      <xdr:colOff>11383</xdr:colOff>
      <xdr:row>18</xdr:row>
      <xdr:rowOff>169972</xdr:rowOff>
    </xdr:from>
    <xdr:to>
      <xdr:col>15</xdr:col>
      <xdr:colOff>30079</xdr:colOff>
      <xdr:row>30</xdr:row>
      <xdr:rowOff>53669</xdr:rowOff>
    </xdr:to>
    <xdr:sp macro="" textlink="">
      <xdr:nvSpPr>
        <xdr:cNvPr id="4" name="TextBox 3">
          <a:extLst>
            <a:ext uri="{FF2B5EF4-FFF2-40B4-BE49-F238E27FC236}">
              <a16:creationId xmlns:a16="http://schemas.microsoft.com/office/drawing/2014/main" id="{5D34B56B-D2BB-409B-8660-B3F0264C12EC}"/>
            </a:ext>
          </a:extLst>
        </xdr:cNvPr>
        <xdr:cNvSpPr txBox="1"/>
      </xdr:nvSpPr>
      <xdr:spPr>
        <a:xfrm>
          <a:off x="18606300" y="3408472"/>
          <a:ext cx="3352446" cy="20426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Times New Roman" panose="02020603050405020304" pitchFamily="18" charset="0"/>
              <a:cs typeface="Times New Roman" panose="02020603050405020304" pitchFamily="18" charset="0"/>
            </a:rPr>
            <a:t>HYPOTHESIS TESTING</a:t>
          </a:r>
        </a:p>
        <a:p>
          <a:pPr algn="ctr"/>
          <a:endParaRPr lang="en-US" sz="1200" b="1">
            <a:latin typeface="Times New Roman" panose="02020603050405020304" pitchFamily="18" charset="0"/>
            <a:cs typeface="Times New Roman" panose="02020603050405020304" pitchFamily="18" charset="0"/>
          </a:endParaRPr>
        </a:p>
        <a:p>
          <a:pPr algn="l"/>
          <a:r>
            <a:rPr lang="en-US" sz="1200" b="1">
              <a:latin typeface="Times New Roman" panose="02020603050405020304" pitchFamily="18" charset="0"/>
              <a:cs typeface="Times New Roman" panose="02020603050405020304" pitchFamily="18" charset="0"/>
            </a:rPr>
            <a:t>ALPHA -  </a:t>
          </a:r>
          <a:r>
            <a:rPr lang="en-US" sz="1200" b="0">
              <a:latin typeface="Times New Roman" panose="02020603050405020304" pitchFamily="18" charset="0"/>
              <a:cs typeface="Times New Roman" panose="02020603050405020304" pitchFamily="18" charset="0"/>
            </a:rPr>
            <a:t>0.05</a:t>
          </a:r>
        </a:p>
        <a:p>
          <a:pPr algn="l"/>
          <a:r>
            <a:rPr lang="en-US" sz="1200" b="0">
              <a:latin typeface="Times New Roman" panose="02020603050405020304" pitchFamily="18" charset="0"/>
              <a:cs typeface="Times New Roman" panose="02020603050405020304" pitchFamily="18" charset="0"/>
            </a:rPr>
            <a:t>Accept</a:t>
          </a:r>
          <a:r>
            <a:rPr lang="en-US" sz="1200" b="0" baseline="0">
              <a:latin typeface="Times New Roman" panose="02020603050405020304" pitchFamily="18" charset="0"/>
              <a:cs typeface="Times New Roman" panose="02020603050405020304" pitchFamily="18" charset="0"/>
            </a:rPr>
            <a:t> Null Hypothesis &lt;</a:t>
          </a:r>
        </a:p>
        <a:p>
          <a:pPr algn="l"/>
          <a:r>
            <a:rPr lang="en-US" sz="1200" b="0" baseline="0">
              <a:latin typeface="Times New Roman" panose="02020603050405020304" pitchFamily="18" charset="0"/>
              <a:cs typeface="Times New Roman" panose="02020603050405020304" pitchFamily="18" charset="0"/>
            </a:rPr>
            <a:t>Reject Null Hypothesis &gt;</a:t>
          </a:r>
        </a:p>
        <a:p>
          <a:pPr algn="l"/>
          <a:endParaRPr lang="en-US" sz="1200" b="0" baseline="0">
            <a:latin typeface="Times New Roman" panose="02020603050405020304" pitchFamily="18" charset="0"/>
            <a:cs typeface="Times New Roman" panose="02020603050405020304" pitchFamily="18" charset="0"/>
          </a:endParaRPr>
        </a:p>
        <a:p>
          <a:pPr algn="l"/>
          <a:r>
            <a:rPr lang="en-US" sz="1200" b="0" baseline="0">
              <a:latin typeface="Times New Roman" panose="02020603050405020304" pitchFamily="18" charset="0"/>
              <a:cs typeface="Times New Roman" panose="02020603050405020304" pitchFamily="18" charset="0"/>
            </a:rPr>
            <a:t>Null hypothess - no difference</a:t>
          </a:r>
        </a:p>
        <a:p>
          <a:pPr algn="l"/>
          <a:r>
            <a:rPr lang="en-US" sz="1200" b="0" baseline="0">
              <a:latin typeface="Times New Roman" panose="02020603050405020304" pitchFamily="18" charset="0"/>
              <a:cs typeface="Times New Roman" panose="02020603050405020304" pitchFamily="18" charset="0"/>
            </a:rPr>
            <a:t>Alternate hypothesisc - significant difference</a:t>
          </a:r>
          <a:endParaRPr lang="en-US" sz="12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7E97A4C-E0AA-4EEF-8297-408FFD0D0D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0</xdr:row>
      <xdr:rowOff>0</xdr:rowOff>
    </xdr:from>
    <xdr:to>
      <xdr:col>15</xdr:col>
      <xdr:colOff>304800</xdr:colOff>
      <xdr:row>15</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E9E082A-B69E-44A8-A413-50D85E14E4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76800" y="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0</xdr:colOff>
      <xdr:row>0</xdr:row>
      <xdr:rowOff>0</xdr:rowOff>
    </xdr:from>
    <xdr:to>
      <xdr:col>23</xdr:col>
      <xdr:colOff>304800</xdr:colOff>
      <xdr:row>15</xdr:row>
      <xdr:rowOff>0</xdr:rowOff>
    </xdr:to>
    <xdr:graphicFrame macro="">
      <xdr:nvGraphicFramePr>
        <xdr:cNvPr id="4" name="Chart 3">
          <a:extLst>
            <a:ext uri="{FF2B5EF4-FFF2-40B4-BE49-F238E27FC236}">
              <a16:creationId xmlns:a16="http://schemas.microsoft.com/office/drawing/2014/main" id="{22E85011-2F13-45EA-9C34-4B1F29B11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0</xdr:rowOff>
    </xdr:from>
    <xdr:to>
      <xdr:col>7</xdr:col>
      <xdr:colOff>322881</xdr:colOff>
      <xdr:row>32</xdr:row>
      <xdr:rowOff>30997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548B4CD5-CCF0-4139-8DA7-FE4E0187F6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108960"/>
              <a:ext cx="4590081" cy="277419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0</xdr:colOff>
      <xdr:row>17</xdr:row>
      <xdr:rowOff>0</xdr:rowOff>
    </xdr:from>
    <xdr:to>
      <xdr:col>23</xdr:col>
      <xdr:colOff>322881</xdr:colOff>
      <xdr:row>32</xdr:row>
      <xdr:rowOff>30997</xdr:rowOff>
    </xdr:to>
    <xdr:graphicFrame macro="">
      <xdr:nvGraphicFramePr>
        <xdr:cNvPr id="6" name="Chart 5">
          <a:extLst>
            <a:ext uri="{FF2B5EF4-FFF2-40B4-BE49-F238E27FC236}">
              <a16:creationId xmlns:a16="http://schemas.microsoft.com/office/drawing/2014/main" id="{67427F14-59C1-48F4-AB2D-8E15DCEA3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17</xdr:row>
      <xdr:rowOff>0</xdr:rowOff>
    </xdr:from>
    <xdr:to>
      <xdr:col>15</xdr:col>
      <xdr:colOff>322882</xdr:colOff>
      <xdr:row>32</xdr:row>
      <xdr:rowOff>30997</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AC1CB87F-1F08-4D56-99A6-939A3117AD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876800" y="3108960"/>
              <a:ext cx="4590082" cy="277419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8661</xdr:colOff>
      <xdr:row>0</xdr:row>
      <xdr:rowOff>11545</xdr:rowOff>
    </xdr:from>
    <xdr:to>
      <xdr:col>31</xdr:col>
      <xdr:colOff>611908</xdr:colOff>
      <xdr:row>10</xdr:row>
      <xdr:rowOff>173182</xdr:rowOff>
    </xdr:to>
    <xdr:sp macro="" textlink="">
      <xdr:nvSpPr>
        <xdr:cNvPr id="9" name="TextBox 8">
          <a:extLst>
            <a:ext uri="{FF2B5EF4-FFF2-40B4-BE49-F238E27FC236}">
              <a16:creationId xmlns:a16="http://schemas.microsoft.com/office/drawing/2014/main" id="{9DFA2BF8-E431-4913-B90D-800BC6959AAD}"/>
            </a:ext>
          </a:extLst>
        </xdr:cNvPr>
        <xdr:cNvSpPr txBox="1"/>
      </xdr:nvSpPr>
      <xdr:spPr>
        <a:xfrm>
          <a:off x="14694479" y="11545"/>
          <a:ext cx="4886611" cy="20089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Times New Roman" panose="02020603050405020304" pitchFamily="18" charset="0"/>
              <a:cs typeface="Times New Roman" panose="02020603050405020304" pitchFamily="18" charset="0"/>
            </a:rPr>
            <a:t>INSIGHTS</a:t>
          </a:r>
        </a:p>
        <a:p>
          <a:pPr algn="ctr"/>
          <a:endParaRPr lang="en-US" sz="1400" b="1">
            <a:latin typeface="Times New Roman" panose="02020603050405020304" pitchFamily="18" charset="0"/>
            <a:cs typeface="Times New Roman" panose="02020603050405020304" pitchFamily="18" charset="0"/>
          </a:endParaRPr>
        </a:p>
        <a:p>
          <a:pPr algn="l"/>
          <a:r>
            <a:rPr lang="en-US" sz="1400">
              <a:latin typeface="Times New Roman" panose="02020603050405020304" pitchFamily="18" charset="0"/>
              <a:cs typeface="Times New Roman" panose="02020603050405020304" pitchFamily="18" charset="0"/>
            </a:rPr>
            <a:t>The histogram depicts</a:t>
          </a:r>
          <a:r>
            <a:rPr lang="en-US" sz="1400" baseline="0">
              <a:latin typeface="Times New Roman" panose="02020603050405020304" pitchFamily="18" charset="0"/>
              <a:cs typeface="Times New Roman" panose="02020603050405020304" pitchFamily="18" charset="0"/>
            </a:rPr>
            <a:t> theat t</a:t>
          </a:r>
          <a:r>
            <a:rPr lang="en-US" sz="1400">
              <a:latin typeface="Times New Roman" panose="02020603050405020304" pitchFamily="18" charset="0"/>
              <a:cs typeface="Times New Roman" panose="02020603050405020304" pitchFamily="18" charset="0"/>
            </a:rPr>
            <a:t>he Prices and area variables are left skewed.</a:t>
          </a:r>
        </a:p>
        <a:p>
          <a:pPr algn="l"/>
          <a:endParaRPr lang="en-US" sz="1400">
            <a:latin typeface="Times New Roman" panose="02020603050405020304" pitchFamily="18" charset="0"/>
            <a:cs typeface="Times New Roman" panose="02020603050405020304" pitchFamily="18" charset="0"/>
          </a:endParaRPr>
        </a:p>
        <a:p>
          <a:pPr algn="l"/>
          <a:r>
            <a:rPr lang="en-US" sz="1400">
              <a:latin typeface="Times New Roman" panose="02020603050405020304" pitchFamily="18" charset="0"/>
              <a:cs typeface="Times New Roman" panose="02020603050405020304" pitchFamily="18" charset="0"/>
            </a:rPr>
            <a:t>The box plot depict that the prizes and area variables contains</a:t>
          </a:r>
          <a:r>
            <a:rPr lang="en-US" sz="1400" baseline="0">
              <a:latin typeface="Times New Roman" panose="02020603050405020304" pitchFamily="18" charset="0"/>
              <a:cs typeface="Times New Roman" panose="02020603050405020304" pitchFamily="18" charset="0"/>
            </a:rPr>
            <a:t> outlier.</a:t>
          </a:r>
          <a:endParaRPr lang="en-US" sz="14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5707</xdr:colOff>
      <xdr:row>20</xdr:row>
      <xdr:rowOff>175469</xdr:rowOff>
    </xdr:from>
    <xdr:to>
      <xdr:col>14</xdr:col>
      <xdr:colOff>523443</xdr:colOff>
      <xdr:row>38</xdr:row>
      <xdr:rowOff>139108</xdr:rowOff>
    </xdr:to>
    <xdr:sp macro="" textlink="">
      <xdr:nvSpPr>
        <xdr:cNvPr id="2" name="TextBox 1">
          <a:extLst>
            <a:ext uri="{FF2B5EF4-FFF2-40B4-BE49-F238E27FC236}">
              <a16:creationId xmlns:a16="http://schemas.microsoft.com/office/drawing/2014/main" id="{D1291725-F329-422B-8F58-B8664C434752}"/>
            </a:ext>
          </a:extLst>
        </xdr:cNvPr>
        <xdr:cNvSpPr txBox="1"/>
      </xdr:nvSpPr>
      <xdr:spPr>
        <a:xfrm>
          <a:off x="8244832" y="3223469"/>
          <a:ext cx="5708861" cy="33926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Times New Roman" panose="02020603050405020304" pitchFamily="18" charset="0"/>
              <a:cs typeface="Times New Roman" panose="02020603050405020304" pitchFamily="18" charset="0"/>
            </a:rPr>
            <a:t>INSGHTS</a:t>
          </a:r>
        </a:p>
        <a:p>
          <a:pPr algn="ctr"/>
          <a:endParaRPr lang="en-US" sz="1200">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Prices of houses increases with increasing number of bedrooms, except for houses with 6 beddrooms which have lower prices.</a:t>
          </a:r>
        </a:p>
        <a:p>
          <a:pPr algn="l"/>
          <a:endParaRPr lang="en-US" sz="1200">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Prices of houses also increases with increasing number of bathrooms, and stories.</a:t>
          </a:r>
        </a:p>
        <a:p>
          <a:pPr algn="l"/>
          <a:endParaRPr lang="en-US" sz="1200">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Furnished houses are</a:t>
          </a:r>
          <a:r>
            <a:rPr lang="en-US" sz="1200" baseline="0">
              <a:latin typeface="Times New Roman" panose="02020603050405020304" pitchFamily="18" charset="0"/>
              <a:cs typeface="Times New Roman" panose="02020603050405020304" pitchFamily="18" charset="0"/>
            </a:rPr>
            <a:t> the most expensive houses when compared to semi-furnished and unfurnished houses.</a:t>
          </a:r>
        </a:p>
        <a:p>
          <a:pPr algn="l"/>
          <a:endParaRPr lang="en-US" sz="1200" baseline="0">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Prices of houses also increases with increasing number of parking spaces, but those</a:t>
          </a:r>
          <a:r>
            <a:rPr lang="en-US" sz="1200" baseline="0">
              <a:latin typeface="Times New Roman" panose="02020603050405020304" pitchFamily="18" charset="0"/>
              <a:cs typeface="Times New Roman" panose="02020603050405020304" pitchFamily="18" charset="0"/>
            </a:rPr>
            <a:t> with 3 parking space tend to have lower price</a:t>
          </a:r>
          <a:r>
            <a:rPr lang="en-US" sz="1200">
              <a:latin typeface="Times New Roman" panose="02020603050405020304" pitchFamily="18" charset="0"/>
              <a:cs typeface="Times New Roman" panose="02020603050405020304" pitchFamily="18" charset="0"/>
            </a:rPr>
            <a:t>.</a:t>
          </a:r>
        </a:p>
        <a:p>
          <a:pPr algn="l"/>
          <a:endParaRPr lang="en-US" sz="1200">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Houses</a:t>
          </a:r>
          <a:r>
            <a:rPr lang="en-US" sz="1200" baseline="0">
              <a:latin typeface="Times New Roman" panose="02020603050405020304" pitchFamily="18" charset="0"/>
              <a:cs typeface="Times New Roman" panose="02020603050405020304" pitchFamily="18" charset="0"/>
            </a:rPr>
            <a:t> that are closer to the mainroad, and has guestroom, Basement, hotwaterheting, aircondition and are located in preferred area are more expensive than those that does not have those features.</a:t>
          </a:r>
        </a:p>
        <a:p>
          <a:pPr algn="l"/>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20</xdr:col>
      <xdr:colOff>76201</xdr:colOff>
      <xdr:row>24</xdr:row>
      <xdr:rowOff>104776</xdr:rowOff>
    </xdr:from>
    <xdr:to>
      <xdr:col>21</xdr:col>
      <xdr:colOff>600076</xdr:colOff>
      <xdr:row>30</xdr:row>
      <xdr:rowOff>91441</xdr:rowOff>
    </xdr:to>
    <xdr:sp macro="" textlink="">
      <xdr:nvSpPr>
        <xdr:cNvPr id="4" name="TextBox 3">
          <a:extLst>
            <a:ext uri="{FF2B5EF4-FFF2-40B4-BE49-F238E27FC236}">
              <a16:creationId xmlns:a16="http://schemas.microsoft.com/office/drawing/2014/main" id="{F03D7FEC-D802-4397-B76F-F2D6EFE678E6}"/>
            </a:ext>
          </a:extLst>
        </xdr:cNvPr>
        <xdr:cNvSpPr txBox="1"/>
      </xdr:nvSpPr>
      <xdr:spPr>
        <a:xfrm>
          <a:off x="20793076" y="5534026"/>
          <a:ext cx="5238750" cy="10725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Times New Roman" panose="02020603050405020304" pitchFamily="18" charset="0"/>
              <a:cs typeface="Times New Roman" panose="02020603050405020304" pitchFamily="18" charset="0"/>
            </a:rPr>
            <a:t>INSIGHTS</a:t>
          </a:r>
        </a:p>
        <a:p>
          <a:pPr algn="ctr"/>
          <a:endParaRPr lang="en-US" sz="1200" b="1">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More</a:t>
          </a:r>
          <a:r>
            <a:rPr lang="en-US" sz="1200" baseline="0">
              <a:latin typeface="Times New Roman" panose="02020603050405020304" pitchFamily="18" charset="0"/>
              <a:cs typeface="Times New Roman" panose="02020603050405020304" pitchFamily="18" charset="0"/>
            </a:rPr>
            <a:t> of the houses included in this survey are connected to the main raod.</a:t>
          </a:r>
          <a:endParaRPr lang="en-US" sz="1200">
            <a:latin typeface="Times New Roman" panose="02020603050405020304" pitchFamily="18" charset="0"/>
            <a:cs typeface="Times New Roman" panose="02020603050405020304" pitchFamily="18" charset="0"/>
          </a:endParaRPr>
        </a:p>
      </xdr:txBody>
    </xdr:sp>
    <xdr:clientData/>
  </xdr:twoCellAnchor>
  <xdr:twoCellAnchor editAs="oneCell">
    <xdr:from>
      <xdr:col>16</xdr:col>
      <xdr:colOff>275013</xdr:colOff>
      <xdr:row>25</xdr:row>
      <xdr:rowOff>18704</xdr:rowOff>
    </xdr:from>
    <xdr:to>
      <xdr:col>17</xdr:col>
      <xdr:colOff>804950</xdr:colOff>
      <xdr:row>38</xdr:row>
      <xdr:rowOff>9179</xdr:rowOff>
    </xdr:to>
    <mc:AlternateContent xmlns:mc="http://schemas.openxmlformats.org/markup-compatibility/2006" xmlns:a14="http://schemas.microsoft.com/office/drawing/2010/main">
      <mc:Choice Requires="a14">
        <xdr:graphicFrame macro="">
          <xdr:nvGraphicFramePr>
            <xdr:cNvPr id="18" name="Furnishingstatus">
              <a:extLst>
                <a:ext uri="{FF2B5EF4-FFF2-40B4-BE49-F238E27FC236}">
                  <a16:creationId xmlns:a16="http://schemas.microsoft.com/office/drawing/2014/main" id="{6B2C41B6-8691-4DA4-A39F-FE03D14630D6}"/>
                </a:ext>
              </a:extLst>
            </xdr:cNvPr>
            <xdr:cNvGraphicFramePr/>
          </xdr:nvGraphicFramePr>
          <xdr:xfrm>
            <a:off x="0" y="0"/>
            <a:ext cx="0" cy="0"/>
          </xdr:xfrm>
          <a:graphic>
            <a:graphicData uri="http://schemas.microsoft.com/office/drawing/2010/slicer">
              <sle:slicer xmlns:sle="http://schemas.microsoft.com/office/drawing/2010/slicer" name="Furnishingstatus"/>
            </a:graphicData>
          </a:graphic>
        </xdr:graphicFrame>
      </mc:Choice>
      <mc:Fallback xmlns="">
        <xdr:sp macro="" textlink="">
          <xdr:nvSpPr>
            <xdr:cNvPr id="0" name=""/>
            <xdr:cNvSpPr>
              <a:spLocks noTextEdit="1"/>
            </xdr:cNvSpPr>
          </xdr:nvSpPr>
          <xdr:spPr>
            <a:xfrm>
              <a:off x="19065240" y="4781204"/>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301534</xdr:colOff>
      <xdr:row>15</xdr:row>
      <xdr:rowOff>32657</xdr:rowOff>
    </xdr:to>
    <xdr:graphicFrame macro="">
      <xdr:nvGraphicFramePr>
        <xdr:cNvPr id="2" name="Chart 4">
          <a:extLst>
            <a:ext uri="{FF2B5EF4-FFF2-40B4-BE49-F238E27FC236}">
              <a16:creationId xmlns:a16="http://schemas.microsoft.com/office/drawing/2014/main" id="{895E7114-4A8E-4441-8188-E8E5BE1DF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591094</xdr:colOff>
      <xdr:row>0</xdr:row>
      <xdr:rowOff>11430</xdr:rowOff>
    </xdr:from>
    <xdr:to>
      <xdr:col>16</xdr:col>
      <xdr:colOff>385354</xdr:colOff>
      <xdr:row>15</xdr:row>
      <xdr:rowOff>44087</xdr:rowOff>
    </xdr:to>
    <xdr:graphicFrame macro="">
      <xdr:nvGraphicFramePr>
        <xdr:cNvPr id="3" name="Chart 5">
          <a:extLst>
            <a:ext uri="{FF2B5EF4-FFF2-40B4-BE49-F238E27FC236}">
              <a16:creationId xmlns:a16="http://schemas.microsoft.com/office/drawing/2014/main" id="{8404072D-B993-4A40-8067-33DF6ECBB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0</xdr:row>
      <xdr:rowOff>0</xdr:rowOff>
    </xdr:from>
    <xdr:to>
      <xdr:col>25</xdr:col>
      <xdr:colOff>304800</xdr:colOff>
      <xdr:row>14</xdr:row>
      <xdr:rowOff>117231</xdr:rowOff>
    </xdr:to>
    <xdr:graphicFrame macro="">
      <xdr:nvGraphicFramePr>
        <xdr:cNvPr id="4" name="Chart 3">
          <a:extLst>
            <a:ext uri="{FF2B5EF4-FFF2-40B4-BE49-F238E27FC236}">
              <a16:creationId xmlns:a16="http://schemas.microsoft.com/office/drawing/2014/main" id="{9C1ACCE0-BE4C-4A20-98D4-75FB4C8B8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11521</xdr:rowOff>
    </xdr:from>
    <xdr:to>
      <xdr:col>7</xdr:col>
      <xdr:colOff>281609</xdr:colOff>
      <xdr:row>31</xdr:row>
      <xdr:rowOff>22513</xdr:rowOff>
    </xdr:to>
    <xdr:graphicFrame macro="">
      <xdr:nvGraphicFramePr>
        <xdr:cNvPr id="5" name="Chart 7">
          <a:extLst>
            <a:ext uri="{FF2B5EF4-FFF2-40B4-BE49-F238E27FC236}">
              <a16:creationId xmlns:a16="http://schemas.microsoft.com/office/drawing/2014/main" id="{1BFE0374-5D24-4773-96A6-F36B137A3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583172</xdr:colOff>
      <xdr:row>0</xdr:row>
      <xdr:rowOff>0</xdr:rowOff>
    </xdr:from>
    <xdr:to>
      <xdr:col>33</xdr:col>
      <xdr:colOff>248636</xdr:colOff>
      <xdr:row>14</xdr:row>
      <xdr:rowOff>141249</xdr:rowOff>
    </xdr:to>
    <xdr:graphicFrame macro="">
      <xdr:nvGraphicFramePr>
        <xdr:cNvPr id="6" name="Chart 8">
          <a:extLst>
            <a:ext uri="{FF2B5EF4-FFF2-40B4-BE49-F238E27FC236}">
              <a16:creationId xmlns:a16="http://schemas.microsoft.com/office/drawing/2014/main" id="{AF41ABC9-933E-47D7-ABEB-87882DFD1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2395</xdr:colOff>
      <xdr:row>16</xdr:row>
      <xdr:rowOff>19434</xdr:rowOff>
    </xdr:from>
    <xdr:to>
      <xdr:col>15</xdr:col>
      <xdr:colOff>271706</xdr:colOff>
      <xdr:row>30</xdr:row>
      <xdr:rowOff>161735</xdr:rowOff>
    </xdr:to>
    <xdr:graphicFrame macro="">
      <xdr:nvGraphicFramePr>
        <xdr:cNvPr id="7" name="Chart 9">
          <a:extLst>
            <a:ext uri="{FF2B5EF4-FFF2-40B4-BE49-F238E27FC236}">
              <a16:creationId xmlns:a16="http://schemas.microsoft.com/office/drawing/2014/main" id="{C5E89FF2-05C6-4CD7-AAB8-C91D6551CB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33224</xdr:colOff>
      <xdr:row>15</xdr:row>
      <xdr:rowOff>166700</xdr:rowOff>
    </xdr:from>
    <xdr:to>
      <xdr:col>26</xdr:col>
      <xdr:colOff>137963</xdr:colOff>
      <xdr:row>30</xdr:row>
      <xdr:rowOff>129483</xdr:rowOff>
    </xdr:to>
    <xdr:graphicFrame macro="">
      <xdr:nvGraphicFramePr>
        <xdr:cNvPr id="8" name="Chart 11">
          <a:extLst>
            <a:ext uri="{FF2B5EF4-FFF2-40B4-BE49-F238E27FC236}">
              <a16:creationId xmlns:a16="http://schemas.microsoft.com/office/drawing/2014/main" id="{2BD2F10D-C95A-4283-A793-A5EC64443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335280</xdr:colOff>
      <xdr:row>16</xdr:row>
      <xdr:rowOff>68061</xdr:rowOff>
    </xdr:from>
    <xdr:to>
      <xdr:col>34</xdr:col>
      <xdr:colOff>33709</xdr:colOff>
      <xdr:row>31</xdr:row>
      <xdr:rowOff>65639</xdr:rowOff>
    </xdr:to>
    <xdr:graphicFrame macro="">
      <xdr:nvGraphicFramePr>
        <xdr:cNvPr id="10" name="Chart 9">
          <a:extLst>
            <a:ext uri="{FF2B5EF4-FFF2-40B4-BE49-F238E27FC236}">
              <a16:creationId xmlns:a16="http://schemas.microsoft.com/office/drawing/2014/main" id="{FEBCC0BB-BF5C-4DF3-9512-E568625CF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32</xdr:row>
      <xdr:rowOff>60960</xdr:rowOff>
    </xdr:from>
    <xdr:to>
      <xdr:col>7</xdr:col>
      <xdr:colOff>298684</xdr:colOff>
      <xdr:row>46</xdr:row>
      <xdr:rowOff>158768</xdr:rowOff>
    </xdr:to>
    <xdr:graphicFrame macro="">
      <xdr:nvGraphicFramePr>
        <xdr:cNvPr id="11" name="Chart 10">
          <a:extLst>
            <a:ext uri="{FF2B5EF4-FFF2-40B4-BE49-F238E27FC236}">
              <a16:creationId xmlns:a16="http://schemas.microsoft.com/office/drawing/2014/main" id="{D5CE91F0-DAEA-4A1B-8C68-0C19F0EFF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30480</xdr:colOff>
      <xdr:row>32</xdr:row>
      <xdr:rowOff>121920</xdr:rowOff>
    </xdr:from>
    <xdr:to>
      <xdr:col>17</xdr:col>
      <xdr:colOff>147021</xdr:colOff>
      <xdr:row>49</xdr:row>
      <xdr:rowOff>110267</xdr:rowOff>
    </xdr:to>
    <xdr:graphicFrame macro="">
      <xdr:nvGraphicFramePr>
        <xdr:cNvPr id="12" name="Chart 11">
          <a:extLst>
            <a:ext uri="{FF2B5EF4-FFF2-40B4-BE49-F238E27FC236}">
              <a16:creationId xmlns:a16="http://schemas.microsoft.com/office/drawing/2014/main" id="{6AD099A4-BD9A-47CF-9A70-307E487A7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472440</xdr:colOff>
      <xdr:row>33</xdr:row>
      <xdr:rowOff>78888</xdr:rowOff>
    </xdr:from>
    <xdr:to>
      <xdr:col>25</xdr:col>
      <xdr:colOff>579120</xdr:colOff>
      <xdr:row>49</xdr:row>
      <xdr:rowOff>167639</xdr:rowOff>
    </xdr:to>
    <xdr:graphicFrame macro="">
      <xdr:nvGraphicFramePr>
        <xdr:cNvPr id="13" name="Chart 8">
          <a:extLst>
            <a:ext uri="{FF2B5EF4-FFF2-40B4-BE49-F238E27FC236}">
              <a16:creationId xmlns:a16="http://schemas.microsoft.com/office/drawing/2014/main" id="{19C95DF0-C537-4104-AD10-6000D8D00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27</xdr:col>
      <xdr:colOff>0</xdr:colOff>
      <xdr:row>34</xdr:row>
      <xdr:rowOff>0</xdr:rowOff>
    </xdr:from>
    <xdr:to>
      <xdr:col>35</xdr:col>
      <xdr:colOff>378760</xdr:colOff>
      <xdr:row>49</xdr:row>
      <xdr:rowOff>179295</xdr:rowOff>
    </xdr:to>
    <xdr:graphicFrame macro="">
      <xdr:nvGraphicFramePr>
        <xdr:cNvPr id="14" name="Chart 13">
          <a:extLst>
            <a:ext uri="{FF2B5EF4-FFF2-40B4-BE49-F238E27FC236}">
              <a16:creationId xmlns:a16="http://schemas.microsoft.com/office/drawing/2014/main" id="{DC89D309-C12A-49A4-9918-25461198E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290945</xdr:colOff>
      <xdr:row>2</xdr:row>
      <xdr:rowOff>15240</xdr:rowOff>
    </xdr:to>
    <xdr:sp macro="" textlink="">
      <xdr:nvSpPr>
        <xdr:cNvPr id="2" name="TextBox 1">
          <a:extLst>
            <a:ext uri="{FF2B5EF4-FFF2-40B4-BE49-F238E27FC236}">
              <a16:creationId xmlns:a16="http://schemas.microsoft.com/office/drawing/2014/main" id="{C4A4FF1C-6845-4D84-84E0-3ACBA5B87AA0}"/>
            </a:ext>
          </a:extLst>
        </xdr:cNvPr>
        <xdr:cNvSpPr txBox="1"/>
      </xdr:nvSpPr>
      <xdr:spPr>
        <a:xfrm>
          <a:off x="0" y="0"/>
          <a:ext cx="10044545" cy="375458"/>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effectLst/>
              <a:latin typeface="+mn-lt"/>
              <a:ea typeface="+mn-ea"/>
              <a:cs typeface="+mn-cs"/>
            </a:rPr>
            <a:t>HOUSING MARKET ANALYSIS</a:t>
          </a:r>
          <a:endParaRPr lang="en-US" sz="2000" b="1">
            <a:solidFill>
              <a:schemeClr val="bg1"/>
            </a:solidFill>
          </a:endParaRPr>
        </a:p>
      </xdr:txBody>
    </xdr:sp>
    <xdr:clientData/>
  </xdr:twoCellAnchor>
  <xdr:twoCellAnchor>
    <xdr:from>
      <xdr:col>1</xdr:col>
      <xdr:colOff>582845</xdr:colOff>
      <xdr:row>2</xdr:row>
      <xdr:rowOff>12501</xdr:rowOff>
    </xdr:from>
    <xdr:to>
      <xdr:col>6</xdr:col>
      <xdr:colOff>328706</xdr:colOff>
      <xdr:row>12</xdr:row>
      <xdr:rowOff>23686</xdr:rowOff>
    </xdr:to>
    <xdr:graphicFrame macro="">
      <xdr:nvGraphicFramePr>
        <xdr:cNvPr id="8" name="Chart 7">
          <a:extLst>
            <a:ext uri="{FF2B5EF4-FFF2-40B4-BE49-F238E27FC236}">
              <a16:creationId xmlns:a16="http://schemas.microsoft.com/office/drawing/2014/main" id="{004A633F-8B3C-4E99-8F7E-AB0CADACD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573853</xdr:colOff>
      <xdr:row>12</xdr:row>
      <xdr:rowOff>28324</xdr:rowOff>
    </xdr:from>
    <xdr:to>
      <xdr:col>6</xdr:col>
      <xdr:colOff>319852</xdr:colOff>
      <xdr:row>24</xdr:row>
      <xdr:rowOff>124232</xdr:rowOff>
    </xdr:to>
    <xdr:graphicFrame macro="">
      <xdr:nvGraphicFramePr>
        <xdr:cNvPr id="9" name="Chart 8">
          <a:extLst>
            <a:ext uri="{FF2B5EF4-FFF2-40B4-BE49-F238E27FC236}">
              <a16:creationId xmlns:a16="http://schemas.microsoft.com/office/drawing/2014/main" id="{F10CF9C6-43FF-441F-92F7-FF7CF1AD3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112059</xdr:colOff>
      <xdr:row>12</xdr:row>
      <xdr:rowOff>48257</xdr:rowOff>
    </xdr:from>
    <xdr:to>
      <xdr:col>16</xdr:col>
      <xdr:colOff>306294</xdr:colOff>
      <xdr:row>24</xdr:row>
      <xdr:rowOff>127000</xdr:rowOff>
    </xdr:to>
    <xdr:graphicFrame macro="">
      <xdr:nvGraphicFramePr>
        <xdr:cNvPr id="10" name="Chart 9">
          <a:extLst>
            <a:ext uri="{FF2B5EF4-FFF2-40B4-BE49-F238E27FC236}">
              <a16:creationId xmlns:a16="http://schemas.microsoft.com/office/drawing/2014/main" id="{99D665C2-5363-4B7A-9988-05933F661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326934</xdr:colOff>
      <xdr:row>12</xdr:row>
      <xdr:rowOff>29306</xdr:rowOff>
    </xdr:from>
    <xdr:to>
      <xdr:col>12</xdr:col>
      <xdr:colOff>122296</xdr:colOff>
      <xdr:row>24</xdr:row>
      <xdr:rowOff>124556</xdr:rowOff>
    </xdr:to>
    <xdr:graphicFrame macro="">
      <xdr:nvGraphicFramePr>
        <xdr:cNvPr id="12" name="Chart 11">
          <a:extLst>
            <a:ext uri="{FF2B5EF4-FFF2-40B4-BE49-F238E27FC236}">
              <a16:creationId xmlns:a16="http://schemas.microsoft.com/office/drawing/2014/main" id="{49868E3C-B05B-4603-A3CE-713472331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7328</xdr:rowOff>
    </xdr:from>
    <xdr:to>
      <xdr:col>1</xdr:col>
      <xdr:colOff>578827</xdr:colOff>
      <xdr:row>8</xdr:row>
      <xdr:rowOff>102577</xdr:rowOff>
    </xdr:to>
    <mc:AlternateContent xmlns:mc="http://schemas.openxmlformats.org/markup-compatibility/2006" xmlns:a14="http://schemas.microsoft.com/office/drawing/2010/main">
      <mc:Choice Requires="a14">
        <xdr:graphicFrame macro="">
          <xdr:nvGraphicFramePr>
            <xdr:cNvPr id="13" name="Furnishingstatus 1">
              <a:extLst>
                <a:ext uri="{FF2B5EF4-FFF2-40B4-BE49-F238E27FC236}">
                  <a16:creationId xmlns:a16="http://schemas.microsoft.com/office/drawing/2014/main" id="{8DDE3661-BC20-433E-9896-485C8BD8E4D8}"/>
                </a:ext>
              </a:extLst>
            </xdr:cNvPr>
            <xdr:cNvGraphicFramePr/>
          </xdr:nvGraphicFramePr>
          <xdr:xfrm>
            <a:off x="0" y="0"/>
            <a:ext cx="0" cy="0"/>
          </xdr:xfrm>
          <a:graphic>
            <a:graphicData uri="http://schemas.microsoft.com/office/drawing/2010/slicer">
              <sle:slicer xmlns:sle="http://schemas.microsoft.com/office/drawing/2010/slicer" name="Furnishingstatus 1"/>
            </a:graphicData>
          </a:graphic>
        </xdr:graphicFrame>
      </mc:Choice>
      <mc:Fallback xmlns="">
        <xdr:sp macro="" textlink="">
          <xdr:nvSpPr>
            <xdr:cNvPr id="0" name=""/>
            <xdr:cNvSpPr>
              <a:spLocks noTextEdit="1"/>
            </xdr:cNvSpPr>
          </xdr:nvSpPr>
          <xdr:spPr>
            <a:xfrm>
              <a:off x="0" y="365916"/>
              <a:ext cx="1191415" cy="1171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87923</xdr:rowOff>
    </xdr:from>
    <xdr:to>
      <xdr:col>1</xdr:col>
      <xdr:colOff>578827</xdr:colOff>
      <xdr:row>16</xdr:row>
      <xdr:rowOff>80596</xdr:rowOff>
    </xdr:to>
    <mc:AlternateContent xmlns:mc="http://schemas.openxmlformats.org/markup-compatibility/2006" xmlns:a14="http://schemas.microsoft.com/office/drawing/2010/main">
      <mc:Choice Requires="a14">
        <xdr:graphicFrame macro="">
          <xdr:nvGraphicFramePr>
            <xdr:cNvPr id="14" name="Stories">
              <a:extLst>
                <a:ext uri="{FF2B5EF4-FFF2-40B4-BE49-F238E27FC236}">
                  <a16:creationId xmlns:a16="http://schemas.microsoft.com/office/drawing/2014/main" id="{11F4363C-C7AC-47BC-BF75-93262673C9F0}"/>
                </a:ext>
              </a:extLst>
            </xdr:cNvPr>
            <xdr:cNvGraphicFramePr/>
          </xdr:nvGraphicFramePr>
          <xdr:xfrm>
            <a:off x="0" y="0"/>
            <a:ext cx="0" cy="0"/>
          </xdr:xfrm>
          <a:graphic>
            <a:graphicData uri="http://schemas.microsoft.com/office/drawing/2010/slicer">
              <sle:slicer xmlns:sle="http://schemas.microsoft.com/office/drawing/2010/slicer" name="Stories"/>
            </a:graphicData>
          </a:graphic>
        </xdr:graphicFrame>
      </mc:Choice>
      <mc:Fallback xmlns="">
        <xdr:sp macro="" textlink="">
          <xdr:nvSpPr>
            <xdr:cNvPr id="0" name=""/>
            <xdr:cNvSpPr>
              <a:spLocks noTextEdit="1"/>
            </xdr:cNvSpPr>
          </xdr:nvSpPr>
          <xdr:spPr>
            <a:xfrm>
              <a:off x="0" y="1522276"/>
              <a:ext cx="1191415" cy="1427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80596</xdr:rowOff>
    </xdr:from>
    <xdr:to>
      <xdr:col>1</xdr:col>
      <xdr:colOff>582168</xdr:colOff>
      <xdr:row>24</xdr:row>
      <xdr:rowOff>131884</xdr:rowOff>
    </xdr:to>
    <mc:AlternateContent xmlns:mc="http://schemas.openxmlformats.org/markup-compatibility/2006" xmlns:a14="http://schemas.microsoft.com/office/drawing/2010/main">
      <mc:Choice Requires="a14">
        <xdr:graphicFrame macro="">
          <xdr:nvGraphicFramePr>
            <xdr:cNvPr id="17" name="Parking">
              <a:extLst>
                <a:ext uri="{FF2B5EF4-FFF2-40B4-BE49-F238E27FC236}">
                  <a16:creationId xmlns:a16="http://schemas.microsoft.com/office/drawing/2014/main" id="{797E06AA-C3FA-4976-9E27-32CA11D17D13}"/>
                </a:ext>
              </a:extLst>
            </xdr:cNvPr>
            <xdr:cNvGraphicFramePr/>
          </xdr:nvGraphicFramePr>
          <xdr:xfrm>
            <a:off x="0" y="0"/>
            <a:ext cx="0" cy="0"/>
          </xdr:xfrm>
          <a:graphic>
            <a:graphicData uri="http://schemas.microsoft.com/office/drawing/2010/slicer">
              <sle:slicer xmlns:sle="http://schemas.microsoft.com/office/drawing/2010/slicer" name="Parking"/>
            </a:graphicData>
          </a:graphic>
        </xdr:graphicFrame>
      </mc:Choice>
      <mc:Fallback xmlns="">
        <xdr:sp macro="" textlink="">
          <xdr:nvSpPr>
            <xdr:cNvPr id="0" name=""/>
            <xdr:cNvSpPr>
              <a:spLocks noTextEdit="1"/>
            </xdr:cNvSpPr>
          </xdr:nvSpPr>
          <xdr:spPr>
            <a:xfrm>
              <a:off x="0" y="2949302"/>
              <a:ext cx="1194756" cy="1485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328170</xdr:colOff>
      <xdr:row>2</xdr:row>
      <xdr:rowOff>21364</xdr:rowOff>
    </xdr:from>
    <xdr:to>
      <xdr:col>10</xdr:col>
      <xdr:colOff>453682</xdr:colOff>
      <xdr:row>12</xdr:row>
      <xdr:rowOff>28222</xdr:rowOff>
    </xdr:to>
    <xdr:graphicFrame macro="">
      <xdr:nvGraphicFramePr>
        <xdr:cNvPr id="18" name="Chart 9">
          <a:extLst>
            <a:ext uri="{FF2B5EF4-FFF2-40B4-BE49-F238E27FC236}">
              <a16:creationId xmlns:a16="http://schemas.microsoft.com/office/drawing/2014/main" id="{21379F3E-426D-45D2-A15A-BC8BF539F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442701</xdr:colOff>
      <xdr:row>2</xdr:row>
      <xdr:rowOff>14243</xdr:rowOff>
    </xdr:from>
    <xdr:to>
      <xdr:col>16</xdr:col>
      <xdr:colOff>291629</xdr:colOff>
      <xdr:row>12</xdr:row>
      <xdr:rowOff>37630</xdr:rowOff>
    </xdr:to>
    <xdr:graphicFrame macro="">
      <xdr:nvGraphicFramePr>
        <xdr:cNvPr id="20" name="Chart 19">
          <a:extLst>
            <a:ext uri="{FF2B5EF4-FFF2-40B4-BE49-F238E27FC236}">
              <a16:creationId xmlns:a16="http://schemas.microsoft.com/office/drawing/2014/main" id="{21CB50F9-C145-4550-A236-77FD52209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244.79231597222" createdVersion="7" refreshedVersion="7" minRefreshableVersion="3" recordCount="545" xr:uid="{7196D3EB-5256-4EFC-A280-03FD8BFA02CA}">
  <cacheSource type="worksheet">
    <worksheetSource name="Table1"/>
  </cacheSource>
  <cacheFields count="15">
    <cacheField name="Price" numFmtId="164">
      <sharedItems containsSemiMixedTypes="0" containsString="0" containsNumber="1" containsInteger="1" minValue="1750000" maxValue="13300000" count="219">
        <n v="13300000"/>
        <n v="12250000"/>
        <n v="12215000"/>
        <n v="11410000"/>
        <n v="10850000"/>
        <n v="10150000"/>
        <n v="9870000"/>
        <n v="9800000"/>
        <n v="9681000"/>
        <n v="9310000"/>
        <n v="9240000"/>
        <n v="9100000"/>
        <n v="8960000"/>
        <n v="8890000"/>
        <n v="8855000"/>
        <n v="8750000"/>
        <n v="8680000"/>
        <n v="8645000"/>
        <n v="8575000"/>
        <n v="8540000"/>
        <n v="8463000"/>
        <n v="8400000"/>
        <n v="8295000"/>
        <n v="8190000"/>
        <n v="8120000"/>
        <n v="8080940"/>
        <n v="8043000"/>
        <n v="7980000"/>
        <n v="7962500"/>
        <n v="7910000"/>
        <n v="7875000"/>
        <n v="7840000"/>
        <n v="7700000"/>
        <n v="7560000"/>
        <n v="7525000"/>
        <n v="7490000"/>
        <n v="7455000"/>
        <n v="7420000"/>
        <n v="7350000"/>
        <n v="7343000"/>
        <n v="7245000"/>
        <n v="7210000"/>
        <n v="7140000"/>
        <n v="7070000"/>
        <n v="7035000"/>
        <n v="7000000"/>
        <n v="6930000"/>
        <n v="6895000"/>
        <n v="6860000"/>
        <n v="6790000"/>
        <n v="6755000"/>
        <n v="6720000"/>
        <n v="6685000"/>
        <n v="6650000"/>
        <n v="6629000"/>
        <n v="6615000"/>
        <n v="6580000"/>
        <n v="6510000"/>
        <n v="6475000"/>
        <n v="6440000"/>
        <n v="6419000"/>
        <n v="6405000"/>
        <n v="6300000"/>
        <n v="6293000"/>
        <n v="6265000"/>
        <n v="6230000"/>
        <n v="6195000"/>
        <n v="6160000"/>
        <n v="6125000"/>
        <n v="6107500"/>
        <n v="6090000"/>
        <n v="6083000"/>
        <n v="6020000"/>
        <n v="5950000"/>
        <n v="5943000"/>
        <n v="5880000"/>
        <n v="5873000"/>
        <n v="5866000"/>
        <n v="5810000"/>
        <n v="5803000"/>
        <n v="5775000"/>
        <n v="5740000"/>
        <n v="5652500"/>
        <n v="5600000"/>
        <n v="5565000"/>
        <n v="5530000"/>
        <n v="5523000"/>
        <n v="5495000"/>
        <n v="5460000"/>
        <n v="5425000"/>
        <n v="5390000"/>
        <n v="5383000"/>
        <n v="5320000"/>
        <n v="5285000"/>
        <n v="5250000"/>
        <n v="5243000"/>
        <n v="5229000"/>
        <n v="5215000"/>
        <n v="5145000"/>
        <n v="5110000"/>
        <n v="5075000"/>
        <n v="5040000"/>
        <n v="5033000"/>
        <n v="5005000"/>
        <n v="4970000"/>
        <n v="4956000"/>
        <n v="4935000"/>
        <n v="4907000"/>
        <n v="4900000"/>
        <n v="4893000"/>
        <n v="4865000"/>
        <n v="4830000"/>
        <n v="4795000"/>
        <n v="4767000"/>
        <n v="4760000"/>
        <n v="4753000"/>
        <n v="4690000"/>
        <n v="4655000"/>
        <n v="4620000"/>
        <n v="4613000"/>
        <n v="4585000"/>
        <n v="4550000"/>
        <n v="4543000"/>
        <n v="4515000"/>
        <n v="4480000"/>
        <n v="4473000"/>
        <n v="4445000"/>
        <n v="4410000"/>
        <n v="4403000"/>
        <n v="4382000"/>
        <n v="4375000"/>
        <n v="4340000"/>
        <n v="4319000"/>
        <n v="4305000"/>
        <n v="4277000"/>
        <n v="4270000"/>
        <n v="4235000"/>
        <n v="4200000"/>
        <n v="4193000"/>
        <n v="4165000"/>
        <n v="4130000"/>
        <n v="4123000"/>
        <n v="4098500"/>
        <n v="4095000"/>
        <n v="4060000"/>
        <n v="4025000"/>
        <n v="4007500"/>
        <n v="3990000"/>
        <n v="3920000"/>
        <n v="3885000"/>
        <n v="3850000"/>
        <n v="3836000"/>
        <n v="3815000"/>
        <n v="3780000"/>
        <n v="3773000"/>
        <n v="3745000"/>
        <n v="3710000"/>
        <n v="3703000"/>
        <n v="3675000"/>
        <n v="3640000"/>
        <n v="3633000"/>
        <n v="3605000"/>
        <n v="3570000"/>
        <n v="3535000"/>
        <n v="3500000"/>
        <n v="3493000"/>
        <n v="3465000"/>
        <n v="3430000"/>
        <n v="3423000"/>
        <n v="3395000"/>
        <n v="3360000"/>
        <n v="3353000"/>
        <n v="3332000"/>
        <n v="3325000"/>
        <n v="3290000"/>
        <n v="3255000"/>
        <n v="3234000"/>
        <n v="3220000"/>
        <n v="3150000"/>
        <n v="3143000"/>
        <n v="3129000"/>
        <n v="3118850"/>
        <n v="3115000"/>
        <n v="3087000"/>
        <n v="3080000"/>
        <n v="3045000"/>
        <n v="3010000"/>
        <n v="3003000"/>
        <n v="2975000"/>
        <n v="2961000"/>
        <n v="2940000"/>
        <n v="2870000"/>
        <n v="2852500"/>
        <n v="2835000"/>
        <n v="2800000"/>
        <n v="2730000"/>
        <n v="2695000"/>
        <n v="2660000"/>
        <n v="2653000"/>
        <n v="2604000"/>
        <n v="2590000"/>
        <n v="2520000"/>
        <n v="2485000"/>
        <n v="2450000"/>
        <n v="2408000"/>
        <n v="2380000"/>
        <n v="2345000"/>
        <n v="2310000"/>
        <n v="2275000"/>
        <n v="2240000"/>
        <n v="2233000"/>
        <n v="2135000"/>
        <n v="2100000"/>
        <n v="1960000"/>
        <n v="1890000"/>
        <n v="1855000"/>
        <n v="1820000"/>
        <n v="1767150"/>
        <n v="1750000"/>
      </sharedItems>
    </cacheField>
    <cacheField name="Prices Z-score" numFmtId="2">
      <sharedItems containsSemiMixedTypes="0" containsString="0" containsNumber="1" minValue="-1.6620972874153421" maxValue="4.5990022213647688" count="219">
        <n v="4.5990022213647688"/>
        <n v="4.029811356930213"/>
        <n v="4.010838328115728"/>
        <n v="3.5744586653825685"/>
        <n v="3.2708902043508057"/>
        <n v="2.8914296280611018"/>
        <n v="2.7396453975452206"/>
        <n v="2.7016993399162503"/>
        <n v="2.6371910419470006"/>
        <n v="2.4360769365134578"/>
        <n v="2.3981308788844871"/>
        <n v="2.3222387636265465"/>
        <n v="2.2463466483686059"/>
        <n v="2.2084005907396356"/>
        <n v="2.1894275619251502"/>
        <n v="2.1325084754816945"/>
        <n v="2.0945624178527242"/>
        <n v="2.0755893890382393"/>
        <n v="2.0376433314092686"/>
        <n v="2.0186703025947836"/>
        <n v="1.9769296392029161"/>
        <n v="1.9427781873368428"/>
        <n v="1.8858591008933874"/>
        <n v="1.8289400144499317"/>
        <n v="1.7909939568209614"/>
        <n v="1.7698200566639959"/>
        <n v="1.7492532934290939"/>
        <n v="1.7151018415630206"/>
        <n v="1.7056153271557781"/>
        <n v="1.6771557839340503"/>
        <n v="1.6581827551195651"/>
        <n v="1.6392097263050798"/>
        <n v="1.5633176110471392"/>
        <n v="1.4874254957891984"/>
        <n v="1.4684524669747132"/>
        <n v="1.4494794381602281"/>
        <n v="1.4305064093457429"/>
        <n v="1.4115333805312578"/>
        <n v="1.3735873229022872"/>
        <n v="1.3697927171393902"/>
        <n v="1.3166682364588318"/>
        <n v="1.2976952076443466"/>
        <n v="1.2597491500153761"/>
        <n v="1.2218030923864058"/>
        <n v="1.2028300635719207"/>
        <n v="1.1838570347574355"/>
        <n v="1.145910977128465"/>
        <n v="1.1269379483139799"/>
        <n v="1.1079649194994947"/>
        <n v="1.0700188618705244"/>
        <n v="1.0510458330560393"/>
        <n v="1.0320728042415539"/>
        <n v="1.0130997754270687"/>
        <n v="0.9941267466125836"/>
        <n v="0.98274292932389251"/>
        <n v="0.97515371779809845"/>
        <n v="0.9561806889836133"/>
        <n v="0.91823463135464289"/>
        <n v="0.89926160254015775"/>
        <n v="0.88028857372567249"/>
        <n v="0.8689047564369814"/>
        <n v="0.86131554491118734"/>
        <n v="0.80439645846773178"/>
        <n v="0.80060185270483475"/>
        <n v="0.78542342965324663"/>
        <n v="0.76645040083876148"/>
        <n v="0.74747737202427622"/>
        <n v="0.72850434320979107"/>
        <n v="0.70953131439530592"/>
        <n v="0.70004479998806324"/>
        <n v="0.69055828558082066"/>
        <n v="0.68676367981792363"/>
        <n v="0.65261222795185037"/>
        <n v="0.61466617032287996"/>
        <n v="0.61087156455998293"/>
        <n v="0.57672011269390955"/>
        <n v="0.57292550693101252"/>
        <n v="0.56913090116811549"/>
        <n v="0.53877405506493925"/>
        <n v="0.53497944930204222"/>
        <n v="0.51980102625045399"/>
        <n v="0.50082799743596884"/>
        <n v="0.45339542539975591"/>
        <n v="0.42493588217802813"/>
        <n v="0.40596285336354293"/>
        <n v="0.38698982454905778"/>
        <n v="0.3831952187861607"/>
        <n v="0.36801679573457258"/>
        <n v="0.34904376692008737"/>
        <n v="0.33007073810560222"/>
        <n v="0.31109770929111702"/>
        <n v="0.30730310352821999"/>
        <n v="0.27315165166214667"/>
        <n v="0.25417862284766146"/>
        <n v="0.23520559403317629"/>
        <n v="0.23141098827027926"/>
        <n v="0.22382177674448517"/>
        <n v="0.21623256521869111"/>
        <n v="0.17828650758972073"/>
        <n v="0.15931347877523555"/>
        <n v="0.14034044996075037"/>
        <n v="0.12136742114626518"/>
        <n v="0.11757281538336815"/>
        <n v="0.10239439233178001"/>
        <n v="8.3421363517294816E-2"/>
        <n v="7.5832151991500743E-2"/>
        <n v="6.444833470280964E-2"/>
        <n v="4.9269911651221486E-2"/>
        <n v="4.5475305888324449E-2"/>
        <n v="4.1680700125427413E-2"/>
        <n v="2.6502277073839266E-2"/>
        <n v="7.529248259354083E-3"/>
        <n v="-1.1443780555131101E-2"/>
        <n v="-2.6622203606719248E-2"/>
        <n v="-3.0416809369616285E-2"/>
        <n v="-3.4211415132513322E-2"/>
        <n v="-6.8362866998586652E-2"/>
        <n v="-8.7335895813071829E-2"/>
        <n v="-0.10630892462755702"/>
        <n v="-0.11010353039045405"/>
        <n v="-0.12528195344204221"/>
        <n v="-0.14425498225652739"/>
        <n v="-0.14804958801942442"/>
        <n v="-0.16322801107101256"/>
        <n v="-0.18220103988549777"/>
        <n v="-0.1859956456483948"/>
        <n v="-0.20117406869998294"/>
        <n v="-0.22014709751446812"/>
        <n v="-0.22394170327736515"/>
        <n v="-0.23532552056605627"/>
        <n v="-0.2391201263289533"/>
        <n v="-0.2580931551434385"/>
        <n v="-0.26947697243212959"/>
        <n v="-0.27706618395792365"/>
        <n v="-0.29224460700951183"/>
        <n v="-0.29603921277240886"/>
        <n v="-0.31501224158689406"/>
        <n v="-0.33398527040137921"/>
        <n v="-0.33777987616427624"/>
        <n v="-0.35295829921586441"/>
        <n v="-0.37193132803034962"/>
        <n v="-0.37572593379324665"/>
        <n v="-0.38900705396338625"/>
        <n v="-0.39090435684483477"/>
        <n v="-0.40987738565931997"/>
        <n v="-0.42885041447380512"/>
        <n v="-0.43833692888104775"/>
        <n v="-0.44782344328829032"/>
        <n v="-0.48576950091726068"/>
        <n v="-0.50474252973174583"/>
        <n v="-0.52371555854623109"/>
        <n v="-0.53130477007202515"/>
        <n v="-0.54268858736071623"/>
        <n v="-0.56166161617520138"/>
        <n v="-0.56545622193809841"/>
        <n v="-0.58063464498968664"/>
        <n v="-0.59960767380417179"/>
        <n v="-0.60340227956706882"/>
        <n v="-0.61858070261865694"/>
        <n v="-0.6375537314331422"/>
        <n v="-0.64134833719603923"/>
        <n v="-0.65652676024762735"/>
        <n v="-0.6754997890621125"/>
        <n v="-0.69447281787659776"/>
        <n v="-0.71344584669108291"/>
        <n v="-0.71724045245397994"/>
        <n v="-0.73241887550556806"/>
        <n v="-0.75139190432005332"/>
        <n v="-0.75518651008295035"/>
        <n v="-0.77036493313453847"/>
        <n v="-0.78933796194902361"/>
        <n v="-0.79313256771192064"/>
        <n v="-0.80451638500061173"/>
        <n v="-0.80831099076350876"/>
        <n v="-0.82728401957799402"/>
        <n v="-0.84625704839247917"/>
        <n v="-0.85764086568117026"/>
        <n v="-0.86523007720696432"/>
        <n v="-0.90317613483593473"/>
        <n v="-0.90697074059883176"/>
        <n v="-0.91455995212462582"/>
        <n v="-0.92006213048082652"/>
        <n v="-0.92214916365041988"/>
        <n v="-0.93732758670200811"/>
        <n v="-0.94112219246490514"/>
        <n v="-0.96009522127939029"/>
        <n v="-0.97906825009387544"/>
        <n v="-0.98286285585677247"/>
        <n v="-0.9980412789083607"/>
        <n v="-1.0056304904341546"/>
        <n v="-1.0170143077228457"/>
        <n v="-1.0549603653518163"/>
        <n v="-1.0644468797590587"/>
        <n v="-1.0739333941663014"/>
        <n v="-1.0929064229807866"/>
        <n v="-1.1308524806097568"/>
        <n v="-1.1498255094242422"/>
        <n v="-1.1687985382387274"/>
        <n v="-1.1725931440016244"/>
        <n v="-1.1991553843419036"/>
        <n v="-1.2067445958676977"/>
        <n v="-1.244690653496668"/>
        <n v="-1.2636636823111533"/>
        <n v="-1.2826367111256385"/>
        <n v="-1.3054043457030207"/>
        <n v="-1.3205827687546088"/>
        <n v="-1.3395557975690939"/>
        <n v="-1.3585288263835791"/>
        <n v="-1.3775018551980642"/>
        <n v="-1.3964748840125496"/>
        <n v="-1.4002694897754466"/>
        <n v="-1.453393970456005"/>
        <n v="-1.4723669992704902"/>
        <n v="-1.548259114528431"/>
        <n v="-1.5862051721574013"/>
        <n v="-1.6051782009718865"/>
        <n v="-1.6241512297863716"/>
        <n v="-1.6528005032962443"/>
        <n v="-1.6620972874153421"/>
      </sharedItems>
    </cacheField>
    <cacheField name="Area (sq.ft.)" numFmtId="0">
      <sharedItems containsSemiMixedTypes="0" containsString="0" containsNumber="1" containsInteger="1" minValue="1650" maxValue="16200" count="284">
        <n v="7420"/>
        <n v="8960"/>
        <n v="9960"/>
        <n v="7500"/>
        <n v="8580"/>
        <n v="16200"/>
        <n v="8100"/>
        <n v="5750"/>
        <n v="13200"/>
        <n v="6000"/>
        <n v="6550"/>
        <n v="3500"/>
        <n v="7800"/>
        <n v="6600"/>
        <n v="8500"/>
        <n v="4600"/>
        <n v="6420"/>
        <n v="4320"/>
        <n v="7155"/>
        <n v="8050"/>
        <n v="4560"/>
        <n v="8800"/>
        <n v="6540"/>
        <n v="8875"/>
        <n v="7950"/>
        <n v="5500"/>
        <n v="7475"/>
        <n v="7000"/>
        <n v="4880"/>
        <n v="5960"/>
        <n v="6840"/>
        <n v="7482"/>
        <n v="9000"/>
        <n v="6360"/>
        <n v="6480"/>
        <n v="4300"/>
        <n v="7440"/>
        <n v="6325"/>
        <n v="5150"/>
        <n v="11440"/>
        <n v="7680"/>
        <n v="8880"/>
        <n v="6240"/>
        <n v="11175"/>
        <n v="7700"/>
        <n v="12090"/>
        <n v="4000"/>
        <n v="5020"/>
        <n v="4040"/>
        <n v="4260"/>
        <n v="6500"/>
        <n v="5700"/>
        <n v="10500"/>
        <n v="3760"/>
        <n v="8250"/>
        <n v="6670"/>
        <n v="3960"/>
        <n v="7410"/>
        <n v="5000"/>
        <n v="6750"/>
        <n v="4800"/>
        <n v="7200"/>
        <n v="4100"/>
        <n v="6400"/>
        <n v="6350"/>
        <n v="4500"/>
        <n v="5450"/>
        <n v="3240"/>
        <n v="6615"/>
        <n v="8372"/>
        <n v="9620"/>
        <n v="6800"/>
        <n v="8000"/>
        <n v="6900"/>
        <n v="3700"/>
        <n v="7020"/>
        <n v="7231"/>
        <n v="6254"/>
        <n v="7320"/>
        <n v="6525"/>
        <n v="15600"/>
        <n v="7160"/>
        <n v="11460"/>
        <n v="5828"/>
        <n v="5200"/>
        <n v="5400"/>
        <n v="4640"/>
        <n v="5800"/>
        <n v="6660"/>
        <n v="4700"/>
        <n v="5136"/>
        <n v="4400"/>
        <n v="3300"/>
        <n v="3650"/>
        <n v="6100"/>
        <n v="2817"/>
        <n v="7980"/>
        <n v="3150"/>
        <n v="6210"/>
        <n v="6825"/>
        <n v="6710"/>
        <n v="6450"/>
        <n v="10269"/>
        <n v="8400"/>
        <n v="5300"/>
        <n v="3800"/>
        <n v="9800"/>
        <n v="8520"/>
        <n v="6050"/>
        <n v="7085"/>
        <n v="3180"/>
        <n v="3410"/>
        <n v="3000"/>
        <n v="11410"/>
        <n v="5720"/>
        <n v="3540"/>
        <n v="7600"/>
        <n v="10700"/>
        <n v="8150"/>
        <n v="4410"/>
        <n v="7686"/>
        <n v="2800"/>
        <n v="5948"/>
        <n v="4200"/>
        <n v="4520"/>
        <n v="4095"/>
        <n v="4120"/>
        <n v="4770"/>
        <n v="6300"/>
        <n v="2970"/>
        <n v="6720"/>
        <n v="4646"/>
        <n v="12900"/>
        <n v="3420"/>
        <n v="4995"/>
        <n v="4350"/>
        <n v="4160"/>
        <n v="6040"/>
        <n v="6862"/>
        <n v="4815"/>
        <n v="9166"/>
        <n v="6321"/>
        <n v="10240"/>
        <n v="6440"/>
        <n v="5170"/>
        <n v="3630"/>
        <n v="9667"/>
        <n v="3745"/>
        <n v="3880"/>
        <n v="5680"/>
        <n v="2870"/>
        <n v="5010"/>
        <n v="4510"/>
        <n v="3840"/>
        <n v="3640"/>
        <n v="2550"/>
        <n v="5320"/>
        <n v="5360"/>
        <n v="3520"/>
        <n v="4990"/>
        <n v="3510"/>
        <n v="3450"/>
        <n v="9860"/>
        <n v="5885"/>
        <n v="3162"/>
        <n v="3750"/>
        <n v="3968"/>
        <n v="4900"/>
        <n v="2880"/>
        <n v="4920"/>
        <n v="4950"/>
        <n v="3900"/>
        <n v="1905"/>
        <n v="4075"/>
        <n v="4032"/>
        <n v="10360"/>
        <n v="3400"/>
        <n v="2175"/>
        <n v="4360"/>
        <n v="7770"/>
        <n v="6650"/>
        <n v="2787"/>
        <n v="5040"/>
        <n v="5850"/>
        <n v="2610"/>
        <n v="2953"/>
        <n v="2747"/>
        <n v="2325"/>
        <n v="4079"/>
        <n v="2145"/>
        <n v="4840"/>
        <n v="4080"/>
        <n v="4046"/>
        <n v="4632"/>
        <n v="5985"/>
        <n v="6060"/>
        <n v="3600"/>
        <n v="3680"/>
        <n v="5600"/>
        <n v="5900"/>
        <n v="4992"/>
        <n v="4340"/>
        <n v="3460"/>
        <n v="4050"/>
        <n v="7260"/>
        <n v="3290"/>
        <n v="3816"/>
        <n v="8080"/>
        <n v="3780"/>
        <n v="7152"/>
        <n v="3850"/>
        <n v="2015"/>
        <n v="2176"/>
        <n v="3350"/>
        <n v="4820"/>
        <n v="5830"/>
        <n v="2856"/>
        <n v="2520"/>
        <n v="6930"/>
        <n v="3480"/>
        <n v="6020"/>
        <n v="3584"/>
        <n v="3120"/>
        <n v="5640"/>
        <n v="4280"/>
        <n v="3570"/>
        <n v="4130"/>
        <n v="2850"/>
        <n v="2275"/>
        <n v="4240"/>
        <n v="2135"/>
        <n v="3036"/>
        <n v="3990"/>
        <n v="7424"/>
        <n v="7350"/>
        <n v="3512"/>
        <n v="9500"/>
        <n v="5880"/>
        <n v="12944"/>
        <n v="3060"/>
        <n v="3185"/>
        <n v="1950"/>
        <n v="4785"/>
        <n v="4960"/>
        <n v="4750"/>
        <n v="3720"/>
        <n v="3100"/>
        <n v="2700"/>
        <n v="4775"/>
        <n v="2500"/>
        <n v="3792"/>
        <n v="3930"/>
        <n v="4370"/>
        <n v="2684"/>
        <n v="3986"/>
        <n v="1650"/>
        <n v="3069"/>
        <n v="5495"/>
        <n v="2398"/>
        <n v="2160"/>
        <n v="3090"/>
        <n v="2835"/>
        <n v="5076"/>
        <n v="4352"/>
        <n v="3660"/>
        <n v="3040"/>
        <n v="2640"/>
        <n v="2650"/>
        <n v="3934"/>
        <n v="2000"/>
        <n v="2430"/>
        <n v="2910"/>
        <n v="3210"/>
        <n v="3635"/>
        <n v="2475"/>
        <n v="3264"/>
        <n v="1836"/>
        <n v="3970"/>
        <n v="2400"/>
        <n v="3360"/>
        <n v="1700"/>
        <n v="3649"/>
        <n v="2990"/>
        <n v="3620"/>
      </sharedItems>
    </cacheField>
    <cacheField name="Area Z-score" numFmtId="2">
      <sharedItems containsSemiMixedTypes="0" containsString="0" containsNumber="1" minValue="-1.6145297379755099" maxValue="5.0962631877378399"/>
    </cacheField>
    <cacheField name="Bedrooms" numFmtId="0">
      <sharedItems containsSemiMixedTypes="0" containsString="0" containsNumber="1" containsInteger="1" minValue="1" maxValue="6"/>
    </cacheField>
    <cacheField name="Bathrooms" numFmtId="0">
      <sharedItems containsSemiMixedTypes="0" containsString="0" containsNumber="1" containsInteger="1" minValue="1" maxValue="4"/>
    </cacheField>
    <cacheField name="Stories" numFmtId="0">
      <sharedItems containsSemiMixedTypes="0" containsString="0" containsNumber="1" containsInteger="1" minValue="1" maxValue="4" count="4">
        <n v="3"/>
        <n v="4"/>
        <n v="2"/>
        <n v="1"/>
      </sharedItems>
    </cacheField>
    <cacheField name="Mainroad" numFmtId="0">
      <sharedItems containsSemiMixedTypes="0" containsString="0" containsNumber="1" containsInteger="1" minValue="0" maxValue="1" count="2">
        <n v="1"/>
        <n v="0"/>
      </sharedItems>
    </cacheField>
    <cacheField name="Guestroom" numFmtId="0">
      <sharedItems containsSemiMixedTypes="0" containsString="0" containsNumber="1" containsInteger="1" minValue="0" maxValue="1" count="2">
        <n v="0"/>
        <n v="1"/>
      </sharedItems>
    </cacheField>
    <cacheField name="Basement" numFmtId="0">
      <sharedItems containsSemiMixedTypes="0" containsString="0" containsNumber="1" containsInteger="1" minValue="0" maxValue="1" count="2">
        <n v="0"/>
        <n v="1"/>
      </sharedItems>
    </cacheField>
    <cacheField name="Hotwaterheating" numFmtId="0">
      <sharedItems containsSemiMixedTypes="0" containsString="0" containsNumber="1" containsInteger="1" minValue="0" maxValue="1" count="2">
        <n v="0"/>
        <n v="1"/>
      </sharedItems>
    </cacheField>
    <cacheField name="airconditioning" numFmtId="0">
      <sharedItems containsSemiMixedTypes="0" containsString="0" containsNumber="1" containsInteger="1" minValue="0" maxValue="1" count="2">
        <n v="1"/>
        <n v="0"/>
      </sharedItems>
    </cacheField>
    <cacheField name="Parking" numFmtId="0">
      <sharedItems containsSemiMixedTypes="0" containsString="0" containsNumber="1" containsInteger="1" minValue="0" maxValue="3" count="4">
        <n v="2"/>
        <n v="3"/>
        <n v="0"/>
        <n v="1"/>
      </sharedItems>
    </cacheField>
    <cacheField name="Prefarea" numFmtId="0">
      <sharedItems containsSemiMixedTypes="0" containsString="0" containsNumber="1" containsInteger="1" minValue="0" maxValue="1" count="2">
        <n v="1"/>
        <n v="0"/>
      </sharedItems>
    </cacheField>
    <cacheField name="Furnishingstatus" numFmtId="0">
      <sharedItems count="3">
        <s v="furnished"/>
        <s v="semi-furnished"/>
        <s v="unfurnished"/>
      </sharedItems>
    </cacheField>
  </cacheFields>
  <extLst>
    <ext xmlns:x14="http://schemas.microsoft.com/office/spreadsheetml/2009/9/main" uri="{725AE2AE-9491-48be-B2B4-4EB974FC3084}">
      <x14:pivotCacheDefinition pivotCacheId="15577405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246.398192245368" createdVersion="7" refreshedVersion="7" minRefreshableVersion="3" recordCount="6" xr:uid="{FBB1195B-39AC-4C48-B805-AD6462368688}">
  <cacheSource type="worksheet">
    <worksheetSource name="Featurestable"/>
  </cacheSource>
  <cacheFields count="3">
    <cacheField name="Factors" numFmtId="0">
      <sharedItems count="6">
        <s v="Mainroad"/>
        <s v="Guestroom"/>
        <s v="Basement"/>
        <s v="Hotwaterheating"/>
        <s v="Airconditioning"/>
        <s v="Prefarea"/>
      </sharedItems>
    </cacheField>
    <cacheField name="Average scale" numFmtId="0">
      <sharedItems containsSemiMixedTypes="0" containsString="0" containsNumber="1" minValue="4.5871559633027525E-2" maxValue="0.85871559633027528"/>
    </cacheField>
    <cacheField name="Average Price" numFmtId="164">
      <sharedItems containsSemiMixedTypes="0" containsString="0" containsNumber="1" minValue="4991777.329059829" maxValue="6013220.581395348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46.921547916667" backgroundQuery="1" createdVersion="7" refreshedVersion="7" minRefreshableVersion="3" recordCount="0" supportSubquery="1" supportAdvancedDrill="1" xr:uid="{32CEBA1E-A936-40BD-A4B6-EDA3FFA968E3}">
  <cacheSource type="external" connectionId="1"/>
  <cacheFields count="2">
    <cacheField name="[Table1].[Bathrooms].[Bathrooms]" caption="Bathrooms" numFmtId="0" hierarchy="5"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Table1].[Bathrooms].&amp;[1]"/>
            <x15:cachedUniqueName index="1" name="[Table1].[Bathrooms].&amp;[2]"/>
            <x15:cachedUniqueName index="2" name="[Table1].[Bathrooms].&amp;[3]"/>
            <x15:cachedUniqueName index="3" name="[Table1].[Bathrooms].&amp;[4]"/>
          </x15:cachedUniqueNames>
        </ext>
      </extLst>
    </cacheField>
    <cacheField name="[Measures].[Average of Price]" caption="Average of Price" numFmtId="0" hierarchy="18" level="32767"/>
  </cacheFields>
  <cacheHierarchies count="20">
    <cacheHierarchy uniqueName="[Table1].[Price]" caption="Price" attribute="1" defaultMemberUniqueName="[Table1].[Price].[All]" allUniqueName="[Table1].[Price].[All]" dimensionUniqueName="[Table1]" displayFolder="" count="2" memberValueDatatype="20" unbalanced="0"/>
    <cacheHierarchy uniqueName="[Table1].[Prices Z-score]" caption="Prices Z-score" attribute="1" defaultMemberUniqueName="[Table1].[Prices Z-score].[All]" allUniqueName="[Table1].[Prices Z-score].[All]" dimensionUniqueName="[Table1]" displayFolder="" count="2" memberValueDatatype="5" unbalanced="0"/>
    <cacheHierarchy uniqueName="[Table1].[Area (sq.ft.)]" caption="Area (sq.ft.)" attribute="1" defaultMemberUniqueName="[Table1].[Area (sq.ft.)].[All]" allUniqueName="[Table1].[Area (sq.ft.)].[All]" dimensionUniqueName="[Table1]" displayFolder="" count="2" memberValueDatatype="20" unbalanced="0"/>
    <cacheHierarchy uniqueName="[Table1].[Area Z-score]" caption="Area Z-score" attribute="1" defaultMemberUniqueName="[Table1].[Area Z-score].[All]" allUniqueName="[Table1].[Area Z-score].[All]" dimensionUniqueName="[Table1]" displayFolder="" count="2" memberValueDatatype="5" unbalanced="0"/>
    <cacheHierarchy uniqueName="[Table1].[Bedrooms]" caption="Bedrooms" attribute="1" defaultMemberUniqueName="[Table1].[Bedrooms].[All]" allUniqueName="[Table1].[Bedrooms].[All]" dimensionUniqueName="[Table1]" displayFolder="" count="2" memberValueDatatype="20" unbalanced="0"/>
    <cacheHierarchy uniqueName="[Table1].[Bathrooms]" caption="Bathrooms" attribute="1" defaultMemberUniqueName="[Table1].[Bathrooms].[All]" allUniqueName="[Table1].[Bathrooms].[All]" dimensionUniqueName="[Table1]" displayFolder="" count="2" memberValueDatatype="20" unbalanced="0">
      <fieldsUsage count="2">
        <fieldUsage x="-1"/>
        <fieldUsage x="0"/>
      </fieldsUsage>
    </cacheHierarchy>
    <cacheHierarchy uniqueName="[Table1].[Stories]" caption="Stories" attribute="1" defaultMemberUniqueName="[Table1].[Stories].[All]" allUniqueName="[Table1].[Stories].[All]" dimensionUniqueName="[Table1]" displayFolder="" count="2" memberValueDatatype="20" unbalanced="0"/>
    <cacheHierarchy uniqueName="[Table1].[Mainroad]" caption="Mainroad" attribute="1" defaultMemberUniqueName="[Table1].[Mainroad].[All]" allUniqueName="[Table1].[Mainroad].[All]" dimensionUniqueName="[Table1]" displayFolder="" count="2" memberValueDatatype="20" unbalanced="0"/>
    <cacheHierarchy uniqueName="[Table1].[Guestroom]" caption="Guestroom" attribute="1" defaultMemberUniqueName="[Table1].[Guestroom].[All]" allUniqueName="[Table1].[Guestroom].[All]" dimensionUniqueName="[Table1]" displayFolder="" count="2" memberValueDatatype="20" unbalanced="0"/>
    <cacheHierarchy uniqueName="[Table1].[Basement]" caption="Basement" attribute="1" defaultMemberUniqueName="[Table1].[Basement].[All]" allUniqueName="[Table1].[Basement].[All]" dimensionUniqueName="[Table1]" displayFolder="" count="2" memberValueDatatype="20" unbalanced="0"/>
    <cacheHierarchy uniqueName="[Table1].[Hotwaterheating]" caption="Hotwaterheating" attribute="1" defaultMemberUniqueName="[Table1].[Hotwaterheating].[All]" allUniqueName="[Table1].[Hotwaterheating].[All]" dimensionUniqueName="[Table1]" displayFolder="" count="2" memberValueDatatype="20" unbalanced="0"/>
    <cacheHierarchy uniqueName="[Table1].[airconditioning]" caption="airconditioning" attribute="1" defaultMemberUniqueName="[Table1].[airconditioning].[All]" allUniqueName="[Table1].[airconditioning].[All]" dimensionUniqueName="[Table1]" displayFolder="" count="2" memberValueDatatype="20" unbalanced="0"/>
    <cacheHierarchy uniqueName="[Table1].[Parking]" caption="Parking" attribute="1" defaultMemberUniqueName="[Table1].[Parking].[All]" allUniqueName="[Table1].[Parking].[All]" dimensionUniqueName="[Table1]" displayFolder="" count="2" memberValueDatatype="20" unbalanced="0"/>
    <cacheHierarchy uniqueName="[Table1].[Prefarea]" caption="Prefarea" attribute="1" defaultMemberUniqueName="[Table1].[Prefarea].[All]" allUniqueName="[Table1].[Prefarea].[All]" dimensionUniqueName="[Table1]" displayFolder="" count="2" memberValueDatatype="20" unbalanced="0"/>
    <cacheHierarchy uniqueName="[Table1].[Furnishingstatus]" caption="Furnishingstatus" attribute="1" defaultMemberUniqueName="[Table1].[Furnishingstatus].[All]" allUniqueName="[Table1].[Furnishingstatus].[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ice]" caption="Sum of Price" measure="1" displayFolder="" measureGroup="Table1"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Bathrooms]" caption="Sum of Bathrooms"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48.87648900463" backgroundQuery="1" createdVersion="7" refreshedVersion="7" minRefreshableVersion="3" recordCount="0" supportSubquery="1" supportAdvancedDrill="1" xr:uid="{8D4AFA85-B7AA-44F6-BF45-C7982469F6DB}">
  <cacheSource type="external" connectionId="1"/>
  <cacheFields count="2">
    <cacheField name="[Measures].[Average of Price]" caption="Average of Price" numFmtId="0" hierarchy="18" level="32767"/>
    <cacheField name="[Table1].[Bedrooms].[Bedrooms]" caption="Bedrooms" numFmtId="0" hierarchy="4" level="1">
      <sharedItems containsSemiMixedTypes="0" containsString="0" containsNumber="1" containsInteger="1" minValue="1" maxValue="6" count="6">
        <n v="1"/>
        <n v="2"/>
        <n v="3"/>
        <n v="4"/>
        <n v="5"/>
        <n v="6"/>
      </sharedItems>
      <extLst>
        <ext xmlns:x15="http://schemas.microsoft.com/office/spreadsheetml/2010/11/main" uri="{4F2E5C28-24EA-4eb8-9CBF-B6C8F9C3D259}">
          <x15:cachedUniqueNames>
            <x15:cachedUniqueName index="0" name="[Table1].[Bedrooms].&amp;[1]"/>
            <x15:cachedUniqueName index="1" name="[Table1].[Bedrooms].&amp;[2]"/>
            <x15:cachedUniqueName index="2" name="[Table1].[Bedrooms].&amp;[3]"/>
            <x15:cachedUniqueName index="3" name="[Table1].[Bedrooms].&amp;[4]"/>
            <x15:cachedUniqueName index="4" name="[Table1].[Bedrooms].&amp;[5]"/>
            <x15:cachedUniqueName index="5" name="[Table1].[Bedrooms].&amp;[6]"/>
          </x15:cachedUniqueNames>
        </ext>
      </extLst>
    </cacheField>
  </cacheFields>
  <cacheHierarchies count="20">
    <cacheHierarchy uniqueName="[Table1].[Price]" caption="Price" attribute="1" defaultMemberUniqueName="[Table1].[Price].[All]" allUniqueName="[Table1].[Price].[All]" dimensionUniqueName="[Table1]" displayFolder="" count="2" memberValueDatatype="20" unbalanced="0"/>
    <cacheHierarchy uniqueName="[Table1].[Prices Z-score]" caption="Prices Z-score" attribute="1" defaultMemberUniqueName="[Table1].[Prices Z-score].[All]" allUniqueName="[Table1].[Prices Z-score].[All]" dimensionUniqueName="[Table1]" displayFolder="" count="2" memberValueDatatype="5" unbalanced="0"/>
    <cacheHierarchy uniqueName="[Table1].[Area (sq.ft.)]" caption="Area (sq.ft.)" attribute="1" defaultMemberUniqueName="[Table1].[Area (sq.ft.)].[All]" allUniqueName="[Table1].[Area (sq.ft.)].[All]" dimensionUniqueName="[Table1]" displayFolder="" count="2" memberValueDatatype="20" unbalanced="0"/>
    <cacheHierarchy uniqueName="[Table1].[Area Z-score]" caption="Area Z-score" attribute="1" defaultMemberUniqueName="[Table1].[Area Z-score].[All]" allUniqueName="[Table1].[Area Z-score].[All]" dimensionUniqueName="[Table1]" displayFolder="" count="2" memberValueDatatype="5" unbalanced="0"/>
    <cacheHierarchy uniqueName="[Table1].[Bedrooms]" caption="Bedrooms" attribute="1" defaultMemberUniqueName="[Table1].[Bedrooms].[All]" allUniqueName="[Table1].[Bedrooms].[All]" dimensionUniqueName="[Table1]" displayFolder="" count="2" memberValueDatatype="20" unbalanced="0">
      <fieldsUsage count="2">
        <fieldUsage x="-1"/>
        <fieldUsage x="1"/>
      </fieldsUsage>
    </cacheHierarchy>
    <cacheHierarchy uniqueName="[Table1].[Bathrooms]" caption="Bathrooms" attribute="1" defaultMemberUniqueName="[Table1].[Bathrooms].[All]" allUniqueName="[Table1].[Bathrooms].[All]" dimensionUniqueName="[Table1]" displayFolder="" count="2" memberValueDatatype="20" unbalanced="0"/>
    <cacheHierarchy uniqueName="[Table1].[Stories]" caption="Stories" attribute="1" defaultMemberUniqueName="[Table1].[Stories].[All]" allUniqueName="[Table1].[Stories].[All]" dimensionUniqueName="[Table1]" displayFolder="" count="2" memberValueDatatype="20" unbalanced="0"/>
    <cacheHierarchy uniqueName="[Table1].[Mainroad]" caption="Mainroad" attribute="1" defaultMemberUniqueName="[Table1].[Mainroad].[All]" allUniqueName="[Table1].[Mainroad].[All]" dimensionUniqueName="[Table1]" displayFolder="" count="2" memberValueDatatype="20" unbalanced="0"/>
    <cacheHierarchy uniqueName="[Table1].[Guestroom]" caption="Guestroom" attribute="1" defaultMemberUniqueName="[Table1].[Guestroom].[All]" allUniqueName="[Table1].[Guestroom].[All]" dimensionUniqueName="[Table1]" displayFolder="" count="2" memberValueDatatype="20" unbalanced="0"/>
    <cacheHierarchy uniqueName="[Table1].[Basement]" caption="Basement" attribute="1" defaultMemberUniqueName="[Table1].[Basement].[All]" allUniqueName="[Table1].[Basement].[All]" dimensionUniqueName="[Table1]" displayFolder="" count="2" memberValueDatatype="20" unbalanced="0"/>
    <cacheHierarchy uniqueName="[Table1].[Hotwaterheating]" caption="Hotwaterheating" attribute="1" defaultMemberUniqueName="[Table1].[Hotwaterheating].[All]" allUniqueName="[Table1].[Hotwaterheating].[All]" dimensionUniqueName="[Table1]" displayFolder="" count="2" memberValueDatatype="20" unbalanced="0"/>
    <cacheHierarchy uniqueName="[Table1].[airconditioning]" caption="airconditioning" attribute="1" defaultMemberUniqueName="[Table1].[airconditioning].[All]" allUniqueName="[Table1].[airconditioning].[All]" dimensionUniqueName="[Table1]" displayFolder="" count="2" memberValueDatatype="20" unbalanced="0"/>
    <cacheHierarchy uniqueName="[Table1].[Parking]" caption="Parking" attribute="1" defaultMemberUniqueName="[Table1].[Parking].[All]" allUniqueName="[Table1].[Parking].[All]" dimensionUniqueName="[Table1]" displayFolder="" count="2" memberValueDatatype="20" unbalanced="0"/>
    <cacheHierarchy uniqueName="[Table1].[Prefarea]" caption="Prefarea" attribute="1" defaultMemberUniqueName="[Table1].[Prefarea].[All]" allUniqueName="[Table1].[Prefarea].[All]" dimensionUniqueName="[Table1]" displayFolder="" count="2" memberValueDatatype="20" unbalanced="0"/>
    <cacheHierarchy uniqueName="[Table1].[Furnishingstatus]" caption="Furnishingstatus" attribute="1" defaultMemberUniqueName="[Table1].[Furnishingstatus].[All]" allUniqueName="[Table1].[Furnishingstatus].[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ice]" caption="Sum of Price" measure="1" displayFolder="" measureGroup="Table1"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Bathrooms]" caption="Sum of Bathrooms"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5">
  <r>
    <x v="0"/>
    <x v="0"/>
    <x v="0"/>
    <n v="1.0467262882352135"/>
    <n v="4"/>
    <n v="2"/>
    <x v="0"/>
    <x v="0"/>
    <x v="0"/>
    <x v="0"/>
    <x v="0"/>
    <x v="0"/>
    <x v="0"/>
    <x v="0"/>
    <x v="0"/>
  </r>
  <r>
    <x v="1"/>
    <x v="1"/>
    <x v="1"/>
    <n v="1.7570095257333962"/>
    <n v="4"/>
    <n v="4"/>
    <x v="1"/>
    <x v="0"/>
    <x v="0"/>
    <x v="0"/>
    <x v="0"/>
    <x v="0"/>
    <x v="1"/>
    <x v="1"/>
    <x v="0"/>
  </r>
  <r>
    <x v="1"/>
    <x v="1"/>
    <x v="2"/>
    <n v="2.2182324072257225"/>
    <n v="3"/>
    <n v="2"/>
    <x v="2"/>
    <x v="0"/>
    <x v="0"/>
    <x v="1"/>
    <x v="0"/>
    <x v="1"/>
    <x v="0"/>
    <x v="0"/>
    <x v="1"/>
  </r>
  <r>
    <x v="2"/>
    <x v="2"/>
    <x v="3"/>
    <n v="1.0836241187545996"/>
    <n v="4"/>
    <n v="2"/>
    <x v="2"/>
    <x v="0"/>
    <x v="0"/>
    <x v="1"/>
    <x v="0"/>
    <x v="0"/>
    <x v="1"/>
    <x v="0"/>
    <x v="0"/>
  </r>
  <r>
    <x v="3"/>
    <x v="3"/>
    <x v="0"/>
    <n v="1.0467262882352135"/>
    <n v="4"/>
    <n v="1"/>
    <x v="2"/>
    <x v="0"/>
    <x v="1"/>
    <x v="1"/>
    <x v="0"/>
    <x v="0"/>
    <x v="0"/>
    <x v="1"/>
    <x v="0"/>
  </r>
  <r>
    <x v="4"/>
    <x v="4"/>
    <x v="3"/>
    <n v="1.0836241187545996"/>
    <n v="3"/>
    <n v="3"/>
    <x v="3"/>
    <x v="0"/>
    <x v="0"/>
    <x v="1"/>
    <x v="0"/>
    <x v="0"/>
    <x v="0"/>
    <x v="0"/>
    <x v="1"/>
  </r>
  <r>
    <x v="5"/>
    <x v="5"/>
    <x v="4"/>
    <n v="1.581744830766312"/>
    <n v="4"/>
    <n v="3"/>
    <x v="1"/>
    <x v="0"/>
    <x v="0"/>
    <x v="0"/>
    <x v="0"/>
    <x v="0"/>
    <x v="0"/>
    <x v="0"/>
    <x v="1"/>
  </r>
  <r>
    <x v="5"/>
    <x v="5"/>
    <x v="5"/>
    <n v="5.0962631877378399"/>
    <n v="5"/>
    <n v="3"/>
    <x v="2"/>
    <x v="0"/>
    <x v="0"/>
    <x v="0"/>
    <x v="0"/>
    <x v="1"/>
    <x v="2"/>
    <x v="1"/>
    <x v="2"/>
  </r>
  <r>
    <x v="6"/>
    <x v="6"/>
    <x v="6"/>
    <n v="1.3603578476499953"/>
    <n v="4"/>
    <n v="1"/>
    <x v="2"/>
    <x v="0"/>
    <x v="1"/>
    <x v="1"/>
    <x v="0"/>
    <x v="0"/>
    <x v="0"/>
    <x v="0"/>
    <x v="0"/>
  </r>
  <r>
    <x v="7"/>
    <x v="7"/>
    <x v="7"/>
    <n v="0.27648407614302828"/>
    <n v="3"/>
    <n v="2"/>
    <x v="1"/>
    <x v="0"/>
    <x v="1"/>
    <x v="0"/>
    <x v="0"/>
    <x v="0"/>
    <x v="3"/>
    <x v="0"/>
    <x v="2"/>
  </r>
  <r>
    <x v="7"/>
    <x v="7"/>
    <x v="8"/>
    <n v="3.71259454326086"/>
    <n v="3"/>
    <n v="1"/>
    <x v="2"/>
    <x v="0"/>
    <x v="0"/>
    <x v="1"/>
    <x v="0"/>
    <x v="0"/>
    <x v="0"/>
    <x v="0"/>
    <x v="0"/>
  </r>
  <r>
    <x v="8"/>
    <x v="8"/>
    <x v="9"/>
    <n v="0.3917897965161099"/>
    <n v="4"/>
    <n v="3"/>
    <x v="2"/>
    <x v="0"/>
    <x v="1"/>
    <x v="1"/>
    <x v="1"/>
    <x v="1"/>
    <x v="0"/>
    <x v="1"/>
    <x v="1"/>
  </r>
  <r>
    <x v="9"/>
    <x v="9"/>
    <x v="10"/>
    <n v="0.64546238133688938"/>
    <n v="4"/>
    <n v="2"/>
    <x v="2"/>
    <x v="0"/>
    <x v="0"/>
    <x v="0"/>
    <x v="0"/>
    <x v="0"/>
    <x v="3"/>
    <x v="0"/>
    <x v="1"/>
  </r>
  <r>
    <x v="10"/>
    <x v="10"/>
    <x v="11"/>
    <n v="-0.76126740721470609"/>
    <n v="4"/>
    <n v="2"/>
    <x v="2"/>
    <x v="0"/>
    <x v="0"/>
    <x v="0"/>
    <x v="1"/>
    <x v="1"/>
    <x v="0"/>
    <x v="1"/>
    <x v="0"/>
  </r>
  <r>
    <x v="10"/>
    <x v="10"/>
    <x v="12"/>
    <n v="1.2219909832022975"/>
    <n v="3"/>
    <n v="2"/>
    <x v="2"/>
    <x v="0"/>
    <x v="0"/>
    <x v="0"/>
    <x v="0"/>
    <x v="1"/>
    <x v="2"/>
    <x v="0"/>
    <x v="1"/>
  </r>
  <r>
    <x v="11"/>
    <x v="11"/>
    <x v="9"/>
    <n v="0.3917897965161099"/>
    <n v="4"/>
    <n v="1"/>
    <x v="2"/>
    <x v="0"/>
    <x v="0"/>
    <x v="1"/>
    <x v="0"/>
    <x v="1"/>
    <x v="0"/>
    <x v="1"/>
    <x v="1"/>
  </r>
  <r>
    <x v="11"/>
    <x v="11"/>
    <x v="13"/>
    <n v="0.66852352541150573"/>
    <n v="4"/>
    <n v="2"/>
    <x v="2"/>
    <x v="0"/>
    <x v="1"/>
    <x v="1"/>
    <x v="0"/>
    <x v="0"/>
    <x v="3"/>
    <x v="0"/>
    <x v="2"/>
  </r>
  <r>
    <x v="12"/>
    <x v="12"/>
    <x v="14"/>
    <n v="1.5448470002469259"/>
    <n v="3"/>
    <n v="2"/>
    <x v="1"/>
    <x v="0"/>
    <x v="0"/>
    <x v="0"/>
    <x v="0"/>
    <x v="0"/>
    <x v="0"/>
    <x v="1"/>
    <x v="0"/>
  </r>
  <r>
    <x v="13"/>
    <x v="13"/>
    <x v="15"/>
    <n v="-0.25392223757314708"/>
    <n v="3"/>
    <n v="2"/>
    <x v="2"/>
    <x v="0"/>
    <x v="1"/>
    <x v="0"/>
    <x v="0"/>
    <x v="0"/>
    <x v="0"/>
    <x v="1"/>
    <x v="0"/>
  </r>
  <r>
    <x v="14"/>
    <x v="14"/>
    <x v="16"/>
    <n v="0.58550340674288703"/>
    <n v="3"/>
    <n v="2"/>
    <x v="2"/>
    <x v="0"/>
    <x v="0"/>
    <x v="0"/>
    <x v="0"/>
    <x v="0"/>
    <x v="3"/>
    <x v="0"/>
    <x v="1"/>
  </r>
  <r>
    <x v="15"/>
    <x v="15"/>
    <x v="17"/>
    <n v="-0.38306464439099847"/>
    <n v="3"/>
    <n v="1"/>
    <x v="2"/>
    <x v="0"/>
    <x v="0"/>
    <x v="1"/>
    <x v="1"/>
    <x v="1"/>
    <x v="0"/>
    <x v="1"/>
    <x v="1"/>
  </r>
  <r>
    <x v="16"/>
    <x v="16"/>
    <x v="18"/>
    <n v="0.92450222463974696"/>
    <n v="3"/>
    <n v="2"/>
    <x v="3"/>
    <x v="0"/>
    <x v="1"/>
    <x v="1"/>
    <x v="0"/>
    <x v="0"/>
    <x v="0"/>
    <x v="1"/>
    <x v="2"/>
  </r>
  <r>
    <x v="17"/>
    <x v="17"/>
    <x v="19"/>
    <n v="1.3372967035753791"/>
    <n v="3"/>
    <n v="1"/>
    <x v="3"/>
    <x v="0"/>
    <x v="1"/>
    <x v="1"/>
    <x v="0"/>
    <x v="0"/>
    <x v="3"/>
    <x v="1"/>
    <x v="0"/>
  </r>
  <r>
    <x v="17"/>
    <x v="17"/>
    <x v="20"/>
    <n v="-0.27237115283284014"/>
    <n v="3"/>
    <n v="2"/>
    <x v="2"/>
    <x v="0"/>
    <x v="1"/>
    <x v="1"/>
    <x v="0"/>
    <x v="0"/>
    <x v="3"/>
    <x v="1"/>
    <x v="0"/>
  </r>
  <r>
    <x v="18"/>
    <x v="18"/>
    <x v="21"/>
    <n v="1.6832138646946238"/>
    <n v="3"/>
    <n v="2"/>
    <x v="2"/>
    <x v="0"/>
    <x v="0"/>
    <x v="0"/>
    <x v="0"/>
    <x v="0"/>
    <x v="0"/>
    <x v="1"/>
    <x v="0"/>
  </r>
  <r>
    <x v="19"/>
    <x v="19"/>
    <x v="22"/>
    <n v="0.6408501525219662"/>
    <n v="4"/>
    <n v="2"/>
    <x v="2"/>
    <x v="0"/>
    <x v="1"/>
    <x v="1"/>
    <x v="0"/>
    <x v="0"/>
    <x v="0"/>
    <x v="0"/>
    <x v="0"/>
  </r>
  <r>
    <x v="20"/>
    <x v="20"/>
    <x v="9"/>
    <n v="0.3917897965161099"/>
    <n v="3"/>
    <n v="2"/>
    <x v="1"/>
    <x v="0"/>
    <x v="1"/>
    <x v="1"/>
    <x v="0"/>
    <x v="0"/>
    <x v="2"/>
    <x v="0"/>
    <x v="1"/>
  </r>
  <r>
    <x v="21"/>
    <x v="21"/>
    <x v="23"/>
    <n v="1.7178055808065484"/>
    <n v="3"/>
    <n v="1"/>
    <x v="3"/>
    <x v="0"/>
    <x v="0"/>
    <x v="0"/>
    <x v="0"/>
    <x v="1"/>
    <x v="3"/>
    <x v="1"/>
    <x v="1"/>
  </r>
  <r>
    <x v="21"/>
    <x v="21"/>
    <x v="24"/>
    <n v="1.2911744154261464"/>
    <n v="5"/>
    <n v="2"/>
    <x v="2"/>
    <x v="0"/>
    <x v="0"/>
    <x v="1"/>
    <x v="1"/>
    <x v="1"/>
    <x v="0"/>
    <x v="1"/>
    <x v="2"/>
  </r>
  <r>
    <x v="21"/>
    <x v="21"/>
    <x v="25"/>
    <n v="0.16117835576994669"/>
    <n v="4"/>
    <n v="2"/>
    <x v="2"/>
    <x v="0"/>
    <x v="0"/>
    <x v="1"/>
    <x v="0"/>
    <x v="0"/>
    <x v="3"/>
    <x v="0"/>
    <x v="1"/>
  </r>
  <r>
    <x v="21"/>
    <x v="21"/>
    <x v="26"/>
    <n v="1.0720935467172914"/>
    <n v="3"/>
    <n v="2"/>
    <x v="1"/>
    <x v="0"/>
    <x v="0"/>
    <x v="0"/>
    <x v="0"/>
    <x v="0"/>
    <x v="0"/>
    <x v="1"/>
    <x v="2"/>
  </r>
  <r>
    <x v="21"/>
    <x v="21"/>
    <x v="27"/>
    <n v="0.85301267800843628"/>
    <n v="3"/>
    <n v="1"/>
    <x v="1"/>
    <x v="0"/>
    <x v="0"/>
    <x v="0"/>
    <x v="0"/>
    <x v="0"/>
    <x v="0"/>
    <x v="1"/>
    <x v="1"/>
  </r>
  <r>
    <x v="22"/>
    <x v="22"/>
    <x v="28"/>
    <n v="-0.12477983075529568"/>
    <n v="4"/>
    <n v="2"/>
    <x v="2"/>
    <x v="0"/>
    <x v="0"/>
    <x v="0"/>
    <x v="0"/>
    <x v="0"/>
    <x v="3"/>
    <x v="0"/>
    <x v="0"/>
  </r>
  <r>
    <x v="23"/>
    <x v="23"/>
    <x v="29"/>
    <n v="0.37334088125641685"/>
    <n v="3"/>
    <n v="3"/>
    <x v="2"/>
    <x v="0"/>
    <x v="1"/>
    <x v="1"/>
    <x v="0"/>
    <x v="1"/>
    <x v="3"/>
    <x v="1"/>
    <x v="2"/>
  </r>
  <r>
    <x v="24"/>
    <x v="24"/>
    <x v="30"/>
    <n v="0.77921701696966406"/>
    <n v="5"/>
    <n v="1"/>
    <x v="2"/>
    <x v="0"/>
    <x v="1"/>
    <x v="1"/>
    <x v="0"/>
    <x v="0"/>
    <x v="3"/>
    <x v="1"/>
    <x v="0"/>
  </r>
  <r>
    <x v="25"/>
    <x v="25"/>
    <x v="27"/>
    <n v="0.85301267800843628"/>
    <n v="3"/>
    <n v="2"/>
    <x v="1"/>
    <x v="0"/>
    <x v="0"/>
    <x v="0"/>
    <x v="0"/>
    <x v="0"/>
    <x v="0"/>
    <x v="1"/>
    <x v="0"/>
  </r>
  <r>
    <x v="26"/>
    <x v="26"/>
    <x v="31"/>
    <n v="1.0753221068877377"/>
    <n v="3"/>
    <n v="2"/>
    <x v="0"/>
    <x v="0"/>
    <x v="0"/>
    <x v="0"/>
    <x v="1"/>
    <x v="1"/>
    <x v="3"/>
    <x v="0"/>
    <x v="0"/>
  </r>
  <r>
    <x v="27"/>
    <x v="27"/>
    <x v="32"/>
    <n v="1.7754584409930891"/>
    <n v="4"/>
    <n v="2"/>
    <x v="1"/>
    <x v="0"/>
    <x v="0"/>
    <x v="0"/>
    <x v="0"/>
    <x v="0"/>
    <x v="0"/>
    <x v="1"/>
    <x v="0"/>
  </r>
  <r>
    <x v="28"/>
    <x v="28"/>
    <x v="9"/>
    <n v="0.3917897965161099"/>
    <n v="3"/>
    <n v="1"/>
    <x v="1"/>
    <x v="0"/>
    <x v="1"/>
    <x v="0"/>
    <x v="0"/>
    <x v="0"/>
    <x v="0"/>
    <x v="1"/>
    <x v="2"/>
  </r>
  <r>
    <x v="29"/>
    <x v="29"/>
    <x v="9"/>
    <n v="0.3917897965161099"/>
    <n v="4"/>
    <n v="2"/>
    <x v="1"/>
    <x v="0"/>
    <x v="0"/>
    <x v="0"/>
    <x v="0"/>
    <x v="0"/>
    <x v="3"/>
    <x v="1"/>
    <x v="1"/>
  </r>
  <r>
    <x v="30"/>
    <x v="30"/>
    <x v="10"/>
    <n v="0.64546238133688938"/>
    <n v="3"/>
    <n v="1"/>
    <x v="2"/>
    <x v="0"/>
    <x v="0"/>
    <x v="1"/>
    <x v="0"/>
    <x v="0"/>
    <x v="2"/>
    <x v="0"/>
    <x v="0"/>
  </r>
  <r>
    <x v="31"/>
    <x v="31"/>
    <x v="33"/>
    <n v="0.5578300338533474"/>
    <n v="3"/>
    <n v="2"/>
    <x v="1"/>
    <x v="0"/>
    <x v="0"/>
    <x v="0"/>
    <x v="0"/>
    <x v="0"/>
    <x v="2"/>
    <x v="0"/>
    <x v="0"/>
  </r>
  <r>
    <x v="32"/>
    <x v="32"/>
    <x v="34"/>
    <n v="0.61317677963242656"/>
    <n v="3"/>
    <n v="2"/>
    <x v="1"/>
    <x v="0"/>
    <x v="0"/>
    <x v="0"/>
    <x v="0"/>
    <x v="0"/>
    <x v="0"/>
    <x v="1"/>
    <x v="2"/>
  </r>
  <r>
    <x v="32"/>
    <x v="32"/>
    <x v="9"/>
    <n v="0.3917897965161099"/>
    <n v="4"/>
    <n v="2"/>
    <x v="1"/>
    <x v="0"/>
    <x v="0"/>
    <x v="0"/>
    <x v="0"/>
    <x v="1"/>
    <x v="0"/>
    <x v="1"/>
    <x v="1"/>
  </r>
  <r>
    <x v="33"/>
    <x v="33"/>
    <x v="9"/>
    <n v="0.3917897965161099"/>
    <n v="4"/>
    <n v="2"/>
    <x v="1"/>
    <x v="0"/>
    <x v="0"/>
    <x v="0"/>
    <x v="0"/>
    <x v="0"/>
    <x v="3"/>
    <x v="1"/>
    <x v="0"/>
  </r>
  <r>
    <x v="33"/>
    <x v="33"/>
    <x v="9"/>
    <n v="0.3917897965161099"/>
    <n v="3"/>
    <n v="2"/>
    <x v="0"/>
    <x v="0"/>
    <x v="0"/>
    <x v="0"/>
    <x v="0"/>
    <x v="0"/>
    <x v="2"/>
    <x v="1"/>
    <x v="1"/>
  </r>
  <r>
    <x v="34"/>
    <x v="34"/>
    <x v="9"/>
    <n v="0.3917897965161099"/>
    <n v="3"/>
    <n v="2"/>
    <x v="1"/>
    <x v="0"/>
    <x v="0"/>
    <x v="0"/>
    <x v="0"/>
    <x v="0"/>
    <x v="3"/>
    <x v="1"/>
    <x v="0"/>
  </r>
  <r>
    <x v="35"/>
    <x v="35"/>
    <x v="13"/>
    <n v="0.66852352541150573"/>
    <n v="3"/>
    <n v="1"/>
    <x v="1"/>
    <x v="0"/>
    <x v="0"/>
    <x v="0"/>
    <x v="0"/>
    <x v="0"/>
    <x v="1"/>
    <x v="0"/>
    <x v="0"/>
  </r>
  <r>
    <x v="36"/>
    <x v="36"/>
    <x v="35"/>
    <n v="-0.39228910202084499"/>
    <n v="3"/>
    <n v="2"/>
    <x v="2"/>
    <x v="0"/>
    <x v="0"/>
    <x v="1"/>
    <x v="0"/>
    <x v="1"/>
    <x v="3"/>
    <x v="1"/>
    <x v="2"/>
  </r>
  <r>
    <x v="37"/>
    <x v="37"/>
    <x v="36"/>
    <n v="1.0559507458650599"/>
    <n v="3"/>
    <n v="2"/>
    <x v="3"/>
    <x v="0"/>
    <x v="1"/>
    <x v="1"/>
    <x v="0"/>
    <x v="0"/>
    <x v="2"/>
    <x v="0"/>
    <x v="1"/>
  </r>
  <r>
    <x v="37"/>
    <x v="37"/>
    <x v="36"/>
    <n v="1.0559507458650599"/>
    <n v="3"/>
    <n v="2"/>
    <x v="1"/>
    <x v="0"/>
    <x v="0"/>
    <x v="0"/>
    <x v="0"/>
    <x v="1"/>
    <x v="3"/>
    <x v="0"/>
    <x v="2"/>
  </r>
  <r>
    <x v="37"/>
    <x v="37"/>
    <x v="37"/>
    <n v="0.54168723300111599"/>
    <n v="3"/>
    <n v="1"/>
    <x v="1"/>
    <x v="0"/>
    <x v="0"/>
    <x v="0"/>
    <x v="0"/>
    <x v="0"/>
    <x v="3"/>
    <x v="1"/>
    <x v="2"/>
  </r>
  <r>
    <x v="38"/>
    <x v="38"/>
    <x v="9"/>
    <n v="0.3917897965161099"/>
    <n v="4"/>
    <n v="2"/>
    <x v="1"/>
    <x v="0"/>
    <x v="1"/>
    <x v="0"/>
    <x v="0"/>
    <x v="0"/>
    <x v="3"/>
    <x v="1"/>
    <x v="0"/>
  </r>
  <r>
    <x v="38"/>
    <x v="38"/>
    <x v="38"/>
    <n v="-2.4965275236754842E-4"/>
    <n v="3"/>
    <n v="2"/>
    <x v="1"/>
    <x v="0"/>
    <x v="0"/>
    <x v="0"/>
    <x v="0"/>
    <x v="0"/>
    <x v="0"/>
    <x v="1"/>
    <x v="1"/>
  </r>
  <r>
    <x v="38"/>
    <x v="38"/>
    <x v="9"/>
    <n v="0.3917897965161099"/>
    <n v="3"/>
    <n v="2"/>
    <x v="2"/>
    <x v="0"/>
    <x v="1"/>
    <x v="0"/>
    <x v="0"/>
    <x v="0"/>
    <x v="3"/>
    <x v="1"/>
    <x v="1"/>
  </r>
  <r>
    <x v="38"/>
    <x v="38"/>
    <x v="9"/>
    <n v="0.3917897965161099"/>
    <n v="3"/>
    <n v="1"/>
    <x v="2"/>
    <x v="0"/>
    <x v="0"/>
    <x v="0"/>
    <x v="0"/>
    <x v="0"/>
    <x v="3"/>
    <x v="1"/>
    <x v="2"/>
  </r>
  <r>
    <x v="39"/>
    <x v="39"/>
    <x v="39"/>
    <n v="2.9008422718343656"/>
    <n v="4"/>
    <n v="1"/>
    <x v="2"/>
    <x v="0"/>
    <x v="0"/>
    <x v="1"/>
    <x v="0"/>
    <x v="1"/>
    <x v="3"/>
    <x v="0"/>
    <x v="1"/>
  </r>
  <r>
    <x v="40"/>
    <x v="40"/>
    <x v="32"/>
    <n v="1.7754584409930891"/>
    <n v="4"/>
    <n v="2"/>
    <x v="1"/>
    <x v="0"/>
    <x v="1"/>
    <x v="0"/>
    <x v="0"/>
    <x v="0"/>
    <x v="3"/>
    <x v="0"/>
    <x v="0"/>
  </r>
  <r>
    <x v="41"/>
    <x v="41"/>
    <x v="40"/>
    <n v="1.1666442374232182"/>
    <n v="4"/>
    <n v="2"/>
    <x v="1"/>
    <x v="0"/>
    <x v="1"/>
    <x v="0"/>
    <x v="0"/>
    <x v="0"/>
    <x v="3"/>
    <x v="1"/>
    <x v="1"/>
  </r>
  <r>
    <x v="41"/>
    <x v="41"/>
    <x v="9"/>
    <n v="0.3917897965161099"/>
    <n v="3"/>
    <n v="2"/>
    <x v="1"/>
    <x v="0"/>
    <x v="1"/>
    <x v="0"/>
    <x v="0"/>
    <x v="0"/>
    <x v="3"/>
    <x v="1"/>
    <x v="0"/>
  </r>
  <r>
    <x v="42"/>
    <x v="42"/>
    <x v="9"/>
    <n v="0.3917897965161099"/>
    <n v="3"/>
    <n v="2"/>
    <x v="2"/>
    <x v="0"/>
    <x v="1"/>
    <x v="0"/>
    <x v="0"/>
    <x v="1"/>
    <x v="3"/>
    <x v="1"/>
    <x v="1"/>
  </r>
  <r>
    <x v="43"/>
    <x v="43"/>
    <x v="41"/>
    <n v="1.7201116952140101"/>
    <n v="2"/>
    <n v="1"/>
    <x v="3"/>
    <x v="0"/>
    <x v="0"/>
    <x v="0"/>
    <x v="0"/>
    <x v="0"/>
    <x v="3"/>
    <x v="1"/>
    <x v="1"/>
  </r>
  <r>
    <x v="43"/>
    <x v="43"/>
    <x v="42"/>
    <n v="0.50248328807426823"/>
    <n v="4"/>
    <n v="2"/>
    <x v="2"/>
    <x v="0"/>
    <x v="0"/>
    <x v="0"/>
    <x v="0"/>
    <x v="0"/>
    <x v="3"/>
    <x v="1"/>
    <x v="0"/>
  </r>
  <r>
    <x v="44"/>
    <x v="44"/>
    <x v="33"/>
    <n v="0.5578300338533474"/>
    <n v="4"/>
    <n v="2"/>
    <x v="0"/>
    <x v="0"/>
    <x v="0"/>
    <x v="0"/>
    <x v="0"/>
    <x v="0"/>
    <x v="0"/>
    <x v="0"/>
    <x v="0"/>
  </r>
  <r>
    <x v="45"/>
    <x v="45"/>
    <x v="43"/>
    <n v="2.7786182082388993"/>
    <n v="3"/>
    <n v="1"/>
    <x v="3"/>
    <x v="0"/>
    <x v="0"/>
    <x v="1"/>
    <x v="0"/>
    <x v="0"/>
    <x v="3"/>
    <x v="0"/>
    <x v="0"/>
  </r>
  <r>
    <x v="46"/>
    <x v="46"/>
    <x v="41"/>
    <n v="1.7201116952140101"/>
    <n v="3"/>
    <n v="2"/>
    <x v="2"/>
    <x v="0"/>
    <x v="0"/>
    <x v="1"/>
    <x v="0"/>
    <x v="0"/>
    <x v="3"/>
    <x v="1"/>
    <x v="0"/>
  </r>
  <r>
    <x v="46"/>
    <x v="46"/>
    <x v="8"/>
    <n v="3.71259454326086"/>
    <n v="2"/>
    <n v="1"/>
    <x v="3"/>
    <x v="0"/>
    <x v="0"/>
    <x v="1"/>
    <x v="1"/>
    <x v="1"/>
    <x v="3"/>
    <x v="1"/>
    <x v="0"/>
  </r>
  <r>
    <x v="47"/>
    <x v="47"/>
    <x v="44"/>
    <n v="1.1758686950530648"/>
    <n v="3"/>
    <n v="2"/>
    <x v="3"/>
    <x v="0"/>
    <x v="0"/>
    <x v="0"/>
    <x v="0"/>
    <x v="1"/>
    <x v="0"/>
    <x v="1"/>
    <x v="2"/>
  </r>
  <r>
    <x v="48"/>
    <x v="48"/>
    <x v="9"/>
    <n v="0.3917897965161099"/>
    <n v="3"/>
    <n v="1"/>
    <x v="3"/>
    <x v="0"/>
    <x v="0"/>
    <x v="0"/>
    <x v="0"/>
    <x v="0"/>
    <x v="3"/>
    <x v="1"/>
    <x v="0"/>
  </r>
  <r>
    <x v="49"/>
    <x v="49"/>
    <x v="45"/>
    <n v="3.2006371448043778"/>
    <n v="4"/>
    <n v="2"/>
    <x v="2"/>
    <x v="0"/>
    <x v="0"/>
    <x v="0"/>
    <x v="0"/>
    <x v="1"/>
    <x v="0"/>
    <x v="0"/>
    <x v="0"/>
  </r>
  <r>
    <x v="49"/>
    <x v="49"/>
    <x v="46"/>
    <n v="-0.53065596646854296"/>
    <n v="3"/>
    <n v="2"/>
    <x v="2"/>
    <x v="0"/>
    <x v="0"/>
    <x v="1"/>
    <x v="0"/>
    <x v="0"/>
    <x v="2"/>
    <x v="0"/>
    <x v="1"/>
  </r>
  <r>
    <x v="50"/>
    <x v="50"/>
    <x v="9"/>
    <n v="0.3917897965161099"/>
    <n v="4"/>
    <n v="2"/>
    <x v="1"/>
    <x v="0"/>
    <x v="0"/>
    <x v="0"/>
    <x v="0"/>
    <x v="0"/>
    <x v="2"/>
    <x v="1"/>
    <x v="2"/>
  </r>
  <r>
    <x v="51"/>
    <x v="51"/>
    <x v="47"/>
    <n v="-6.0208627346369982E-2"/>
    <n v="3"/>
    <n v="1"/>
    <x v="1"/>
    <x v="0"/>
    <x v="0"/>
    <x v="0"/>
    <x v="0"/>
    <x v="0"/>
    <x v="2"/>
    <x v="0"/>
    <x v="2"/>
  </r>
  <r>
    <x v="52"/>
    <x v="52"/>
    <x v="13"/>
    <n v="0.66852352541150573"/>
    <n v="2"/>
    <n v="2"/>
    <x v="1"/>
    <x v="0"/>
    <x v="0"/>
    <x v="1"/>
    <x v="0"/>
    <x v="1"/>
    <x v="2"/>
    <x v="0"/>
    <x v="0"/>
  </r>
  <r>
    <x v="53"/>
    <x v="53"/>
    <x v="48"/>
    <n v="-0.51220705120884991"/>
    <n v="3"/>
    <n v="1"/>
    <x v="2"/>
    <x v="0"/>
    <x v="0"/>
    <x v="1"/>
    <x v="1"/>
    <x v="1"/>
    <x v="3"/>
    <x v="1"/>
    <x v="0"/>
  </r>
  <r>
    <x v="53"/>
    <x v="53"/>
    <x v="49"/>
    <n v="-0.41073801728053805"/>
    <n v="4"/>
    <n v="2"/>
    <x v="2"/>
    <x v="0"/>
    <x v="0"/>
    <x v="0"/>
    <x v="1"/>
    <x v="1"/>
    <x v="2"/>
    <x v="1"/>
    <x v="1"/>
  </r>
  <r>
    <x v="53"/>
    <x v="53"/>
    <x v="16"/>
    <n v="0.58550340674288703"/>
    <n v="3"/>
    <n v="2"/>
    <x v="0"/>
    <x v="0"/>
    <x v="0"/>
    <x v="0"/>
    <x v="0"/>
    <x v="0"/>
    <x v="2"/>
    <x v="0"/>
    <x v="0"/>
  </r>
  <r>
    <x v="53"/>
    <x v="53"/>
    <x v="50"/>
    <n v="0.62240123726227314"/>
    <n v="3"/>
    <n v="2"/>
    <x v="0"/>
    <x v="0"/>
    <x v="0"/>
    <x v="0"/>
    <x v="0"/>
    <x v="0"/>
    <x v="2"/>
    <x v="0"/>
    <x v="0"/>
  </r>
  <r>
    <x v="53"/>
    <x v="53"/>
    <x v="51"/>
    <n v="0.25342293206841199"/>
    <n v="3"/>
    <n v="1"/>
    <x v="3"/>
    <x v="0"/>
    <x v="1"/>
    <x v="1"/>
    <x v="0"/>
    <x v="0"/>
    <x v="0"/>
    <x v="0"/>
    <x v="0"/>
  </r>
  <r>
    <x v="53"/>
    <x v="53"/>
    <x v="9"/>
    <n v="0.3917897965161099"/>
    <n v="3"/>
    <n v="2"/>
    <x v="0"/>
    <x v="0"/>
    <x v="1"/>
    <x v="0"/>
    <x v="0"/>
    <x v="0"/>
    <x v="2"/>
    <x v="1"/>
    <x v="0"/>
  </r>
  <r>
    <x v="54"/>
    <x v="54"/>
    <x v="9"/>
    <n v="0.3917897965161099"/>
    <n v="3"/>
    <n v="1"/>
    <x v="2"/>
    <x v="0"/>
    <x v="0"/>
    <x v="0"/>
    <x v="1"/>
    <x v="1"/>
    <x v="3"/>
    <x v="0"/>
    <x v="1"/>
  </r>
  <r>
    <x v="55"/>
    <x v="55"/>
    <x v="46"/>
    <n v="-0.53065596646854296"/>
    <n v="3"/>
    <n v="2"/>
    <x v="2"/>
    <x v="0"/>
    <x v="0"/>
    <x v="1"/>
    <x v="0"/>
    <x v="0"/>
    <x v="3"/>
    <x v="1"/>
    <x v="1"/>
  </r>
  <r>
    <x v="55"/>
    <x v="55"/>
    <x v="52"/>
    <n v="2.4672927632315789"/>
    <n v="3"/>
    <n v="2"/>
    <x v="3"/>
    <x v="0"/>
    <x v="0"/>
    <x v="1"/>
    <x v="0"/>
    <x v="0"/>
    <x v="3"/>
    <x v="0"/>
    <x v="0"/>
  </r>
  <r>
    <x v="56"/>
    <x v="56"/>
    <x v="9"/>
    <n v="0.3917897965161099"/>
    <n v="3"/>
    <n v="2"/>
    <x v="1"/>
    <x v="0"/>
    <x v="0"/>
    <x v="0"/>
    <x v="0"/>
    <x v="0"/>
    <x v="2"/>
    <x v="1"/>
    <x v="1"/>
  </r>
  <r>
    <x v="57"/>
    <x v="57"/>
    <x v="53"/>
    <n v="-0.64134945802670129"/>
    <n v="3"/>
    <n v="1"/>
    <x v="2"/>
    <x v="0"/>
    <x v="0"/>
    <x v="0"/>
    <x v="1"/>
    <x v="1"/>
    <x v="0"/>
    <x v="1"/>
    <x v="1"/>
  </r>
  <r>
    <x v="57"/>
    <x v="57"/>
    <x v="54"/>
    <n v="1.4295412798738443"/>
    <n v="3"/>
    <n v="2"/>
    <x v="0"/>
    <x v="0"/>
    <x v="0"/>
    <x v="0"/>
    <x v="0"/>
    <x v="0"/>
    <x v="2"/>
    <x v="1"/>
    <x v="0"/>
  </r>
  <r>
    <x v="57"/>
    <x v="57"/>
    <x v="55"/>
    <n v="0.70080912711596866"/>
    <n v="3"/>
    <n v="1"/>
    <x v="0"/>
    <x v="0"/>
    <x v="0"/>
    <x v="1"/>
    <x v="0"/>
    <x v="1"/>
    <x v="2"/>
    <x v="0"/>
    <x v="2"/>
  </r>
  <r>
    <x v="58"/>
    <x v="58"/>
    <x v="56"/>
    <n v="-0.54910488172823602"/>
    <n v="3"/>
    <n v="1"/>
    <x v="3"/>
    <x v="0"/>
    <x v="0"/>
    <x v="1"/>
    <x v="0"/>
    <x v="1"/>
    <x v="0"/>
    <x v="1"/>
    <x v="1"/>
  </r>
  <r>
    <x v="58"/>
    <x v="58"/>
    <x v="57"/>
    <n v="1.0421140594202902"/>
    <n v="3"/>
    <n v="1"/>
    <x v="3"/>
    <x v="0"/>
    <x v="1"/>
    <x v="1"/>
    <x v="0"/>
    <x v="0"/>
    <x v="0"/>
    <x v="0"/>
    <x v="2"/>
  </r>
  <r>
    <x v="59"/>
    <x v="59"/>
    <x v="4"/>
    <n v="1.581744830766312"/>
    <n v="5"/>
    <n v="3"/>
    <x v="2"/>
    <x v="0"/>
    <x v="0"/>
    <x v="0"/>
    <x v="0"/>
    <x v="1"/>
    <x v="0"/>
    <x v="1"/>
    <x v="0"/>
  </r>
  <r>
    <x v="59"/>
    <x v="59"/>
    <x v="58"/>
    <n v="-6.9433084976216516E-2"/>
    <n v="3"/>
    <n v="1"/>
    <x v="2"/>
    <x v="0"/>
    <x v="0"/>
    <x v="0"/>
    <x v="0"/>
    <x v="0"/>
    <x v="2"/>
    <x v="1"/>
    <x v="1"/>
  </r>
  <r>
    <x v="60"/>
    <x v="60"/>
    <x v="59"/>
    <n v="0.73770695763535477"/>
    <n v="2"/>
    <n v="1"/>
    <x v="3"/>
    <x v="0"/>
    <x v="1"/>
    <x v="1"/>
    <x v="0"/>
    <x v="1"/>
    <x v="0"/>
    <x v="0"/>
    <x v="0"/>
  </r>
  <r>
    <x v="61"/>
    <x v="61"/>
    <x v="60"/>
    <n v="-0.16167766127468181"/>
    <n v="3"/>
    <n v="2"/>
    <x v="1"/>
    <x v="0"/>
    <x v="1"/>
    <x v="0"/>
    <x v="0"/>
    <x v="0"/>
    <x v="2"/>
    <x v="1"/>
    <x v="0"/>
  </r>
  <r>
    <x v="62"/>
    <x v="62"/>
    <x v="61"/>
    <n v="0.94525725430690155"/>
    <n v="3"/>
    <n v="2"/>
    <x v="3"/>
    <x v="0"/>
    <x v="0"/>
    <x v="1"/>
    <x v="0"/>
    <x v="0"/>
    <x v="1"/>
    <x v="1"/>
    <x v="1"/>
  </r>
  <r>
    <x v="62"/>
    <x v="62"/>
    <x v="9"/>
    <n v="0.3917897965161099"/>
    <n v="4"/>
    <n v="2"/>
    <x v="1"/>
    <x v="0"/>
    <x v="0"/>
    <x v="0"/>
    <x v="0"/>
    <x v="1"/>
    <x v="3"/>
    <x v="1"/>
    <x v="1"/>
  </r>
  <r>
    <x v="62"/>
    <x v="62"/>
    <x v="62"/>
    <n v="-0.48453367831931027"/>
    <n v="3"/>
    <n v="2"/>
    <x v="0"/>
    <x v="0"/>
    <x v="0"/>
    <x v="0"/>
    <x v="0"/>
    <x v="0"/>
    <x v="0"/>
    <x v="1"/>
    <x v="1"/>
  </r>
  <r>
    <x v="62"/>
    <x v="62"/>
    <x v="32"/>
    <n v="1.7754584409930891"/>
    <n v="3"/>
    <n v="1"/>
    <x v="3"/>
    <x v="0"/>
    <x v="0"/>
    <x v="1"/>
    <x v="0"/>
    <x v="1"/>
    <x v="3"/>
    <x v="0"/>
    <x v="0"/>
  </r>
  <r>
    <x v="62"/>
    <x v="62"/>
    <x v="63"/>
    <n v="0.57627894911304045"/>
    <n v="3"/>
    <n v="1"/>
    <x v="3"/>
    <x v="0"/>
    <x v="1"/>
    <x v="1"/>
    <x v="0"/>
    <x v="0"/>
    <x v="3"/>
    <x v="0"/>
    <x v="1"/>
  </r>
  <r>
    <x v="63"/>
    <x v="63"/>
    <x v="13"/>
    <n v="0.66852352541150573"/>
    <n v="3"/>
    <n v="2"/>
    <x v="0"/>
    <x v="0"/>
    <x v="0"/>
    <x v="0"/>
    <x v="0"/>
    <x v="0"/>
    <x v="2"/>
    <x v="0"/>
    <x v="2"/>
  </r>
  <r>
    <x v="64"/>
    <x v="64"/>
    <x v="9"/>
    <n v="0.3917897965161099"/>
    <n v="4"/>
    <n v="1"/>
    <x v="0"/>
    <x v="0"/>
    <x v="1"/>
    <x v="1"/>
    <x v="0"/>
    <x v="1"/>
    <x v="2"/>
    <x v="0"/>
    <x v="2"/>
  </r>
  <r>
    <x v="65"/>
    <x v="65"/>
    <x v="13"/>
    <n v="0.66852352541150573"/>
    <n v="3"/>
    <n v="2"/>
    <x v="3"/>
    <x v="0"/>
    <x v="0"/>
    <x v="1"/>
    <x v="0"/>
    <x v="0"/>
    <x v="2"/>
    <x v="0"/>
    <x v="2"/>
  </r>
  <r>
    <x v="65"/>
    <x v="65"/>
    <x v="25"/>
    <n v="0.16117835576994669"/>
    <n v="3"/>
    <n v="1"/>
    <x v="0"/>
    <x v="0"/>
    <x v="0"/>
    <x v="0"/>
    <x v="0"/>
    <x v="1"/>
    <x v="3"/>
    <x v="0"/>
    <x v="2"/>
  </r>
  <r>
    <x v="66"/>
    <x v="66"/>
    <x v="25"/>
    <n v="0.16117835576994669"/>
    <n v="3"/>
    <n v="2"/>
    <x v="1"/>
    <x v="0"/>
    <x v="1"/>
    <x v="0"/>
    <x v="0"/>
    <x v="0"/>
    <x v="3"/>
    <x v="1"/>
    <x v="1"/>
  </r>
  <r>
    <x v="66"/>
    <x v="66"/>
    <x v="64"/>
    <n v="0.5532178050384241"/>
    <n v="3"/>
    <n v="2"/>
    <x v="0"/>
    <x v="0"/>
    <x v="1"/>
    <x v="0"/>
    <x v="0"/>
    <x v="0"/>
    <x v="2"/>
    <x v="1"/>
    <x v="0"/>
  </r>
  <r>
    <x v="66"/>
    <x v="66"/>
    <x v="25"/>
    <n v="0.16117835576994669"/>
    <n v="3"/>
    <n v="2"/>
    <x v="3"/>
    <x v="0"/>
    <x v="1"/>
    <x v="1"/>
    <x v="0"/>
    <x v="1"/>
    <x v="0"/>
    <x v="0"/>
    <x v="0"/>
  </r>
  <r>
    <x v="67"/>
    <x v="67"/>
    <x v="65"/>
    <n v="-0.30004452572237972"/>
    <n v="3"/>
    <n v="1"/>
    <x v="1"/>
    <x v="0"/>
    <x v="0"/>
    <x v="0"/>
    <x v="0"/>
    <x v="0"/>
    <x v="2"/>
    <x v="1"/>
    <x v="2"/>
  </r>
  <r>
    <x v="67"/>
    <x v="67"/>
    <x v="66"/>
    <n v="0.13811721169533037"/>
    <n v="4"/>
    <n v="2"/>
    <x v="3"/>
    <x v="0"/>
    <x v="0"/>
    <x v="1"/>
    <x v="0"/>
    <x v="0"/>
    <x v="2"/>
    <x v="0"/>
    <x v="1"/>
  </r>
  <r>
    <x v="68"/>
    <x v="68"/>
    <x v="16"/>
    <n v="0.58550340674288703"/>
    <n v="3"/>
    <n v="1"/>
    <x v="0"/>
    <x v="0"/>
    <x v="0"/>
    <x v="1"/>
    <x v="0"/>
    <x v="1"/>
    <x v="2"/>
    <x v="0"/>
    <x v="2"/>
  </r>
  <r>
    <x v="69"/>
    <x v="69"/>
    <x v="67"/>
    <n v="-0.88118535640271101"/>
    <n v="4"/>
    <n v="1"/>
    <x v="0"/>
    <x v="0"/>
    <x v="0"/>
    <x v="0"/>
    <x v="0"/>
    <x v="1"/>
    <x v="3"/>
    <x v="1"/>
    <x v="1"/>
  </r>
  <r>
    <x v="70"/>
    <x v="70"/>
    <x v="68"/>
    <n v="0.67544186863389066"/>
    <n v="4"/>
    <n v="2"/>
    <x v="2"/>
    <x v="0"/>
    <x v="1"/>
    <x v="0"/>
    <x v="1"/>
    <x v="1"/>
    <x v="3"/>
    <x v="1"/>
    <x v="1"/>
  </r>
  <r>
    <x v="70"/>
    <x v="70"/>
    <x v="13"/>
    <n v="0.66852352541150573"/>
    <n v="3"/>
    <n v="1"/>
    <x v="3"/>
    <x v="0"/>
    <x v="1"/>
    <x v="1"/>
    <x v="0"/>
    <x v="1"/>
    <x v="0"/>
    <x v="0"/>
    <x v="1"/>
  </r>
  <r>
    <x v="70"/>
    <x v="70"/>
    <x v="69"/>
    <n v="1.4858104714159082"/>
    <n v="3"/>
    <n v="1"/>
    <x v="0"/>
    <x v="0"/>
    <x v="0"/>
    <x v="0"/>
    <x v="0"/>
    <x v="0"/>
    <x v="0"/>
    <x v="1"/>
    <x v="2"/>
  </r>
  <r>
    <x v="71"/>
    <x v="71"/>
    <x v="35"/>
    <n v="-0.39228910202084499"/>
    <n v="6"/>
    <n v="2"/>
    <x v="2"/>
    <x v="0"/>
    <x v="0"/>
    <x v="0"/>
    <x v="0"/>
    <x v="1"/>
    <x v="2"/>
    <x v="1"/>
    <x v="0"/>
  </r>
  <r>
    <x v="71"/>
    <x v="71"/>
    <x v="70"/>
    <n v="2.0614166275183314"/>
    <n v="3"/>
    <n v="1"/>
    <x v="3"/>
    <x v="0"/>
    <x v="0"/>
    <x v="1"/>
    <x v="0"/>
    <x v="1"/>
    <x v="0"/>
    <x v="0"/>
    <x v="0"/>
  </r>
  <r>
    <x v="72"/>
    <x v="72"/>
    <x v="71"/>
    <n v="0.760768101709971"/>
    <n v="2"/>
    <n v="1"/>
    <x v="3"/>
    <x v="0"/>
    <x v="1"/>
    <x v="1"/>
    <x v="0"/>
    <x v="1"/>
    <x v="0"/>
    <x v="1"/>
    <x v="0"/>
  </r>
  <r>
    <x v="72"/>
    <x v="72"/>
    <x v="72"/>
    <n v="1.3142355595007627"/>
    <n v="3"/>
    <n v="1"/>
    <x v="3"/>
    <x v="0"/>
    <x v="1"/>
    <x v="1"/>
    <x v="0"/>
    <x v="0"/>
    <x v="0"/>
    <x v="0"/>
    <x v="1"/>
  </r>
  <r>
    <x v="72"/>
    <x v="72"/>
    <x v="73"/>
    <n v="0.80689038985920369"/>
    <n v="3"/>
    <n v="2"/>
    <x v="3"/>
    <x v="0"/>
    <x v="1"/>
    <x v="1"/>
    <x v="0"/>
    <x v="1"/>
    <x v="2"/>
    <x v="0"/>
    <x v="2"/>
  </r>
  <r>
    <x v="73"/>
    <x v="73"/>
    <x v="74"/>
    <n v="-0.66902283091624082"/>
    <n v="4"/>
    <n v="1"/>
    <x v="2"/>
    <x v="0"/>
    <x v="1"/>
    <x v="0"/>
    <x v="0"/>
    <x v="0"/>
    <x v="2"/>
    <x v="1"/>
    <x v="0"/>
  </r>
  <r>
    <x v="73"/>
    <x v="73"/>
    <x v="16"/>
    <n v="0.58550340674288703"/>
    <n v="3"/>
    <n v="1"/>
    <x v="3"/>
    <x v="0"/>
    <x v="0"/>
    <x v="1"/>
    <x v="0"/>
    <x v="0"/>
    <x v="2"/>
    <x v="0"/>
    <x v="0"/>
  </r>
  <r>
    <x v="73"/>
    <x v="73"/>
    <x v="75"/>
    <n v="0.86223713563828286"/>
    <n v="3"/>
    <n v="1"/>
    <x v="3"/>
    <x v="0"/>
    <x v="0"/>
    <x v="1"/>
    <x v="0"/>
    <x v="0"/>
    <x v="0"/>
    <x v="0"/>
    <x v="1"/>
  </r>
  <r>
    <x v="73"/>
    <x v="73"/>
    <x v="22"/>
    <n v="0.6408501525219662"/>
    <n v="3"/>
    <n v="1"/>
    <x v="3"/>
    <x v="0"/>
    <x v="1"/>
    <x v="1"/>
    <x v="0"/>
    <x v="1"/>
    <x v="0"/>
    <x v="0"/>
    <x v="0"/>
  </r>
  <r>
    <x v="73"/>
    <x v="73"/>
    <x v="76"/>
    <n v="0.95955516363316373"/>
    <n v="3"/>
    <n v="1"/>
    <x v="2"/>
    <x v="0"/>
    <x v="1"/>
    <x v="1"/>
    <x v="0"/>
    <x v="0"/>
    <x v="2"/>
    <x v="0"/>
    <x v="1"/>
  </r>
  <r>
    <x v="73"/>
    <x v="73"/>
    <x v="77"/>
    <n v="0.50894040841516086"/>
    <n v="4"/>
    <n v="2"/>
    <x v="3"/>
    <x v="0"/>
    <x v="0"/>
    <x v="1"/>
    <x v="0"/>
    <x v="1"/>
    <x v="3"/>
    <x v="0"/>
    <x v="1"/>
  </r>
  <r>
    <x v="73"/>
    <x v="73"/>
    <x v="78"/>
    <n v="1.0006040000859808"/>
    <n v="4"/>
    <n v="2"/>
    <x v="2"/>
    <x v="0"/>
    <x v="0"/>
    <x v="0"/>
    <x v="0"/>
    <x v="1"/>
    <x v="2"/>
    <x v="1"/>
    <x v="0"/>
  </r>
  <r>
    <x v="73"/>
    <x v="73"/>
    <x v="79"/>
    <n v="0.63393180929958126"/>
    <n v="3"/>
    <n v="2"/>
    <x v="1"/>
    <x v="0"/>
    <x v="0"/>
    <x v="0"/>
    <x v="0"/>
    <x v="1"/>
    <x v="3"/>
    <x v="1"/>
    <x v="0"/>
  </r>
  <r>
    <x v="74"/>
    <x v="74"/>
    <x v="80"/>
    <n v="4.8195294588424442"/>
    <n v="3"/>
    <n v="1"/>
    <x v="3"/>
    <x v="0"/>
    <x v="0"/>
    <x v="0"/>
    <x v="0"/>
    <x v="0"/>
    <x v="0"/>
    <x v="1"/>
    <x v="1"/>
  </r>
  <r>
    <x v="75"/>
    <x v="75"/>
    <x v="81"/>
    <n v="0.9268083390472085"/>
    <n v="3"/>
    <n v="1"/>
    <x v="3"/>
    <x v="0"/>
    <x v="0"/>
    <x v="1"/>
    <x v="0"/>
    <x v="1"/>
    <x v="0"/>
    <x v="0"/>
    <x v="2"/>
  </r>
  <r>
    <x v="75"/>
    <x v="75"/>
    <x v="50"/>
    <n v="0.62240123726227314"/>
    <n v="3"/>
    <n v="2"/>
    <x v="0"/>
    <x v="0"/>
    <x v="0"/>
    <x v="0"/>
    <x v="0"/>
    <x v="0"/>
    <x v="2"/>
    <x v="1"/>
    <x v="2"/>
  </r>
  <r>
    <x v="76"/>
    <x v="76"/>
    <x v="25"/>
    <n v="0.16117835576994669"/>
    <n v="3"/>
    <n v="1"/>
    <x v="0"/>
    <x v="0"/>
    <x v="1"/>
    <x v="0"/>
    <x v="0"/>
    <x v="0"/>
    <x v="3"/>
    <x v="1"/>
    <x v="0"/>
  </r>
  <r>
    <x v="76"/>
    <x v="76"/>
    <x v="82"/>
    <n v="2.9100667294642122"/>
    <n v="3"/>
    <n v="1"/>
    <x v="0"/>
    <x v="0"/>
    <x v="0"/>
    <x v="0"/>
    <x v="0"/>
    <x v="1"/>
    <x v="0"/>
    <x v="0"/>
    <x v="1"/>
  </r>
  <r>
    <x v="77"/>
    <x v="77"/>
    <x v="60"/>
    <n v="-0.16167766127468181"/>
    <n v="3"/>
    <n v="1"/>
    <x v="3"/>
    <x v="0"/>
    <x v="1"/>
    <x v="1"/>
    <x v="0"/>
    <x v="1"/>
    <x v="2"/>
    <x v="1"/>
    <x v="2"/>
  </r>
  <r>
    <x v="78"/>
    <x v="78"/>
    <x v="83"/>
    <n v="0.31245946089942978"/>
    <n v="4"/>
    <n v="1"/>
    <x v="1"/>
    <x v="0"/>
    <x v="1"/>
    <x v="0"/>
    <x v="0"/>
    <x v="1"/>
    <x v="2"/>
    <x v="1"/>
    <x v="1"/>
  </r>
  <r>
    <x v="78"/>
    <x v="78"/>
    <x v="84"/>
    <n v="2.2811491322248773E-2"/>
    <n v="3"/>
    <n v="1"/>
    <x v="0"/>
    <x v="0"/>
    <x v="0"/>
    <x v="0"/>
    <x v="0"/>
    <x v="0"/>
    <x v="2"/>
    <x v="1"/>
    <x v="1"/>
  </r>
  <r>
    <x v="78"/>
    <x v="78"/>
    <x v="60"/>
    <n v="-0.16167766127468181"/>
    <n v="3"/>
    <n v="1"/>
    <x v="0"/>
    <x v="0"/>
    <x v="0"/>
    <x v="0"/>
    <x v="0"/>
    <x v="0"/>
    <x v="2"/>
    <x v="1"/>
    <x v="2"/>
  </r>
  <r>
    <x v="79"/>
    <x v="79"/>
    <x v="27"/>
    <n v="0.85301267800843628"/>
    <n v="3"/>
    <n v="1"/>
    <x v="3"/>
    <x v="0"/>
    <x v="0"/>
    <x v="1"/>
    <x v="0"/>
    <x v="1"/>
    <x v="0"/>
    <x v="0"/>
    <x v="1"/>
  </r>
  <r>
    <x v="80"/>
    <x v="80"/>
    <x v="9"/>
    <n v="0.3917897965161099"/>
    <n v="3"/>
    <n v="2"/>
    <x v="1"/>
    <x v="0"/>
    <x v="0"/>
    <x v="0"/>
    <x v="0"/>
    <x v="0"/>
    <x v="2"/>
    <x v="1"/>
    <x v="2"/>
  </r>
  <r>
    <x v="81"/>
    <x v="81"/>
    <x v="85"/>
    <n v="0.11505606762071406"/>
    <n v="4"/>
    <n v="2"/>
    <x v="2"/>
    <x v="0"/>
    <x v="0"/>
    <x v="0"/>
    <x v="0"/>
    <x v="0"/>
    <x v="0"/>
    <x v="1"/>
    <x v="2"/>
  </r>
  <r>
    <x v="81"/>
    <x v="81"/>
    <x v="86"/>
    <n v="-0.23547332231345403"/>
    <n v="4"/>
    <n v="1"/>
    <x v="2"/>
    <x v="0"/>
    <x v="0"/>
    <x v="0"/>
    <x v="0"/>
    <x v="1"/>
    <x v="3"/>
    <x v="1"/>
    <x v="1"/>
  </r>
  <r>
    <x v="81"/>
    <x v="81"/>
    <x v="58"/>
    <n v="-6.9433084976216516E-2"/>
    <n v="3"/>
    <n v="1"/>
    <x v="0"/>
    <x v="0"/>
    <x v="0"/>
    <x v="0"/>
    <x v="0"/>
    <x v="0"/>
    <x v="2"/>
    <x v="1"/>
    <x v="1"/>
  </r>
  <r>
    <x v="81"/>
    <x v="81"/>
    <x v="33"/>
    <n v="0.5578300338533474"/>
    <n v="3"/>
    <n v="1"/>
    <x v="3"/>
    <x v="0"/>
    <x v="1"/>
    <x v="1"/>
    <x v="0"/>
    <x v="0"/>
    <x v="0"/>
    <x v="0"/>
    <x v="0"/>
  </r>
  <r>
    <x v="81"/>
    <x v="81"/>
    <x v="87"/>
    <n v="0.29954522021764463"/>
    <n v="3"/>
    <n v="2"/>
    <x v="1"/>
    <x v="0"/>
    <x v="0"/>
    <x v="0"/>
    <x v="0"/>
    <x v="0"/>
    <x v="2"/>
    <x v="1"/>
    <x v="2"/>
  </r>
  <r>
    <x v="82"/>
    <x v="82"/>
    <x v="88"/>
    <n v="0.69619689830104536"/>
    <n v="4"/>
    <n v="2"/>
    <x v="2"/>
    <x v="0"/>
    <x v="1"/>
    <x v="1"/>
    <x v="0"/>
    <x v="1"/>
    <x v="3"/>
    <x v="0"/>
    <x v="1"/>
  </r>
  <r>
    <x v="83"/>
    <x v="83"/>
    <x v="52"/>
    <n v="2.4672927632315789"/>
    <n v="4"/>
    <n v="2"/>
    <x v="2"/>
    <x v="0"/>
    <x v="0"/>
    <x v="0"/>
    <x v="0"/>
    <x v="1"/>
    <x v="3"/>
    <x v="1"/>
    <x v="1"/>
  </r>
  <r>
    <x v="83"/>
    <x v="83"/>
    <x v="60"/>
    <n v="-0.16167766127468181"/>
    <n v="5"/>
    <n v="2"/>
    <x v="0"/>
    <x v="1"/>
    <x v="0"/>
    <x v="1"/>
    <x v="1"/>
    <x v="1"/>
    <x v="2"/>
    <x v="1"/>
    <x v="2"/>
  </r>
  <r>
    <x v="83"/>
    <x v="83"/>
    <x v="89"/>
    <n v="-0.20779994942391444"/>
    <n v="4"/>
    <n v="1"/>
    <x v="2"/>
    <x v="0"/>
    <x v="1"/>
    <x v="1"/>
    <x v="0"/>
    <x v="0"/>
    <x v="3"/>
    <x v="1"/>
    <x v="0"/>
  </r>
  <r>
    <x v="83"/>
    <x v="83"/>
    <x v="58"/>
    <n v="-6.9433084976216516E-2"/>
    <n v="3"/>
    <n v="1"/>
    <x v="1"/>
    <x v="0"/>
    <x v="0"/>
    <x v="0"/>
    <x v="0"/>
    <x v="1"/>
    <x v="2"/>
    <x v="1"/>
    <x v="0"/>
  </r>
  <r>
    <x v="83"/>
    <x v="83"/>
    <x v="52"/>
    <n v="2.4672927632315789"/>
    <n v="2"/>
    <n v="1"/>
    <x v="3"/>
    <x v="0"/>
    <x v="0"/>
    <x v="0"/>
    <x v="0"/>
    <x v="1"/>
    <x v="3"/>
    <x v="1"/>
    <x v="1"/>
  </r>
  <r>
    <x v="83"/>
    <x v="83"/>
    <x v="25"/>
    <n v="0.16117835576994669"/>
    <n v="3"/>
    <n v="2"/>
    <x v="2"/>
    <x v="0"/>
    <x v="0"/>
    <x v="0"/>
    <x v="0"/>
    <x v="1"/>
    <x v="3"/>
    <x v="1"/>
    <x v="1"/>
  </r>
  <r>
    <x v="83"/>
    <x v="83"/>
    <x v="33"/>
    <n v="0.5578300338533474"/>
    <n v="3"/>
    <n v="1"/>
    <x v="0"/>
    <x v="0"/>
    <x v="0"/>
    <x v="0"/>
    <x v="0"/>
    <x v="1"/>
    <x v="2"/>
    <x v="0"/>
    <x v="1"/>
  </r>
  <r>
    <x v="83"/>
    <x v="83"/>
    <x v="13"/>
    <n v="0.66852352541150573"/>
    <n v="4"/>
    <n v="2"/>
    <x v="3"/>
    <x v="0"/>
    <x v="0"/>
    <x v="1"/>
    <x v="0"/>
    <x v="1"/>
    <x v="2"/>
    <x v="0"/>
    <x v="1"/>
  </r>
  <r>
    <x v="83"/>
    <x v="83"/>
    <x v="90"/>
    <n v="-6.7067730932601185E-3"/>
    <n v="3"/>
    <n v="1"/>
    <x v="2"/>
    <x v="0"/>
    <x v="1"/>
    <x v="1"/>
    <x v="0"/>
    <x v="0"/>
    <x v="2"/>
    <x v="0"/>
    <x v="2"/>
  </r>
  <r>
    <x v="84"/>
    <x v="84"/>
    <x v="91"/>
    <n v="-0.34616681387161236"/>
    <n v="4"/>
    <n v="1"/>
    <x v="2"/>
    <x v="0"/>
    <x v="0"/>
    <x v="0"/>
    <x v="0"/>
    <x v="0"/>
    <x v="0"/>
    <x v="0"/>
    <x v="1"/>
  </r>
  <r>
    <x v="84"/>
    <x v="84"/>
    <x v="85"/>
    <n v="0.11505606762071406"/>
    <n v="5"/>
    <n v="1"/>
    <x v="2"/>
    <x v="0"/>
    <x v="1"/>
    <x v="1"/>
    <x v="0"/>
    <x v="0"/>
    <x v="2"/>
    <x v="0"/>
    <x v="0"/>
  </r>
  <r>
    <x v="85"/>
    <x v="85"/>
    <x v="92"/>
    <n v="-0.85351198351317137"/>
    <n v="3"/>
    <n v="3"/>
    <x v="2"/>
    <x v="0"/>
    <x v="0"/>
    <x v="1"/>
    <x v="0"/>
    <x v="1"/>
    <x v="2"/>
    <x v="1"/>
    <x v="1"/>
  </r>
  <r>
    <x v="85"/>
    <x v="85"/>
    <x v="93"/>
    <n v="-0.69208397499085716"/>
    <n v="3"/>
    <n v="2"/>
    <x v="2"/>
    <x v="0"/>
    <x v="0"/>
    <x v="0"/>
    <x v="0"/>
    <x v="1"/>
    <x v="0"/>
    <x v="1"/>
    <x v="1"/>
  </r>
  <r>
    <x v="85"/>
    <x v="85"/>
    <x v="94"/>
    <n v="0.43791208466534254"/>
    <n v="3"/>
    <n v="2"/>
    <x v="3"/>
    <x v="0"/>
    <x v="0"/>
    <x v="1"/>
    <x v="0"/>
    <x v="1"/>
    <x v="0"/>
    <x v="0"/>
    <x v="0"/>
  </r>
  <r>
    <x v="86"/>
    <x v="86"/>
    <x v="73"/>
    <n v="0.80689038985920369"/>
    <n v="3"/>
    <n v="1"/>
    <x v="3"/>
    <x v="0"/>
    <x v="1"/>
    <x v="1"/>
    <x v="0"/>
    <x v="1"/>
    <x v="2"/>
    <x v="0"/>
    <x v="1"/>
  </r>
  <r>
    <x v="87"/>
    <x v="87"/>
    <x v="95"/>
    <n v="-1.0762826352739652"/>
    <n v="4"/>
    <n v="2"/>
    <x v="2"/>
    <x v="1"/>
    <x v="1"/>
    <x v="1"/>
    <x v="0"/>
    <x v="1"/>
    <x v="3"/>
    <x v="1"/>
    <x v="0"/>
  </r>
  <r>
    <x v="87"/>
    <x v="87"/>
    <x v="96"/>
    <n v="1.3050111018709163"/>
    <n v="3"/>
    <n v="1"/>
    <x v="3"/>
    <x v="0"/>
    <x v="0"/>
    <x v="0"/>
    <x v="0"/>
    <x v="1"/>
    <x v="0"/>
    <x v="1"/>
    <x v="1"/>
  </r>
  <r>
    <x v="88"/>
    <x v="88"/>
    <x v="97"/>
    <n v="-0.92269541573702041"/>
    <n v="3"/>
    <n v="2"/>
    <x v="3"/>
    <x v="0"/>
    <x v="1"/>
    <x v="1"/>
    <x v="0"/>
    <x v="0"/>
    <x v="2"/>
    <x v="1"/>
    <x v="0"/>
  </r>
  <r>
    <x v="88"/>
    <x v="88"/>
    <x v="98"/>
    <n v="0.48864660162949847"/>
    <n v="4"/>
    <n v="1"/>
    <x v="1"/>
    <x v="0"/>
    <x v="1"/>
    <x v="0"/>
    <x v="0"/>
    <x v="0"/>
    <x v="2"/>
    <x v="1"/>
    <x v="0"/>
  </r>
  <r>
    <x v="88"/>
    <x v="88"/>
    <x v="94"/>
    <n v="0.43791208466534254"/>
    <n v="3"/>
    <n v="1"/>
    <x v="0"/>
    <x v="0"/>
    <x v="1"/>
    <x v="0"/>
    <x v="0"/>
    <x v="0"/>
    <x v="2"/>
    <x v="0"/>
    <x v="1"/>
  </r>
  <r>
    <x v="88"/>
    <x v="88"/>
    <x v="13"/>
    <n v="0.66852352541150573"/>
    <n v="4"/>
    <n v="2"/>
    <x v="2"/>
    <x v="0"/>
    <x v="1"/>
    <x v="1"/>
    <x v="0"/>
    <x v="1"/>
    <x v="2"/>
    <x v="0"/>
    <x v="1"/>
  </r>
  <r>
    <x v="89"/>
    <x v="89"/>
    <x v="99"/>
    <n v="0.77229867374727923"/>
    <n v="3"/>
    <n v="1"/>
    <x v="3"/>
    <x v="0"/>
    <x v="1"/>
    <x v="1"/>
    <x v="0"/>
    <x v="0"/>
    <x v="2"/>
    <x v="0"/>
    <x v="1"/>
  </r>
  <r>
    <x v="90"/>
    <x v="90"/>
    <x v="100"/>
    <n v="0.71925804237566171"/>
    <n v="3"/>
    <n v="2"/>
    <x v="2"/>
    <x v="0"/>
    <x v="1"/>
    <x v="1"/>
    <x v="0"/>
    <x v="1"/>
    <x v="3"/>
    <x v="0"/>
    <x v="0"/>
  </r>
  <r>
    <x v="91"/>
    <x v="91"/>
    <x v="101"/>
    <n v="0.5993400931876568"/>
    <n v="3"/>
    <n v="2"/>
    <x v="3"/>
    <x v="0"/>
    <x v="1"/>
    <x v="1"/>
    <x v="1"/>
    <x v="1"/>
    <x v="2"/>
    <x v="1"/>
    <x v="2"/>
  </r>
  <r>
    <x v="92"/>
    <x v="92"/>
    <x v="12"/>
    <n v="1.2219909832022975"/>
    <n v="3"/>
    <n v="1"/>
    <x v="3"/>
    <x v="0"/>
    <x v="0"/>
    <x v="1"/>
    <x v="0"/>
    <x v="0"/>
    <x v="0"/>
    <x v="0"/>
    <x v="2"/>
  </r>
  <r>
    <x v="93"/>
    <x v="93"/>
    <x v="15"/>
    <n v="-0.25392223757314708"/>
    <n v="2"/>
    <n v="2"/>
    <x v="3"/>
    <x v="0"/>
    <x v="0"/>
    <x v="0"/>
    <x v="0"/>
    <x v="0"/>
    <x v="0"/>
    <x v="1"/>
    <x v="1"/>
  </r>
  <r>
    <x v="94"/>
    <x v="94"/>
    <x v="49"/>
    <n v="-0.41073801728053805"/>
    <n v="4"/>
    <n v="1"/>
    <x v="2"/>
    <x v="0"/>
    <x v="0"/>
    <x v="1"/>
    <x v="0"/>
    <x v="0"/>
    <x v="2"/>
    <x v="1"/>
    <x v="0"/>
  </r>
  <r>
    <x v="94"/>
    <x v="94"/>
    <x v="22"/>
    <n v="0.6408501525219662"/>
    <n v="4"/>
    <n v="2"/>
    <x v="2"/>
    <x v="1"/>
    <x v="0"/>
    <x v="0"/>
    <x v="0"/>
    <x v="0"/>
    <x v="2"/>
    <x v="1"/>
    <x v="1"/>
  </r>
  <r>
    <x v="94"/>
    <x v="94"/>
    <x v="25"/>
    <n v="0.16117835576994669"/>
    <n v="3"/>
    <n v="2"/>
    <x v="3"/>
    <x v="0"/>
    <x v="0"/>
    <x v="1"/>
    <x v="0"/>
    <x v="1"/>
    <x v="2"/>
    <x v="1"/>
    <x v="1"/>
  </r>
  <r>
    <x v="94"/>
    <x v="94"/>
    <x v="102"/>
    <n v="2.3607502776068512"/>
    <n v="3"/>
    <n v="1"/>
    <x v="3"/>
    <x v="0"/>
    <x v="0"/>
    <x v="0"/>
    <x v="0"/>
    <x v="1"/>
    <x v="3"/>
    <x v="0"/>
    <x v="1"/>
  </r>
  <r>
    <x v="94"/>
    <x v="94"/>
    <x v="103"/>
    <n v="1.4987247120976932"/>
    <n v="3"/>
    <n v="1"/>
    <x v="2"/>
    <x v="0"/>
    <x v="1"/>
    <x v="1"/>
    <x v="0"/>
    <x v="0"/>
    <x v="0"/>
    <x v="0"/>
    <x v="2"/>
  </r>
  <r>
    <x v="94"/>
    <x v="94"/>
    <x v="104"/>
    <n v="6.893377947148141E-2"/>
    <n v="4"/>
    <n v="2"/>
    <x v="3"/>
    <x v="0"/>
    <x v="0"/>
    <x v="0"/>
    <x v="0"/>
    <x v="0"/>
    <x v="2"/>
    <x v="0"/>
    <x v="2"/>
  </r>
  <r>
    <x v="94"/>
    <x v="94"/>
    <x v="105"/>
    <n v="-0.62290054276700824"/>
    <n v="3"/>
    <n v="1"/>
    <x v="2"/>
    <x v="0"/>
    <x v="1"/>
    <x v="1"/>
    <x v="0"/>
    <x v="1"/>
    <x v="3"/>
    <x v="0"/>
    <x v="2"/>
  </r>
  <r>
    <x v="94"/>
    <x v="94"/>
    <x v="106"/>
    <n v="2.1444367461869502"/>
    <n v="4"/>
    <n v="2"/>
    <x v="2"/>
    <x v="0"/>
    <x v="1"/>
    <x v="0"/>
    <x v="0"/>
    <x v="1"/>
    <x v="0"/>
    <x v="1"/>
    <x v="1"/>
  </r>
  <r>
    <x v="94"/>
    <x v="94"/>
    <x v="107"/>
    <n v="1.5540714578767725"/>
    <n v="3"/>
    <n v="1"/>
    <x v="3"/>
    <x v="0"/>
    <x v="0"/>
    <x v="0"/>
    <x v="0"/>
    <x v="0"/>
    <x v="0"/>
    <x v="1"/>
    <x v="0"/>
  </r>
  <r>
    <x v="95"/>
    <x v="95"/>
    <x v="108"/>
    <n v="0.41485094059072625"/>
    <n v="3"/>
    <n v="1"/>
    <x v="3"/>
    <x v="0"/>
    <x v="0"/>
    <x v="1"/>
    <x v="0"/>
    <x v="1"/>
    <x v="2"/>
    <x v="0"/>
    <x v="1"/>
  </r>
  <r>
    <x v="96"/>
    <x v="96"/>
    <x v="109"/>
    <n v="0.89221662293528403"/>
    <n v="3"/>
    <n v="1"/>
    <x v="3"/>
    <x v="0"/>
    <x v="1"/>
    <x v="1"/>
    <x v="0"/>
    <x v="1"/>
    <x v="0"/>
    <x v="0"/>
    <x v="1"/>
  </r>
  <r>
    <x v="97"/>
    <x v="97"/>
    <x v="110"/>
    <n v="-0.90885872929225053"/>
    <n v="3"/>
    <n v="2"/>
    <x v="2"/>
    <x v="0"/>
    <x v="0"/>
    <x v="0"/>
    <x v="0"/>
    <x v="1"/>
    <x v="0"/>
    <x v="1"/>
    <x v="1"/>
  </r>
  <r>
    <x v="97"/>
    <x v="97"/>
    <x v="65"/>
    <n v="-0.30004452572237972"/>
    <n v="4"/>
    <n v="2"/>
    <x v="3"/>
    <x v="1"/>
    <x v="0"/>
    <x v="1"/>
    <x v="0"/>
    <x v="0"/>
    <x v="0"/>
    <x v="1"/>
    <x v="1"/>
  </r>
  <r>
    <x v="97"/>
    <x v="97"/>
    <x v="61"/>
    <n v="0.94525725430690155"/>
    <n v="3"/>
    <n v="1"/>
    <x v="2"/>
    <x v="0"/>
    <x v="1"/>
    <x v="1"/>
    <x v="0"/>
    <x v="1"/>
    <x v="3"/>
    <x v="0"/>
    <x v="0"/>
  </r>
  <r>
    <x v="98"/>
    <x v="98"/>
    <x v="111"/>
    <n v="-0.80277746654901549"/>
    <n v="3"/>
    <n v="1"/>
    <x v="2"/>
    <x v="1"/>
    <x v="0"/>
    <x v="0"/>
    <x v="0"/>
    <x v="0"/>
    <x v="2"/>
    <x v="1"/>
    <x v="1"/>
  </r>
  <r>
    <x v="98"/>
    <x v="98"/>
    <x v="96"/>
    <n v="1.3050111018709163"/>
    <n v="3"/>
    <n v="1"/>
    <x v="3"/>
    <x v="0"/>
    <x v="0"/>
    <x v="0"/>
    <x v="0"/>
    <x v="1"/>
    <x v="3"/>
    <x v="0"/>
    <x v="1"/>
  </r>
  <r>
    <x v="99"/>
    <x v="99"/>
    <x v="112"/>
    <n v="-0.99187884796086934"/>
    <n v="3"/>
    <n v="2"/>
    <x v="2"/>
    <x v="0"/>
    <x v="1"/>
    <x v="1"/>
    <x v="0"/>
    <x v="1"/>
    <x v="2"/>
    <x v="1"/>
    <x v="0"/>
  </r>
  <r>
    <x v="99"/>
    <x v="99"/>
    <x v="112"/>
    <n v="-0.99187884796086934"/>
    <n v="3"/>
    <n v="1"/>
    <x v="2"/>
    <x v="0"/>
    <x v="0"/>
    <x v="1"/>
    <x v="0"/>
    <x v="1"/>
    <x v="2"/>
    <x v="1"/>
    <x v="2"/>
  </r>
  <r>
    <x v="99"/>
    <x v="99"/>
    <x v="113"/>
    <n v="2.8870055853895957"/>
    <n v="2"/>
    <n v="1"/>
    <x v="2"/>
    <x v="0"/>
    <x v="0"/>
    <x v="0"/>
    <x v="0"/>
    <x v="1"/>
    <x v="2"/>
    <x v="0"/>
    <x v="0"/>
  </r>
  <r>
    <x v="99"/>
    <x v="99"/>
    <x v="94"/>
    <n v="0.43791208466534254"/>
    <n v="3"/>
    <n v="1"/>
    <x v="3"/>
    <x v="0"/>
    <x v="0"/>
    <x v="1"/>
    <x v="0"/>
    <x v="0"/>
    <x v="2"/>
    <x v="0"/>
    <x v="1"/>
  </r>
  <r>
    <x v="100"/>
    <x v="100"/>
    <x v="114"/>
    <n v="0.26264738969825852"/>
    <n v="2"/>
    <n v="1"/>
    <x v="2"/>
    <x v="0"/>
    <x v="0"/>
    <x v="0"/>
    <x v="0"/>
    <x v="0"/>
    <x v="2"/>
    <x v="0"/>
    <x v="2"/>
  </r>
  <r>
    <x v="101"/>
    <x v="101"/>
    <x v="115"/>
    <n v="-0.74281849195501304"/>
    <n v="2"/>
    <n v="1"/>
    <x v="3"/>
    <x v="1"/>
    <x v="1"/>
    <x v="1"/>
    <x v="0"/>
    <x v="1"/>
    <x v="2"/>
    <x v="1"/>
    <x v="1"/>
  </r>
  <r>
    <x v="101"/>
    <x v="101"/>
    <x v="116"/>
    <n v="1.1297464069038321"/>
    <n v="4"/>
    <n v="1"/>
    <x v="2"/>
    <x v="0"/>
    <x v="0"/>
    <x v="0"/>
    <x v="0"/>
    <x v="0"/>
    <x v="0"/>
    <x v="1"/>
    <x v="0"/>
  </r>
  <r>
    <x v="101"/>
    <x v="101"/>
    <x v="117"/>
    <n v="2.5595373395300443"/>
    <n v="3"/>
    <n v="1"/>
    <x v="2"/>
    <x v="0"/>
    <x v="1"/>
    <x v="1"/>
    <x v="0"/>
    <x v="1"/>
    <x v="2"/>
    <x v="1"/>
    <x v="1"/>
  </r>
  <r>
    <x v="101"/>
    <x v="101"/>
    <x v="13"/>
    <n v="0.66852352541150573"/>
    <n v="3"/>
    <n v="1"/>
    <x v="3"/>
    <x v="0"/>
    <x v="1"/>
    <x v="1"/>
    <x v="0"/>
    <x v="1"/>
    <x v="2"/>
    <x v="0"/>
    <x v="0"/>
  </r>
  <r>
    <x v="102"/>
    <x v="102"/>
    <x v="60"/>
    <n v="-0.16167766127468181"/>
    <n v="2"/>
    <n v="1"/>
    <x v="3"/>
    <x v="0"/>
    <x v="1"/>
    <x v="1"/>
    <x v="0"/>
    <x v="1"/>
    <x v="2"/>
    <x v="1"/>
    <x v="1"/>
  </r>
  <r>
    <x v="103"/>
    <x v="103"/>
    <x v="118"/>
    <n v="1.3834189917246118"/>
    <n v="3"/>
    <n v="2"/>
    <x v="3"/>
    <x v="0"/>
    <x v="1"/>
    <x v="1"/>
    <x v="0"/>
    <x v="1"/>
    <x v="2"/>
    <x v="1"/>
    <x v="1"/>
  </r>
  <r>
    <x v="104"/>
    <x v="104"/>
    <x v="119"/>
    <n v="-0.34155458505668912"/>
    <n v="4"/>
    <n v="3"/>
    <x v="2"/>
    <x v="0"/>
    <x v="0"/>
    <x v="1"/>
    <x v="0"/>
    <x v="1"/>
    <x v="0"/>
    <x v="1"/>
    <x v="1"/>
  </r>
  <r>
    <x v="104"/>
    <x v="104"/>
    <x v="120"/>
    <n v="1.1694115747121723"/>
    <n v="3"/>
    <n v="1"/>
    <x v="3"/>
    <x v="0"/>
    <x v="1"/>
    <x v="1"/>
    <x v="1"/>
    <x v="1"/>
    <x v="2"/>
    <x v="1"/>
    <x v="1"/>
  </r>
  <r>
    <x v="105"/>
    <x v="105"/>
    <x v="121"/>
    <n v="-1.0841234242593347"/>
    <n v="3"/>
    <n v="2"/>
    <x v="2"/>
    <x v="1"/>
    <x v="0"/>
    <x v="1"/>
    <x v="0"/>
    <x v="0"/>
    <x v="3"/>
    <x v="1"/>
    <x v="1"/>
  </r>
  <r>
    <x v="106"/>
    <x v="106"/>
    <x v="122"/>
    <n v="0.36780620667850894"/>
    <n v="3"/>
    <n v="1"/>
    <x v="2"/>
    <x v="0"/>
    <x v="0"/>
    <x v="0"/>
    <x v="0"/>
    <x v="0"/>
    <x v="2"/>
    <x v="1"/>
    <x v="1"/>
  </r>
  <r>
    <x v="107"/>
    <x v="107"/>
    <x v="123"/>
    <n v="-0.43841139017007763"/>
    <n v="3"/>
    <n v="1"/>
    <x v="2"/>
    <x v="0"/>
    <x v="0"/>
    <x v="0"/>
    <x v="0"/>
    <x v="1"/>
    <x v="3"/>
    <x v="1"/>
    <x v="0"/>
  </r>
  <r>
    <x v="108"/>
    <x v="108"/>
    <x v="124"/>
    <n v="-0.29082006809253319"/>
    <n v="3"/>
    <n v="1"/>
    <x v="2"/>
    <x v="0"/>
    <x v="0"/>
    <x v="1"/>
    <x v="0"/>
    <x v="0"/>
    <x v="2"/>
    <x v="1"/>
    <x v="1"/>
  </r>
  <r>
    <x v="108"/>
    <x v="108"/>
    <x v="125"/>
    <n v="-0.48683979272677191"/>
    <n v="3"/>
    <n v="1"/>
    <x v="2"/>
    <x v="1"/>
    <x v="1"/>
    <x v="1"/>
    <x v="0"/>
    <x v="0"/>
    <x v="2"/>
    <x v="1"/>
    <x v="1"/>
  </r>
  <r>
    <x v="108"/>
    <x v="108"/>
    <x v="126"/>
    <n v="-0.47530922068946374"/>
    <n v="2"/>
    <n v="1"/>
    <x v="3"/>
    <x v="0"/>
    <x v="0"/>
    <x v="1"/>
    <x v="0"/>
    <x v="1"/>
    <x v="3"/>
    <x v="1"/>
    <x v="1"/>
  </r>
  <r>
    <x v="108"/>
    <x v="108"/>
    <x v="85"/>
    <n v="0.11505606762071406"/>
    <n v="4"/>
    <n v="1"/>
    <x v="2"/>
    <x v="0"/>
    <x v="0"/>
    <x v="0"/>
    <x v="0"/>
    <x v="1"/>
    <x v="2"/>
    <x v="1"/>
    <x v="1"/>
  </r>
  <r>
    <x v="108"/>
    <x v="108"/>
    <x v="127"/>
    <n v="-0.1755143477194516"/>
    <n v="3"/>
    <n v="1"/>
    <x v="3"/>
    <x v="0"/>
    <x v="1"/>
    <x v="1"/>
    <x v="0"/>
    <x v="1"/>
    <x v="2"/>
    <x v="1"/>
    <x v="1"/>
  </r>
  <r>
    <x v="108"/>
    <x v="108"/>
    <x v="128"/>
    <n v="0.53015666096380787"/>
    <n v="3"/>
    <n v="1"/>
    <x v="3"/>
    <x v="0"/>
    <x v="0"/>
    <x v="0"/>
    <x v="0"/>
    <x v="0"/>
    <x v="0"/>
    <x v="1"/>
    <x v="1"/>
  </r>
  <r>
    <x v="108"/>
    <x v="108"/>
    <x v="87"/>
    <n v="0.29954522021764463"/>
    <n v="2"/>
    <n v="1"/>
    <x v="3"/>
    <x v="0"/>
    <x v="1"/>
    <x v="1"/>
    <x v="0"/>
    <x v="0"/>
    <x v="2"/>
    <x v="1"/>
    <x v="1"/>
  </r>
  <r>
    <x v="108"/>
    <x v="108"/>
    <x v="112"/>
    <n v="-0.99187884796086934"/>
    <n v="3"/>
    <n v="1"/>
    <x v="2"/>
    <x v="0"/>
    <x v="0"/>
    <x v="1"/>
    <x v="0"/>
    <x v="0"/>
    <x v="2"/>
    <x v="1"/>
    <x v="1"/>
  </r>
  <r>
    <x v="108"/>
    <x v="108"/>
    <x v="129"/>
    <n v="-1.0057155344056392"/>
    <n v="3"/>
    <n v="1"/>
    <x v="0"/>
    <x v="0"/>
    <x v="0"/>
    <x v="0"/>
    <x v="0"/>
    <x v="1"/>
    <x v="2"/>
    <x v="1"/>
    <x v="1"/>
  </r>
  <r>
    <x v="108"/>
    <x v="108"/>
    <x v="130"/>
    <n v="0.72387027119058489"/>
    <n v="3"/>
    <n v="1"/>
    <x v="3"/>
    <x v="0"/>
    <x v="0"/>
    <x v="0"/>
    <x v="0"/>
    <x v="1"/>
    <x v="2"/>
    <x v="1"/>
    <x v="2"/>
  </r>
  <r>
    <x v="108"/>
    <x v="108"/>
    <x v="131"/>
    <n v="-0.23270598502450007"/>
    <n v="3"/>
    <n v="1"/>
    <x v="2"/>
    <x v="0"/>
    <x v="1"/>
    <x v="1"/>
    <x v="0"/>
    <x v="1"/>
    <x v="0"/>
    <x v="1"/>
    <x v="1"/>
  </r>
  <r>
    <x v="108"/>
    <x v="108"/>
    <x v="132"/>
    <n v="3.5742276788131622"/>
    <n v="3"/>
    <n v="1"/>
    <x v="3"/>
    <x v="0"/>
    <x v="0"/>
    <x v="0"/>
    <x v="0"/>
    <x v="1"/>
    <x v="0"/>
    <x v="1"/>
    <x v="0"/>
  </r>
  <r>
    <x v="109"/>
    <x v="109"/>
    <x v="133"/>
    <n v="-0.7981652377340922"/>
    <n v="4"/>
    <n v="2"/>
    <x v="2"/>
    <x v="0"/>
    <x v="0"/>
    <x v="1"/>
    <x v="0"/>
    <x v="0"/>
    <x v="0"/>
    <x v="1"/>
    <x v="1"/>
  </r>
  <r>
    <x v="109"/>
    <x v="109"/>
    <x v="134"/>
    <n v="-7.1739199383678148E-2"/>
    <n v="4"/>
    <n v="2"/>
    <x v="3"/>
    <x v="0"/>
    <x v="0"/>
    <x v="1"/>
    <x v="0"/>
    <x v="1"/>
    <x v="2"/>
    <x v="1"/>
    <x v="1"/>
  </r>
  <r>
    <x v="110"/>
    <x v="110"/>
    <x v="135"/>
    <n v="-0.3692279579462287"/>
    <n v="2"/>
    <n v="1"/>
    <x v="3"/>
    <x v="0"/>
    <x v="0"/>
    <x v="1"/>
    <x v="0"/>
    <x v="1"/>
    <x v="2"/>
    <x v="1"/>
    <x v="2"/>
  </r>
  <r>
    <x v="111"/>
    <x v="111"/>
    <x v="136"/>
    <n v="-0.45686030542977069"/>
    <n v="3"/>
    <n v="1"/>
    <x v="0"/>
    <x v="0"/>
    <x v="0"/>
    <x v="0"/>
    <x v="0"/>
    <x v="1"/>
    <x v="2"/>
    <x v="1"/>
    <x v="2"/>
  </r>
  <r>
    <x v="111"/>
    <x v="111"/>
    <x v="137"/>
    <n v="0.41023871177580296"/>
    <n v="3"/>
    <n v="1"/>
    <x v="3"/>
    <x v="0"/>
    <x v="0"/>
    <x v="0"/>
    <x v="0"/>
    <x v="1"/>
    <x v="0"/>
    <x v="0"/>
    <x v="1"/>
  </r>
  <r>
    <x v="111"/>
    <x v="111"/>
    <x v="138"/>
    <n v="0.78936392036249525"/>
    <n v="3"/>
    <n v="1"/>
    <x v="2"/>
    <x v="0"/>
    <x v="0"/>
    <x v="0"/>
    <x v="0"/>
    <x v="0"/>
    <x v="0"/>
    <x v="0"/>
    <x v="0"/>
  </r>
  <r>
    <x v="111"/>
    <x v="111"/>
    <x v="139"/>
    <n v="-0.1547593180522969"/>
    <n v="2"/>
    <n v="1"/>
    <x v="3"/>
    <x v="0"/>
    <x v="0"/>
    <x v="0"/>
    <x v="0"/>
    <x v="0"/>
    <x v="2"/>
    <x v="0"/>
    <x v="1"/>
  </r>
  <r>
    <x v="112"/>
    <x v="112"/>
    <x v="27"/>
    <n v="0.85301267800843628"/>
    <n v="3"/>
    <n v="1"/>
    <x v="2"/>
    <x v="0"/>
    <x v="0"/>
    <x v="1"/>
    <x v="0"/>
    <x v="1"/>
    <x v="2"/>
    <x v="1"/>
    <x v="2"/>
  </r>
  <r>
    <x v="112"/>
    <x v="112"/>
    <x v="6"/>
    <n v="1.3603578476499953"/>
    <n v="4"/>
    <n v="1"/>
    <x v="1"/>
    <x v="0"/>
    <x v="0"/>
    <x v="1"/>
    <x v="0"/>
    <x v="0"/>
    <x v="0"/>
    <x v="1"/>
    <x v="1"/>
  </r>
  <r>
    <x v="113"/>
    <x v="113"/>
    <x v="133"/>
    <n v="-0.7981652377340922"/>
    <n v="4"/>
    <n v="2"/>
    <x v="2"/>
    <x v="0"/>
    <x v="0"/>
    <x v="0"/>
    <x v="0"/>
    <x v="1"/>
    <x v="2"/>
    <x v="1"/>
    <x v="1"/>
  </r>
  <r>
    <x v="114"/>
    <x v="114"/>
    <x v="140"/>
    <n v="1.8520214393208154"/>
    <n v="2"/>
    <n v="1"/>
    <x v="3"/>
    <x v="0"/>
    <x v="0"/>
    <x v="1"/>
    <x v="0"/>
    <x v="0"/>
    <x v="0"/>
    <x v="1"/>
    <x v="1"/>
  </r>
  <r>
    <x v="114"/>
    <x v="114"/>
    <x v="141"/>
    <n v="0.53984234147514665"/>
    <n v="3"/>
    <n v="1"/>
    <x v="2"/>
    <x v="0"/>
    <x v="0"/>
    <x v="1"/>
    <x v="0"/>
    <x v="0"/>
    <x v="3"/>
    <x v="1"/>
    <x v="0"/>
  </r>
  <r>
    <x v="114"/>
    <x v="114"/>
    <x v="142"/>
    <n v="2.3473748140435737"/>
    <n v="2"/>
    <n v="1"/>
    <x v="3"/>
    <x v="0"/>
    <x v="0"/>
    <x v="0"/>
    <x v="0"/>
    <x v="0"/>
    <x v="0"/>
    <x v="0"/>
    <x v="2"/>
  </r>
  <r>
    <x v="115"/>
    <x v="115"/>
    <x v="143"/>
    <n v="0.59472786437273351"/>
    <n v="2"/>
    <n v="1"/>
    <x v="3"/>
    <x v="0"/>
    <x v="0"/>
    <x v="0"/>
    <x v="0"/>
    <x v="0"/>
    <x v="1"/>
    <x v="1"/>
    <x v="1"/>
  </r>
  <r>
    <x v="116"/>
    <x v="116"/>
    <x v="144"/>
    <n v="8.9748048774789795E-3"/>
    <n v="3"/>
    <n v="1"/>
    <x v="1"/>
    <x v="0"/>
    <x v="0"/>
    <x v="0"/>
    <x v="0"/>
    <x v="0"/>
    <x v="2"/>
    <x v="1"/>
    <x v="1"/>
  </r>
  <r>
    <x v="116"/>
    <x v="116"/>
    <x v="9"/>
    <n v="0.3917897965161099"/>
    <n v="2"/>
    <n v="1"/>
    <x v="3"/>
    <x v="0"/>
    <x v="0"/>
    <x v="1"/>
    <x v="0"/>
    <x v="0"/>
    <x v="3"/>
    <x v="1"/>
    <x v="0"/>
  </r>
  <r>
    <x v="116"/>
    <x v="116"/>
    <x v="145"/>
    <n v="-0.70130843262070375"/>
    <n v="3"/>
    <n v="1"/>
    <x v="2"/>
    <x v="0"/>
    <x v="0"/>
    <x v="0"/>
    <x v="0"/>
    <x v="1"/>
    <x v="0"/>
    <x v="1"/>
    <x v="1"/>
  </r>
  <r>
    <x v="116"/>
    <x v="116"/>
    <x v="146"/>
    <n v="2.0830941029484711"/>
    <n v="4"/>
    <n v="2"/>
    <x v="2"/>
    <x v="0"/>
    <x v="1"/>
    <x v="1"/>
    <x v="0"/>
    <x v="1"/>
    <x v="3"/>
    <x v="1"/>
    <x v="1"/>
  </r>
  <r>
    <x v="116"/>
    <x v="116"/>
    <x v="85"/>
    <n v="0.11505606762071406"/>
    <n v="2"/>
    <n v="1"/>
    <x v="2"/>
    <x v="0"/>
    <x v="0"/>
    <x v="0"/>
    <x v="0"/>
    <x v="1"/>
    <x v="2"/>
    <x v="0"/>
    <x v="1"/>
  </r>
  <r>
    <x v="116"/>
    <x v="116"/>
    <x v="17"/>
    <n v="-0.38306464439099847"/>
    <n v="3"/>
    <n v="1"/>
    <x v="3"/>
    <x v="0"/>
    <x v="0"/>
    <x v="0"/>
    <x v="0"/>
    <x v="1"/>
    <x v="2"/>
    <x v="0"/>
    <x v="1"/>
  </r>
  <r>
    <x v="117"/>
    <x v="117"/>
    <x v="147"/>
    <n v="-0.64826780124908612"/>
    <n v="3"/>
    <n v="1"/>
    <x v="2"/>
    <x v="0"/>
    <x v="0"/>
    <x v="1"/>
    <x v="0"/>
    <x v="1"/>
    <x v="2"/>
    <x v="1"/>
    <x v="0"/>
  </r>
  <r>
    <x v="118"/>
    <x v="118"/>
    <x v="136"/>
    <n v="-0.45686030542977069"/>
    <n v="3"/>
    <n v="1"/>
    <x v="3"/>
    <x v="0"/>
    <x v="1"/>
    <x v="1"/>
    <x v="0"/>
    <x v="0"/>
    <x v="2"/>
    <x v="1"/>
    <x v="2"/>
  </r>
  <r>
    <x v="118"/>
    <x v="118"/>
    <x v="148"/>
    <n v="-0.58600271224762213"/>
    <n v="3"/>
    <n v="2"/>
    <x v="2"/>
    <x v="0"/>
    <x v="0"/>
    <x v="1"/>
    <x v="0"/>
    <x v="1"/>
    <x v="0"/>
    <x v="1"/>
    <x v="1"/>
  </r>
  <r>
    <x v="118"/>
    <x v="118"/>
    <x v="149"/>
    <n v="0.24419847443856546"/>
    <n v="3"/>
    <n v="1"/>
    <x v="2"/>
    <x v="0"/>
    <x v="1"/>
    <x v="0"/>
    <x v="0"/>
    <x v="0"/>
    <x v="3"/>
    <x v="1"/>
    <x v="1"/>
  </r>
  <r>
    <x v="118"/>
    <x v="118"/>
    <x v="150"/>
    <n v="-1.0518378225548717"/>
    <n v="2"/>
    <n v="1"/>
    <x v="2"/>
    <x v="0"/>
    <x v="1"/>
    <x v="1"/>
    <x v="0"/>
    <x v="1"/>
    <x v="2"/>
    <x v="0"/>
    <x v="1"/>
  </r>
  <r>
    <x v="118"/>
    <x v="118"/>
    <x v="151"/>
    <n v="-6.4820856161293253E-2"/>
    <n v="3"/>
    <n v="1"/>
    <x v="2"/>
    <x v="0"/>
    <x v="0"/>
    <x v="1"/>
    <x v="0"/>
    <x v="1"/>
    <x v="2"/>
    <x v="1"/>
    <x v="1"/>
  </r>
  <r>
    <x v="119"/>
    <x v="119"/>
    <x v="152"/>
    <n v="-0.29543229690745643"/>
    <n v="4"/>
    <n v="2"/>
    <x v="2"/>
    <x v="0"/>
    <x v="0"/>
    <x v="1"/>
    <x v="0"/>
    <x v="1"/>
    <x v="2"/>
    <x v="1"/>
    <x v="1"/>
  </r>
  <r>
    <x v="120"/>
    <x v="120"/>
    <x v="46"/>
    <n v="-0.53065596646854296"/>
    <n v="3"/>
    <n v="1"/>
    <x v="2"/>
    <x v="0"/>
    <x v="0"/>
    <x v="0"/>
    <x v="0"/>
    <x v="1"/>
    <x v="3"/>
    <x v="1"/>
    <x v="0"/>
  </r>
  <r>
    <x v="120"/>
    <x v="120"/>
    <x v="153"/>
    <n v="-0.60445162750731518"/>
    <n v="3"/>
    <n v="1"/>
    <x v="2"/>
    <x v="0"/>
    <x v="0"/>
    <x v="0"/>
    <x v="0"/>
    <x v="1"/>
    <x v="3"/>
    <x v="0"/>
    <x v="1"/>
  </r>
  <r>
    <x v="121"/>
    <x v="121"/>
    <x v="53"/>
    <n v="-0.64134945802670129"/>
    <n v="3"/>
    <n v="1"/>
    <x v="3"/>
    <x v="0"/>
    <x v="0"/>
    <x v="0"/>
    <x v="0"/>
    <x v="1"/>
    <x v="0"/>
    <x v="1"/>
    <x v="1"/>
  </r>
  <r>
    <x v="121"/>
    <x v="121"/>
    <x v="154"/>
    <n v="-0.69669620380578046"/>
    <n v="3"/>
    <n v="1"/>
    <x v="2"/>
    <x v="0"/>
    <x v="0"/>
    <x v="0"/>
    <x v="0"/>
    <x v="0"/>
    <x v="2"/>
    <x v="1"/>
    <x v="0"/>
  </r>
  <r>
    <x v="121"/>
    <x v="121"/>
    <x v="155"/>
    <n v="-1.1994291446324161"/>
    <n v="3"/>
    <n v="1"/>
    <x v="2"/>
    <x v="0"/>
    <x v="0"/>
    <x v="1"/>
    <x v="0"/>
    <x v="1"/>
    <x v="2"/>
    <x v="1"/>
    <x v="0"/>
  </r>
  <r>
    <x v="121"/>
    <x v="121"/>
    <x v="156"/>
    <n v="7.8158237101327938E-2"/>
    <n v="3"/>
    <n v="1"/>
    <x v="2"/>
    <x v="0"/>
    <x v="1"/>
    <x v="1"/>
    <x v="0"/>
    <x v="1"/>
    <x v="2"/>
    <x v="0"/>
    <x v="1"/>
  </r>
  <r>
    <x v="121"/>
    <x v="121"/>
    <x v="157"/>
    <n v="9.6607152361020993E-2"/>
    <n v="3"/>
    <n v="1"/>
    <x v="2"/>
    <x v="0"/>
    <x v="0"/>
    <x v="0"/>
    <x v="0"/>
    <x v="1"/>
    <x v="0"/>
    <x v="0"/>
    <x v="2"/>
  </r>
  <r>
    <x v="121"/>
    <x v="121"/>
    <x v="158"/>
    <n v="-0.75204294958485962"/>
    <n v="3"/>
    <n v="1"/>
    <x v="3"/>
    <x v="0"/>
    <x v="0"/>
    <x v="0"/>
    <x v="0"/>
    <x v="1"/>
    <x v="2"/>
    <x v="0"/>
    <x v="1"/>
  </r>
  <r>
    <x v="121"/>
    <x v="121"/>
    <x v="103"/>
    <n v="1.4987247120976932"/>
    <n v="4"/>
    <n v="1"/>
    <x v="1"/>
    <x v="0"/>
    <x v="0"/>
    <x v="0"/>
    <x v="0"/>
    <x v="1"/>
    <x v="1"/>
    <x v="1"/>
    <x v="2"/>
  </r>
  <r>
    <x v="122"/>
    <x v="122"/>
    <x v="62"/>
    <n v="-0.48453367831931027"/>
    <n v="2"/>
    <n v="2"/>
    <x v="3"/>
    <x v="0"/>
    <x v="1"/>
    <x v="1"/>
    <x v="0"/>
    <x v="1"/>
    <x v="2"/>
    <x v="1"/>
    <x v="1"/>
  </r>
  <r>
    <x v="122"/>
    <x v="122"/>
    <x v="159"/>
    <n v="-7.404531379113978E-2"/>
    <n v="4"/>
    <n v="2"/>
    <x v="2"/>
    <x v="0"/>
    <x v="1"/>
    <x v="1"/>
    <x v="0"/>
    <x v="1"/>
    <x v="2"/>
    <x v="0"/>
    <x v="0"/>
  </r>
  <r>
    <x v="123"/>
    <x v="123"/>
    <x v="160"/>
    <n v="-0.75665517839978291"/>
    <n v="3"/>
    <n v="1"/>
    <x v="0"/>
    <x v="0"/>
    <x v="0"/>
    <x v="0"/>
    <x v="0"/>
    <x v="1"/>
    <x v="2"/>
    <x v="1"/>
    <x v="1"/>
  </r>
  <r>
    <x v="123"/>
    <x v="123"/>
    <x v="161"/>
    <n v="-0.78432855128932244"/>
    <n v="3"/>
    <n v="1"/>
    <x v="2"/>
    <x v="0"/>
    <x v="0"/>
    <x v="1"/>
    <x v="0"/>
    <x v="1"/>
    <x v="3"/>
    <x v="1"/>
    <x v="1"/>
  </r>
  <r>
    <x v="123"/>
    <x v="123"/>
    <x v="162"/>
    <n v="2.17211011907649"/>
    <n v="3"/>
    <n v="1"/>
    <x v="3"/>
    <x v="0"/>
    <x v="0"/>
    <x v="0"/>
    <x v="0"/>
    <x v="1"/>
    <x v="2"/>
    <x v="1"/>
    <x v="1"/>
  </r>
  <r>
    <x v="123"/>
    <x v="123"/>
    <x v="158"/>
    <n v="-0.75204294958485962"/>
    <n v="2"/>
    <n v="1"/>
    <x v="2"/>
    <x v="0"/>
    <x v="0"/>
    <x v="0"/>
    <x v="0"/>
    <x v="1"/>
    <x v="2"/>
    <x v="0"/>
    <x v="0"/>
  </r>
  <r>
    <x v="124"/>
    <x v="124"/>
    <x v="152"/>
    <n v="-0.29543229690745643"/>
    <n v="4"/>
    <n v="1"/>
    <x v="2"/>
    <x v="0"/>
    <x v="0"/>
    <x v="0"/>
    <x v="0"/>
    <x v="0"/>
    <x v="0"/>
    <x v="1"/>
    <x v="1"/>
  </r>
  <r>
    <x v="124"/>
    <x v="124"/>
    <x v="163"/>
    <n v="0.33874916514449238"/>
    <n v="2"/>
    <n v="1"/>
    <x v="3"/>
    <x v="0"/>
    <x v="0"/>
    <x v="0"/>
    <x v="0"/>
    <x v="0"/>
    <x v="3"/>
    <x v="1"/>
    <x v="2"/>
  </r>
  <r>
    <x v="124"/>
    <x v="124"/>
    <x v="46"/>
    <n v="-0.53065596646854296"/>
    <n v="3"/>
    <n v="1"/>
    <x v="2"/>
    <x v="0"/>
    <x v="0"/>
    <x v="0"/>
    <x v="0"/>
    <x v="1"/>
    <x v="0"/>
    <x v="1"/>
    <x v="0"/>
  </r>
  <r>
    <x v="124"/>
    <x v="124"/>
    <x v="54"/>
    <n v="1.4295412798738443"/>
    <n v="3"/>
    <n v="1"/>
    <x v="3"/>
    <x v="0"/>
    <x v="0"/>
    <x v="0"/>
    <x v="0"/>
    <x v="1"/>
    <x v="2"/>
    <x v="1"/>
    <x v="0"/>
  </r>
  <r>
    <x v="124"/>
    <x v="124"/>
    <x v="48"/>
    <n v="-0.51220705120884991"/>
    <n v="3"/>
    <n v="1"/>
    <x v="2"/>
    <x v="0"/>
    <x v="0"/>
    <x v="0"/>
    <x v="0"/>
    <x v="1"/>
    <x v="3"/>
    <x v="1"/>
    <x v="1"/>
  </r>
  <r>
    <x v="125"/>
    <x v="125"/>
    <x v="33"/>
    <n v="0.5578300338533474"/>
    <n v="2"/>
    <n v="1"/>
    <x v="3"/>
    <x v="0"/>
    <x v="0"/>
    <x v="1"/>
    <x v="0"/>
    <x v="0"/>
    <x v="3"/>
    <x v="1"/>
    <x v="0"/>
  </r>
  <r>
    <x v="125"/>
    <x v="125"/>
    <x v="164"/>
    <n v="-0.9171607411591125"/>
    <n v="3"/>
    <n v="1"/>
    <x v="2"/>
    <x v="0"/>
    <x v="0"/>
    <x v="0"/>
    <x v="0"/>
    <x v="0"/>
    <x v="3"/>
    <x v="1"/>
    <x v="0"/>
  </r>
  <r>
    <x v="125"/>
    <x v="125"/>
    <x v="160"/>
    <n v="-0.75665517839978291"/>
    <n v="3"/>
    <n v="1"/>
    <x v="2"/>
    <x v="0"/>
    <x v="0"/>
    <x v="0"/>
    <x v="0"/>
    <x v="1"/>
    <x v="2"/>
    <x v="1"/>
    <x v="1"/>
  </r>
  <r>
    <x v="126"/>
    <x v="126"/>
    <x v="165"/>
    <n v="-0.64596168684162458"/>
    <n v="2"/>
    <n v="1"/>
    <x v="3"/>
    <x v="0"/>
    <x v="1"/>
    <x v="1"/>
    <x v="0"/>
    <x v="1"/>
    <x v="2"/>
    <x v="1"/>
    <x v="1"/>
  </r>
  <r>
    <x v="127"/>
    <x v="127"/>
    <x v="166"/>
    <n v="-0.54541509867629734"/>
    <n v="3"/>
    <n v="1"/>
    <x v="2"/>
    <x v="1"/>
    <x v="0"/>
    <x v="0"/>
    <x v="0"/>
    <x v="1"/>
    <x v="2"/>
    <x v="1"/>
    <x v="1"/>
  </r>
  <r>
    <x v="127"/>
    <x v="127"/>
    <x v="167"/>
    <n v="-0.11555537312544915"/>
    <n v="2"/>
    <n v="1"/>
    <x v="2"/>
    <x v="0"/>
    <x v="0"/>
    <x v="1"/>
    <x v="0"/>
    <x v="1"/>
    <x v="2"/>
    <x v="1"/>
    <x v="1"/>
  </r>
  <r>
    <x v="128"/>
    <x v="128"/>
    <x v="168"/>
    <n v="-1.0472255937399486"/>
    <n v="3"/>
    <n v="1"/>
    <x v="2"/>
    <x v="0"/>
    <x v="0"/>
    <x v="0"/>
    <x v="0"/>
    <x v="1"/>
    <x v="2"/>
    <x v="0"/>
    <x v="1"/>
  </r>
  <r>
    <x v="128"/>
    <x v="128"/>
    <x v="28"/>
    <n v="-0.12477983075529568"/>
    <n v="3"/>
    <n v="1"/>
    <x v="3"/>
    <x v="0"/>
    <x v="0"/>
    <x v="0"/>
    <x v="0"/>
    <x v="1"/>
    <x v="0"/>
    <x v="0"/>
    <x v="2"/>
  </r>
  <r>
    <x v="128"/>
    <x v="128"/>
    <x v="169"/>
    <n v="-0.10633091549560263"/>
    <n v="3"/>
    <n v="1"/>
    <x v="2"/>
    <x v="0"/>
    <x v="0"/>
    <x v="0"/>
    <x v="0"/>
    <x v="1"/>
    <x v="3"/>
    <x v="1"/>
    <x v="1"/>
  </r>
  <r>
    <x v="129"/>
    <x v="129"/>
    <x v="170"/>
    <n v="-9.2494229050832835E-2"/>
    <n v="4"/>
    <n v="1"/>
    <x v="2"/>
    <x v="0"/>
    <x v="0"/>
    <x v="0"/>
    <x v="0"/>
    <x v="0"/>
    <x v="2"/>
    <x v="1"/>
    <x v="1"/>
  </r>
  <r>
    <x v="130"/>
    <x v="130"/>
    <x v="171"/>
    <n v="-0.57677825461777554"/>
    <n v="3"/>
    <n v="1"/>
    <x v="2"/>
    <x v="0"/>
    <x v="0"/>
    <x v="0"/>
    <x v="0"/>
    <x v="1"/>
    <x v="2"/>
    <x v="1"/>
    <x v="2"/>
  </r>
  <r>
    <x v="131"/>
    <x v="131"/>
    <x v="65"/>
    <n v="-0.30004452572237972"/>
    <n v="3"/>
    <n v="2"/>
    <x v="0"/>
    <x v="0"/>
    <x v="0"/>
    <x v="0"/>
    <x v="1"/>
    <x v="1"/>
    <x v="3"/>
    <x v="1"/>
    <x v="0"/>
  </r>
  <r>
    <x v="131"/>
    <x v="131"/>
    <x v="172"/>
    <n v="-1.4969179031949669"/>
    <n v="5"/>
    <n v="1"/>
    <x v="2"/>
    <x v="1"/>
    <x v="0"/>
    <x v="1"/>
    <x v="0"/>
    <x v="1"/>
    <x v="2"/>
    <x v="1"/>
    <x v="1"/>
  </r>
  <r>
    <x v="131"/>
    <x v="131"/>
    <x v="173"/>
    <n v="-0.49606425035661844"/>
    <n v="3"/>
    <n v="1"/>
    <x v="3"/>
    <x v="0"/>
    <x v="1"/>
    <x v="1"/>
    <x v="0"/>
    <x v="1"/>
    <x v="0"/>
    <x v="1"/>
    <x v="1"/>
  </r>
  <r>
    <x v="131"/>
    <x v="131"/>
    <x v="11"/>
    <n v="-0.76126740721470609"/>
    <n v="4"/>
    <n v="1"/>
    <x v="2"/>
    <x v="0"/>
    <x v="0"/>
    <x v="0"/>
    <x v="0"/>
    <x v="1"/>
    <x v="0"/>
    <x v="1"/>
    <x v="0"/>
  </r>
  <r>
    <x v="131"/>
    <x v="131"/>
    <x v="101"/>
    <n v="0.5993400931876568"/>
    <n v="4"/>
    <n v="1"/>
    <x v="2"/>
    <x v="0"/>
    <x v="0"/>
    <x v="0"/>
    <x v="0"/>
    <x v="1"/>
    <x v="2"/>
    <x v="1"/>
    <x v="1"/>
  </r>
  <r>
    <x v="132"/>
    <x v="132"/>
    <x v="174"/>
    <n v="-0.51589683426078847"/>
    <n v="2"/>
    <n v="1"/>
    <x v="3"/>
    <x v="0"/>
    <x v="0"/>
    <x v="1"/>
    <x v="0"/>
    <x v="1"/>
    <x v="2"/>
    <x v="1"/>
    <x v="0"/>
  </r>
  <r>
    <x v="133"/>
    <x v="133"/>
    <x v="91"/>
    <n v="-0.34616681387161236"/>
    <n v="2"/>
    <n v="1"/>
    <x v="3"/>
    <x v="0"/>
    <x v="0"/>
    <x v="0"/>
    <x v="0"/>
    <x v="1"/>
    <x v="3"/>
    <x v="1"/>
    <x v="1"/>
  </r>
  <r>
    <x v="133"/>
    <x v="133"/>
    <x v="175"/>
    <n v="2.4027215598226532"/>
    <n v="2"/>
    <n v="1"/>
    <x v="3"/>
    <x v="0"/>
    <x v="0"/>
    <x v="0"/>
    <x v="0"/>
    <x v="1"/>
    <x v="3"/>
    <x v="0"/>
    <x v="1"/>
  </r>
  <r>
    <x v="134"/>
    <x v="134"/>
    <x v="176"/>
    <n v="-0.80738969536393879"/>
    <n v="3"/>
    <n v="1"/>
    <x v="2"/>
    <x v="0"/>
    <x v="0"/>
    <x v="1"/>
    <x v="0"/>
    <x v="1"/>
    <x v="0"/>
    <x v="0"/>
    <x v="1"/>
  </r>
  <r>
    <x v="135"/>
    <x v="135"/>
    <x v="33"/>
    <n v="0.5578300338533474"/>
    <n v="2"/>
    <n v="1"/>
    <x v="3"/>
    <x v="0"/>
    <x v="0"/>
    <x v="0"/>
    <x v="0"/>
    <x v="1"/>
    <x v="2"/>
    <x v="1"/>
    <x v="0"/>
  </r>
  <r>
    <x v="135"/>
    <x v="135"/>
    <x v="33"/>
    <n v="0.5578300338533474"/>
    <n v="2"/>
    <n v="1"/>
    <x v="2"/>
    <x v="0"/>
    <x v="0"/>
    <x v="0"/>
    <x v="0"/>
    <x v="1"/>
    <x v="2"/>
    <x v="1"/>
    <x v="2"/>
  </r>
  <r>
    <x v="135"/>
    <x v="135"/>
    <x v="65"/>
    <n v="-0.30004452572237972"/>
    <n v="2"/>
    <n v="1"/>
    <x v="3"/>
    <x v="0"/>
    <x v="0"/>
    <x v="0"/>
    <x v="0"/>
    <x v="0"/>
    <x v="0"/>
    <x v="1"/>
    <x v="0"/>
  </r>
  <r>
    <x v="135"/>
    <x v="135"/>
    <x v="177"/>
    <n v="-1.3723877251920387"/>
    <n v="3"/>
    <n v="1"/>
    <x v="2"/>
    <x v="1"/>
    <x v="1"/>
    <x v="1"/>
    <x v="0"/>
    <x v="0"/>
    <x v="2"/>
    <x v="1"/>
    <x v="2"/>
  </r>
  <r>
    <x v="135"/>
    <x v="135"/>
    <x v="178"/>
    <n v="-0.36461572913130541"/>
    <n v="4"/>
    <n v="1"/>
    <x v="2"/>
    <x v="0"/>
    <x v="0"/>
    <x v="0"/>
    <x v="0"/>
    <x v="1"/>
    <x v="2"/>
    <x v="1"/>
    <x v="0"/>
  </r>
  <r>
    <x v="135"/>
    <x v="135"/>
    <x v="179"/>
    <n v="1.2081542967575276"/>
    <n v="2"/>
    <n v="1"/>
    <x v="3"/>
    <x v="0"/>
    <x v="0"/>
    <x v="0"/>
    <x v="0"/>
    <x v="1"/>
    <x v="3"/>
    <x v="1"/>
    <x v="0"/>
  </r>
  <r>
    <x v="136"/>
    <x v="136"/>
    <x v="180"/>
    <n v="0.69158466948612207"/>
    <n v="3"/>
    <n v="1"/>
    <x v="2"/>
    <x v="0"/>
    <x v="1"/>
    <x v="0"/>
    <x v="0"/>
    <x v="1"/>
    <x v="2"/>
    <x v="1"/>
    <x v="1"/>
  </r>
  <r>
    <x v="136"/>
    <x v="136"/>
    <x v="181"/>
    <n v="-1.0901193217187348"/>
    <n v="3"/>
    <n v="1"/>
    <x v="3"/>
    <x v="0"/>
    <x v="0"/>
    <x v="1"/>
    <x v="0"/>
    <x v="1"/>
    <x v="2"/>
    <x v="0"/>
    <x v="0"/>
  </r>
  <r>
    <x v="137"/>
    <x v="137"/>
    <x v="25"/>
    <n v="0.16117835576994669"/>
    <n v="3"/>
    <n v="1"/>
    <x v="2"/>
    <x v="0"/>
    <x v="0"/>
    <x v="0"/>
    <x v="0"/>
    <x v="0"/>
    <x v="2"/>
    <x v="1"/>
    <x v="2"/>
  </r>
  <r>
    <x v="137"/>
    <x v="137"/>
    <x v="182"/>
    <n v="-5.0984169716523454E-2"/>
    <n v="3"/>
    <n v="1"/>
    <x v="2"/>
    <x v="0"/>
    <x v="0"/>
    <x v="1"/>
    <x v="0"/>
    <x v="0"/>
    <x v="2"/>
    <x v="1"/>
    <x v="2"/>
  </r>
  <r>
    <x v="137"/>
    <x v="137"/>
    <x v="183"/>
    <n v="0.32260636429226092"/>
    <n v="2"/>
    <n v="1"/>
    <x v="3"/>
    <x v="0"/>
    <x v="1"/>
    <x v="1"/>
    <x v="0"/>
    <x v="1"/>
    <x v="0"/>
    <x v="1"/>
    <x v="1"/>
  </r>
  <r>
    <x v="137"/>
    <x v="137"/>
    <x v="184"/>
    <n v="-1.1717557717428766"/>
    <n v="4"/>
    <n v="3"/>
    <x v="2"/>
    <x v="1"/>
    <x v="0"/>
    <x v="0"/>
    <x v="0"/>
    <x v="1"/>
    <x v="2"/>
    <x v="1"/>
    <x v="1"/>
  </r>
  <r>
    <x v="137"/>
    <x v="137"/>
    <x v="185"/>
    <n v="-1.0135563233910088"/>
    <n v="3"/>
    <n v="1"/>
    <x v="2"/>
    <x v="0"/>
    <x v="0"/>
    <x v="1"/>
    <x v="0"/>
    <x v="0"/>
    <x v="2"/>
    <x v="1"/>
    <x v="2"/>
  </r>
  <r>
    <x v="137"/>
    <x v="137"/>
    <x v="186"/>
    <n v="-1.108568236978428"/>
    <n v="4"/>
    <n v="2"/>
    <x v="2"/>
    <x v="1"/>
    <x v="0"/>
    <x v="0"/>
    <x v="0"/>
    <x v="1"/>
    <x v="2"/>
    <x v="1"/>
    <x v="1"/>
  </r>
  <r>
    <x v="137"/>
    <x v="137"/>
    <x v="119"/>
    <n v="-0.34155458505668912"/>
    <n v="2"/>
    <n v="1"/>
    <x v="3"/>
    <x v="1"/>
    <x v="0"/>
    <x v="0"/>
    <x v="0"/>
    <x v="1"/>
    <x v="3"/>
    <x v="1"/>
    <x v="2"/>
  </r>
  <r>
    <x v="137"/>
    <x v="137"/>
    <x v="46"/>
    <n v="-0.53065596646854296"/>
    <n v="4"/>
    <n v="2"/>
    <x v="2"/>
    <x v="1"/>
    <x v="0"/>
    <x v="0"/>
    <x v="0"/>
    <x v="1"/>
    <x v="2"/>
    <x v="1"/>
    <x v="1"/>
  </r>
  <r>
    <x v="137"/>
    <x v="137"/>
    <x v="187"/>
    <n v="-1.3032042929681897"/>
    <n v="3"/>
    <n v="1"/>
    <x v="2"/>
    <x v="1"/>
    <x v="0"/>
    <x v="0"/>
    <x v="0"/>
    <x v="1"/>
    <x v="2"/>
    <x v="1"/>
    <x v="1"/>
  </r>
  <r>
    <x v="137"/>
    <x v="137"/>
    <x v="15"/>
    <n v="-0.25392223757314708"/>
    <n v="3"/>
    <n v="2"/>
    <x v="2"/>
    <x v="0"/>
    <x v="0"/>
    <x v="0"/>
    <x v="0"/>
    <x v="0"/>
    <x v="3"/>
    <x v="1"/>
    <x v="1"/>
  </r>
  <r>
    <x v="137"/>
    <x v="137"/>
    <x v="154"/>
    <n v="-0.69669620380578046"/>
    <n v="3"/>
    <n v="2"/>
    <x v="2"/>
    <x v="0"/>
    <x v="0"/>
    <x v="1"/>
    <x v="0"/>
    <x v="1"/>
    <x v="2"/>
    <x v="1"/>
    <x v="2"/>
  </r>
  <r>
    <x v="137"/>
    <x v="137"/>
    <x v="87"/>
    <n v="0.29954522021764463"/>
    <n v="3"/>
    <n v="1"/>
    <x v="3"/>
    <x v="0"/>
    <x v="0"/>
    <x v="0"/>
    <x v="1"/>
    <x v="1"/>
    <x v="0"/>
    <x v="1"/>
    <x v="1"/>
  </r>
  <r>
    <x v="137"/>
    <x v="137"/>
    <x v="27"/>
    <n v="0.85301267800843628"/>
    <n v="3"/>
    <n v="1"/>
    <x v="3"/>
    <x v="0"/>
    <x v="0"/>
    <x v="0"/>
    <x v="0"/>
    <x v="1"/>
    <x v="1"/>
    <x v="1"/>
    <x v="0"/>
  </r>
  <r>
    <x v="137"/>
    <x v="137"/>
    <x v="188"/>
    <n v="-0.49421935883064916"/>
    <n v="3"/>
    <n v="1"/>
    <x v="0"/>
    <x v="0"/>
    <x v="0"/>
    <x v="0"/>
    <x v="0"/>
    <x v="1"/>
    <x v="2"/>
    <x v="1"/>
    <x v="1"/>
  </r>
  <r>
    <x v="137"/>
    <x v="137"/>
    <x v="158"/>
    <n v="-0.75204294958485962"/>
    <n v="3"/>
    <n v="1"/>
    <x v="2"/>
    <x v="0"/>
    <x v="0"/>
    <x v="0"/>
    <x v="0"/>
    <x v="1"/>
    <x v="2"/>
    <x v="0"/>
    <x v="1"/>
  </r>
  <r>
    <x v="137"/>
    <x v="137"/>
    <x v="189"/>
    <n v="-1.3862244116368083"/>
    <n v="3"/>
    <n v="1"/>
    <x v="0"/>
    <x v="0"/>
    <x v="0"/>
    <x v="0"/>
    <x v="0"/>
    <x v="1"/>
    <x v="3"/>
    <x v="0"/>
    <x v="2"/>
  </r>
  <r>
    <x v="137"/>
    <x v="137"/>
    <x v="65"/>
    <n v="-0.30004452572237972"/>
    <n v="3"/>
    <n v="1"/>
    <x v="3"/>
    <x v="0"/>
    <x v="0"/>
    <x v="1"/>
    <x v="0"/>
    <x v="1"/>
    <x v="2"/>
    <x v="1"/>
    <x v="0"/>
  </r>
  <r>
    <x v="138"/>
    <x v="138"/>
    <x v="54"/>
    <n v="1.4295412798738443"/>
    <n v="3"/>
    <n v="1"/>
    <x v="3"/>
    <x v="0"/>
    <x v="0"/>
    <x v="1"/>
    <x v="0"/>
    <x v="1"/>
    <x v="1"/>
    <x v="1"/>
    <x v="1"/>
  </r>
  <r>
    <x v="138"/>
    <x v="138"/>
    <x v="161"/>
    <n v="-0.78432855128932244"/>
    <n v="3"/>
    <n v="1"/>
    <x v="2"/>
    <x v="0"/>
    <x v="0"/>
    <x v="0"/>
    <x v="0"/>
    <x v="1"/>
    <x v="3"/>
    <x v="1"/>
    <x v="1"/>
  </r>
  <r>
    <x v="139"/>
    <x v="139"/>
    <x v="190"/>
    <n v="-0.14322874601498875"/>
    <n v="3"/>
    <n v="1"/>
    <x v="2"/>
    <x v="0"/>
    <x v="0"/>
    <x v="0"/>
    <x v="0"/>
    <x v="1"/>
    <x v="3"/>
    <x v="1"/>
    <x v="1"/>
  </r>
  <r>
    <x v="139"/>
    <x v="139"/>
    <x v="191"/>
    <n v="-0.4937581359491568"/>
    <n v="3"/>
    <n v="1"/>
    <x v="2"/>
    <x v="0"/>
    <x v="0"/>
    <x v="0"/>
    <x v="0"/>
    <x v="1"/>
    <x v="0"/>
    <x v="1"/>
    <x v="1"/>
  </r>
  <r>
    <x v="139"/>
    <x v="139"/>
    <x v="192"/>
    <n v="-0.50943971391989595"/>
    <n v="3"/>
    <n v="1"/>
    <x v="2"/>
    <x v="0"/>
    <x v="0"/>
    <x v="1"/>
    <x v="0"/>
    <x v="1"/>
    <x v="3"/>
    <x v="1"/>
    <x v="1"/>
  </r>
  <r>
    <x v="140"/>
    <x v="140"/>
    <x v="193"/>
    <n v="-0.23916310536539262"/>
    <n v="4"/>
    <n v="1"/>
    <x v="2"/>
    <x v="0"/>
    <x v="0"/>
    <x v="0"/>
    <x v="0"/>
    <x v="0"/>
    <x v="2"/>
    <x v="1"/>
    <x v="1"/>
  </r>
  <r>
    <x v="140"/>
    <x v="140"/>
    <x v="194"/>
    <n v="0.38487145329372502"/>
    <n v="3"/>
    <n v="1"/>
    <x v="3"/>
    <x v="0"/>
    <x v="0"/>
    <x v="1"/>
    <x v="0"/>
    <x v="1"/>
    <x v="2"/>
    <x v="1"/>
    <x v="1"/>
  </r>
  <r>
    <x v="141"/>
    <x v="141"/>
    <x v="195"/>
    <n v="0.41946316940564948"/>
    <n v="2"/>
    <n v="1"/>
    <x v="3"/>
    <x v="0"/>
    <x v="0"/>
    <x v="1"/>
    <x v="0"/>
    <x v="1"/>
    <x v="3"/>
    <x v="1"/>
    <x v="1"/>
  </r>
  <r>
    <x v="142"/>
    <x v="142"/>
    <x v="196"/>
    <n v="-0.71514511906547351"/>
    <n v="3"/>
    <n v="1"/>
    <x v="3"/>
    <x v="0"/>
    <x v="0"/>
    <x v="1"/>
    <x v="0"/>
    <x v="0"/>
    <x v="2"/>
    <x v="0"/>
    <x v="0"/>
  </r>
  <r>
    <x v="143"/>
    <x v="143"/>
    <x v="197"/>
    <n v="-0.6782472885460874"/>
    <n v="3"/>
    <n v="2"/>
    <x v="2"/>
    <x v="0"/>
    <x v="0"/>
    <x v="0"/>
    <x v="0"/>
    <x v="1"/>
    <x v="2"/>
    <x v="1"/>
    <x v="1"/>
  </r>
  <r>
    <x v="143"/>
    <x v="143"/>
    <x v="48"/>
    <n v="-0.51220705120884991"/>
    <n v="2"/>
    <n v="1"/>
    <x v="2"/>
    <x v="0"/>
    <x v="0"/>
    <x v="0"/>
    <x v="0"/>
    <x v="1"/>
    <x v="3"/>
    <x v="1"/>
    <x v="1"/>
  </r>
  <r>
    <x v="143"/>
    <x v="143"/>
    <x v="198"/>
    <n v="0.20730064391917935"/>
    <n v="2"/>
    <n v="1"/>
    <x v="3"/>
    <x v="0"/>
    <x v="0"/>
    <x v="0"/>
    <x v="0"/>
    <x v="0"/>
    <x v="2"/>
    <x v="1"/>
    <x v="1"/>
  </r>
  <r>
    <x v="144"/>
    <x v="144"/>
    <x v="199"/>
    <n v="0.34566750836687726"/>
    <n v="4"/>
    <n v="2"/>
    <x v="2"/>
    <x v="1"/>
    <x v="0"/>
    <x v="1"/>
    <x v="0"/>
    <x v="1"/>
    <x v="3"/>
    <x v="1"/>
    <x v="2"/>
  </r>
  <r>
    <x v="144"/>
    <x v="144"/>
    <x v="200"/>
    <n v="-7.3122868028155125E-2"/>
    <n v="3"/>
    <n v="2"/>
    <x v="2"/>
    <x v="0"/>
    <x v="0"/>
    <x v="0"/>
    <x v="0"/>
    <x v="1"/>
    <x v="0"/>
    <x v="1"/>
    <x v="2"/>
  </r>
  <r>
    <x v="144"/>
    <x v="144"/>
    <x v="201"/>
    <n v="-0.37384018676115194"/>
    <n v="3"/>
    <n v="1"/>
    <x v="3"/>
    <x v="0"/>
    <x v="0"/>
    <x v="0"/>
    <x v="0"/>
    <x v="1"/>
    <x v="2"/>
    <x v="1"/>
    <x v="1"/>
  </r>
  <r>
    <x v="144"/>
    <x v="144"/>
    <x v="112"/>
    <n v="-0.99187884796086934"/>
    <n v="4"/>
    <n v="1"/>
    <x v="0"/>
    <x v="0"/>
    <x v="0"/>
    <x v="1"/>
    <x v="0"/>
    <x v="0"/>
    <x v="0"/>
    <x v="1"/>
    <x v="1"/>
  </r>
  <r>
    <x v="144"/>
    <x v="144"/>
    <x v="17"/>
    <n v="-0.38306464439099847"/>
    <n v="3"/>
    <n v="1"/>
    <x v="2"/>
    <x v="0"/>
    <x v="0"/>
    <x v="0"/>
    <x v="0"/>
    <x v="1"/>
    <x v="0"/>
    <x v="0"/>
    <x v="0"/>
  </r>
  <r>
    <x v="145"/>
    <x v="145"/>
    <x v="145"/>
    <n v="-0.70130843262070375"/>
    <n v="3"/>
    <n v="2"/>
    <x v="2"/>
    <x v="0"/>
    <x v="0"/>
    <x v="0"/>
    <x v="1"/>
    <x v="1"/>
    <x v="0"/>
    <x v="1"/>
    <x v="1"/>
  </r>
  <r>
    <x v="145"/>
    <x v="145"/>
    <x v="202"/>
    <n v="-0.77971632247439915"/>
    <n v="3"/>
    <n v="2"/>
    <x v="3"/>
    <x v="0"/>
    <x v="0"/>
    <x v="1"/>
    <x v="0"/>
    <x v="0"/>
    <x v="3"/>
    <x v="1"/>
    <x v="0"/>
  </r>
  <r>
    <x v="145"/>
    <x v="145"/>
    <x v="85"/>
    <n v="0.11505606762071406"/>
    <n v="3"/>
    <n v="1"/>
    <x v="3"/>
    <x v="0"/>
    <x v="0"/>
    <x v="0"/>
    <x v="0"/>
    <x v="1"/>
    <x v="1"/>
    <x v="1"/>
    <x v="1"/>
  </r>
  <r>
    <x v="146"/>
    <x v="146"/>
    <x v="65"/>
    <n v="-0.30004452572237972"/>
    <n v="3"/>
    <n v="1"/>
    <x v="2"/>
    <x v="1"/>
    <x v="0"/>
    <x v="1"/>
    <x v="0"/>
    <x v="0"/>
    <x v="2"/>
    <x v="1"/>
    <x v="1"/>
  </r>
  <r>
    <x v="146"/>
    <x v="146"/>
    <x v="202"/>
    <n v="-0.77971632247439915"/>
    <n v="4"/>
    <n v="1"/>
    <x v="2"/>
    <x v="0"/>
    <x v="0"/>
    <x v="0"/>
    <x v="0"/>
    <x v="0"/>
    <x v="2"/>
    <x v="1"/>
    <x v="1"/>
  </r>
  <r>
    <x v="147"/>
    <x v="147"/>
    <x v="62"/>
    <n v="-0.48453367831931027"/>
    <n v="4"/>
    <n v="1"/>
    <x v="3"/>
    <x v="1"/>
    <x v="0"/>
    <x v="1"/>
    <x v="0"/>
    <x v="1"/>
    <x v="2"/>
    <x v="1"/>
    <x v="2"/>
  </r>
  <r>
    <x v="147"/>
    <x v="147"/>
    <x v="34"/>
    <n v="0.61317677963242656"/>
    <n v="3"/>
    <n v="1"/>
    <x v="2"/>
    <x v="1"/>
    <x v="0"/>
    <x v="0"/>
    <x v="0"/>
    <x v="0"/>
    <x v="3"/>
    <x v="1"/>
    <x v="1"/>
  </r>
  <r>
    <x v="147"/>
    <x v="147"/>
    <x v="65"/>
    <n v="-0.30004452572237972"/>
    <n v="3"/>
    <n v="2"/>
    <x v="2"/>
    <x v="1"/>
    <x v="0"/>
    <x v="1"/>
    <x v="0"/>
    <x v="0"/>
    <x v="2"/>
    <x v="1"/>
    <x v="1"/>
  </r>
  <r>
    <x v="147"/>
    <x v="147"/>
    <x v="56"/>
    <n v="-0.54910488172823602"/>
    <n v="3"/>
    <n v="1"/>
    <x v="2"/>
    <x v="0"/>
    <x v="0"/>
    <x v="0"/>
    <x v="0"/>
    <x v="1"/>
    <x v="2"/>
    <x v="1"/>
    <x v="0"/>
  </r>
  <r>
    <x v="147"/>
    <x v="147"/>
    <x v="203"/>
    <n v="-0.50759482239392661"/>
    <n v="2"/>
    <n v="1"/>
    <x v="2"/>
    <x v="0"/>
    <x v="1"/>
    <x v="1"/>
    <x v="0"/>
    <x v="1"/>
    <x v="2"/>
    <x v="0"/>
    <x v="2"/>
  </r>
  <r>
    <x v="148"/>
    <x v="148"/>
    <x v="204"/>
    <n v="0.97293062719644119"/>
    <n v="3"/>
    <n v="2"/>
    <x v="3"/>
    <x v="0"/>
    <x v="1"/>
    <x v="1"/>
    <x v="0"/>
    <x v="1"/>
    <x v="1"/>
    <x v="1"/>
    <x v="0"/>
  </r>
  <r>
    <x v="148"/>
    <x v="148"/>
    <x v="25"/>
    <n v="0.16117835576994669"/>
    <n v="4"/>
    <n v="1"/>
    <x v="2"/>
    <x v="0"/>
    <x v="1"/>
    <x v="1"/>
    <x v="0"/>
    <x v="1"/>
    <x v="2"/>
    <x v="1"/>
    <x v="1"/>
  </r>
  <r>
    <x v="148"/>
    <x v="148"/>
    <x v="112"/>
    <n v="-0.99187884796086934"/>
    <n v="3"/>
    <n v="1"/>
    <x v="2"/>
    <x v="0"/>
    <x v="0"/>
    <x v="0"/>
    <x v="0"/>
    <x v="1"/>
    <x v="2"/>
    <x v="1"/>
    <x v="1"/>
  </r>
  <r>
    <x v="148"/>
    <x v="148"/>
    <x v="205"/>
    <n v="-0.85812421232809466"/>
    <n v="2"/>
    <n v="1"/>
    <x v="3"/>
    <x v="0"/>
    <x v="0"/>
    <x v="0"/>
    <x v="1"/>
    <x v="1"/>
    <x v="3"/>
    <x v="1"/>
    <x v="0"/>
  </r>
  <r>
    <x v="148"/>
    <x v="148"/>
    <x v="206"/>
    <n v="-0.61552097666313099"/>
    <n v="2"/>
    <n v="1"/>
    <x v="3"/>
    <x v="0"/>
    <x v="0"/>
    <x v="1"/>
    <x v="0"/>
    <x v="0"/>
    <x v="0"/>
    <x v="1"/>
    <x v="0"/>
  </r>
  <r>
    <x v="148"/>
    <x v="148"/>
    <x v="207"/>
    <n v="1.3511333900201488"/>
    <n v="3"/>
    <n v="1"/>
    <x v="3"/>
    <x v="0"/>
    <x v="0"/>
    <x v="0"/>
    <x v="0"/>
    <x v="0"/>
    <x v="0"/>
    <x v="1"/>
    <x v="1"/>
  </r>
  <r>
    <x v="148"/>
    <x v="148"/>
    <x v="189"/>
    <n v="-1.3862244116368083"/>
    <n v="4"/>
    <n v="2"/>
    <x v="3"/>
    <x v="0"/>
    <x v="0"/>
    <x v="1"/>
    <x v="0"/>
    <x v="1"/>
    <x v="2"/>
    <x v="0"/>
    <x v="2"/>
  </r>
  <r>
    <x v="149"/>
    <x v="149"/>
    <x v="208"/>
    <n v="-0.63212500039685471"/>
    <n v="2"/>
    <n v="1"/>
    <x v="2"/>
    <x v="0"/>
    <x v="1"/>
    <x v="1"/>
    <x v="0"/>
    <x v="1"/>
    <x v="2"/>
    <x v="1"/>
    <x v="1"/>
  </r>
  <r>
    <x v="149"/>
    <x v="149"/>
    <x v="110"/>
    <n v="-0.90885872929225053"/>
    <n v="4"/>
    <n v="2"/>
    <x v="2"/>
    <x v="0"/>
    <x v="0"/>
    <x v="0"/>
    <x v="0"/>
    <x v="1"/>
    <x v="2"/>
    <x v="1"/>
    <x v="0"/>
  </r>
  <r>
    <x v="150"/>
    <x v="150"/>
    <x v="104"/>
    <n v="6.893377947148141E-2"/>
    <n v="5"/>
    <n v="2"/>
    <x v="2"/>
    <x v="0"/>
    <x v="0"/>
    <x v="0"/>
    <x v="0"/>
    <x v="1"/>
    <x v="2"/>
    <x v="1"/>
    <x v="1"/>
  </r>
  <r>
    <x v="150"/>
    <x v="150"/>
    <x v="110"/>
    <n v="-0.90885872929225053"/>
    <n v="2"/>
    <n v="2"/>
    <x v="3"/>
    <x v="0"/>
    <x v="0"/>
    <x v="1"/>
    <x v="0"/>
    <x v="1"/>
    <x v="0"/>
    <x v="1"/>
    <x v="1"/>
  </r>
  <r>
    <x v="150"/>
    <x v="150"/>
    <x v="209"/>
    <n v="0.92311855599526993"/>
    <n v="3"/>
    <n v="1"/>
    <x v="2"/>
    <x v="0"/>
    <x v="0"/>
    <x v="0"/>
    <x v="0"/>
    <x v="0"/>
    <x v="2"/>
    <x v="1"/>
    <x v="0"/>
  </r>
  <r>
    <x v="150"/>
    <x v="150"/>
    <x v="191"/>
    <n v="-0.4937581359491568"/>
    <n v="2"/>
    <n v="1"/>
    <x v="3"/>
    <x v="0"/>
    <x v="0"/>
    <x v="0"/>
    <x v="0"/>
    <x v="1"/>
    <x v="2"/>
    <x v="1"/>
    <x v="1"/>
  </r>
  <r>
    <x v="150"/>
    <x v="150"/>
    <x v="210"/>
    <n v="-0.59983939869239189"/>
    <n v="2"/>
    <n v="1"/>
    <x v="3"/>
    <x v="0"/>
    <x v="0"/>
    <x v="0"/>
    <x v="0"/>
    <x v="1"/>
    <x v="2"/>
    <x v="1"/>
    <x v="1"/>
  </r>
  <r>
    <x v="150"/>
    <x v="150"/>
    <x v="211"/>
    <n v="-1.4461833862308109"/>
    <n v="3"/>
    <n v="1"/>
    <x v="2"/>
    <x v="0"/>
    <x v="0"/>
    <x v="1"/>
    <x v="0"/>
    <x v="1"/>
    <x v="2"/>
    <x v="0"/>
    <x v="1"/>
  </r>
  <r>
    <x v="150"/>
    <x v="150"/>
    <x v="212"/>
    <n v="-1.3719265023105462"/>
    <n v="2"/>
    <n v="1"/>
    <x v="2"/>
    <x v="0"/>
    <x v="1"/>
    <x v="0"/>
    <x v="0"/>
    <x v="1"/>
    <x v="2"/>
    <x v="0"/>
    <x v="1"/>
  </r>
  <r>
    <x v="151"/>
    <x v="151"/>
    <x v="213"/>
    <n v="-0.83045083943855513"/>
    <n v="3"/>
    <n v="1"/>
    <x v="2"/>
    <x v="0"/>
    <x v="0"/>
    <x v="0"/>
    <x v="0"/>
    <x v="1"/>
    <x v="2"/>
    <x v="1"/>
    <x v="2"/>
  </r>
  <r>
    <x v="152"/>
    <x v="152"/>
    <x v="97"/>
    <n v="-0.92269541573702041"/>
    <n v="2"/>
    <n v="2"/>
    <x v="3"/>
    <x v="1"/>
    <x v="0"/>
    <x v="1"/>
    <x v="0"/>
    <x v="1"/>
    <x v="2"/>
    <x v="1"/>
    <x v="1"/>
  </r>
  <r>
    <x v="153"/>
    <x v="153"/>
    <x v="214"/>
    <n v="-0.15245320364483528"/>
    <n v="3"/>
    <n v="1"/>
    <x v="2"/>
    <x v="0"/>
    <x v="0"/>
    <x v="0"/>
    <x v="0"/>
    <x v="1"/>
    <x v="2"/>
    <x v="1"/>
    <x v="1"/>
  </r>
  <r>
    <x v="153"/>
    <x v="153"/>
    <x v="133"/>
    <n v="-0.7981652377340922"/>
    <n v="2"/>
    <n v="1"/>
    <x v="2"/>
    <x v="0"/>
    <x v="0"/>
    <x v="0"/>
    <x v="1"/>
    <x v="1"/>
    <x v="3"/>
    <x v="1"/>
    <x v="1"/>
  </r>
  <r>
    <x v="153"/>
    <x v="153"/>
    <x v="196"/>
    <n v="-0.71514511906547351"/>
    <n v="2"/>
    <n v="1"/>
    <x v="3"/>
    <x v="0"/>
    <x v="0"/>
    <x v="0"/>
    <x v="0"/>
    <x v="1"/>
    <x v="2"/>
    <x v="1"/>
    <x v="1"/>
  </r>
  <r>
    <x v="153"/>
    <x v="153"/>
    <x v="215"/>
    <n v="0.31338190666241439"/>
    <n v="2"/>
    <n v="1"/>
    <x v="3"/>
    <x v="0"/>
    <x v="0"/>
    <x v="0"/>
    <x v="0"/>
    <x v="1"/>
    <x v="0"/>
    <x v="1"/>
    <x v="2"/>
  </r>
  <r>
    <x v="153"/>
    <x v="153"/>
    <x v="216"/>
    <n v="-1.0582949428957644"/>
    <n v="3"/>
    <n v="1"/>
    <x v="0"/>
    <x v="0"/>
    <x v="0"/>
    <x v="0"/>
    <x v="0"/>
    <x v="1"/>
    <x v="2"/>
    <x v="0"/>
    <x v="0"/>
  </r>
  <r>
    <x v="153"/>
    <x v="153"/>
    <x v="103"/>
    <n v="1.4987247120976932"/>
    <n v="2"/>
    <n v="1"/>
    <x v="3"/>
    <x v="0"/>
    <x v="0"/>
    <x v="0"/>
    <x v="0"/>
    <x v="1"/>
    <x v="3"/>
    <x v="1"/>
    <x v="0"/>
  </r>
  <r>
    <x v="154"/>
    <x v="154"/>
    <x v="54"/>
    <n v="1.4295412798738443"/>
    <n v="3"/>
    <n v="1"/>
    <x v="3"/>
    <x v="0"/>
    <x v="0"/>
    <x v="0"/>
    <x v="0"/>
    <x v="1"/>
    <x v="0"/>
    <x v="1"/>
    <x v="0"/>
  </r>
  <r>
    <x v="154"/>
    <x v="154"/>
    <x v="217"/>
    <n v="-1.213265831077186"/>
    <n v="5"/>
    <n v="2"/>
    <x v="3"/>
    <x v="1"/>
    <x v="0"/>
    <x v="1"/>
    <x v="0"/>
    <x v="0"/>
    <x v="3"/>
    <x v="1"/>
    <x v="0"/>
  </r>
  <r>
    <x v="154"/>
    <x v="154"/>
    <x v="218"/>
    <n v="0.82072707630397346"/>
    <n v="4"/>
    <n v="1"/>
    <x v="2"/>
    <x v="1"/>
    <x v="0"/>
    <x v="0"/>
    <x v="0"/>
    <x v="1"/>
    <x v="3"/>
    <x v="1"/>
    <x v="0"/>
  </r>
  <r>
    <x v="155"/>
    <x v="155"/>
    <x v="219"/>
    <n v="-0.77049186484455268"/>
    <n v="2"/>
    <n v="1"/>
    <x v="3"/>
    <x v="0"/>
    <x v="0"/>
    <x v="0"/>
    <x v="0"/>
    <x v="1"/>
    <x v="2"/>
    <x v="0"/>
    <x v="1"/>
  </r>
  <r>
    <x v="156"/>
    <x v="156"/>
    <x v="196"/>
    <n v="-0.71514511906547351"/>
    <n v="3"/>
    <n v="1"/>
    <x v="3"/>
    <x v="0"/>
    <x v="0"/>
    <x v="0"/>
    <x v="0"/>
    <x v="1"/>
    <x v="3"/>
    <x v="1"/>
    <x v="2"/>
  </r>
  <r>
    <x v="156"/>
    <x v="156"/>
    <x v="48"/>
    <n v="-0.51220705120884991"/>
    <n v="2"/>
    <n v="1"/>
    <x v="3"/>
    <x v="0"/>
    <x v="0"/>
    <x v="0"/>
    <x v="0"/>
    <x v="1"/>
    <x v="2"/>
    <x v="1"/>
    <x v="1"/>
  </r>
  <r>
    <x v="156"/>
    <x v="156"/>
    <x v="220"/>
    <n v="0.40101425414595643"/>
    <n v="3"/>
    <n v="1"/>
    <x v="3"/>
    <x v="0"/>
    <x v="0"/>
    <x v="0"/>
    <x v="0"/>
    <x v="1"/>
    <x v="2"/>
    <x v="1"/>
    <x v="1"/>
  </r>
  <r>
    <x v="156"/>
    <x v="156"/>
    <x v="203"/>
    <n v="-0.50759482239392661"/>
    <n v="2"/>
    <n v="1"/>
    <x v="3"/>
    <x v="0"/>
    <x v="0"/>
    <x v="0"/>
    <x v="0"/>
    <x v="1"/>
    <x v="2"/>
    <x v="1"/>
    <x v="0"/>
  </r>
  <r>
    <x v="156"/>
    <x v="156"/>
    <x v="221"/>
    <n v="-0.72252468516935076"/>
    <n v="2"/>
    <n v="1"/>
    <x v="3"/>
    <x v="0"/>
    <x v="0"/>
    <x v="0"/>
    <x v="1"/>
    <x v="1"/>
    <x v="2"/>
    <x v="1"/>
    <x v="1"/>
  </r>
  <r>
    <x v="157"/>
    <x v="157"/>
    <x v="222"/>
    <n v="-0.93653210218179017"/>
    <n v="3"/>
    <n v="1"/>
    <x v="2"/>
    <x v="1"/>
    <x v="0"/>
    <x v="1"/>
    <x v="1"/>
    <x v="1"/>
    <x v="2"/>
    <x v="1"/>
    <x v="1"/>
  </r>
  <r>
    <x v="157"/>
    <x v="157"/>
    <x v="66"/>
    <n v="0.13811721169533037"/>
    <n v="2"/>
    <n v="1"/>
    <x v="3"/>
    <x v="0"/>
    <x v="0"/>
    <x v="0"/>
    <x v="0"/>
    <x v="1"/>
    <x v="2"/>
    <x v="1"/>
    <x v="0"/>
  </r>
  <r>
    <x v="158"/>
    <x v="158"/>
    <x v="145"/>
    <n v="-0.70130843262070375"/>
    <n v="2"/>
    <n v="1"/>
    <x v="3"/>
    <x v="0"/>
    <x v="0"/>
    <x v="1"/>
    <x v="0"/>
    <x v="1"/>
    <x v="2"/>
    <x v="1"/>
    <x v="0"/>
  </r>
  <r>
    <x v="158"/>
    <x v="158"/>
    <x v="145"/>
    <n v="-0.70130843262070375"/>
    <n v="2"/>
    <n v="1"/>
    <x v="3"/>
    <x v="0"/>
    <x v="0"/>
    <x v="0"/>
    <x v="0"/>
    <x v="0"/>
    <x v="2"/>
    <x v="1"/>
    <x v="2"/>
  </r>
  <r>
    <x v="158"/>
    <x v="158"/>
    <x v="223"/>
    <n v="0.22574955917887241"/>
    <n v="2"/>
    <n v="1"/>
    <x v="3"/>
    <x v="1"/>
    <x v="0"/>
    <x v="0"/>
    <x v="0"/>
    <x v="1"/>
    <x v="2"/>
    <x v="1"/>
    <x v="1"/>
  </r>
  <r>
    <x v="158"/>
    <x v="158"/>
    <x v="196"/>
    <n v="-0.71514511906547351"/>
    <n v="2"/>
    <n v="1"/>
    <x v="3"/>
    <x v="0"/>
    <x v="0"/>
    <x v="0"/>
    <x v="0"/>
    <x v="1"/>
    <x v="2"/>
    <x v="1"/>
    <x v="0"/>
  </r>
  <r>
    <x v="159"/>
    <x v="159"/>
    <x v="224"/>
    <n v="-0.40151355965069152"/>
    <n v="2"/>
    <n v="1"/>
    <x v="3"/>
    <x v="0"/>
    <x v="0"/>
    <x v="0"/>
    <x v="0"/>
    <x v="0"/>
    <x v="0"/>
    <x v="1"/>
    <x v="1"/>
  </r>
  <r>
    <x v="159"/>
    <x v="159"/>
    <x v="225"/>
    <n v="-0.72898180551024327"/>
    <n v="3"/>
    <n v="1"/>
    <x v="2"/>
    <x v="0"/>
    <x v="0"/>
    <x v="1"/>
    <x v="0"/>
    <x v="1"/>
    <x v="2"/>
    <x v="1"/>
    <x v="1"/>
  </r>
  <r>
    <x v="159"/>
    <x v="159"/>
    <x v="110"/>
    <n v="-0.90885872929225053"/>
    <n v="3"/>
    <n v="1"/>
    <x v="2"/>
    <x v="1"/>
    <x v="0"/>
    <x v="1"/>
    <x v="0"/>
    <x v="1"/>
    <x v="2"/>
    <x v="1"/>
    <x v="1"/>
  </r>
  <r>
    <x v="159"/>
    <x v="159"/>
    <x v="112"/>
    <n v="-0.99187884796086934"/>
    <n v="2"/>
    <n v="1"/>
    <x v="2"/>
    <x v="0"/>
    <x v="0"/>
    <x v="0"/>
    <x v="0"/>
    <x v="0"/>
    <x v="2"/>
    <x v="1"/>
    <x v="0"/>
  </r>
  <r>
    <x v="159"/>
    <x v="159"/>
    <x v="158"/>
    <n v="-0.75204294958485962"/>
    <n v="2"/>
    <n v="2"/>
    <x v="3"/>
    <x v="0"/>
    <x v="0"/>
    <x v="1"/>
    <x v="0"/>
    <x v="1"/>
    <x v="2"/>
    <x v="1"/>
    <x v="1"/>
  </r>
  <r>
    <x v="159"/>
    <x v="159"/>
    <x v="29"/>
    <n v="0.37334088125641685"/>
    <n v="3"/>
    <n v="1"/>
    <x v="2"/>
    <x v="0"/>
    <x v="1"/>
    <x v="1"/>
    <x v="0"/>
    <x v="1"/>
    <x v="2"/>
    <x v="1"/>
    <x v="2"/>
  </r>
  <r>
    <x v="159"/>
    <x v="159"/>
    <x v="226"/>
    <n v="-0.4706969918745405"/>
    <n v="3"/>
    <n v="2"/>
    <x v="2"/>
    <x v="0"/>
    <x v="0"/>
    <x v="0"/>
    <x v="0"/>
    <x v="1"/>
    <x v="0"/>
    <x v="1"/>
    <x v="1"/>
  </r>
  <r>
    <x v="159"/>
    <x v="159"/>
    <x v="227"/>
    <n v="-1.0610622801847183"/>
    <n v="3"/>
    <n v="2"/>
    <x v="2"/>
    <x v="1"/>
    <x v="0"/>
    <x v="1"/>
    <x v="0"/>
    <x v="1"/>
    <x v="2"/>
    <x v="0"/>
    <x v="2"/>
  </r>
  <r>
    <x v="159"/>
    <x v="159"/>
    <x v="228"/>
    <n v="-1.326265437042806"/>
    <n v="3"/>
    <n v="1"/>
    <x v="0"/>
    <x v="0"/>
    <x v="0"/>
    <x v="0"/>
    <x v="1"/>
    <x v="0"/>
    <x v="2"/>
    <x v="0"/>
    <x v="1"/>
  </r>
  <r>
    <x v="160"/>
    <x v="160"/>
    <x v="158"/>
    <n v="-0.75204294958485962"/>
    <n v="3"/>
    <n v="1"/>
    <x v="3"/>
    <x v="0"/>
    <x v="0"/>
    <x v="0"/>
    <x v="0"/>
    <x v="1"/>
    <x v="0"/>
    <x v="0"/>
    <x v="2"/>
  </r>
  <r>
    <x v="161"/>
    <x v="161"/>
    <x v="65"/>
    <n v="-0.30004452572237972"/>
    <n v="2"/>
    <n v="1"/>
    <x v="3"/>
    <x v="0"/>
    <x v="0"/>
    <x v="0"/>
    <x v="0"/>
    <x v="1"/>
    <x v="2"/>
    <x v="1"/>
    <x v="1"/>
  </r>
  <r>
    <x v="161"/>
    <x v="161"/>
    <x v="46"/>
    <n v="-0.53065596646854296"/>
    <n v="2"/>
    <n v="1"/>
    <x v="3"/>
    <x v="0"/>
    <x v="0"/>
    <x v="0"/>
    <x v="0"/>
    <x v="1"/>
    <x v="2"/>
    <x v="0"/>
    <x v="1"/>
  </r>
  <r>
    <x v="162"/>
    <x v="162"/>
    <x v="97"/>
    <n v="-0.92269541573702041"/>
    <n v="3"/>
    <n v="1"/>
    <x v="2"/>
    <x v="0"/>
    <x v="0"/>
    <x v="1"/>
    <x v="0"/>
    <x v="1"/>
    <x v="2"/>
    <x v="1"/>
    <x v="0"/>
  </r>
  <r>
    <x v="162"/>
    <x v="162"/>
    <x v="65"/>
    <n v="-0.30004452572237972"/>
    <n v="4"/>
    <n v="2"/>
    <x v="2"/>
    <x v="0"/>
    <x v="0"/>
    <x v="1"/>
    <x v="0"/>
    <x v="1"/>
    <x v="0"/>
    <x v="1"/>
    <x v="0"/>
  </r>
  <r>
    <x v="162"/>
    <x v="162"/>
    <x v="65"/>
    <n v="-0.30004452572237972"/>
    <n v="2"/>
    <n v="1"/>
    <x v="3"/>
    <x v="1"/>
    <x v="0"/>
    <x v="0"/>
    <x v="0"/>
    <x v="1"/>
    <x v="2"/>
    <x v="1"/>
    <x v="0"/>
  </r>
  <r>
    <x v="162"/>
    <x v="162"/>
    <x v="154"/>
    <n v="-0.69669620380578046"/>
    <n v="2"/>
    <n v="1"/>
    <x v="3"/>
    <x v="0"/>
    <x v="0"/>
    <x v="0"/>
    <x v="0"/>
    <x v="1"/>
    <x v="2"/>
    <x v="1"/>
    <x v="2"/>
  </r>
  <r>
    <x v="163"/>
    <x v="163"/>
    <x v="210"/>
    <n v="-0.59983939869239189"/>
    <n v="3"/>
    <n v="1"/>
    <x v="3"/>
    <x v="0"/>
    <x v="0"/>
    <x v="0"/>
    <x v="0"/>
    <x v="1"/>
    <x v="0"/>
    <x v="1"/>
    <x v="2"/>
  </r>
  <r>
    <x v="164"/>
    <x v="164"/>
    <x v="229"/>
    <n v="-0.41996247491038458"/>
    <n v="3"/>
    <n v="1"/>
    <x v="2"/>
    <x v="0"/>
    <x v="0"/>
    <x v="0"/>
    <x v="0"/>
    <x v="0"/>
    <x v="2"/>
    <x v="1"/>
    <x v="1"/>
  </r>
  <r>
    <x v="164"/>
    <x v="164"/>
    <x v="93"/>
    <n v="-0.69208397499085716"/>
    <n v="3"/>
    <n v="1"/>
    <x v="2"/>
    <x v="0"/>
    <x v="0"/>
    <x v="0"/>
    <x v="0"/>
    <x v="1"/>
    <x v="2"/>
    <x v="1"/>
    <x v="2"/>
  </r>
  <r>
    <x v="164"/>
    <x v="164"/>
    <x v="15"/>
    <n v="-0.25392223757314708"/>
    <n v="4"/>
    <n v="1"/>
    <x v="2"/>
    <x v="0"/>
    <x v="0"/>
    <x v="0"/>
    <x v="0"/>
    <x v="1"/>
    <x v="2"/>
    <x v="1"/>
    <x v="1"/>
  </r>
  <r>
    <x v="164"/>
    <x v="164"/>
    <x v="230"/>
    <n v="-1.3908366404517316"/>
    <n v="3"/>
    <n v="2"/>
    <x v="2"/>
    <x v="1"/>
    <x v="0"/>
    <x v="0"/>
    <x v="0"/>
    <x v="1"/>
    <x v="2"/>
    <x v="1"/>
    <x v="2"/>
  </r>
  <r>
    <x v="164"/>
    <x v="164"/>
    <x v="231"/>
    <n v="-0.97527482422714562"/>
    <n v="3"/>
    <n v="1"/>
    <x v="2"/>
    <x v="0"/>
    <x v="0"/>
    <x v="1"/>
    <x v="0"/>
    <x v="1"/>
    <x v="2"/>
    <x v="1"/>
    <x v="1"/>
  </r>
  <r>
    <x v="164"/>
    <x v="164"/>
    <x v="232"/>
    <n v="-0.53526819528346614"/>
    <n v="3"/>
    <n v="1"/>
    <x v="2"/>
    <x v="0"/>
    <x v="0"/>
    <x v="0"/>
    <x v="0"/>
    <x v="1"/>
    <x v="2"/>
    <x v="1"/>
    <x v="1"/>
  </r>
  <r>
    <x v="164"/>
    <x v="164"/>
    <x v="233"/>
    <n v="1.0485711797611827"/>
    <n v="3"/>
    <n v="1"/>
    <x v="3"/>
    <x v="1"/>
    <x v="0"/>
    <x v="0"/>
    <x v="0"/>
    <x v="1"/>
    <x v="2"/>
    <x v="1"/>
    <x v="2"/>
  </r>
  <r>
    <x v="164"/>
    <x v="164"/>
    <x v="219"/>
    <n v="-0.77049186484455268"/>
    <n v="3"/>
    <n v="1"/>
    <x v="3"/>
    <x v="1"/>
    <x v="0"/>
    <x v="0"/>
    <x v="0"/>
    <x v="0"/>
    <x v="2"/>
    <x v="1"/>
    <x v="2"/>
  </r>
  <r>
    <x v="164"/>
    <x v="164"/>
    <x v="196"/>
    <n v="-0.71514511906547351"/>
    <n v="6"/>
    <n v="1"/>
    <x v="2"/>
    <x v="0"/>
    <x v="0"/>
    <x v="0"/>
    <x v="0"/>
    <x v="1"/>
    <x v="3"/>
    <x v="1"/>
    <x v="2"/>
  </r>
  <r>
    <x v="164"/>
    <x v="164"/>
    <x v="154"/>
    <n v="-0.69669620380578046"/>
    <n v="2"/>
    <n v="1"/>
    <x v="3"/>
    <x v="0"/>
    <x v="0"/>
    <x v="0"/>
    <x v="0"/>
    <x v="1"/>
    <x v="3"/>
    <x v="1"/>
    <x v="1"/>
  </r>
  <r>
    <x v="164"/>
    <x v="164"/>
    <x v="199"/>
    <n v="0.34566750836687726"/>
    <n v="2"/>
    <n v="1"/>
    <x v="3"/>
    <x v="0"/>
    <x v="0"/>
    <x v="0"/>
    <x v="0"/>
    <x v="1"/>
    <x v="3"/>
    <x v="1"/>
    <x v="0"/>
  </r>
  <r>
    <x v="164"/>
    <x v="164"/>
    <x v="222"/>
    <n v="-0.93653210218179017"/>
    <n v="3"/>
    <n v="1"/>
    <x v="2"/>
    <x v="0"/>
    <x v="0"/>
    <x v="0"/>
    <x v="0"/>
    <x v="1"/>
    <x v="3"/>
    <x v="1"/>
    <x v="2"/>
  </r>
  <r>
    <x v="164"/>
    <x v="164"/>
    <x v="234"/>
    <n v="1.0144406865307505"/>
    <n v="2"/>
    <n v="1"/>
    <x v="3"/>
    <x v="0"/>
    <x v="0"/>
    <x v="0"/>
    <x v="0"/>
    <x v="1"/>
    <x v="3"/>
    <x v="1"/>
    <x v="1"/>
  </r>
  <r>
    <x v="164"/>
    <x v="164"/>
    <x v="235"/>
    <n v="-0.75573273263679819"/>
    <n v="2"/>
    <n v="1"/>
    <x v="3"/>
    <x v="0"/>
    <x v="0"/>
    <x v="0"/>
    <x v="0"/>
    <x v="1"/>
    <x v="3"/>
    <x v="0"/>
    <x v="2"/>
  </r>
  <r>
    <x v="164"/>
    <x v="164"/>
    <x v="236"/>
    <n v="2.0060698817392524"/>
    <n v="3"/>
    <n v="1"/>
    <x v="2"/>
    <x v="0"/>
    <x v="0"/>
    <x v="0"/>
    <x v="0"/>
    <x v="1"/>
    <x v="1"/>
    <x v="0"/>
    <x v="2"/>
  </r>
  <r>
    <x v="164"/>
    <x v="164"/>
    <x v="237"/>
    <n v="0.33644305073703074"/>
    <n v="2"/>
    <n v="1"/>
    <x v="3"/>
    <x v="0"/>
    <x v="0"/>
    <x v="0"/>
    <x v="0"/>
    <x v="1"/>
    <x v="2"/>
    <x v="1"/>
    <x v="2"/>
  </r>
  <r>
    <x v="164"/>
    <x v="164"/>
    <x v="238"/>
    <n v="3.5945214855988246"/>
    <n v="3"/>
    <n v="1"/>
    <x v="3"/>
    <x v="0"/>
    <x v="0"/>
    <x v="0"/>
    <x v="0"/>
    <x v="1"/>
    <x v="2"/>
    <x v="1"/>
    <x v="2"/>
  </r>
  <r>
    <x v="165"/>
    <x v="165"/>
    <x v="167"/>
    <n v="-0.11555537312544915"/>
    <n v="3"/>
    <n v="1"/>
    <x v="2"/>
    <x v="1"/>
    <x v="0"/>
    <x v="0"/>
    <x v="0"/>
    <x v="1"/>
    <x v="2"/>
    <x v="1"/>
    <x v="2"/>
  </r>
  <r>
    <x v="166"/>
    <x v="166"/>
    <x v="239"/>
    <n v="-0.9642054750713297"/>
    <n v="3"/>
    <n v="1"/>
    <x v="3"/>
    <x v="0"/>
    <x v="0"/>
    <x v="0"/>
    <x v="0"/>
    <x v="1"/>
    <x v="2"/>
    <x v="1"/>
    <x v="2"/>
  </r>
  <r>
    <x v="166"/>
    <x v="166"/>
    <x v="156"/>
    <n v="7.8158237101327938E-2"/>
    <n v="2"/>
    <n v="1"/>
    <x v="3"/>
    <x v="0"/>
    <x v="0"/>
    <x v="0"/>
    <x v="0"/>
    <x v="1"/>
    <x v="3"/>
    <x v="0"/>
    <x v="2"/>
  </r>
  <r>
    <x v="166"/>
    <x v="166"/>
    <x v="189"/>
    <n v="-1.3862244116368083"/>
    <n v="3"/>
    <n v="1"/>
    <x v="0"/>
    <x v="0"/>
    <x v="0"/>
    <x v="0"/>
    <x v="0"/>
    <x v="1"/>
    <x v="2"/>
    <x v="0"/>
    <x v="0"/>
  </r>
  <r>
    <x v="167"/>
    <x v="167"/>
    <x v="46"/>
    <n v="-0.53065596646854296"/>
    <n v="2"/>
    <n v="1"/>
    <x v="3"/>
    <x v="0"/>
    <x v="0"/>
    <x v="0"/>
    <x v="0"/>
    <x v="1"/>
    <x v="2"/>
    <x v="1"/>
    <x v="2"/>
  </r>
  <r>
    <x v="167"/>
    <x v="167"/>
    <x v="240"/>
    <n v="-0.906552614884789"/>
    <n v="2"/>
    <n v="1"/>
    <x v="3"/>
    <x v="0"/>
    <x v="0"/>
    <x v="0"/>
    <x v="0"/>
    <x v="1"/>
    <x v="0"/>
    <x v="1"/>
    <x v="2"/>
  </r>
  <r>
    <x v="167"/>
    <x v="167"/>
    <x v="210"/>
    <n v="-0.59983939869239189"/>
    <n v="3"/>
    <n v="1"/>
    <x v="3"/>
    <x v="0"/>
    <x v="0"/>
    <x v="0"/>
    <x v="0"/>
    <x v="1"/>
    <x v="2"/>
    <x v="1"/>
    <x v="2"/>
  </r>
  <r>
    <x v="167"/>
    <x v="167"/>
    <x v="189"/>
    <n v="-1.3862244116368083"/>
    <n v="3"/>
    <n v="1"/>
    <x v="0"/>
    <x v="0"/>
    <x v="0"/>
    <x v="0"/>
    <x v="0"/>
    <x v="1"/>
    <x v="2"/>
    <x v="0"/>
    <x v="0"/>
  </r>
  <r>
    <x v="167"/>
    <x v="167"/>
    <x v="184"/>
    <n v="-1.1717557717428766"/>
    <n v="3"/>
    <n v="1"/>
    <x v="2"/>
    <x v="0"/>
    <x v="0"/>
    <x v="1"/>
    <x v="0"/>
    <x v="1"/>
    <x v="2"/>
    <x v="0"/>
    <x v="2"/>
  </r>
  <r>
    <x v="167"/>
    <x v="167"/>
    <x v="241"/>
    <n v="-1.4761628735278121"/>
    <n v="3"/>
    <n v="2"/>
    <x v="2"/>
    <x v="0"/>
    <x v="0"/>
    <x v="1"/>
    <x v="0"/>
    <x v="1"/>
    <x v="2"/>
    <x v="0"/>
    <x v="2"/>
  </r>
  <r>
    <x v="168"/>
    <x v="168"/>
    <x v="48"/>
    <n v="-0.51220705120884991"/>
    <n v="2"/>
    <n v="1"/>
    <x v="3"/>
    <x v="0"/>
    <x v="0"/>
    <x v="0"/>
    <x v="0"/>
    <x v="1"/>
    <x v="2"/>
    <x v="1"/>
    <x v="2"/>
  </r>
  <r>
    <x v="169"/>
    <x v="169"/>
    <x v="242"/>
    <n v="-0.16859600449706669"/>
    <n v="3"/>
    <n v="1"/>
    <x v="2"/>
    <x v="0"/>
    <x v="1"/>
    <x v="1"/>
    <x v="0"/>
    <x v="0"/>
    <x v="3"/>
    <x v="1"/>
    <x v="0"/>
  </r>
  <r>
    <x v="169"/>
    <x v="169"/>
    <x v="161"/>
    <n v="-0.78432855128932244"/>
    <n v="3"/>
    <n v="1"/>
    <x v="3"/>
    <x v="0"/>
    <x v="0"/>
    <x v="1"/>
    <x v="0"/>
    <x v="1"/>
    <x v="0"/>
    <x v="1"/>
    <x v="2"/>
  </r>
  <r>
    <x v="169"/>
    <x v="169"/>
    <x v="154"/>
    <n v="-0.69669620380578046"/>
    <n v="2"/>
    <n v="1"/>
    <x v="3"/>
    <x v="0"/>
    <x v="0"/>
    <x v="0"/>
    <x v="0"/>
    <x v="1"/>
    <x v="2"/>
    <x v="1"/>
    <x v="0"/>
  </r>
  <r>
    <x v="170"/>
    <x v="170"/>
    <x v="11"/>
    <n v="-0.76126740721470609"/>
    <n v="4"/>
    <n v="1"/>
    <x v="2"/>
    <x v="0"/>
    <x v="0"/>
    <x v="0"/>
    <x v="0"/>
    <x v="0"/>
    <x v="0"/>
    <x v="1"/>
    <x v="2"/>
  </r>
  <r>
    <x v="170"/>
    <x v="170"/>
    <x v="243"/>
    <n v="-8.7882000235909571E-2"/>
    <n v="4"/>
    <n v="1"/>
    <x v="0"/>
    <x v="1"/>
    <x v="0"/>
    <x v="0"/>
    <x v="0"/>
    <x v="1"/>
    <x v="2"/>
    <x v="1"/>
    <x v="1"/>
  </r>
  <r>
    <x v="170"/>
    <x v="170"/>
    <x v="126"/>
    <n v="-0.47530922068946374"/>
    <n v="2"/>
    <n v="1"/>
    <x v="2"/>
    <x v="0"/>
    <x v="0"/>
    <x v="0"/>
    <x v="0"/>
    <x v="1"/>
    <x v="2"/>
    <x v="1"/>
    <x v="2"/>
  </r>
  <r>
    <x v="170"/>
    <x v="170"/>
    <x v="244"/>
    <n v="-0.18473880534929812"/>
    <n v="2"/>
    <n v="1"/>
    <x v="3"/>
    <x v="0"/>
    <x v="0"/>
    <x v="0"/>
    <x v="0"/>
    <x v="1"/>
    <x v="2"/>
    <x v="1"/>
    <x v="2"/>
  </r>
  <r>
    <x v="170"/>
    <x v="170"/>
    <x v="245"/>
    <n v="-0.65979837328639435"/>
    <n v="2"/>
    <n v="1"/>
    <x v="3"/>
    <x v="1"/>
    <x v="0"/>
    <x v="0"/>
    <x v="0"/>
    <x v="0"/>
    <x v="2"/>
    <x v="1"/>
    <x v="2"/>
  </r>
  <r>
    <x v="170"/>
    <x v="170"/>
    <x v="165"/>
    <n v="-0.64596168684162458"/>
    <n v="3"/>
    <n v="1"/>
    <x v="3"/>
    <x v="0"/>
    <x v="0"/>
    <x v="0"/>
    <x v="0"/>
    <x v="1"/>
    <x v="2"/>
    <x v="1"/>
    <x v="2"/>
  </r>
  <r>
    <x v="170"/>
    <x v="170"/>
    <x v="246"/>
    <n v="-0.94575655981163664"/>
    <n v="3"/>
    <n v="1"/>
    <x v="2"/>
    <x v="1"/>
    <x v="0"/>
    <x v="1"/>
    <x v="0"/>
    <x v="1"/>
    <x v="2"/>
    <x v="1"/>
    <x v="1"/>
  </r>
  <r>
    <x v="170"/>
    <x v="170"/>
    <x v="240"/>
    <n v="-0.906552614884789"/>
    <n v="2"/>
    <n v="1"/>
    <x v="3"/>
    <x v="0"/>
    <x v="0"/>
    <x v="1"/>
    <x v="0"/>
    <x v="1"/>
    <x v="0"/>
    <x v="1"/>
    <x v="0"/>
  </r>
  <r>
    <x v="171"/>
    <x v="171"/>
    <x v="247"/>
    <n v="-1.1302457124085672"/>
    <n v="3"/>
    <n v="1"/>
    <x v="3"/>
    <x v="1"/>
    <x v="0"/>
    <x v="0"/>
    <x v="0"/>
    <x v="1"/>
    <x v="2"/>
    <x v="1"/>
    <x v="0"/>
  </r>
  <r>
    <x v="172"/>
    <x v="172"/>
    <x v="189"/>
    <n v="-1.3862244116368083"/>
    <n v="3"/>
    <n v="1"/>
    <x v="2"/>
    <x v="0"/>
    <x v="0"/>
    <x v="1"/>
    <x v="0"/>
    <x v="1"/>
    <x v="2"/>
    <x v="0"/>
    <x v="0"/>
  </r>
  <r>
    <x v="173"/>
    <x v="173"/>
    <x v="48"/>
    <n v="-0.51220705120884991"/>
    <n v="2"/>
    <n v="1"/>
    <x v="3"/>
    <x v="0"/>
    <x v="0"/>
    <x v="0"/>
    <x v="0"/>
    <x v="1"/>
    <x v="3"/>
    <x v="1"/>
    <x v="2"/>
  </r>
  <r>
    <x v="173"/>
    <x v="173"/>
    <x v="248"/>
    <n v="-0.17320823331198995"/>
    <n v="4"/>
    <n v="1"/>
    <x v="2"/>
    <x v="0"/>
    <x v="0"/>
    <x v="0"/>
    <x v="0"/>
    <x v="1"/>
    <x v="2"/>
    <x v="1"/>
    <x v="2"/>
  </r>
  <r>
    <x v="174"/>
    <x v="174"/>
    <x v="249"/>
    <n v="-1.2224902887070326"/>
    <n v="2"/>
    <n v="1"/>
    <x v="3"/>
    <x v="1"/>
    <x v="0"/>
    <x v="0"/>
    <x v="0"/>
    <x v="0"/>
    <x v="2"/>
    <x v="1"/>
    <x v="2"/>
  </r>
  <r>
    <x v="174"/>
    <x v="174"/>
    <x v="110"/>
    <n v="-0.90885872929225053"/>
    <n v="4"/>
    <n v="1"/>
    <x v="2"/>
    <x v="0"/>
    <x v="0"/>
    <x v="1"/>
    <x v="0"/>
    <x v="0"/>
    <x v="2"/>
    <x v="1"/>
    <x v="2"/>
  </r>
  <r>
    <x v="174"/>
    <x v="174"/>
    <x v="195"/>
    <n v="0.41946316940564948"/>
    <n v="3"/>
    <n v="1"/>
    <x v="3"/>
    <x v="0"/>
    <x v="1"/>
    <x v="1"/>
    <x v="0"/>
    <x v="1"/>
    <x v="2"/>
    <x v="1"/>
    <x v="0"/>
  </r>
  <r>
    <x v="174"/>
    <x v="174"/>
    <x v="219"/>
    <n v="-0.77049186484455268"/>
    <n v="4"/>
    <n v="1"/>
    <x v="2"/>
    <x v="1"/>
    <x v="0"/>
    <x v="0"/>
    <x v="0"/>
    <x v="1"/>
    <x v="3"/>
    <x v="1"/>
    <x v="1"/>
  </r>
  <r>
    <x v="174"/>
    <x v="174"/>
    <x v="250"/>
    <n v="-0.6265903258189468"/>
    <n v="4"/>
    <n v="1"/>
    <x v="2"/>
    <x v="0"/>
    <x v="0"/>
    <x v="0"/>
    <x v="0"/>
    <x v="1"/>
    <x v="2"/>
    <x v="1"/>
    <x v="1"/>
  </r>
  <r>
    <x v="174"/>
    <x v="174"/>
    <x v="48"/>
    <n v="-0.51220705120884991"/>
    <n v="2"/>
    <n v="1"/>
    <x v="3"/>
    <x v="0"/>
    <x v="0"/>
    <x v="0"/>
    <x v="0"/>
    <x v="1"/>
    <x v="2"/>
    <x v="1"/>
    <x v="2"/>
  </r>
  <r>
    <x v="174"/>
    <x v="174"/>
    <x v="189"/>
    <n v="-1.3862244116368083"/>
    <n v="3"/>
    <n v="1"/>
    <x v="2"/>
    <x v="0"/>
    <x v="0"/>
    <x v="1"/>
    <x v="0"/>
    <x v="1"/>
    <x v="2"/>
    <x v="0"/>
    <x v="0"/>
  </r>
  <r>
    <x v="174"/>
    <x v="174"/>
    <x v="237"/>
    <n v="0.33644305073703074"/>
    <n v="3"/>
    <n v="1"/>
    <x v="3"/>
    <x v="0"/>
    <x v="0"/>
    <x v="0"/>
    <x v="0"/>
    <x v="1"/>
    <x v="3"/>
    <x v="1"/>
    <x v="2"/>
  </r>
  <r>
    <x v="175"/>
    <x v="175"/>
    <x v="65"/>
    <n v="-0.30004452572237972"/>
    <n v="2"/>
    <n v="1"/>
    <x v="3"/>
    <x v="1"/>
    <x v="0"/>
    <x v="0"/>
    <x v="0"/>
    <x v="1"/>
    <x v="2"/>
    <x v="1"/>
    <x v="1"/>
  </r>
  <r>
    <x v="175"/>
    <x v="175"/>
    <x v="251"/>
    <n v="-0.56294156817300578"/>
    <n v="2"/>
    <n v="1"/>
    <x v="3"/>
    <x v="1"/>
    <x v="0"/>
    <x v="0"/>
    <x v="0"/>
    <x v="1"/>
    <x v="2"/>
    <x v="1"/>
    <x v="2"/>
  </r>
  <r>
    <x v="176"/>
    <x v="176"/>
    <x v="154"/>
    <n v="-0.69669620380578046"/>
    <n v="4"/>
    <n v="1"/>
    <x v="2"/>
    <x v="0"/>
    <x v="0"/>
    <x v="1"/>
    <x v="0"/>
    <x v="1"/>
    <x v="2"/>
    <x v="1"/>
    <x v="2"/>
  </r>
  <r>
    <x v="177"/>
    <x v="177"/>
    <x v="252"/>
    <n v="-0.36000350031638217"/>
    <n v="3"/>
    <n v="1"/>
    <x v="2"/>
    <x v="0"/>
    <x v="0"/>
    <x v="0"/>
    <x v="0"/>
    <x v="1"/>
    <x v="2"/>
    <x v="1"/>
    <x v="2"/>
  </r>
  <r>
    <x v="177"/>
    <x v="177"/>
    <x v="253"/>
    <n v="-1.1376252785124445"/>
    <n v="2"/>
    <n v="1"/>
    <x v="3"/>
    <x v="0"/>
    <x v="0"/>
    <x v="0"/>
    <x v="0"/>
    <x v="0"/>
    <x v="3"/>
    <x v="1"/>
    <x v="2"/>
  </r>
  <r>
    <x v="177"/>
    <x v="177"/>
    <x v="17"/>
    <n v="-0.38306464439099847"/>
    <n v="3"/>
    <n v="1"/>
    <x v="3"/>
    <x v="1"/>
    <x v="0"/>
    <x v="0"/>
    <x v="0"/>
    <x v="1"/>
    <x v="3"/>
    <x v="1"/>
    <x v="2"/>
  </r>
  <r>
    <x v="177"/>
    <x v="177"/>
    <x v="222"/>
    <n v="-0.93653210218179017"/>
    <n v="3"/>
    <n v="1"/>
    <x v="2"/>
    <x v="1"/>
    <x v="0"/>
    <x v="0"/>
    <x v="0"/>
    <x v="1"/>
    <x v="2"/>
    <x v="1"/>
    <x v="0"/>
  </r>
  <r>
    <x v="178"/>
    <x v="178"/>
    <x v="161"/>
    <n v="-0.78432855128932244"/>
    <n v="1"/>
    <n v="1"/>
    <x v="3"/>
    <x v="0"/>
    <x v="0"/>
    <x v="0"/>
    <x v="0"/>
    <x v="1"/>
    <x v="2"/>
    <x v="1"/>
    <x v="0"/>
  </r>
  <r>
    <x v="178"/>
    <x v="178"/>
    <x v="254"/>
    <n v="-0.53711308680943548"/>
    <n v="2"/>
    <n v="2"/>
    <x v="3"/>
    <x v="1"/>
    <x v="1"/>
    <x v="1"/>
    <x v="0"/>
    <x v="1"/>
    <x v="3"/>
    <x v="1"/>
    <x v="2"/>
  </r>
  <r>
    <x v="178"/>
    <x v="178"/>
    <x v="11"/>
    <n v="-0.76126740721470609"/>
    <n v="2"/>
    <n v="1"/>
    <x v="3"/>
    <x v="1"/>
    <x v="0"/>
    <x v="1"/>
    <x v="0"/>
    <x v="1"/>
    <x v="2"/>
    <x v="1"/>
    <x v="1"/>
  </r>
  <r>
    <x v="178"/>
    <x v="178"/>
    <x v="125"/>
    <n v="-0.48683979272677191"/>
    <n v="2"/>
    <n v="1"/>
    <x v="3"/>
    <x v="0"/>
    <x v="0"/>
    <x v="0"/>
    <x v="0"/>
    <x v="1"/>
    <x v="0"/>
    <x v="1"/>
    <x v="1"/>
  </r>
  <r>
    <x v="178"/>
    <x v="178"/>
    <x v="255"/>
    <n v="-1.6145297379755099"/>
    <n v="3"/>
    <n v="1"/>
    <x v="2"/>
    <x v="1"/>
    <x v="0"/>
    <x v="1"/>
    <x v="0"/>
    <x v="1"/>
    <x v="2"/>
    <x v="1"/>
    <x v="2"/>
  </r>
  <r>
    <x v="178"/>
    <x v="178"/>
    <x v="161"/>
    <n v="-0.78432855128932244"/>
    <n v="3"/>
    <n v="1"/>
    <x v="2"/>
    <x v="0"/>
    <x v="0"/>
    <x v="1"/>
    <x v="0"/>
    <x v="1"/>
    <x v="2"/>
    <x v="1"/>
    <x v="1"/>
  </r>
  <r>
    <x v="178"/>
    <x v="178"/>
    <x v="59"/>
    <n v="0.73770695763535477"/>
    <n v="2"/>
    <n v="1"/>
    <x v="3"/>
    <x v="0"/>
    <x v="0"/>
    <x v="0"/>
    <x v="0"/>
    <x v="1"/>
    <x v="2"/>
    <x v="1"/>
    <x v="1"/>
  </r>
  <r>
    <x v="178"/>
    <x v="178"/>
    <x v="32"/>
    <n v="1.7754584409930891"/>
    <n v="3"/>
    <n v="1"/>
    <x v="2"/>
    <x v="0"/>
    <x v="0"/>
    <x v="0"/>
    <x v="0"/>
    <x v="1"/>
    <x v="0"/>
    <x v="1"/>
    <x v="1"/>
  </r>
  <r>
    <x v="178"/>
    <x v="178"/>
    <x v="256"/>
    <n v="-0.96005446913789882"/>
    <n v="2"/>
    <n v="1"/>
    <x v="3"/>
    <x v="0"/>
    <x v="0"/>
    <x v="0"/>
    <x v="0"/>
    <x v="1"/>
    <x v="3"/>
    <x v="1"/>
    <x v="2"/>
  </r>
  <r>
    <x v="179"/>
    <x v="179"/>
    <x v="65"/>
    <n v="-0.30004452572237972"/>
    <n v="3"/>
    <n v="1"/>
    <x v="2"/>
    <x v="0"/>
    <x v="0"/>
    <x v="0"/>
    <x v="0"/>
    <x v="0"/>
    <x v="2"/>
    <x v="1"/>
    <x v="2"/>
  </r>
  <r>
    <x v="180"/>
    <x v="180"/>
    <x v="257"/>
    <n v="0.15887224136248507"/>
    <n v="3"/>
    <n v="1"/>
    <x v="3"/>
    <x v="0"/>
    <x v="0"/>
    <x v="1"/>
    <x v="0"/>
    <x v="1"/>
    <x v="2"/>
    <x v="1"/>
    <x v="2"/>
  </r>
  <r>
    <x v="181"/>
    <x v="181"/>
    <x v="258"/>
    <n v="-1.2695350226192499"/>
    <n v="3"/>
    <n v="1"/>
    <x v="3"/>
    <x v="0"/>
    <x v="0"/>
    <x v="0"/>
    <x v="0"/>
    <x v="1"/>
    <x v="2"/>
    <x v="0"/>
    <x v="1"/>
  </r>
  <r>
    <x v="182"/>
    <x v="182"/>
    <x v="112"/>
    <n v="-0.99187884796086934"/>
    <n v="3"/>
    <n v="1"/>
    <x v="3"/>
    <x v="1"/>
    <x v="0"/>
    <x v="0"/>
    <x v="0"/>
    <x v="0"/>
    <x v="2"/>
    <x v="1"/>
    <x v="2"/>
  </r>
  <r>
    <x v="182"/>
    <x v="182"/>
    <x v="210"/>
    <n v="-0.59983939869239189"/>
    <n v="3"/>
    <n v="1"/>
    <x v="2"/>
    <x v="0"/>
    <x v="0"/>
    <x v="0"/>
    <x v="0"/>
    <x v="1"/>
    <x v="2"/>
    <x v="1"/>
    <x v="2"/>
  </r>
  <r>
    <x v="182"/>
    <x v="182"/>
    <x v="11"/>
    <n v="-0.76126740721470609"/>
    <n v="2"/>
    <n v="1"/>
    <x v="3"/>
    <x v="0"/>
    <x v="0"/>
    <x v="0"/>
    <x v="0"/>
    <x v="1"/>
    <x v="2"/>
    <x v="1"/>
    <x v="2"/>
  </r>
  <r>
    <x v="183"/>
    <x v="183"/>
    <x v="6"/>
    <n v="1.3603578476499953"/>
    <n v="2"/>
    <n v="1"/>
    <x v="3"/>
    <x v="0"/>
    <x v="0"/>
    <x v="0"/>
    <x v="0"/>
    <x v="1"/>
    <x v="3"/>
    <x v="1"/>
    <x v="2"/>
  </r>
  <r>
    <x v="184"/>
    <x v="184"/>
    <x v="243"/>
    <n v="-8.7882000235909571E-2"/>
    <n v="2"/>
    <n v="1"/>
    <x v="3"/>
    <x v="0"/>
    <x v="0"/>
    <x v="1"/>
    <x v="0"/>
    <x v="0"/>
    <x v="2"/>
    <x v="1"/>
    <x v="2"/>
  </r>
  <r>
    <x v="184"/>
    <x v="184"/>
    <x v="259"/>
    <n v="-1.3793060684144236"/>
    <n v="3"/>
    <n v="1"/>
    <x v="2"/>
    <x v="1"/>
    <x v="0"/>
    <x v="1"/>
    <x v="0"/>
    <x v="1"/>
    <x v="2"/>
    <x v="1"/>
    <x v="1"/>
  </r>
  <r>
    <x v="184"/>
    <x v="184"/>
    <x v="260"/>
    <n v="-0.95036878862655993"/>
    <n v="2"/>
    <n v="1"/>
    <x v="3"/>
    <x v="0"/>
    <x v="1"/>
    <x v="1"/>
    <x v="0"/>
    <x v="1"/>
    <x v="2"/>
    <x v="1"/>
    <x v="2"/>
  </r>
  <r>
    <x v="184"/>
    <x v="184"/>
    <x v="65"/>
    <n v="-0.30004452572237972"/>
    <n v="2"/>
    <n v="1"/>
    <x v="2"/>
    <x v="0"/>
    <x v="0"/>
    <x v="0"/>
    <x v="1"/>
    <x v="1"/>
    <x v="3"/>
    <x v="1"/>
    <x v="1"/>
  </r>
  <r>
    <x v="185"/>
    <x v="185"/>
    <x v="105"/>
    <n v="-0.62290054276700824"/>
    <n v="2"/>
    <n v="1"/>
    <x v="3"/>
    <x v="0"/>
    <x v="0"/>
    <x v="0"/>
    <x v="0"/>
    <x v="1"/>
    <x v="2"/>
    <x v="1"/>
    <x v="2"/>
  </r>
  <r>
    <x v="186"/>
    <x v="186"/>
    <x v="260"/>
    <n v="-0.95036878862655993"/>
    <n v="3"/>
    <n v="1"/>
    <x v="2"/>
    <x v="1"/>
    <x v="0"/>
    <x v="0"/>
    <x v="0"/>
    <x v="1"/>
    <x v="2"/>
    <x v="1"/>
    <x v="1"/>
  </r>
  <r>
    <x v="186"/>
    <x v="186"/>
    <x v="67"/>
    <n v="-0.88118535640271101"/>
    <n v="3"/>
    <n v="1"/>
    <x v="2"/>
    <x v="0"/>
    <x v="0"/>
    <x v="0"/>
    <x v="0"/>
    <x v="1"/>
    <x v="0"/>
    <x v="1"/>
    <x v="1"/>
  </r>
  <r>
    <x v="186"/>
    <x v="186"/>
    <x v="261"/>
    <n v="-1.0679806234071032"/>
    <n v="2"/>
    <n v="1"/>
    <x v="3"/>
    <x v="0"/>
    <x v="0"/>
    <x v="0"/>
    <x v="0"/>
    <x v="1"/>
    <x v="2"/>
    <x v="1"/>
    <x v="1"/>
  </r>
  <r>
    <x v="186"/>
    <x v="186"/>
    <x v="15"/>
    <n v="-0.25392223757314708"/>
    <n v="2"/>
    <n v="1"/>
    <x v="3"/>
    <x v="0"/>
    <x v="0"/>
    <x v="0"/>
    <x v="0"/>
    <x v="1"/>
    <x v="2"/>
    <x v="1"/>
    <x v="0"/>
  </r>
  <r>
    <x v="186"/>
    <x v="186"/>
    <x v="262"/>
    <n v="-3.4380145982799704E-2"/>
    <n v="3"/>
    <n v="1"/>
    <x v="3"/>
    <x v="1"/>
    <x v="0"/>
    <x v="0"/>
    <x v="0"/>
    <x v="1"/>
    <x v="2"/>
    <x v="1"/>
    <x v="2"/>
  </r>
  <r>
    <x v="186"/>
    <x v="186"/>
    <x v="165"/>
    <n v="-0.64596168684162458"/>
    <n v="3"/>
    <n v="1"/>
    <x v="2"/>
    <x v="0"/>
    <x v="0"/>
    <x v="0"/>
    <x v="0"/>
    <x v="1"/>
    <x v="2"/>
    <x v="1"/>
    <x v="2"/>
  </r>
  <r>
    <x v="186"/>
    <x v="186"/>
    <x v="145"/>
    <n v="-0.70130843262070375"/>
    <n v="4"/>
    <n v="1"/>
    <x v="2"/>
    <x v="0"/>
    <x v="0"/>
    <x v="0"/>
    <x v="0"/>
    <x v="1"/>
    <x v="1"/>
    <x v="1"/>
    <x v="1"/>
  </r>
  <r>
    <x v="187"/>
    <x v="187"/>
    <x v="19"/>
    <n v="1.3372967035753791"/>
    <n v="2"/>
    <n v="1"/>
    <x v="3"/>
    <x v="0"/>
    <x v="0"/>
    <x v="0"/>
    <x v="0"/>
    <x v="1"/>
    <x v="2"/>
    <x v="1"/>
    <x v="2"/>
  </r>
  <r>
    <x v="188"/>
    <x v="188"/>
    <x v="263"/>
    <n v="-0.36830551218324403"/>
    <n v="4"/>
    <n v="1"/>
    <x v="2"/>
    <x v="1"/>
    <x v="0"/>
    <x v="0"/>
    <x v="0"/>
    <x v="1"/>
    <x v="3"/>
    <x v="1"/>
    <x v="2"/>
  </r>
  <r>
    <x v="189"/>
    <x v="189"/>
    <x v="112"/>
    <n v="-0.99187884796086934"/>
    <n v="2"/>
    <n v="1"/>
    <x v="2"/>
    <x v="0"/>
    <x v="0"/>
    <x v="0"/>
    <x v="0"/>
    <x v="1"/>
    <x v="2"/>
    <x v="1"/>
    <x v="1"/>
  </r>
  <r>
    <x v="190"/>
    <x v="190"/>
    <x v="183"/>
    <n v="0.32260636429226092"/>
    <n v="3"/>
    <n v="1"/>
    <x v="2"/>
    <x v="0"/>
    <x v="0"/>
    <x v="1"/>
    <x v="0"/>
    <x v="1"/>
    <x v="3"/>
    <x v="1"/>
    <x v="2"/>
  </r>
  <r>
    <x v="190"/>
    <x v="190"/>
    <x v="243"/>
    <n v="-8.7882000235909571E-2"/>
    <n v="2"/>
    <n v="1"/>
    <x v="3"/>
    <x v="0"/>
    <x v="0"/>
    <x v="0"/>
    <x v="0"/>
    <x v="1"/>
    <x v="2"/>
    <x v="1"/>
    <x v="2"/>
  </r>
  <r>
    <x v="190"/>
    <x v="190"/>
    <x v="196"/>
    <n v="-0.71514511906547351"/>
    <n v="3"/>
    <n v="1"/>
    <x v="2"/>
    <x v="1"/>
    <x v="0"/>
    <x v="0"/>
    <x v="0"/>
    <x v="1"/>
    <x v="3"/>
    <x v="1"/>
    <x v="2"/>
  </r>
  <r>
    <x v="190"/>
    <x v="190"/>
    <x v="264"/>
    <n v="-0.68747174617593387"/>
    <n v="4"/>
    <n v="1"/>
    <x v="2"/>
    <x v="1"/>
    <x v="0"/>
    <x v="0"/>
    <x v="0"/>
    <x v="1"/>
    <x v="2"/>
    <x v="1"/>
    <x v="2"/>
  </r>
  <r>
    <x v="190"/>
    <x v="190"/>
    <x v="219"/>
    <n v="-0.77049186484455268"/>
    <n v="3"/>
    <n v="1"/>
    <x v="2"/>
    <x v="1"/>
    <x v="0"/>
    <x v="0"/>
    <x v="0"/>
    <x v="1"/>
    <x v="3"/>
    <x v="1"/>
    <x v="1"/>
  </r>
  <r>
    <x v="190"/>
    <x v="190"/>
    <x v="247"/>
    <n v="-1.1302457124085672"/>
    <n v="2"/>
    <n v="1"/>
    <x v="3"/>
    <x v="1"/>
    <x v="0"/>
    <x v="0"/>
    <x v="0"/>
    <x v="1"/>
    <x v="2"/>
    <x v="1"/>
    <x v="0"/>
  </r>
  <r>
    <x v="190"/>
    <x v="190"/>
    <x v="97"/>
    <n v="-0.92269541573702041"/>
    <n v="3"/>
    <n v="1"/>
    <x v="2"/>
    <x v="1"/>
    <x v="0"/>
    <x v="0"/>
    <x v="0"/>
    <x v="1"/>
    <x v="2"/>
    <x v="1"/>
    <x v="2"/>
  </r>
  <r>
    <x v="190"/>
    <x v="190"/>
    <x v="68"/>
    <n v="0.67544186863389066"/>
    <n v="3"/>
    <n v="1"/>
    <x v="2"/>
    <x v="0"/>
    <x v="0"/>
    <x v="0"/>
    <x v="0"/>
    <x v="1"/>
    <x v="2"/>
    <x v="1"/>
    <x v="1"/>
  </r>
  <r>
    <x v="191"/>
    <x v="191"/>
    <x v="265"/>
    <n v="-0.97342993270117628"/>
    <n v="2"/>
    <n v="1"/>
    <x v="3"/>
    <x v="1"/>
    <x v="0"/>
    <x v="0"/>
    <x v="0"/>
    <x v="1"/>
    <x v="2"/>
    <x v="1"/>
    <x v="2"/>
  </r>
  <r>
    <x v="191"/>
    <x v="191"/>
    <x v="145"/>
    <n v="-0.70130843262070375"/>
    <n v="2"/>
    <n v="1"/>
    <x v="3"/>
    <x v="0"/>
    <x v="0"/>
    <x v="0"/>
    <x v="0"/>
    <x v="1"/>
    <x v="2"/>
    <x v="1"/>
    <x v="2"/>
  </r>
  <r>
    <x v="191"/>
    <x v="191"/>
    <x v="9"/>
    <n v="0.3917897965161099"/>
    <n v="2"/>
    <n v="1"/>
    <x v="3"/>
    <x v="0"/>
    <x v="0"/>
    <x v="0"/>
    <x v="0"/>
    <x v="1"/>
    <x v="2"/>
    <x v="1"/>
    <x v="1"/>
  </r>
  <r>
    <x v="191"/>
    <x v="191"/>
    <x v="85"/>
    <n v="0.11505606762071406"/>
    <n v="4"/>
    <n v="1"/>
    <x v="2"/>
    <x v="0"/>
    <x v="0"/>
    <x v="0"/>
    <x v="0"/>
    <x v="1"/>
    <x v="2"/>
    <x v="1"/>
    <x v="2"/>
  </r>
  <r>
    <x v="192"/>
    <x v="192"/>
    <x v="84"/>
    <n v="2.2811491322248773E-2"/>
    <n v="4"/>
    <n v="1"/>
    <x v="0"/>
    <x v="0"/>
    <x v="0"/>
    <x v="0"/>
    <x v="0"/>
    <x v="1"/>
    <x v="2"/>
    <x v="1"/>
    <x v="2"/>
  </r>
  <r>
    <x v="193"/>
    <x v="193"/>
    <x v="92"/>
    <n v="-0.85351198351317137"/>
    <n v="3"/>
    <n v="1"/>
    <x v="2"/>
    <x v="1"/>
    <x v="0"/>
    <x v="0"/>
    <x v="0"/>
    <x v="1"/>
    <x v="3"/>
    <x v="1"/>
    <x v="1"/>
  </r>
  <r>
    <x v="193"/>
    <x v="193"/>
    <x v="135"/>
    <n v="-0.3692279579462287"/>
    <n v="3"/>
    <n v="1"/>
    <x v="2"/>
    <x v="1"/>
    <x v="0"/>
    <x v="0"/>
    <x v="1"/>
    <x v="1"/>
    <x v="3"/>
    <x v="1"/>
    <x v="2"/>
  </r>
  <r>
    <x v="193"/>
    <x v="193"/>
    <x v="266"/>
    <n v="-1.1579190852981069"/>
    <n v="2"/>
    <n v="1"/>
    <x v="3"/>
    <x v="1"/>
    <x v="0"/>
    <x v="0"/>
    <x v="0"/>
    <x v="1"/>
    <x v="3"/>
    <x v="1"/>
    <x v="0"/>
  </r>
  <r>
    <x v="194"/>
    <x v="194"/>
    <x v="267"/>
    <n v="-1.1533068564831837"/>
    <n v="3"/>
    <n v="1"/>
    <x v="2"/>
    <x v="0"/>
    <x v="0"/>
    <x v="1"/>
    <x v="0"/>
    <x v="1"/>
    <x v="3"/>
    <x v="1"/>
    <x v="2"/>
  </r>
  <r>
    <x v="194"/>
    <x v="194"/>
    <x v="56"/>
    <n v="-0.54910488172823602"/>
    <n v="3"/>
    <n v="1"/>
    <x v="3"/>
    <x v="0"/>
    <x v="0"/>
    <x v="0"/>
    <x v="0"/>
    <x v="1"/>
    <x v="2"/>
    <x v="1"/>
    <x v="0"/>
  </r>
  <r>
    <x v="195"/>
    <x v="195"/>
    <x v="71"/>
    <n v="0.760768101709971"/>
    <n v="2"/>
    <n v="1"/>
    <x v="3"/>
    <x v="0"/>
    <x v="0"/>
    <x v="0"/>
    <x v="0"/>
    <x v="1"/>
    <x v="2"/>
    <x v="1"/>
    <x v="2"/>
  </r>
  <r>
    <x v="195"/>
    <x v="195"/>
    <x v="46"/>
    <n v="-0.53065596646854296"/>
    <n v="3"/>
    <n v="1"/>
    <x v="2"/>
    <x v="0"/>
    <x v="0"/>
    <x v="0"/>
    <x v="0"/>
    <x v="1"/>
    <x v="3"/>
    <x v="1"/>
    <x v="2"/>
  </r>
  <r>
    <x v="196"/>
    <x v="196"/>
    <x v="46"/>
    <n v="-0.53065596646854296"/>
    <n v="2"/>
    <n v="1"/>
    <x v="3"/>
    <x v="0"/>
    <x v="0"/>
    <x v="0"/>
    <x v="0"/>
    <x v="1"/>
    <x v="2"/>
    <x v="1"/>
    <x v="2"/>
  </r>
  <r>
    <x v="197"/>
    <x v="197"/>
    <x v="268"/>
    <n v="-0.56109667664703644"/>
    <n v="2"/>
    <n v="1"/>
    <x v="3"/>
    <x v="0"/>
    <x v="0"/>
    <x v="0"/>
    <x v="0"/>
    <x v="1"/>
    <x v="2"/>
    <x v="1"/>
    <x v="2"/>
  </r>
  <r>
    <x v="197"/>
    <x v="197"/>
    <x v="269"/>
    <n v="-1.4531017294531958"/>
    <n v="2"/>
    <n v="1"/>
    <x v="2"/>
    <x v="0"/>
    <x v="0"/>
    <x v="0"/>
    <x v="0"/>
    <x v="1"/>
    <x v="2"/>
    <x v="1"/>
    <x v="1"/>
  </r>
  <r>
    <x v="197"/>
    <x v="197"/>
    <x v="145"/>
    <n v="-0.70130843262070375"/>
    <n v="3"/>
    <n v="3"/>
    <x v="2"/>
    <x v="1"/>
    <x v="1"/>
    <x v="0"/>
    <x v="0"/>
    <x v="1"/>
    <x v="2"/>
    <x v="1"/>
    <x v="2"/>
  </r>
  <r>
    <x v="197"/>
    <x v="197"/>
    <x v="121"/>
    <n v="-1.0841234242593347"/>
    <n v="3"/>
    <n v="1"/>
    <x v="3"/>
    <x v="0"/>
    <x v="0"/>
    <x v="0"/>
    <x v="0"/>
    <x v="1"/>
    <x v="2"/>
    <x v="1"/>
    <x v="2"/>
  </r>
  <r>
    <x v="197"/>
    <x v="197"/>
    <x v="270"/>
    <n v="-1.2547758904114954"/>
    <n v="3"/>
    <n v="1"/>
    <x v="3"/>
    <x v="1"/>
    <x v="0"/>
    <x v="0"/>
    <x v="0"/>
    <x v="1"/>
    <x v="2"/>
    <x v="1"/>
    <x v="2"/>
  </r>
  <r>
    <x v="197"/>
    <x v="197"/>
    <x v="219"/>
    <n v="-0.77049186484455268"/>
    <n v="2"/>
    <n v="1"/>
    <x v="3"/>
    <x v="0"/>
    <x v="0"/>
    <x v="0"/>
    <x v="0"/>
    <x v="1"/>
    <x v="3"/>
    <x v="1"/>
    <x v="1"/>
  </r>
  <r>
    <x v="197"/>
    <x v="197"/>
    <x v="46"/>
    <n v="-0.53065596646854296"/>
    <n v="3"/>
    <n v="1"/>
    <x v="3"/>
    <x v="0"/>
    <x v="0"/>
    <x v="0"/>
    <x v="0"/>
    <x v="1"/>
    <x v="2"/>
    <x v="1"/>
    <x v="1"/>
  </r>
  <r>
    <x v="198"/>
    <x v="198"/>
    <x v="240"/>
    <n v="-0.906552614884789"/>
    <n v="2"/>
    <n v="1"/>
    <x v="3"/>
    <x v="0"/>
    <x v="0"/>
    <x v="0"/>
    <x v="0"/>
    <x v="0"/>
    <x v="2"/>
    <x v="1"/>
    <x v="2"/>
  </r>
  <r>
    <x v="198"/>
    <x v="198"/>
    <x v="46"/>
    <n v="-0.53065596646854296"/>
    <n v="3"/>
    <n v="1"/>
    <x v="2"/>
    <x v="0"/>
    <x v="0"/>
    <x v="0"/>
    <x v="0"/>
    <x v="0"/>
    <x v="2"/>
    <x v="1"/>
    <x v="2"/>
  </r>
  <r>
    <x v="199"/>
    <x v="199"/>
    <x v="271"/>
    <n v="-1.0333889072951787"/>
    <n v="2"/>
    <n v="1"/>
    <x v="3"/>
    <x v="1"/>
    <x v="0"/>
    <x v="0"/>
    <x v="0"/>
    <x v="1"/>
    <x v="2"/>
    <x v="1"/>
    <x v="2"/>
  </r>
  <r>
    <x v="200"/>
    <x v="200"/>
    <x v="196"/>
    <n v="-0.71514511906547351"/>
    <n v="2"/>
    <n v="1"/>
    <x v="3"/>
    <x v="0"/>
    <x v="0"/>
    <x v="0"/>
    <x v="0"/>
    <x v="1"/>
    <x v="2"/>
    <x v="1"/>
    <x v="2"/>
  </r>
  <r>
    <x v="200"/>
    <x v="200"/>
    <x v="91"/>
    <n v="-0.34616681387161236"/>
    <n v="2"/>
    <n v="1"/>
    <x v="3"/>
    <x v="0"/>
    <x v="0"/>
    <x v="0"/>
    <x v="0"/>
    <x v="1"/>
    <x v="2"/>
    <x v="1"/>
    <x v="2"/>
  </r>
  <r>
    <x v="200"/>
    <x v="200"/>
    <x v="196"/>
    <n v="-0.71514511906547351"/>
    <n v="2"/>
    <n v="2"/>
    <x v="2"/>
    <x v="0"/>
    <x v="0"/>
    <x v="1"/>
    <x v="0"/>
    <x v="1"/>
    <x v="3"/>
    <x v="1"/>
    <x v="0"/>
  </r>
  <r>
    <x v="201"/>
    <x v="201"/>
    <x v="168"/>
    <n v="-1.0472255937399486"/>
    <n v="3"/>
    <n v="1"/>
    <x v="3"/>
    <x v="1"/>
    <x v="0"/>
    <x v="0"/>
    <x v="0"/>
    <x v="1"/>
    <x v="2"/>
    <x v="1"/>
    <x v="2"/>
  </r>
  <r>
    <x v="201"/>
    <x v="201"/>
    <x v="110"/>
    <n v="-0.90885872929225053"/>
    <n v="3"/>
    <n v="1"/>
    <x v="3"/>
    <x v="1"/>
    <x v="0"/>
    <x v="0"/>
    <x v="0"/>
    <x v="1"/>
    <x v="2"/>
    <x v="1"/>
    <x v="2"/>
  </r>
  <r>
    <x v="201"/>
    <x v="201"/>
    <x v="112"/>
    <n v="-0.99187884796086934"/>
    <n v="2"/>
    <n v="1"/>
    <x v="2"/>
    <x v="0"/>
    <x v="0"/>
    <x v="0"/>
    <x v="0"/>
    <x v="1"/>
    <x v="2"/>
    <x v="1"/>
    <x v="0"/>
  </r>
  <r>
    <x v="202"/>
    <x v="202"/>
    <x v="91"/>
    <n v="-0.34616681387161236"/>
    <n v="3"/>
    <n v="1"/>
    <x v="2"/>
    <x v="0"/>
    <x v="0"/>
    <x v="0"/>
    <x v="0"/>
    <x v="1"/>
    <x v="2"/>
    <x v="1"/>
    <x v="2"/>
  </r>
  <r>
    <x v="202"/>
    <x v="202"/>
    <x v="112"/>
    <n v="-0.99187884796086934"/>
    <n v="3"/>
    <n v="1"/>
    <x v="2"/>
    <x v="1"/>
    <x v="0"/>
    <x v="0"/>
    <x v="0"/>
    <x v="1"/>
    <x v="2"/>
    <x v="1"/>
    <x v="1"/>
  </r>
  <r>
    <x v="203"/>
    <x v="203"/>
    <x v="272"/>
    <n v="-0.89502204284748077"/>
    <n v="3"/>
    <n v="1"/>
    <x v="2"/>
    <x v="0"/>
    <x v="0"/>
    <x v="1"/>
    <x v="0"/>
    <x v="1"/>
    <x v="2"/>
    <x v="1"/>
    <x v="2"/>
  </r>
  <r>
    <x v="203"/>
    <x v="203"/>
    <x v="67"/>
    <n v="-0.88118535640271101"/>
    <n v="2"/>
    <n v="1"/>
    <x v="3"/>
    <x v="1"/>
    <x v="1"/>
    <x v="0"/>
    <x v="0"/>
    <x v="1"/>
    <x v="3"/>
    <x v="1"/>
    <x v="2"/>
  </r>
  <r>
    <x v="203"/>
    <x v="203"/>
    <x v="112"/>
    <n v="-0.99187884796086934"/>
    <n v="2"/>
    <n v="1"/>
    <x v="3"/>
    <x v="0"/>
    <x v="0"/>
    <x v="0"/>
    <x v="0"/>
    <x v="1"/>
    <x v="3"/>
    <x v="1"/>
    <x v="2"/>
  </r>
  <r>
    <x v="203"/>
    <x v="203"/>
    <x v="11"/>
    <n v="-0.76126740721470609"/>
    <n v="2"/>
    <n v="1"/>
    <x v="3"/>
    <x v="0"/>
    <x v="1"/>
    <x v="0"/>
    <x v="0"/>
    <x v="1"/>
    <x v="2"/>
    <x v="1"/>
    <x v="2"/>
  </r>
  <r>
    <x v="203"/>
    <x v="203"/>
    <x v="190"/>
    <n v="-0.14322874601498875"/>
    <n v="2"/>
    <n v="1"/>
    <x v="2"/>
    <x v="0"/>
    <x v="0"/>
    <x v="0"/>
    <x v="0"/>
    <x v="1"/>
    <x v="2"/>
    <x v="1"/>
    <x v="2"/>
  </r>
  <r>
    <x v="203"/>
    <x v="203"/>
    <x v="44"/>
    <n v="1.1758686950530648"/>
    <n v="2"/>
    <n v="1"/>
    <x v="3"/>
    <x v="0"/>
    <x v="0"/>
    <x v="0"/>
    <x v="0"/>
    <x v="1"/>
    <x v="2"/>
    <x v="1"/>
    <x v="2"/>
  </r>
  <r>
    <x v="204"/>
    <x v="204"/>
    <x v="273"/>
    <n v="-0.6990023182132421"/>
    <n v="2"/>
    <n v="1"/>
    <x v="3"/>
    <x v="1"/>
    <x v="0"/>
    <x v="0"/>
    <x v="0"/>
    <x v="1"/>
    <x v="2"/>
    <x v="1"/>
    <x v="2"/>
  </r>
  <r>
    <x v="205"/>
    <x v="205"/>
    <x v="274"/>
    <n v="-1.2340208607443408"/>
    <n v="3"/>
    <n v="1"/>
    <x v="2"/>
    <x v="0"/>
    <x v="0"/>
    <x v="0"/>
    <x v="0"/>
    <x v="1"/>
    <x v="2"/>
    <x v="1"/>
    <x v="0"/>
  </r>
  <r>
    <x v="205"/>
    <x v="205"/>
    <x v="181"/>
    <n v="-1.0901193217187348"/>
    <n v="4"/>
    <n v="2"/>
    <x v="2"/>
    <x v="0"/>
    <x v="0"/>
    <x v="0"/>
    <x v="0"/>
    <x v="1"/>
    <x v="2"/>
    <x v="1"/>
    <x v="0"/>
  </r>
  <r>
    <x v="205"/>
    <x v="205"/>
    <x v="275"/>
    <n v="-0.8701160072468952"/>
    <n v="2"/>
    <n v="1"/>
    <x v="3"/>
    <x v="0"/>
    <x v="0"/>
    <x v="0"/>
    <x v="0"/>
    <x v="1"/>
    <x v="2"/>
    <x v="1"/>
    <x v="2"/>
  </r>
  <r>
    <x v="206"/>
    <x v="206"/>
    <x v="154"/>
    <n v="-0.69669620380578046"/>
    <n v="2"/>
    <n v="1"/>
    <x v="3"/>
    <x v="0"/>
    <x v="0"/>
    <x v="0"/>
    <x v="0"/>
    <x v="1"/>
    <x v="2"/>
    <x v="1"/>
    <x v="2"/>
  </r>
  <r>
    <x v="207"/>
    <x v="207"/>
    <x v="110"/>
    <n v="-0.90885872929225053"/>
    <n v="2"/>
    <n v="1"/>
    <x v="3"/>
    <x v="0"/>
    <x v="0"/>
    <x v="0"/>
    <x v="0"/>
    <x v="1"/>
    <x v="2"/>
    <x v="1"/>
    <x v="2"/>
  </r>
  <r>
    <x v="208"/>
    <x v="208"/>
    <x v="276"/>
    <n v="-1.5287422820179373"/>
    <n v="2"/>
    <n v="1"/>
    <x v="3"/>
    <x v="1"/>
    <x v="0"/>
    <x v="1"/>
    <x v="0"/>
    <x v="1"/>
    <x v="2"/>
    <x v="1"/>
    <x v="1"/>
  </r>
  <r>
    <x v="208"/>
    <x v="208"/>
    <x v="277"/>
    <n v="-0.54449265291331272"/>
    <n v="1"/>
    <n v="1"/>
    <x v="3"/>
    <x v="1"/>
    <x v="0"/>
    <x v="0"/>
    <x v="0"/>
    <x v="1"/>
    <x v="2"/>
    <x v="1"/>
    <x v="2"/>
  </r>
  <r>
    <x v="208"/>
    <x v="208"/>
    <x v="277"/>
    <n v="-0.54449265291331272"/>
    <n v="3"/>
    <n v="1"/>
    <x v="2"/>
    <x v="0"/>
    <x v="0"/>
    <x v="1"/>
    <x v="0"/>
    <x v="1"/>
    <x v="2"/>
    <x v="1"/>
    <x v="2"/>
  </r>
  <r>
    <x v="209"/>
    <x v="209"/>
    <x v="241"/>
    <n v="-1.4761628735278121"/>
    <n v="3"/>
    <n v="1"/>
    <x v="3"/>
    <x v="1"/>
    <x v="0"/>
    <x v="0"/>
    <x v="1"/>
    <x v="1"/>
    <x v="2"/>
    <x v="1"/>
    <x v="2"/>
  </r>
  <r>
    <x v="210"/>
    <x v="210"/>
    <x v="104"/>
    <n v="6.893377947148141E-2"/>
    <n v="3"/>
    <n v="1"/>
    <x v="3"/>
    <x v="1"/>
    <x v="0"/>
    <x v="0"/>
    <x v="0"/>
    <x v="0"/>
    <x v="2"/>
    <x v="0"/>
    <x v="2"/>
  </r>
  <r>
    <x v="211"/>
    <x v="211"/>
    <x v="112"/>
    <n v="-0.99187884796086934"/>
    <n v="2"/>
    <n v="1"/>
    <x v="3"/>
    <x v="1"/>
    <x v="0"/>
    <x v="0"/>
    <x v="0"/>
    <x v="1"/>
    <x v="2"/>
    <x v="1"/>
    <x v="2"/>
  </r>
  <r>
    <x v="212"/>
    <x v="212"/>
    <x v="278"/>
    <n v="-1.2686125768562653"/>
    <n v="3"/>
    <n v="1"/>
    <x v="2"/>
    <x v="0"/>
    <x v="0"/>
    <x v="0"/>
    <x v="0"/>
    <x v="1"/>
    <x v="2"/>
    <x v="1"/>
    <x v="2"/>
  </r>
  <r>
    <x v="212"/>
    <x v="212"/>
    <x v="112"/>
    <n v="-0.99187884796086934"/>
    <n v="4"/>
    <n v="1"/>
    <x v="2"/>
    <x v="0"/>
    <x v="0"/>
    <x v="0"/>
    <x v="0"/>
    <x v="1"/>
    <x v="2"/>
    <x v="1"/>
    <x v="2"/>
  </r>
  <r>
    <x v="212"/>
    <x v="212"/>
    <x v="279"/>
    <n v="-0.82583861062363184"/>
    <n v="2"/>
    <n v="1"/>
    <x v="3"/>
    <x v="0"/>
    <x v="0"/>
    <x v="0"/>
    <x v="0"/>
    <x v="1"/>
    <x v="3"/>
    <x v="1"/>
    <x v="2"/>
  </r>
  <r>
    <x v="213"/>
    <x v="213"/>
    <x v="133"/>
    <n v="-0.7981652377340922"/>
    <n v="5"/>
    <n v="1"/>
    <x v="2"/>
    <x v="1"/>
    <x v="0"/>
    <x v="0"/>
    <x v="0"/>
    <x v="1"/>
    <x v="2"/>
    <x v="1"/>
    <x v="2"/>
  </r>
  <r>
    <x v="214"/>
    <x v="214"/>
    <x v="280"/>
    <n v="-1.5914685939008937"/>
    <n v="3"/>
    <n v="1"/>
    <x v="2"/>
    <x v="0"/>
    <x v="0"/>
    <x v="0"/>
    <x v="0"/>
    <x v="1"/>
    <x v="2"/>
    <x v="1"/>
    <x v="2"/>
  </r>
  <r>
    <x v="214"/>
    <x v="214"/>
    <x v="281"/>
    <n v="-0.69254519787234947"/>
    <n v="2"/>
    <n v="1"/>
    <x v="3"/>
    <x v="0"/>
    <x v="0"/>
    <x v="0"/>
    <x v="0"/>
    <x v="1"/>
    <x v="2"/>
    <x v="1"/>
    <x v="2"/>
  </r>
  <r>
    <x v="215"/>
    <x v="215"/>
    <x v="282"/>
    <n v="-0.99649107677579263"/>
    <n v="2"/>
    <n v="1"/>
    <x v="3"/>
    <x v="1"/>
    <x v="0"/>
    <x v="0"/>
    <x v="0"/>
    <x v="1"/>
    <x v="3"/>
    <x v="1"/>
    <x v="2"/>
  </r>
  <r>
    <x v="216"/>
    <x v="216"/>
    <x v="112"/>
    <n v="-0.99187884796086934"/>
    <n v="2"/>
    <n v="1"/>
    <x v="3"/>
    <x v="0"/>
    <x v="0"/>
    <x v="1"/>
    <x v="0"/>
    <x v="1"/>
    <x v="0"/>
    <x v="1"/>
    <x v="2"/>
  </r>
  <r>
    <x v="217"/>
    <x v="217"/>
    <x v="278"/>
    <n v="-1.2686125768562653"/>
    <n v="3"/>
    <n v="1"/>
    <x v="3"/>
    <x v="1"/>
    <x v="0"/>
    <x v="0"/>
    <x v="0"/>
    <x v="1"/>
    <x v="2"/>
    <x v="1"/>
    <x v="1"/>
  </r>
  <r>
    <x v="218"/>
    <x v="218"/>
    <x v="283"/>
    <n v="-0.70592066143562693"/>
    <n v="2"/>
    <n v="1"/>
    <x v="3"/>
    <x v="0"/>
    <x v="0"/>
    <x v="0"/>
    <x v="0"/>
    <x v="1"/>
    <x v="2"/>
    <x v="1"/>
    <x v="2"/>
  </r>
  <r>
    <x v="218"/>
    <x v="218"/>
    <x v="271"/>
    <n v="-1.0333889072951787"/>
    <n v="3"/>
    <n v="1"/>
    <x v="3"/>
    <x v="1"/>
    <x v="0"/>
    <x v="0"/>
    <x v="0"/>
    <x v="1"/>
    <x v="2"/>
    <x v="1"/>
    <x v="0"/>
  </r>
  <r>
    <x v="218"/>
    <x v="218"/>
    <x v="210"/>
    <n v="-0.59983939869239189"/>
    <n v="3"/>
    <n v="1"/>
    <x v="2"/>
    <x v="0"/>
    <x v="0"/>
    <x v="0"/>
    <x v="0"/>
    <x v="1"/>
    <x v="2"/>
    <x v="1"/>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0.85871559633027528"/>
    <n v="4991777.329059829"/>
  </r>
  <r>
    <x v="1"/>
    <n v="0.1779816513761468"/>
    <n v="5792896.9072164949"/>
  </r>
  <r>
    <x v="2"/>
    <n v="0.35045871559633029"/>
    <n v="5242615.1832460733"/>
  </r>
  <r>
    <x v="3"/>
    <n v="4.5871559633027525E-2"/>
    <n v="5559960"/>
  </r>
  <r>
    <x v="4"/>
    <n v="0.31559633027522938"/>
    <n v="6013220.5813953485"/>
  </r>
  <r>
    <x v="5"/>
    <n v="0.23486238532110093"/>
    <n v="5879045.703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D62DED-4F7A-4079-86E9-D2FEE8CE7BBD}" name="Hotwaterheating" cacheId="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Hotwaterheating">
  <location ref="J13:K15" firstHeaderRow="1" firstDataRow="1" firstDataCol="1"/>
  <pivotFields count="15">
    <pivotField dataField="1" numFmtId="164" showAll="0"/>
    <pivotField numFmtId="2" showAll="0"/>
    <pivotField showAll="0"/>
    <pivotField numFmtId="2"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s>
  <rowFields count="1">
    <field x="10"/>
  </rowFields>
  <rowItems count="2">
    <i>
      <x/>
    </i>
    <i>
      <x v="1"/>
    </i>
  </rowItems>
  <colItems count="1">
    <i/>
  </colItems>
  <dataFields count="1">
    <dataField name="Average of Price" fld="0" subtotal="average" baseField="7" baseItem="0" numFmtId="164"/>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EB21C7D-D399-47C3-B88F-F0AA7C73E8C2}" name="Airconditioning" cacheId="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Airconditioning">
  <location ref="M13:N15" firstHeaderRow="1" firstDataRow="1" firstDataCol="1"/>
  <pivotFields count="15">
    <pivotField dataField="1" numFmtId="164" showAll="0"/>
    <pivotField numFmtId="2" showAll="0"/>
    <pivotField showAll="0"/>
    <pivotField numFmtId="2" showAll="0"/>
    <pivotField showAll="0"/>
    <pivotField showAll="0"/>
    <pivotField showAll="0">
      <items count="5">
        <item x="3"/>
        <item x="2"/>
        <item x="0"/>
        <item x="1"/>
        <item t="default"/>
      </items>
    </pivotField>
    <pivotField showAll="0"/>
    <pivotField showAll="0"/>
    <pivotField showAll="0"/>
    <pivotField showAll="0"/>
    <pivotField axis="axisRow" showAll="0">
      <items count="3">
        <item x="1"/>
        <item x="0"/>
        <item t="default"/>
      </items>
    </pivotField>
    <pivotField showAll="0">
      <items count="5">
        <item x="2"/>
        <item x="3"/>
        <item x="0"/>
        <item x="1"/>
        <item t="default"/>
      </items>
    </pivotField>
    <pivotField showAll="0"/>
    <pivotField showAll="0">
      <items count="4">
        <item x="0"/>
        <item x="1"/>
        <item x="2"/>
        <item t="default"/>
      </items>
    </pivotField>
  </pivotFields>
  <rowFields count="1">
    <field x="11"/>
  </rowFields>
  <rowItems count="2">
    <i>
      <x/>
    </i>
    <i>
      <x v="1"/>
    </i>
  </rowItems>
  <colItems count="1">
    <i/>
  </colItems>
  <dataFields count="1">
    <dataField name="Average of Price" fld="0" subtotal="average" baseField="7" baseItem="0" numFmtId="164"/>
  </dataFields>
  <formats count="1">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8232225-AAA4-41B9-B297-988C3C584BED}" name="Bathrooms" cacheId="6"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3" rowHeaderCaption="Bathrooms">
  <location ref="D1:E5"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4">
    <i>
      <x/>
    </i>
    <i>
      <x v="1"/>
    </i>
    <i>
      <x v="2"/>
    </i>
    <i>
      <x v="3"/>
    </i>
  </rowItems>
  <colItems count="1">
    <i/>
  </colItems>
  <dataFields count="1">
    <dataField name="Average of Price" fld="1" subtotal="average" baseField="0" baseItem="0"/>
  </dataFields>
  <formats count="1">
    <format dxfId="32">
      <pivotArea collapsedLevelsAreSubtotals="1" fieldPosition="0">
        <references count="1">
          <reference field="0" count="0"/>
        </references>
      </pivotArea>
    </format>
  </formats>
  <chartFormats count="1">
    <chartFormat chart="2" format="1"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Price"/>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Housing.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2303D06-A931-48E7-B803-7C156B6A18FD}" name="Mainroad" cacheId="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rowHeaderCaption="Main road">
  <location ref="A13:B15" firstHeaderRow="1" firstDataRow="1" firstDataCol="1"/>
  <pivotFields count="15">
    <pivotField dataField="1" numFmtId="164" showAll="0"/>
    <pivotField numFmtId="2" showAll="0"/>
    <pivotField showAll="0"/>
    <pivotField numFmtId="2" showAll="0"/>
    <pivotField showAll="0"/>
    <pivotField showAll="0"/>
    <pivotField showAll="0">
      <items count="5">
        <item x="3"/>
        <item x="2"/>
        <item x="0"/>
        <item x="1"/>
        <item t="default"/>
      </items>
    </pivotField>
    <pivotField axis="axisRow" showAll="0">
      <items count="3">
        <item x="1"/>
        <item x="0"/>
        <item t="default"/>
      </items>
    </pivotField>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s>
  <rowFields count="1">
    <field x="7"/>
  </rowFields>
  <rowItems count="2">
    <i>
      <x/>
    </i>
    <i>
      <x v="1"/>
    </i>
  </rowItems>
  <colItems count="1">
    <i/>
  </colItems>
  <dataFields count="1">
    <dataField name="Average of Price" fld="0" subtotal="average" baseField="6" baseItem="0" numFmtId="164"/>
  </dataFields>
  <formats count="3">
    <format dxfId="35">
      <pivotArea field="7" type="button" dataOnly="0" labelOnly="1" outline="0" axis="axisRow" fieldPosition="0"/>
    </format>
    <format dxfId="34">
      <pivotArea collapsedLevelsAreSubtotals="1" fieldPosition="0">
        <references count="1">
          <reference field="7" count="0"/>
        </references>
      </pivotArea>
    </format>
    <format dxfId="33">
      <pivotArea outline="0" collapsedLevelsAreSubtotals="1" fieldPosition="0"/>
    </format>
  </formats>
  <chartFormats count="6">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7" count="1" selected="0">
            <x v="0"/>
          </reference>
        </references>
      </pivotArea>
    </chartFormat>
    <chartFormat chart="2" format="5">
      <pivotArea type="data" outline="0" fieldPosition="0">
        <references count="2">
          <reference field="4294967294" count="1" selected="0">
            <x v="0"/>
          </reference>
          <reference field="7" count="1" selected="0">
            <x v="1"/>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7622617-42DA-4400-A594-C456BACEDAE1}" name="Features" cacheId="5"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0" rowHeaderCaption="Features">
  <location ref="Q13:R19" firstHeaderRow="1" firstDataRow="1" firstDataCol="1"/>
  <pivotFields count="3">
    <pivotField axis="axisRow" showAll="0" sortType="ascending">
      <items count="7">
        <item x="4"/>
        <item x="2"/>
        <item x="1"/>
        <item x="3"/>
        <item x="0"/>
        <item x="5"/>
        <item t="default"/>
      </items>
      <autoSortScope>
        <pivotArea dataOnly="0" outline="0" fieldPosition="0">
          <references count="1">
            <reference field="4294967294" count="1" selected="0">
              <x v="0"/>
            </reference>
          </references>
        </pivotArea>
      </autoSortScope>
    </pivotField>
    <pivotField showAll="0"/>
    <pivotField dataField="1" numFmtId="164" showAll="0"/>
  </pivotFields>
  <rowFields count="1">
    <field x="0"/>
  </rowFields>
  <rowItems count="6">
    <i>
      <x v="4"/>
    </i>
    <i>
      <x v="1"/>
    </i>
    <i>
      <x v="3"/>
    </i>
    <i>
      <x v="2"/>
    </i>
    <i>
      <x v="5"/>
    </i>
    <i>
      <x/>
    </i>
  </rowItems>
  <colItems count="1">
    <i/>
  </colItems>
  <dataFields count="1">
    <dataField name="Price" fld="2" subtotal="average" baseField="0" baseItem="0"/>
  </dataFields>
  <formats count="1">
    <format dxfId="36">
      <pivotArea collapsedLevelsAreSubtotals="1" fieldPosition="0">
        <references count="1">
          <reference field="0" count="0"/>
        </references>
      </pivotArea>
    </format>
  </formats>
  <chartFormats count="4">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B0CF121-AE26-44A3-A08F-6B1572D9BE2E}" name="Stories" cacheId="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2" rowHeaderCaption="Stories">
  <location ref="G1:H5" firstHeaderRow="1" firstDataRow="1" firstDataCol="1"/>
  <pivotFields count="15">
    <pivotField dataField="1" numFmtId="164" showAll="0"/>
    <pivotField numFmtId="2" showAll="0"/>
    <pivotField showAll="0"/>
    <pivotField numFmtId="2" showAll="0"/>
    <pivotField showAll="0"/>
    <pivotField showAll="0"/>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s>
  <rowFields count="1">
    <field x="6"/>
  </rowFields>
  <rowItems count="4">
    <i>
      <x v="3"/>
    </i>
    <i>
      <x v="2"/>
    </i>
    <i>
      <x v="1"/>
    </i>
    <i>
      <x/>
    </i>
  </rowItems>
  <colItems count="1">
    <i/>
  </colItems>
  <dataFields count="1">
    <dataField name="Average of Price" fld="0" subtotal="average" baseField="0" baseItem="1736331648" numFmtId="164"/>
  </dataFields>
  <formats count="1">
    <format dxfId="37">
      <pivotArea outline="0" collapsedLevelsAreSubtotals="1" fieldPosition="0"/>
    </format>
  </formats>
  <chartFormats count="7">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6" count="1" selected="0">
            <x v="3"/>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6" count="1" selected="0">
            <x v="3"/>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46FA4A5-A0EC-48D3-8CB1-AED51B4B836D}" name="PivotTable5" cacheId="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Guestroom">
  <location ref="A36:B38" firstHeaderRow="1" firstDataRow="1" firstDataCol="1"/>
  <pivotFields count="15">
    <pivotField dataField="1" numFmtId="164" showAll="0"/>
    <pivotField numFmtId="2" showAll="0"/>
    <pivotField showAll="0"/>
    <pivotField numFmtId="2"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s>
  <rowFields count="1">
    <field x="8"/>
  </rowFields>
  <rowItems count="2">
    <i>
      <x/>
    </i>
    <i>
      <x v="1"/>
    </i>
  </rowItems>
  <colItems count="1">
    <i/>
  </colItems>
  <dataFields count="1">
    <dataField name="Average of Price" fld="0" subtotal="average" baseField="7" baseItem="0"/>
  </dataFields>
  <formats count="1">
    <format dxfId="1">
      <pivotArea collapsedLevelsAreSubtotals="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92605C5-E4A5-4B5A-82E8-D60711FC76F3}" name="PivotTable4" cacheId="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Basement">
  <location ref="D36:E38" firstHeaderRow="1" firstDataRow="1" firstDataCol="1"/>
  <pivotFields count="15">
    <pivotField dataField="1" numFmtId="164" showAll="0"/>
    <pivotField numFmtId="2" showAll="0"/>
    <pivotField showAll="0"/>
    <pivotField numFmtId="2"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s>
  <rowFields count="1">
    <field x="9"/>
  </rowFields>
  <rowItems count="2">
    <i>
      <x/>
    </i>
    <i>
      <x v="1"/>
    </i>
  </rowItems>
  <colItems count="1">
    <i/>
  </colItems>
  <dataFields count="1">
    <dataField name="Average of Price" fld="0" subtotal="average" baseField="7" baseItem="0"/>
  </dataFields>
  <formats count="1">
    <format dxfId="2">
      <pivotArea collapsedLevelsAreSubtotals="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5177F26-E11F-4404-ACF2-63ED3B99699D}" name="PivotTable3" cacheId="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 rowHeaderCaption="Furnishing status">
  <location ref="A18:B21" firstHeaderRow="1" firstDataRow="1" firstDataCol="1"/>
  <pivotFields count="15">
    <pivotField dataField="1" numFmtId="164" showAll="0"/>
    <pivotField numFmtId="2" showAll="0"/>
    <pivotField showAll="0"/>
    <pivotField numFmtId="2" showAll="0"/>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s>
  <rowFields count="1">
    <field x="14"/>
  </rowFields>
  <rowItems count="3">
    <i>
      <x/>
    </i>
    <i>
      <x v="1"/>
    </i>
    <i>
      <x v="2"/>
    </i>
  </rowItems>
  <colItems count="1">
    <i/>
  </colItems>
  <dataFields count="1">
    <dataField name="Average of Price" fld="0" subtotal="average" baseField="13" baseItem="0"/>
  </dataFields>
  <formats count="1">
    <format dxfId="3">
      <pivotArea collapsedLevelsAreSubtotals="1" fieldPosition="0">
        <references count="1">
          <reference field="14" count="0"/>
        </references>
      </pivotArea>
    </format>
  </formats>
  <chartFormats count="3">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14" count="1" selected="0">
            <x v="1"/>
          </reference>
        </references>
      </pivotArea>
    </chartFormat>
    <chartFormat chart="1" format="5">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431BF84-FF84-47E4-B7C1-9150E078472C}" name="PivotTable1" cacheId="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Preferred area">
  <location ref="A3:B5" firstHeaderRow="1" firstDataRow="1" firstDataCol="1"/>
  <pivotFields count="15">
    <pivotField dataField="1" numFmtId="164" showAll="0"/>
    <pivotField numFmtId="2" showAll="0"/>
    <pivotField showAll="0"/>
    <pivotField numFmtId="2" showAll="0"/>
    <pivotField showAll="0"/>
    <pivotField showAll="0"/>
    <pivotField showAll="0"/>
    <pivotField showAll="0">
      <items count="3">
        <item x="1"/>
        <item x="0"/>
        <item t="default"/>
      </items>
    </pivotField>
    <pivotField showAll="0"/>
    <pivotField showAll="0"/>
    <pivotField showAll="0"/>
    <pivotField showAll="0"/>
    <pivotField showAll="0"/>
    <pivotField axis="axisRow" showAll="0">
      <items count="3">
        <item x="1"/>
        <item x="0"/>
        <item t="default"/>
      </items>
    </pivotField>
    <pivotField showAll="0"/>
  </pivotFields>
  <rowFields count="1">
    <field x="13"/>
  </rowFields>
  <rowItems count="2">
    <i>
      <x/>
    </i>
    <i>
      <x v="1"/>
    </i>
  </rowItems>
  <colItems count="1">
    <i/>
  </colItems>
  <dataFields count="1">
    <dataField name="Average of Price" fld="0" subtotal="average" baseField="6" baseItem="0" numFmtId="164"/>
  </dataFields>
  <formats count="2">
    <format dxfId="5">
      <pivotArea field="7" type="button" dataOnly="0" labelOnly="1" outline="0"/>
    </format>
    <format dxfId="4">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6102E12-5307-4729-933B-62A8DD093E60}" name="PivotTable6" cacheId="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Hotwaterheating">
  <location ref="G36:H38" firstHeaderRow="1" firstDataRow="1" firstDataCol="1"/>
  <pivotFields count="15">
    <pivotField dataField="1" numFmtId="164" showAll="0"/>
    <pivotField numFmtId="2" showAll="0"/>
    <pivotField showAll="0"/>
    <pivotField numFmtId="2"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s>
  <rowFields count="1">
    <field x="10"/>
  </rowFields>
  <rowItems count="2">
    <i>
      <x/>
    </i>
    <i>
      <x v="1"/>
    </i>
  </rowItems>
  <colItems count="1">
    <i/>
  </colItems>
  <dataFields count="1">
    <dataField name="Average of Price" fld="0" subtotal="average" baseField="7" baseItem="0" numFmtId="164"/>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D5A359-EC60-40E5-B749-E530AC2D2C07}" name="FurnishedStatus" cacheId="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Furnishing status">
  <location ref="M1:N4" firstHeaderRow="1" firstDataRow="1" firstDataCol="1"/>
  <pivotFields count="15">
    <pivotField dataField="1" numFmtId="164" showAll="0"/>
    <pivotField numFmtId="2" showAll="0"/>
    <pivotField showAll="0"/>
    <pivotField numFmtId="2" showAll="0"/>
    <pivotField showAll="0"/>
    <pivotField showAll="0"/>
    <pivotField showAll="0">
      <items count="5">
        <item x="3"/>
        <item x="2"/>
        <item x="0"/>
        <item x="1"/>
        <item t="default"/>
      </items>
    </pivotField>
    <pivotField showAll="0"/>
    <pivotField showAll="0"/>
    <pivotField showAll="0"/>
    <pivotField showAll="0"/>
    <pivotField showAll="0"/>
    <pivotField showAll="0">
      <items count="5">
        <item x="2"/>
        <item x="3"/>
        <item x="0"/>
        <item x="1"/>
        <item t="default"/>
      </items>
    </pivotField>
    <pivotField showAll="0"/>
    <pivotField axis="axisRow" showAll="0">
      <items count="4">
        <item x="0"/>
        <item x="1"/>
        <item x="2"/>
        <item t="default"/>
      </items>
    </pivotField>
  </pivotFields>
  <rowFields count="1">
    <field x="14"/>
  </rowFields>
  <rowItems count="3">
    <i>
      <x/>
    </i>
    <i>
      <x v="1"/>
    </i>
    <i>
      <x v="2"/>
    </i>
  </rowItems>
  <colItems count="1">
    <i/>
  </colItems>
  <dataFields count="1">
    <dataField name="Average of Price" fld="0" subtotal="average" baseField="13" baseItem="0"/>
  </dataFields>
  <formats count="1">
    <format dxfId="21">
      <pivotArea collapsedLevelsAreSubtotals="1" fieldPosition="0">
        <references count="1">
          <reference field="14" count="0"/>
        </references>
      </pivotArea>
    </format>
  </formats>
  <chartFormats count="6">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14" count="1" selected="0">
            <x v="1"/>
          </reference>
        </references>
      </pivotArea>
    </chartFormat>
    <chartFormat chart="1" format="5">
      <pivotArea type="data" outline="0" fieldPosition="0">
        <references count="2">
          <reference field="4294967294" count="1" selected="0">
            <x v="0"/>
          </reference>
          <reference field="14"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4" count="1" selected="0">
            <x v="1"/>
          </reference>
        </references>
      </pivotArea>
    </chartFormat>
    <chartFormat chart="3" format="1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9542E0-274E-4991-B507-EB3FB1624DBC}" name="Basement" cacheId="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Basement">
  <location ref="G13:H15" firstHeaderRow="1" firstDataRow="1" firstDataCol="1"/>
  <pivotFields count="15">
    <pivotField dataField="1" numFmtId="164" showAll="0"/>
    <pivotField numFmtId="2" showAll="0"/>
    <pivotField showAll="0"/>
    <pivotField numFmtId="2"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s>
  <rowFields count="1">
    <field x="9"/>
  </rowFields>
  <rowItems count="2">
    <i>
      <x/>
    </i>
    <i>
      <x v="1"/>
    </i>
  </rowItems>
  <colItems count="1">
    <i/>
  </colItems>
  <dataFields count="1">
    <dataField name="Average of Price" fld="0" subtotal="average" baseField="7" baseItem="0"/>
  </dataFields>
  <formats count="1">
    <format dxfId="22">
      <pivotArea collapsedLevelsAreSubtotals="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A86D3C-51C8-4374-B5B9-E18785B1E1BC}" name="Guestroom" cacheId="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Guestroom">
  <location ref="D13:E15" firstHeaderRow="1" firstDataRow="1" firstDataCol="1"/>
  <pivotFields count="15">
    <pivotField dataField="1" numFmtId="164" showAll="0"/>
    <pivotField numFmtId="2" showAll="0"/>
    <pivotField showAll="0"/>
    <pivotField numFmtId="2"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s>
  <rowFields count="1">
    <field x="8"/>
  </rowFields>
  <rowItems count="2">
    <i>
      <x/>
    </i>
    <i>
      <x v="1"/>
    </i>
  </rowItems>
  <colItems count="1">
    <i/>
  </colItems>
  <dataFields count="1">
    <dataField name="Average of Price" fld="0" subtotal="average" baseField="7" baseItem="0"/>
  </dataFields>
  <formats count="1">
    <format dxfId="23">
      <pivotArea collapsedLevelsAreSubtotals="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7B410E-D4D4-44A4-9297-02AFFE5FCC86}" name="Bedroom" cacheId="7"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12" rowHeaderCaption="Bedrooms">
  <location ref="A1:B7" firstHeaderRow="1" firstDataRow="1" firstDataCol="1"/>
  <pivotFields count="2">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1"/>
  </rowFields>
  <rowItems count="6">
    <i>
      <x v="4"/>
    </i>
    <i>
      <x v="3"/>
    </i>
    <i>
      <x v="2"/>
    </i>
    <i>
      <x v="5"/>
    </i>
    <i>
      <x v="1"/>
    </i>
    <i>
      <x/>
    </i>
  </rowItems>
  <colItems count="1">
    <i/>
  </colItems>
  <dataFields count="1">
    <dataField name="Average of Price" fld="0" subtotal="average" baseField="0" baseItem="0"/>
  </dataFields>
  <formats count="2">
    <format dxfId="25">
      <pivotArea grandRow="1" outline="0" collapsedLevelsAreSubtotals="1" fieldPosition="0"/>
    </format>
    <format dxfId="24">
      <pivotArea collapsedLevelsAreSubtotals="1" fieldPosition="0">
        <references count="1">
          <reference field="1" count="0"/>
        </references>
      </pivotArea>
    </format>
  </formats>
  <chartFormats count="14">
    <chartFormat chart="5" format="1"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 count="1" selected="0">
            <x v="0"/>
          </reference>
        </references>
      </pivotArea>
    </chartFormat>
    <chartFormat chart="8" format="10">
      <pivotArea type="data" outline="0" fieldPosition="0">
        <references count="2">
          <reference field="4294967294" count="1" selected="0">
            <x v="0"/>
          </reference>
          <reference field="1" count="1" selected="0">
            <x v="1"/>
          </reference>
        </references>
      </pivotArea>
    </chartFormat>
    <chartFormat chart="8" format="11">
      <pivotArea type="data" outline="0" fieldPosition="0">
        <references count="2">
          <reference field="4294967294" count="1" selected="0">
            <x v="0"/>
          </reference>
          <reference field="1" count="1" selected="0">
            <x v="5"/>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 count="1" selected="0">
            <x v="0"/>
          </reference>
        </references>
      </pivotArea>
    </chartFormat>
    <chartFormat chart="9" format="14">
      <pivotArea type="data" outline="0" fieldPosition="0">
        <references count="2">
          <reference field="4294967294" count="1" selected="0">
            <x v="0"/>
          </reference>
          <reference field="1" count="1" selected="0">
            <x v="1"/>
          </reference>
        </references>
      </pivotArea>
    </chartFormat>
    <chartFormat chart="9" format="15">
      <pivotArea type="data" outline="0" fieldPosition="0">
        <references count="2">
          <reference field="4294967294" count="1" selected="0">
            <x v="0"/>
          </reference>
          <reference field="1" count="1" selected="0">
            <x v="5"/>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1" count="1" selected="0">
            <x v="0"/>
          </reference>
        </references>
      </pivotArea>
    </chartFormat>
    <chartFormat chart="11" format="18">
      <pivotArea type="data" outline="0" fieldPosition="0">
        <references count="2">
          <reference field="4294967294" count="1" selected="0">
            <x v="0"/>
          </reference>
          <reference field="1" count="1" selected="0">
            <x v="1"/>
          </reference>
        </references>
      </pivotArea>
    </chartFormat>
    <chartFormat chart="11" format="19">
      <pivotArea type="data" outline="0" fieldPosition="0">
        <references count="2">
          <reference field="4294967294" count="1" selected="0">
            <x v="0"/>
          </reference>
          <reference field="1" count="1" selected="0">
            <x v="5"/>
          </reference>
        </references>
      </pivotArea>
    </chartFormat>
    <chartFormat chart="11" format="20">
      <pivotArea type="data" outline="0" fieldPosition="0">
        <references count="2">
          <reference field="4294967294" count="1" selected="0">
            <x v="0"/>
          </reference>
          <reference field="1" count="1" selected="0">
            <x v="2"/>
          </reference>
        </references>
      </pivotArea>
    </chartFormat>
  </chartFormats>
  <pivotHierarchies count="20">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Price"/>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Housing.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35D091-51A9-48A1-932B-48A7DD50D431}" name="PivotTable16" cacheId="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Area">
  <location ref="D18:E302" firstHeaderRow="1" firstDataRow="1" firstDataCol="1"/>
  <pivotFields count="15">
    <pivotField dataField="1" numFmtId="164" showAll="0"/>
    <pivotField numFmtId="2" showAll="0"/>
    <pivotField axis="axisRow" showAll="0" sortType="descending">
      <items count="285">
        <item x="5"/>
        <item x="80"/>
        <item x="8"/>
        <item x="238"/>
        <item x="132"/>
        <item x="45"/>
        <item x="82"/>
        <item x="39"/>
        <item x="113"/>
        <item x="43"/>
        <item x="117"/>
        <item x="52"/>
        <item x="175"/>
        <item x="102"/>
        <item x="142"/>
        <item x="2"/>
        <item x="162"/>
        <item x="106"/>
        <item x="146"/>
        <item x="70"/>
        <item x="236"/>
        <item x="140"/>
        <item x="32"/>
        <item x="1"/>
        <item x="41"/>
        <item x="23"/>
        <item x="21"/>
        <item x="4"/>
        <item x="107"/>
        <item x="14"/>
        <item x="103"/>
        <item x="69"/>
        <item x="54"/>
        <item x="118"/>
        <item x="6"/>
        <item x="207"/>
        <item x="19"/>
        <item x="72"/>
        <item x="96"/>
        <item x="24"/>
        <item x="12"/>
        <item x="179"/>
        <item x="44"/>
        <item x="120"/>
        <item x="40"/>
        <item x="116"/>
        <item x="3"/>
        <item x="31"/>
        <item x="26"/>
        <item x="36"/>
        <item x="233"/>
        <item x="0"/>
        <item x="57"/>
        <item x="234"/>
        <item x="78"/>
        <item x="204"/>
        <item x="76"/>
        <item x="61"/>
        <item x="81"/>
        <item x="18"/>
        <item x="209"/>
        <item x="109"/>
        <item x="75"/>
        <item x="27"/>
        <item x="218"/>
        <item x="73"/>
        <item x="138"/>
        <item x="30"/>
        <item x="99"/>
        <item x="71"/>
        <item x="59"/>
        <item x="130"/>
        <item x="100"/>
        <item x="55"/>
        <item x="88"/>
        <item x="180"/>
        <item x="68"/>
        <item x="13"/>
        <item x="10"/>
        <item x="22"/>
        <item x="79"/>
        <item x="50"/>
        <item x="34"/>
        <item x="101"/>
        <item x="143"/>
        <item x="16"/>
        <item x="63"/>
        <item x="33"/>
        <item x="64"/>
        <item x="37"/>
        <item x="141"/>
        <item x="128"/>
        <item x="77"/>
        <item x="42"/>
        <item x="98"/>
        <item x="94"/>
        <item x="195"/>
        <item x="108"/>
        <item x="137"/>
        <item x="220"/>
        <item x="9"/>
        <item x="194"/>
        <item x="29"/>
        <item x="122"/>
        <item x="199"/>
        <item x="163"/>
        <item x="237"/>
        <item x="183"/>
        <item x="215"/>
        <item x="83"/>
        <item x="87"/>
        <item x="7"/>
        <item x="114"/>
        <item x="51"/>
        <item x="149"/>
        <item x="223"/>
        <item x="198"/>
        <item x="25"/>
        <item x="257"/>
        <item x="66"/>
        <item x="85"/>
        <item x="157"/>
        <item x="156"/>
        <item x="104"/>
        <item x="84"/>
        <item x="144"/>
        <item x="38"/>
        <item x="90"/>
        <item x="262"/>
        <item x="182"/>
        <item x="47"/>
        <item x="151"/>
        <item x="58"/>
        <item x="134"/>
        <item x="200"/>
        <item x="159"/>
        <item x="243"/>
        <item x="170"/>
        <item x="169"/>
        <item x="167"/>
        <item x="28"/>
        <item x="190"/>
        <item x="214"/>
        <item x="139"/>
        <item x="60"/>
        <item x="242"/>
        <item x="248"/>
        <item x="127"/>
        <item x="244"/>
        <item x="89"/>
        <item x="131"/>
        <item x="86"/>
        <item x="193"/>
        <item x="15"/>
        <item x="20"/>
        <item x="124"/>
        <item x="152"/>
        <item x="65"/>
        <item x="119"/>
        <item x="91"/>
        <item x="252"/>
        <item x="178"/>
        <item x="263"/>
        <item x="135"/>
        <item x="201"/>
        <item x="17"/>
        <item x="35"/>
        <item x="224"/>
        <item x="49"/>
        <item x="229"/>
        <item x="123"/>
        <item x="136"/>
        <item x="226"/>
        <item x="126"/>
        <item x="62"/>
        <item x="125"/>
        <item x="191"/>
        <item x="188"/>
        <item x="173"/>
        <item x="203"/>
        <item x="192"/>
        <item x="48"/>
        <item x="174"/>
        <item x="46"/>
        <item x="232"/>
        <item x="254"/>
        <item x="277"/>
        <item x="166"/>
        <item x="56"/>
        <item x="268"/>
        <item x="251"/>
        <item x="171"/>
        <item x="148"/>
        <item x="210"/>
        <item x="153"/>
        <item x="206"/>
        <item x="105"/>
        <item x="250"/>
        <item x="208"/>
        <item x="53"/>
        <item x="165"/>
        <item x="147"/>
        <item x="245"/>
        <item x="74"/>
        <item x="197"/>
        <item x="264"/>
        <item x="93"/>
        <item x="281"/>
        <item x="154"/>
        <item x="273"/>
        <item x="145"/>
        <item x="283"/>
        <item x="196"/>
        <item x="221"/>
        <item x="225"/>
        <item x="115"/>
        <item x="158"/>
        <item x="235"/>
        <item x="160"/>
        <item x="11"/>
        <item x="219"/>
        <item x="202"/>
        <item x="161"/>
        <item x="133"/>
        <item x="111"/>
        <item x="176"/>
        <item x="279"/>
        <item x="213"/>
        <item x="92"/>
        <item x="205"/>
        <item x="275"/>
        <item x="67"/>
        <item x="272"/>
        <item x="240"/>
        <item x="110"/>
        <item x="164"/>
        <item x="97"/>
        <item x="222"/>
        <item x="246"/>
        <item x="260"/>
        <item x="256"/>
        <item x="239"/>
        <item x="265"/>
        <item x="231"/>
        <item x="112"/>
        <item x="282"/>
        <item x="129"/>
        <item x="185"/>
        <item x="271"/>
        <item x="168"/>
        <item x="150"/>
        <item x="216"/>
        <item x="227"/>
        <item x="261"/>
        <item x="95"/>
        <item x="121"/>
        <item x="181"/>
        <item x="186"/>
        <item x="247"/>
        <item x="253"/>
        <item x="267"/>
        <item x="266"/>
        <item x="184"/>
        <item x="155"/>
        <item x="217"/>
        <item x="249"/>
        <item x="274"/>
        <item x="270"/>
        <item x="278"/>
        <item x="258"/>
        <item x="187"/>
        <item x="228"/>
        <item x="212"/>
        <item x="177"/>
        <item x="259"/>
        <item x="189"/>
        <item x="230"/>
        <item x="211"/>
        <item x="269"/>
        <item x="241"/>
        <item x="172"/>
        <item x="276"/>
        <item x="280"/>
        <item x="255"/>
        <item t="default"/>
      </items>
    </pivotField>
    <pivotField numFmtId="2"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s>
  <rowFields count="1">
    <field x="2"/>
  </rowFields>
  <rowItems count="2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rowItems>
  <colItems count="1">
    <i/>
  </colItems>
  <dataFields count="1">
    <dataField name="Average of Price" fld="0" subtotal="average" baseField="2" baseItem="0" numFmtId="164"/>
  </dataFields>
  <formats count="2">
    <format dxfId="27">
      <pivotArea field="7" type="button" dataOnly="0" labelOnly="1" outline="0"/>
    </format>
    <format dxfId="26">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695D07-4509-4016-B89F-E3D84F7F157B}" name="Prefarea" cacheId="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Preferred area">
  <location ref="A18:B20" firstHeaderRow="1" firstDataRow="1" firstDataCol="1"/>
  <pivotFields count="15">
    <pivotField dataField="1" numFmtId="164" showAll="0"/>
    <pivotField numFmtId="2" showAll="0"/>
    <pivotField showAll="0"/>
    <pivotField numFmtId="2" showAll="0"/>
    <pivotField showAll="0"/>
    <pivotField showAll="0"/>
    <pivotField showAll="0"/>
    <pivotField showAll="0">
      <items count="3">
        <item x="1"/>
        <item x="0"/>
        <item t="default"/>
      </items>
    </pivotField>
    <pivotField showAll="0"/>
    <pivotField showAll="0"/>
    <pivotField showAll="0"/>
    <pivotField showAll="0"/>
    <pivotField showAll="0"/>
    <pivotField axis="axisRow" showAll="0">
      <items count="3">
        <item x="1"/>
        <item x="0"/>
        <item t="default"/>
      </items>
    </pivotField>
    <pivotField showAll="0"/>
  </pivotFields>
  <rowFields count="1">
    <field x="13"/>
  </rowFields>
  <rowItems count="2">
    <i>
      <x/>
    </i>
    <i>
      <x v="1"/>
    </i>
  </rowItems>
  <colItems count="1">
    <i/>
  </colItems>
  <dataFields count="1">
    <dataField name="Average of Price" fld="0" subtotal="average" baseField="6" baseItem="0" numFmtId="164"/>
  </dataFields>
  <formats count="2">
    <format dxfId="29">
      <pivotArea field="7" type="button" dataOnly="0" labelOnly="1" outline="0"/>
    </format>
    <format dxfId="28">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361C7E-957C-402C-A775-85FB79BD2D8F}"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Fatures">
  <location ref="Y1:Z8" firstHeaderRow="1" firstDataRow="1" firstDataCol="1"/>
  <pivotFields count="3">
    <pivotField axis="axisRow" showAll="0">
      <items count="7">
        <item x="4"/>
        <item x="2"/>
        <item x="1"/>
        <item x="3"/>
        <item x="0"/>
        <item x="5"/>
        <item t="default"/>
      </items>
    </pivotField>
    <pivotField dataField="1" showAll="0"/>
    <pivotField numFmtId="164" showAll="0"/>
  </pivotFields>
  <rowFields count="1">
    <field x="0"/>
  </rowFields>
  <rowItems count="7">
    <i>
      <x/>
    </i>
    <i>
      <x v="1"/>
    </i>
    <i>
      <x v="2"/>
    </i>
    <i>
      <x v="3"/>
    </i>
    <i>
      <x v="4"/>
    </i>
    <i>
      <x v="5"/>
    </i>
    <i t="grand">
      <x/>
    </i>
  </rowItems>
  <colItems count="1">
    <i/>
  </colItems>
  <dataFields count="1">
    <dataField name="Percentage of grand total" fld="1" subtotal="average"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18E64C-B661-4F2D-AD54-576883D6827B}" name="Parking" cacheId="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rowHeaderCaption="Parking">
  <location ref="J1:K5" firstHeaderRow="1" firstDataRow="1" firstDataCol="1"/>
  <pivotFields count="15">
    <pivotField dataField="1" numFmtId="164" showAll="0"/>
    <pivotField numFmtId="2" showAll="0"/>
    <pivotField showAll="0"/>
    <pivotField numFmtId="2" showAll="0"/>
    <pivotField showAll="0"/>
    <pivotField showAll="0"/>
    <pivotField showAll="0">
      <items count="5">
        <item x="3"/>
        <item x="2"/>
        <item x="0"/>
        <item x="1"/>
        <item t="default"/>
      </items>
    </pivotField>
    <pivotField showAll="0"/>
    <pivotField showAll="0"/>
    <pivotField showAll="0"/>
    <pivotField showAll="0"/>
    <pivotField showAll="0"/>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s>
  <rowFields count="1">
    <field x="12"/>
  </rowFields>
  <rowItems count="4">
    <i>
      <x v="2"/>
    </i>
    <i>
      <x v="3"/>
    </i>
    <i>
      <x v="1"/>
    </i>
    <i>
      <x/>
    </i>
  </rowItems>
  <colItems count="1">
    <i/>
  </colItems>
  <dataFields count="1">
    <dataField name="Average of Price" fld="0" subtotal="average" baseField="11" baseItem="0"/>
  </dataFields>
  <formats count="1">
    <format dxfId="30">
      <pivotArea collapsedLevelsAreSubtotals="1" fieldPosition="0">
        <references count="1">
          <reference field="12" count="0"/>
        </references>
      </pivotArea>
    </format>
  </formats>
  <chartFormats count="9">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2" count="1" selected="0">
            <x v="2"/>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2" count="1" selected="0">
            <x v="2"/>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2"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rnishingstatus1" xr10:uid="{7FFA4123-1D9A-4ECF-B748-1E5483AFFE10}" sourceName="Furnishingstatus">
  <pivotTables>
    <pivotTable tabId="6" name="Airconditioning"/>
    <pivotTable tabId="6" name="Parking"/>
    <pivotTable tabId="6" name="Stories"/>
    <pivotTable tabId="6" name="Mainroad"/>
  </pivotTables>
  <data>
    <tabular pivotCacheId="155774053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ies" xr10:uid="{81C214C1-570D-4EB0-8F75-95C3234D1461}" sourceName="Stories">
  <pivotTables>
    <pivotTable tabId="6" name="Airconditioning"/>
    <pivotTable tabId="6" name="FurnishedStatus"/>
    <pivotTable tabId="6" name="Parking"/>
    <pivotTable tabId="6" name="Mainroad"/>
  </pivotTables>
  <data>
    <tabular pivotCacheId="1557740530">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king" xr10:uid="{8DAAD2BE-0CEE-4D95-88D4-814901F9A82C}" sourceName="Parking">
  <pivotTables>
    <pivotTable tabId="6" name="FurnishedStatus"/>
    <pivotTable tabId="6" name="Stories"/>
    <pivotTable tabId="6" name="Mainroad"/>
  </pivotTables>
  <data>
    <tabular pivotCacheId="1557740530">
      <items count="4">
        <i x="2" s="1"/>
        <i x="3"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rnishingstatus" xr10:uid="{3C7D70B7-5981-44D8-8B26-1A8FAA56F02C}" sourceName="Furnishingstatus">
  <pivotTables>
    <pivotTable tabId="6" name="FurnishedStatus"/>
  </pivotTables>
  <data>
    <tabular pivotCacheId="155774053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rnishingstatus" xr10:uid="{C196F663-117C-4F0A-BE5F-8C46CAE53629}" cache="Slicer_Furnishingstatus" caption="Furnishing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rnishingstatus 1" xr10:uid="{5EE0BD6C-AD8D-47AA-ABB1-1589CD491B6A}" cache="Slicer_Furnishingstatus1" caption="Furnishingstatus" style="SlicerStyleOther2" rowHeight="234950"/>
  <slicer name="Stories" xr10:uid="{5EE4927D-4154-4C11-9325-65EFDD580563}" cache="Slicer_Stories" caption="Stories" style="SlicerStyleOther2" rowHeight="234950"/>
  <slicer name="Parking" xr10:uid="{ECEC13EA-1149-4704-98B7-252E4F4FEFAC}" cache="Slicer_Parking" caption="Parking"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B99D66-8EFA-4E36-A272-7E97FB158053}" name="Table1" displayName="Table1" ref="A1:P546" totalsRowShown="0" headerRowDxfId="60" dataDxfId="59">
  <autoFilter ref="A1:P546" xr:uid="{3AB99D66-8EFA-4E36-A272-7E97FB158053}"/>
  <tableColumns count="16">
    <tableColumn id="1" xr3:uid="{DD54499F-910E-48A7-9BC4-4A6C063F6720}" name="Price" dataDxfId="58"/>
    <tableColumn id="15" xr3:uid="{84E01845-92AF-4C88-A055-2187998CBEC6}" name="Prices Z-score" dataDxfId="57">
      <calculatedColumnFormula>STANDARDIZE(Table1[[#This Row],[Price]],$S$2,$T$2)</calculatedColumnFormula>
    </tableColumn>
    <tableColumn id="2" xr3:uid="{CB0F6D4F-F3D8-4DA0-AB49-C5D3E32B5F19}" name="Area (sq.ft.)" dataDxfId="56"/>
    <tableColumn id="16" xr3:uid="{A5FC184B-21C3-44C6-A5C4-0E3D279E816C}" name="Area Z-score" dataDxfId="55">
      <calculatedColumnFormula>STANDARDIZE(Table1[[#This Row],[Area (sq.ft.)]],$S$3,$T$3)</calculatedColumnFormula>
    </tableColumn>
    <tableColumn id="17" xr3:uid="{7DD02EF0-596D-408C-BC6E-DD1EF66E5F7B}" name="Price per square feet" dataDxfId="54">
      <calculatedColumnFormula>Table1[[#This Row],[Price]]/Table1[[#This Row],[Area (sq.ft.)]]</calculatedColumnFormula>
    </tableColumn>
    <tableColumn id="3" xr3:uid="{86EB93B9-66E6-4D77-812E-1938C7A462D2}" name="Bedrooms" dataDxfId="53"/>
    <tableColumn id="4" xr3:uid="{776A5C6B-D28E-4FF2-AF47-B0F2DBC00FF3}" name="Bathrooms" dataDxfId="52"/>
    <tableColumn id="5" xr3:uid="{65057B9E-0A9D-46AD-B733-4099D8FB5FC7}" name="Stories" dataDxfId="51"/>
    <tableColumn id="6" xr3:uid="{A8DFAE88-A2B9-4F45-A44A-6130DCADCC71}" name="Mainroad" dataDxfId="50"/>
    <tableColumn id="7" xr3:uid="{2C11FEE9-69FA-4E6E-A249-0CA2C0F5CAD5}" name="Guestroom" dataDxfId="49"/>
    <tableColumn id="8" xr3:uid="{D3B1AC5E-4F54-478B-8F20-976C2D5C3A05}" name="Basement" dataDxfId="48"/>
    <tableColumn id="9" xr3:uid="{2E8976AB-0AD7-40D0-9AA9-4F59072B8E5C}" name="Hotwaterheating" dataDxfId="47"/>
    <tableColumn id="10" xr3:uid="{11C57F9D-2AAE-4F5F-9D88-E119D9C34292}" name="Airconditioning" dataDxfId="46"/>
    <tableColumn id="11" xr3:uid="{5CAE70D3-BC09-4258-9071-0EF0FCD876E1}" name="Parking" dataDxfId="45"/>
    <tableColumn id="12" xr3:uid="{401E5E57-C301-425D-875C-E56E6481D4F8}" name="Prefarea" dataDxfId="44"/>
    <tableColumn id="13" xr3:uid="{A1518091-5D66-4FDB-BAA2-10623375623F}" name="Furnishingstatus" dataDxfId="4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EB7D17-A6DA-41BD-8D5D-6D3CBAA18A47}" name="Table2" displayName="Table2" ref="R1:T3" totalsRowShown="0" headerRowDxfId="42" dataDxfId="41">
  <autoFilter ref="R1:T3" xr:uid="{DFEB7D17-A6DA-41BD-8D5D-6D3CBAA18A47}"/>
  <tableColumns count="3">
    <tableColumn id="1" xr3:uid="{512247A3-5986-46C7-8836-591C77528CBD}" name="Factors" dataDxfId="40"/>
    <tableColumn id="2" xr3:uid="{90E16714-973B-43D3-AD3F-451466E8B1E1}" name="Mean" dataDxfId="39"/>
    <tableColumn id="3" xr3:uid="{1A7580B8-5409-4699-BA85-04148B60642A}" name="Standard devation" dataDxfId="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1A9A05-D912-404E-BEDE-2778D98D9704}" name="Featurestable" displayName="Featurestable" ref="Q1:S7" totalsRowShown="0" headerRowDxfId="19">
  <autoFilter ref="Q1:S7" xr:uid="{151A9A05-D912-404E-BEDE-2778D98D9704}"/>
  <tableColumns count="3">
    <tableColumn id="1" xr3:uid="{E264BAE1-3CCC-45A3-BFE9-0A026E2C2A21}" name="Features" dataDxfId="18"/>
    <tableColumn id="2" xr3:uid="{EFE466DF-43DB-469D-95BB-0E2705F7C00B}" name="Average" dataDxfId="17"/>
    <tableColumn id="3" xr3:uid="{C8DD772C-E695-41A3-B80A-2AA7F0ADEF9F}" name="Average Price" dataDxfId="1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B48EF72-C5A7-498B-A0D2-8C8B7190BD93}" name="Table25" displayName="Table25" ref="U1:W3" totalsRowShown="0" headerRowDxfId="15" dataDxfId="14">
  <autoFilter ref="U1:W3" xr:uid="{DB48EF72-C5A7-498B-A0D2-8C8B7190BD93}"/>
  <tableColumns count="3">
    <tableColumn id="1" xr3:uid="{DAA2FD57-40F0-4929-8819-AA2CA16196C8}" name="Features" dataDxfId="13"/>
    <tableColumn id="2" xr3:uid="{7A2FAE35-92A5-4699-B39B-7C553D94C142}" name="Mean" dataDxfId="12">
      <calculatedColumnFormula>AVERAGE(Featurestable[Average Price])</calculatedColumnFormula>
    </tableColumn>
    <tableColumn id="3" xr3:uid="{AC92BB06-08E4-4CB1-9A96-F8D6E84EE0EA}" name="Standard devation" dataDxfId="11">
      <calculatedColumnFormula>_xlfn.STDEV.P(Featurestable[Average Price])</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BC136CD-48D3-442D-818F-FEFE0F771566}" name="Table5" displayName="Table5" ref="U13:W19" totalsRowShown="0" headerRowDxfId="0" tableBorderDxfId="10">
  <autoFilter ref="U13:W19" xr:uid="{6BC136CD-48D3-442D-818F-FEFE0F771566}"/>
  <tableColumns count="3">
    <tableColumn id="1" xr3:uid="{724DD7F3-C3A3-4423-9C5E-5965670AA29E}" name="Factors" dataDxfId="9"/>
    <tableColumn id="2" xr3:uid="{AE5B5D0F-5394-4999-B8D1-F5CF763732CE}" name="Z- SCORE Scale" dataDxfId="8"/>
    <tableColumn id="3" xr3:uid="{38B7B296-6A31-4743-92F4-83AA6973F856}" name="Z-SCORE"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table" Target="../tables/table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table" Target="../tables/table3.xml"/><Relationship Id="rId2" Type="http://schemas.openxmlformats.org/officeDocument/2006/relationships/pivotTable" Target="../pivotTables/pivotTable2.xml"/><Relationship Id="rId16" Type="http://schemas.openxmlformats.org/officeDocument/2006/relationships/drawing" Target="../drawings/drawing3.xml"/><Relationship Id="rId20"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3.bin"/><Relationship Id="rId10" Type="http://schemas.openxmlformats.org/officeDocument/2006/relationships/pivotTable" Target="../pivotTables/pivotTable10.xml"/><Relationship Id="rId19" Type="http://schemas.openxmlformats.org/officeDocument/2006/relationships/table" Target="../tables/table5.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rinterSettings" Target="../printerSettings/printerSettings4.bin"/><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6"/>
  <sheetViews>
    <sheetView workbookViewId="0">
      <selection activeCell="M546" sqref="M546"/>
    </sheetView>
  </sheetViews>
  <sheetFormatPr defaultRowHeight="14.4" x14ac:dyDescent="0.3"/>
  <cols>
    <col min="13" max="13" width="13.88671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13300000</v>
      </c>
      <c r="B2">
        <v>7420</v>
      </c>
      <c r="C2">
        <v>4</v>
      </c>
      <c r="D2">
        <v>2</v>
      </c>
      <c r="E2">
        <v>3</v>
      </c>
      <c r="F2" t="s">
        <v>13</v>
      </c>
      <c r="G2" t="s">
        <v>14</v>
      </c>
      <c r="H2" t="s">
        <v>14</v>
      </c>
      <c r="I2" t="s">
        <v>14</v>
      </c>
      <c r="J2" t="s">
        <v>13</v>
      </c>
      <c r="K2">
        <v>2</v>
      </c>
      <c r="L2" t="s">
        <v>13</v>
      </c>
      <c r="M2" t="s">
        <v>15</v>
      </c>
    </row>
    <row r="3" spans="1:13" x14ac:dyDescent="0.3">
      <c r="A3">
        <v>12250000</v>
      </c>
      <c r="B3">
        <v>8960</v>
      </c>
      <c r="C3">
        <v>4</v>
      </c>
      <c r="D3">
        <v>4</v>
      </c>
      <c r="E3">
        <v>4</v>
      </c>
      <c r="F3" t="s">
        <v>13</v>
      </c>
      <c r="G3" t="s">
        <v>14</v>
      </c>
      <c r="H3" t="s">
        <v>14</v>
      </c>
      <c r="I3" t="s">
        <v>14</v>
      </c>
      <c r="J3" t="s">
        <v>13</v>
      </c>
      <c r="K3">
        <v>3</v>
      </c>
      <c r="L3" t="s">
        <v>14</v>
      </c>
      <c r="M3" t="s">
        <v>15</v>
      </c>
    </row>
    <row r="4" spans="1:13" x14ac:dyDescent="0.3">
      <c r="A4">
        <v>12250000</v>
      </c>
      <c r="B4">
        <v>9960</v>
      </c>
      <c r="C4">
        <v>3</v>
      </c>
      <c r="D4">
        <v>2</v>
      </c>
      <c r="E4">
        <v>2</v>
      </c>
      <c r="F4" t="s">
        <v>13</v>
      </c>
      <c r="G4" t="s">
        <v>14</v>
      </c>
      <c r="H4" t="s">
        <v>13</v>
      </c>
      <c r="I4" t="s">
        <v>14</v>
      </c>
      <c r="J4" t="s">
        <v>14</v>
      </c>
      <c r="K4">
        <v>2</v>
      </c>
      <c r="L4" t="s">
        <v>13</v>
      </c>
      <c r="M4" t="s">
        <v>16</v>
      </c>
    </row>
    <row r="5" spans="1:13" x14ac:dyDescent="0.3">
      <c r="A5">
        <v>12215000</v>
      </c>
      <c r="B5">
        <v>7500</v>
      </c>
      <c r="C5">
        <v>4</v>
      </c>
      <c r="D5">
        <v>2</v>
      </c>
      <c r="E5">
        <v>2</v>
      </c>
      <c r="F5" t="s">
        <v>13</v>
      </c>
      <c r="G5" t="s">
        <v>14</v>
      </c>
      <c r="H5" t="s">
        <v>13</v>
      </c>
      <c r="I5" t="s">
        <v>14</v>
      </c>
      <c r="J5" t="s">
        <v>13</v>
      </c>
      <c r="K5">
        <v>3</v>
      </c>
      <c r="L5" t="s">
        <v>13</v>
      </c>
      <c r="M5" t="s">
        <v>15</v>
      </c>
    </row>
    <row r="6" spans="1:13" x14ac:dyDescent="0.3">
      <c r="A6">
        <v>11410000</v>
      </c>
      <c r="B6">
        <v>7420</v>
      </c>
      <c r="C6">
        <v>4</v>
      </c>
      <c r="D6">
        <v>1</v>
      </c>
      <c r="E6">
        <v>2</v>
      </c>
      <c r="F6" t="s">
        <v>13</v>
      </c>
      <c r="G6" t="s">
        <v>13</v>
      </c>
      <c r="H6" t="s">
        <v>13</v>
      </c>
      <c r="I6" t="s">
        <v>14</v>
      </c>
      <c r="J6" t="s">
        <v>13</v>
      </c>
      <c r="K6">
        <v>2</v>
      </c>
      <c r="L6" t="s">
        <v>14</v>
      </c>
      <c r="M6" t="s">
        <v>15</v>
      </c>
    </row>
    <row r="7" spans="1:13" x14ac:dyDescent="0.3">
      <c r="A7">
        <v>10850000</v>
      </c>
      <c r="B7">
        <v>7500</v>
      </c>
      <c r="C7">
        <v>3</v>
      </c>
      <c r="D7">
        <v>3</v>
      </c>
      <c r="E7">
        <v>1</v>
      </c>
      <c r="F7" t="s">
        <v>13</v>
      </c>
      <c r="G7" t="s">
        <v>14</v>
      </c>
      <c r="H7" t="s">
        <v>13</v>
      </c>
      <c r="I7" t="s">
        <v>14</v>
      </c>
      <c r="J7" t="s">
        <v>13</v>
      </c>
      <c r="K7">
        <v>2</v>
      </c>
      <c r="L7" t="s">
        <v>13</v>
      </c>
      <c r="M7" t="s">
        <v>16</v>
      </c>
    </row>
    <row r="8" spans="1:13" x14ac:dyDescent="0.3">
      <c r="A8">
        <v>10150000</v>
      </c>
      <c r="B8">
        <v>8580</v>
      </c>
      <c r="C8">
        <v>4</v>
      </c>
      <c r="D8">
        <v>3</v>
      </c>
      <c r="E8">
        <v>4</v>
      </c>
      <c r="F8" t="s">
        <v>13</v>
      </c>
      <c r="G8" t="s">
        <v>14</v>
      </c>
      <c r="H8" t="s">
        <v>14</v>
      </c>
      <c r="I8" t="s">
        <v>14</v>
      </c>
      <c r="J8" t="s">
        <v>13</v>
      </c>
      <c r="K8">
        <v>2</v>
      </c>
      <c r="L8" t="s">
        <v>13</v>
      </c>
      <c r="M8" t="s">
        <v>16</v>
      </c>
    </row>
    <row r="9" spans="1:13" x14ac:dyDescent="0.3">
      <c r="A9">
        <v>10150000</v>
      </c>
      <c r="B9">
        <v>16200</v>
      </c>
      <c r="C9">
        <v>5</v>
      </c>
      <c r="D9">
        <v>3</v>
      </c>
      <c r="E9">
        <v>2</v>
      </c>
      <c r="F9" t="s">
        <v>13</v>
      </c>
      <c r="G9" t="s">
        <v>14</v>
      </c>
      <c r="H9" t="s">
        <v>14</v>
      </c>
      <c r="I9" t="s">
        <v>14</v>
      </c>
      <c r="J9" t="s">
        <v>14</v>
      </c>
      <c r="K9">
        <v>0</v>
      </c>
      <c r="L9" t="s">
        <v>14</v>
      </c>
      <c r="M9" t="s">
        <v>17</v>
      </c>
    </row>
    <row r="10" spans="1:13" x14ac:dyDescent="0.3">
      <c r="A10">
        <v>9870000</v>
      </c>
      <c r="B10">
        <v>8100</v>
      </c>
      <c r="C10">
        <v>4</v>
      </c>
      <c r="D10">
        <v>1</v>
      </c>
      <c r="E10">
        <v>2</v>
      </c>
      <c r="F10" t="s">
        <v>13</v>
      </c>
      <c r="G10" t="s">
        <v>13</v>
      </c>
      <c r="H10" t="s">
        <v>13</v>
      </c>
      <c r="I10" t="s">
        <v>14</v>
      </c>
      <c r="J10" t="s">
        <v>13</v>
      </c>
      <c r="K10">
        <v>2</v>
      </c>
      <c r="L10" t="s">
        <v>13</v>
      </c>
      <c r="M10" t="s">
        <v>15</v>
      </c>
    </row>
    <row r="11" spans="1:13" x14ac:dyDescent="0.3">
      <c r="A11">
        <v>9800000</v>
      </c>
      <c r="B11">
        <v>5750</v>
      </c>
      <c r="C11">
        <v>3</v>
      </c>
      <c r="D11">
        <v>2</v>
      </c>
      <c r="E11">
        <v>4</v>
      </c>
      <c r="F11" t="s">
        <v>13</v>
      </c>
      <c r="G11" t="s">
        <v>13</v>
      </c>
      <c r="H11" t="s">
        <v>14</v>
      </c>
      <c r="I11" t="s">
        <v>14</v>
      </c>
      <c r="J11" t="s">
        <v>13</v>
      </c>
      <c r="K11">
        <v>1</v>
      </c>
      <c r="L11" t="s">
        <v>13</v>
      </c>
      <c r="M11" t="s">
        <v>17</v>
      </c>
    </row>
    <row r="12" spans="1:13" x14ac:dyDescent="0.3">
      <c r="A12">
        <v>9800000</v>
      </c>
      <c r="B12">
        <v>13200</v>
      </c>
      <c r="C12">
        <v>3</v>
      </c>
      <c r="D12">
        <v>1</v>
      </c>
      <c r="E12">
        <v>2</v>
      </c>
      <c r="F12" t="s">
        <v>13</v>
      </c>
      <c r="G12" t="s">
        <v>14</v>
      </c>
      <c r="H12" t="s">
        <v>13</v>
      </c>
      <c r="I12" t="s">
        <v>14</v>
      </c>
      <c r="J12" t="s">
        <v>13</v>
      </c>
      <c r="K12">
        <v>2</v>
      </c>
      <c r="L12" t="s">
        <v>13</v>
      </c>
      <c r="M12" t="s">
        <v>15</v>
      </c>
    </row>
    <row r="13" spans="1:13" x14ac:dyDescent="0.3">
      <c r="A13">
        <v>9681000</v>
      </c>
      <c r="B13">
        <v>6000</v>
      </c>
      <c r="C13">
        <v>4</v>
      </c>
      <c r="D13">
        <v>3</v>
      </c>
      <c r="E13">
        <v>2</v>
      </c>
      <c r="F13" t="s">
        <v>13</v>
      </c>
      <c r="G13" t="s">
        <v>13</v>
      </c>
      <c r="H13" t="s">
        <v>13</v>
      </c>
      <c r="I13" t="s">
        <v>13</v>
      </c>
      <c r="J13" t="s">
        <v>14</v>
      </c>
      <c r="K13">
        <v>2</v>
      </c>
      <c r="L13" t="s">
        <v>14</v>
      </c>
      <c r="M13" t="s">
        <v>16</v>
      </c>
    </row>
    <row r="14" spans="1:13" x14ac:dyDescent="0.3">
      <c r="A14">
        <v>9310000</v>
      </c>
      <c r="B14">
        <v>6550</v>
      </c>
      <c r="C14">
        <v>4</v>
      </c>
      <c r="D14">
        <v>2</v>
      </c>
      <c r="E14">
        <v>2</v>
      </c>
      <c r="F14" t="s">
        <v>13</v>
      </c>
      <c r="G14" t="s">
        <v>14</v>
      </c>
      <c r="H14" t="s">
        <v>14</v>
      </c>
      <c r="I14" t="s">
        <v>14</v>
      </c>
      <c r="J14" t="s">
        <v>13</v>
      </c>
      <c r="K14">
        <v>1</v>
      </c>
      <c r="L14" t="s">
        <v>13</v>
      </c>
      <c r="M14" t="s">
        <v>16</v>
      </c>
    </row>
    <row r="15" spans="1:13" x14ac:dyDescent="0.3">
      <c r="A15">
        <v>9240000</v>
      </c>
      <c r="B15">
        <v>3500</v>
      </c>
      <c r="C15">
        <v>4</v>
      </c>
      <c r="D15">
        <v>2</v>
      </c>
      <c r="E15">
        <v>2</v>
      </c>
      <c r="F15" t="s">
        <v>13</v>
      </c>
      <c r="G15" t="s">
        <v>14</v>
      </c>
      <c r="H15" t="s">
        <v>14</v>
      </c>
      <c r="I15" t="s">
        <v>13</v>
      </c>
      <c r="J15" t="s">
        <v>14</v>
      </c>
      <c r="K15">
        <v>2</v>
      </c>
      <c r="L15" t="s">
        <v>14</v>
      </c>
      <c r="M15" t="s">
        <v>15</v>
      </c>
    </row>
    <row r="16" spans="1:13" x14ac:dyDescent="0.3">
      <c r="A16">
        <v>9240000</v>
      </c>
      <c r="B16">
        <v>7800</v>
      </c>
      <c r="C16">
        <v>3</v>
      </c>
      <c r="D16">
        <v>2</v>
      </c>
      <c r="E16">
        <v>2</v>
      </c>
      <c r="F16" t="s">
        <v>13</v>
      </c>
      <c r="G16" t="s">
        <v>14</v>
      </c>
      <c r="H16" t="s">
        <v>14</v>
      </c>
      <c r="I16" t="s">
        <v>14</v>
      </c>
      <c r="J16" t="s">
        <v>14</v>
      </c>
      <c r="K16">
        <v>0</v>
      </c>
      <c r="L16" t="s">
        <v>13</v>
      </c>
      <c r="M16" t="s">
        <v>16</v>
      </c>
    </row>
    <row r="17" spans="1:13" x14ac:dyDescent="0.3">
      <c r="A17">
        <v>9100000</v>
      </c>
      <c r="B17">
        <v>6000</v>
      </c>
      <c r="C17">
        <v>4</v>
      </c>
      <c r="D17">
        <v>1</v>
      </c>
      <c r="E17">
        <v>2</v>
      </c>
      <c r="F17" t="s">
        <v>13</v>
      </c>
      <c r="G17" t="s">
        <v>14</v>
      </c>
      <c r="H17" t="s">
        <v>13</v>
      </c>
      <c r="I17" t="s">
        <v>14</v>
      </c>
      <c r="J17" t="s">
        <v>14</v>
      </c>
      <c r="K17">
        <v>2</v>
      </c>
      <c r="L17" t="s">
        <v>14</v>
      </c>
      <c r="M17" t="s">
        <v>16</v>
      </c>
    </row>
    <row r="18" spans="1:13" x14ac:dyDescent="0.3">
      <c r="A18">
        <v>9100000</v>
      </c>
      <c r="B18">
        <v>6600</v>
      </c>
      <c r="C18">
        <v>4</v>
      </c>
      <c r="D18">
        <v>2</v>
      </c>
      <c r="E18">
        <v>2</v>
      </c>
      <c r="F18" t="s">
        <v>13</v>
      </c>
      <c r="G18" t="s">
        <v>13</v>
      </c>
      <c r="H18" t="s">
        <v>13</v>
      </c>
      <c r="I18" t="s">
        <v>14</v>
      </c>
      <c r="J18" t="s">
        <v>13</v>
      </c>
      <c r="K18">
        <v>1</v>
      </c>
      <c r="L18" t="s">
        <v>13</v>
      </c>
      <c r="M18" t="s">
        <v>17</v>
      </c>
    </row>
    <row r="19" spans="1:13" x14ac:dyDescent="0.3">
      <c r="A19">
        <v>8960000</v>
      </c>
      <c r="B19">
        <v>8500</v>
      </c>
      <c r="C19">
        <v>3</v>
      </c>
      <c r="D19">
        <v>2</v>
      </c>
      <c r="E19">
        <v>4</v>
      </c>
      <c r="F19" t="s">
        <v>13</v>
      </c>
      <c r="G19" t="s">
        <v>14</v>
      </c>
      <c r="H19" t="s">
        <v>14</v>
      </c>
      <c r="I19" t="s">
        <v>14</v>
      </c>
      <c r="J19" t="s">
        <v>13</v>
      </c>
      <c r="K19">
        <v>2</v>
      </c>
      <c r="L19" t="s">
        <v>14</v>
      </c>
      <c r="M19" t="s">
        <v>15</v>
      </c>
    </row>
    <row r="20" spans="1:13" x14ac:dyDescent="0.3">
      <c r="A20">
        <v>8890000</v>
      </c>
      <c r="B20">
        <v>4600</v>
      </c>
      <c r="C20">
        <v>3</v>
      </c>
      <c r="D20">
        <v>2</v>
      </c>
      <c r="E20">
        <v>2</v>
      </c>
      <c r="F20" t="s">
        <v>13</v>
      </c>
      <c r="G20" t="s">
        <v>13</v>
      </c>
      <c r="H20" t="s">
        <v>14</v>
      </c>
      <c r="I20" t="s">
        <v>14</v>
      </c>
      <c r="J20" t="s">
        <v>13</v>
      </c>
      <c r="K20">
        <v>2</v>
      </c>
      <c r="L20" t="s">
        <v>14</v>
      </c>
      <c r="M20" t="s">
        <v>15</v>
      </c>
    </row>
    <row r="21" spans="1:13" x14ac:dyDescent="0.3">
      <c r="A21">
        <v>8855000</v>
      </c>
      <c r="B21">
        <v>6420</v>
      </c>
      <c r="C21">
        <v>3</v>
      </c>
      <c r="D21">
        <v>2</v>
      </c>
      <c r="E21">
        <v>2</v>
      </c>
      <c r="F21" t="s">
        <v>13</v>
      </c>
      <c r="G21" t="s">
        <v>14</v>
      </c>
      <c r="H21" t="s">
        <v>14</v>
      </c>
      <c r="I21" t="s">
        <v>14</v>
      </c>
      <c r="J21" t="s">
        <v>13</v>
      </c>
      <c r="K21">
        <v>1</v>
      </c>
      <c r="L21" t="s">
        <v>13</v>
      </c>
      <c r="M21" t="s">
        <v>16</v>
      </c>
    </row>
    <row r="22" spans="1:13" x14ac:dyDescent="0.3">
      <c r="A22">
        <v>8750000</v>
      </c>
      <c r="B22">
        <v>4320</v>
      </c>
      <c r="C22">
        <v>3</v>
      </c>
      <c r="D22">
        <v>1</v>
      </c>
      <c r="E22">
        <v>2</v>
      </c>
      <c r="F22" t="s">
        <v>13</v>
      </c>
      <c r="G22" t="s">
        <v>14</v>
      </c>
      <c r="H22" t="s">
        <v>13</v>
      </c>
      <c r="I22" t="s">
        <v>13</v>
      </c>
      <c r="J22" t="s">
        <v>14</v>
      </c>
      <c r="K22">
        <v>2</v>
      </c>
      <c r="L22" t="s">
        <v>14</v>
      </c>
      <c r="M22" t="s">
        <v>16</v>
      </c>
    </row>
    <row r="23" spans="1:13" x14ac:dyDescent="0.3">
      <c r="A23">
        <v>8680000</v>
      </c>
      <c r="B23">
        <v>7155</v>
      </c>
      <c r="C23">
        <v>3</v>
      </c>
      <c r="D23">
        <v>2</v>
      </c>
      <c r="E23">
        <v>1</v>
      </c>
      <c r="F23" t="s">
        <v>13</v>
      </c>
      <c r="G23" t="s">
        <v>13</v>
      </c>
      <c r="H23" t="s">
        <v>13</v>
      </c>
      <c r="I23" t="s">
        <v>14</v>
      </c>
      <c r="J23" t="s">
        <v>13</v>
      </c>
      <c r="K23">
        <v>2</v>
      </c>
      <c r="L23" t="s">
        <v>14</v>
      </c>
      <c r="M23" t="s">
        <v>17</v>
      </c>
    </row>
    <row r="24" spans="1:13" x14ac:dyDescent="0.3">
      <c r="A24">
        <v>8645000</v>
      </c>
      <c r="B24">
        <v>8050</v>
      </c>
      <c r="C24">
        <v>3</v>
      </c>
      <c r="D24">
        <v>1</v>
      </c>
      <c r="E24">
        <v>1</v>
      </c>
      <c r="F24" t="s">
        <v>13</v>
      </c>
      <c r="G24" t="s">
        <v>13</v>
      </c>
      <c r="H24" t="s">
        <v>13</v>
      </c>
      <c r="I24" t="s">
        <v>14</v>
      </c>
      <c r="J24" t="s">
        <v>13</v>
      </c>
      <c r="K24">
        <v>1</v>
      </c>
      <c r="L24" t="s">
        <v>14</v>
      </c>
      <c r="M24" t="s">
        <v>15</v>
      </c>
    </row>
    <row r="25" spans="1:13" x14ac:dyDescent="0.3">
      <c r="A25">
        <v>8645000</v>
      </c>
      <c r="B25">
        <v>4560</v>
      </c>
      <c r="C25">
        <v>3</v>
      </c>
      <c r="D25">
        <v>2</v>
      </c>
      <c r="E25">
        <v>2</v>
      </c>
      <c r="F25" t="s">
        <v>13</v>
      </c>
      <c r="G25" t="s">
        <v>13</v>
      </c>
      <c r="H25" t="s">
        <v>13</v>
      </c>
      <c r="I25" t="s">
        <v>14</v>
      </c>
      <c r="J25" t="s">
        <v>13</v>
      </c>
      <c r="K25">
        <v>1</v>
      </c>
      <c r="L25" t="s">
        <v>14</v>
      </c>
      <c r="M25" t="s">
        <v>15</v>
      </c>
    </row>
    <row r="26" spans="1:13" x14ac:dyDescent="0.3">
      <c r="A26">
        <v>8575000</v>
      </c>
      <c r="B26">
        <v>8800</v>
      </c>
      <c r="C26">
        <v>3</v>
      </c>
      <c r="D26">
        <v>2</v>
      </c>
      <c r="E26">
        <v>2</v>
      </c>
      <c r="F26" t="s">
        <v>13</v>
      </c>
      <c r="G26" t="s">
        <v>14</v>
      </c>
      <c r="H26" t="s">
        <v>14</v>
      </c>
      <c r="I26" t="s">
        <v>14</v>
      </c>
      <c r="J26" t="s">
        <v>13</v>
      </c>
      <c r="K26">
        <v>2</v>
      </c>
      <c r="L26" t="s">
        <v>14</v>
      </c>
      <c r="M26" t="s">
        <v>15</v>
      </c>
    </row>
    <row r="27" spans="1:13" x14ac:dyDescent="0.3">
      <c r="A27">
        <v>8540000</v>
      </c>
      <c r="B27">
        <v>6540</v>
      </c>
      <c r="C27">
        <v>4</v>
      </c>
      <c r="D27">
        <v>2</v>
      </c>
      <c r="E27">
        <v>2</v>
      </c>
      <c r="F27" t="s">
        <v>13</v>
      </c>
      <c r="G27" t="s">
        <v>13</v>
      </c>
      <c r="H27" t="s">
        <v>13</v>
      </c>
      <c r="I27" t="s">
        <v>14</v>
      </c>
      <c r="J27" t="s">
        <v>13</v>
      </c>
      <c r="K27">
        <v>2</v>
      </c>
      <c r="L27" t="s">
        <v>13</v>
      </c>
      <c r="M27" t="s">
        <v>15</v>
      </c>
    </row>
    <row r="28" spans="1:13" x14ac:dyDescent="0.3">
      <c r="A28">
        <v>8463000</v>
      </c>
      <c r="B28">
        <v>6000</v>
      </c>
      <c r="C28">
        <v>3</v>
      </c>
      <c r="D28">
        <v>2</v>
      </c>
      <c r="E28">
        <v>4</v>
      </c>
      <c r="F28" t="s">
        <v>13</v>
      </c>
      <c r="G28" t="s">
        <v>13</v>
      </c>
      <c r="H28" t="s">
        <v>13</v>
      </c>
      <c r="I28" t="s">
        <v>14</v>
      </c>
      <c r="J28" t="s">
        <v>13</v>
      </c>
      <c r="K28">
        <v>0</v>
      </c>
      <c r="L28" t="s">
        <v>13</v>
      </c>
      <c r="M28" t="s">
        <v>16</v>
      </c>
    </row>
    <row r="29" spans="1:13" x14ac:dyDescent="0.3">
      <c r="A29">
        <v>8400000</v>
      </c>
      <c r="B29">
        <v>8875</v>
      </c>
      <c r="C29">
        <v>3</v>
      </c>
      <c r="D29">
        <v>1</v>
      </c>
      <c r="E29">
        <v>1</v>
      </c>
      <c r="F29" t="s">
        <v>13</v>
      </c>
      <c r="G29" t="s">
        <v>14</v>
      </c>
      <c r="H29" t="s">
        <v>14</v>
      </c>
      <c r="I29" t="s">
        <v>14</v>
      </c>
      <c r="J29" t="s">
        <v>14</v>
      </c>
      <c r="K29">
        <v>1</v>
      </c>
      <c r="L29" t="s">
        <v>14</v>
      </c>
      <c r="M29" t="s">
        <v>16</v>
      </c>
    </row>
    <row r="30" spans="1:13" x14ac:dyDescent="0.3">
      <c r="A30">
        <v>8400000</v>
      </c>
      <c r="B30">
        <v>7950</v>
      </c>
      <c r="C30">
        <v>5</v>
      </c>
      <c r="D30">
        <v>2</v>
      </c>
      <c r="E30">
        <v>2</v>
      </c>
      <c r="F30" t="s">
        <v>13</v>
      </c>
      <c r="G30" t="s">
        <v>14</v>
      </c>
      <c r="H30" t="s">
        <v>13</v>
      </c>
      <c r="I30" t="s">
        <v>13</v>
      </c>
      <c r="J30" t="s">
        <v>14</v>
      </c>
      <c r="K30">
        <v>2</v>
      </c>
      <c r="L30" t="s">
        <v>14</v>
      </c>
      <c r="M30" t="s">
        <v>17</v>
      </c>
    </row>
    <row r="31" spans="1:13" x14ac:dyDescent="0.3">
      <c r="A31">
        <v>8400000</v>
      </c>
      <c r="B31">
        <v>5500</v>
      </c>
      <c r="C31">
        <v>4</v>
      </c>
      <c r="D31">
        <v>2</v>
      </c>
      <c r="E31">
        <v>2</v>
      </c>
      <c r="F31" t="s">
        <v>13</v>
      </c>
      <c r="G31" t="s">
        <v>14</v>
      </c>
      <c r="H31" t="s">
        <v>13</v>
      </c>
      <c r="I31" t="s">
        <v>14</v>
      </c>
      <c r="J31" t="s">
        <v>13</v>
      </c>
      <c r="K31">
        <v>1</v>
      </c>
      <c r="L31" t="s">
        <v>13</v>
      </c>
      <c r="M31" t="s">
        <v>16</v>
      </c>
    </row>
    <row r="32" spans="1:13" x14ac:dyDescent="0.3">
      <c r="A32">
        <v>8400000</v>
      </c>
      <c r="B32">
        <v>7475</v>
      </c>
      <c r="C32">
        <v>3</v>
      </c>
      <c r="D32">
        <v>2</v>
      </c>
      <c r="E32">
        <v>4</v>
      </c>
      <c r="F32" t="s">
        <v>13</v>
      </c>
      <c r="G32" t="s">
        <v>14</v>
      </c>
      <c r="H32" t="s">
        <v>14</v>
      </c>
      <c r="I32" t="s">
        <v>14</v>
      </c>
      <c r="J32" t="s">
        <v>13</v>
      </c>
      <c r="K32">
        <v>2</v>
      </c>
      <c r="L32" t="s">
        <v>14</v>
      </c>
      <c r="M32" t="s">
        <v>17</v>
      </c>
    </row>
    <row r="33" spans="1:13" x14ac:dyDescent="0.3">
      <c r="A33">
        <v>8400000</v>
      </c>
      <c r="B33">
        <v>7000</v>
      </c>
      <c r="C33">
        <v>3</v>
      </c>
      <c r="D33">
        <v>1</v>
      </c>
      <c r="E33">
        <v>4</v>
      </c>
      <c r="F33" t="s">
        <v>13</v>
      </c>
      <c r="G33" t="s">
        <v>14</v>
      </c>
      <c r="H33" t="s">
        <v>14</v>
      </c>
      <c r="I33" t="s">
        <v>14</v>
      </c>
      <c r="J33" t="s">
        <v>13</v>
      </c>
      <c r="K33">
        <v>2</v>
      </c>
      <c r="L33" t="s">
        <v>14</v>
      </c>
      <c r="M33" t="s">
        <v>16</v>
      </c>
    </row>
    <row r="34" spans="1:13" x14ac:dyDescent="0.3">
      <c r="A34">
        <v>8295000</v>
      </c>
      <c r="B34">
        <v>4880</v>
      </c>
      <c r="C34">
        <v>4</v>
      </c>
      <c r="D34">
        <v>2</v>
      </c>
      <c r="E34">
        <v>2</v>
      </c>
      <c r="F34" t="s">
        <v>13</v>
      </c>
      <c r="G34" t="s">
        <v>14</v>
      </c>
      <c r="H34" t="s">
        <v>14</v>
      </c>
      <c r="I34" t="s">
        <v>14</v>
      </c>
      <c r="J34" t="s">
        <v>13</v>
      </c>
      <c r="K34">
        <v>1</v>
      </c>
      <c r="L34" t="s">
        <v>13</v>
      </c>
      <c r="M34" t="s">
        <v>15</v>
      </c>
    </row>
    <row r="35" spans="1:13" x14ac:dyDescent="0.3">
      <c r="A35">
        <v>8190000</v>
      </c>
      <c r="B35">
        <v>5960</v>
      </c>
      <c r="C35">
        <v>3</v>
      </c>
      <c r="D35">
        <v>3</v>
      </c>
      <c r="E35">
        <v>2</v>
      </c>
      <c r="F35" t="s">
        <v>13</v>
      </c>
      <c r="G35" t="s">
        <v>13</v>
      </c>
      <c r="H35" t="s">
        <v>13</v>
      </c>
      <c r="I35" t="s">
        <v>14</v>
      </c>
      <c r="J35" t="s">
        <v>14</v>
      </c>
      <c r="K35">
        <v>1</v>
      </c>
      <c r="L35" t="s">
        <v>14</v>
      </c>
      <c r="M35" t="s">
        <v>17</v>
      </c>
    </row>
    <row r="36" spans="1:13" x14ac:dyDescent="0.3">
      <c r="A36">
        <v>8120000</v>
      </c>
      <c r="B36">
        <v>6840</v>
      </c>
      <c r="C36">
        <v>5</v>
      </c>
      <c r="D36">
        <v>1</v>
      </c>
      <c r="E36">
        <v>2</v>
      </c>
      <c r="F36" t="s">
        <v>13</v>
      </c>
      <c r="G36" t="s">
        <v>13</v>
      </c>
      <c r="H36" t="s">
        <v>13</v>
      </c>
      <c r="I36" t="s">
        <v>14</v>
      </c>
      <c r="J36" t="s">
        <v>13</v>
      </c>
      <c r="K36">
        <v>1</v>
      </c>
      <c r="L36" t="s">
        <v>14</v>
      </c>
      <c r="M36" t="s">
        <v>15</v>
      </c>
    </row>
    <row r="37" spans="1:13" x14ac:dyDescent="0.3">
      <c r="A37">
        <v>8080940</v>
      </c>
      <c r="B37">
        <v>7000</v>
      </c>
      <c r="C37">
        <v>3</v>
      </c>
      <c r="D37">
        <v>2</v>
      </c>
      <c r="E37">
        <v>4</v>
      </c>
      <c r="F37" t="s">
        <v>13</v>
      </c>
      <c r="G37" t="s">
        <v>14</v>
      </c>
      <c r="H37" t="s">
        <v>14</v>
      </c>
      <c r="I37" t="s">
        <v>14</v>
      </c>
      <c r="J37" t="s">
        <v>13</v>
      </c>
      <c r="K37">
        <v>2</v>
      </c>
      <c r="L37" t="s">
        <v>14</v>
      </c>
      <c r="M37" t="s">
        <v>15</v>
      </c>
    </row>
    <row r="38" spans="1:13" x14ac:dyDescent="0.3">
      <c r="A38">
        <v>8043000</v>
      </c>
      <c r="B38">
        <v>7482</v>
      </c>
      <c r="C38">
        <v>3</v>
      </c>
      <c r="D38">
        <v>2</v>
      </c>
      <c r="E38">
        <v>3</v>
      </c>
      <c r="F38" t="s">
        <v>13</v>
      </c>
      <c r="G38" t="s">
        <v>14</v>
      </c>
      <c r="H38" t="s">
        <v>14</v>
      </c>
      <c r="I38" t="s">
        <v>13</v>
      </c>
      <c r="J38" t="s">
        <v>14</v>
      </c>
      <c r="K38">
        <v>1</v>
      </c>
      <c r="L38" t="s">
        <v>13</v>
      </c>
      <c r="M38" t="s">
        <v>15</v>
      </c>
    </row>
    <row r="39" spans="1:13" x14ac:dyDescent="0.3">
      <c r="A39">
        <v>7980000</v>
      </c>
      <c r="B39">
        <v>9000</v>
      </c>
      <c r="C39">
        <v>4</v>
      </c>
      <c r="D39">
        <v>2</v>
      </c>
      <c r="E39">
        <v>4</v>
      </c>
      <c r="F39" t="s">
        <v>13</v>
      </c>
      <c r="G39" t="s">
        <v>14</v>
      </c>
      <c r="H39" t="s">
        <v>14</v>
      </c>
      <c r="I39" t="s">
        <v>14</v>
      </c>
      <c r="J39" t="s">
        <v>13</v>
      </c>
      <c r="K39">
        <v>2</v>
      </c>
      <c r="L39" t="s">
        <v>14</v>
      </c>
      <c r="M39" t="s">
        <v>15</v>
      </c>
    </row>
    <row r="40" spans="1:13" x14ac:dyDescent="0.3">
      <c r="A40">
        <v>7962500</v>
      </c>
      <c r="B40">
        <v>6000</v>
      </c>
      <c r="C40">
        <v>3</v>
      </c>
      <c r="D40">
        <v>1</v>
      </c>
      <c r="E40">
        <v>4</v>
      </c>
      <c r="F40" t="s">
        <v>13</v>
      </c>
      <c r="G40" t="s">
        <v>13</v>
      </c>
      <c r="H40" t="s">
        <v>14</v>
      </c>
      <c r="I40" t="s">
        <v>14</v>
      </c>
      <c r="J40" t="s">
        <v>13</v>
      </c>
      <c r="K40">
        <v>2</v>
      </c>
      <c r="L40" t="s">
        <v>14</v>
      </c>
      <c r="M40" t="s">
        <v>17</v>
      </c>
    </row>
    <row r="41" spans="1:13" x14ac:dyDescent="0.3">
      <c r="A41">
        <v>7910000</v>
      </c>
      <c r="B41">
        <v>6000</v>
      </c>
      <c r="C41">
        <v>4</v>
      </c>
      <c r="D41">
        <v>2</v>
      </c>
      <c r="E41">
        <v>4</v>
      </c>
      <c r="F41" t="s">
        <v>13</v>
      </c>
      <c r="G41" t="s">
        <v>14</v>
      </c>
      <c r="H41" t="s">
        <v>14</v>
      </c>
      <c r="I41" t="s">
        <v>14</v>
      </c>
      <c r="J41" t="s">
        <v>13</v>
      </c>
      <c r="K41">
        <v>1</v>
      </c>
      <c r="L41" t="s">
        <v>14</v>
      </c>
      <c r="M41" t="s">
        <v>16</v>
      </c>
    </row>
    <row r="42" spans="1:13" x14ac:dyDescent="0.3">
      <c r="A42">
        <v>7875000</v>
      </c>
      <c r="B42">
        <v>6550</v>
      </c>
      <c r="C42">
        <v>3</v>
      </c>
      <c r="D42">
        <v>1</v>
      </c>
      <c r="E42">
        <v>2</v>
      </c>
      <c r="F42" t="s">
        <v>13</v>
      </c>
      <c r="G42" t="s">
        <v>14</v>
      </c>
      <c r="H42" t="s">
        <v>13</v>
      </c>
      <c r="I42" t="s">
        <v>14</v>
      </c>
      <c r="J42" t="s">
        <v>13</v>
      </c>
      <c r="K42">
        <v>0</v>
      </c>
      <c r="L42" t="s">
        <v>13</v>
      </c>
      <c r="M42" t="s">
        <v>15</v>
      </c>
    </row>
    <row r="43" spans="1:13" x14ac:dyDescent="0.3">
      <c r="A43">
        <v>7840000</v>
      </c>
      <c r="B43">
        <v>6360</v>
      </c>
      <c r="C43">
        <v>3</v>
      </c>
      <c r="D43">
        <v>2</v>
      </c>
      <c r="E43">
        <v>4</v>
      </c>
      <c r="F43" t="s">
        <v>13</v>
      </c>
      <c r="G43" t="s">
        <v>14</v>
      </c>
      <c r="H43" t="s">
        <v>14</v>
      </c>
      <c r="I43" t="s">
        <v>14</v>
      </c>
      <c r="J43" t="s">
        <v>13</v>
      </c>
      <c r="K43">
        <v>0</v>
      </c>
      <c r="L43" t="s">
        <v>13</v>
      </c>
      <c r="M43" t="s">
        <v>15</v>
      </c>
    </row>
    <row r="44" spans="1:13" x14ac:dyDescent="0.3">
      <c r="A44">
        <v>7700000</v>
      </c>
      <c r="B44">
        <v>6480</v>
      </c>
      <c r="C44">
        <v>3</v>
      </c>
      <c r="D44">
        <v>2</v>
      </c>
      <c r="E44">
        <v>4</v>
      </c>
      <c r="F44" t="s">
        <v>13</v>
      </c>
      <c r="G44" t="s">
        <v>14</v>
      </c>
      <c r="H44" t="s">
        <v>14</v>
      </c>
      <c r="I44" t="s">
        <v>14</v>
      </c>
      <c r="J44" t="s">
        <v>13</v>
      </c>
      <c r="K44">
        <v>2</v>
      </c>
      <c r="L44" t="s">
        <v>14</v>
      </c>
      <c r="M44" t="s">
        <v>17</v>
      </c>
    </row>
    <row r="45" spans="1:13" x14ac:dyDescent="0.3">
      <c r="A45">
        <v>7700000</v>
      </c>
      <c r="B45">
        <v>6000</v>
      </c>
      <c r="C45">
        <v>4</v>
      </c>
      <c r="D45">
        <v>2</v>
      </c>
      <c r="E45">
        <v>4</v>
      </c>
      <c r="F45" t="s">
        <v>13</v>
      </c>
      <c r="G45" t="s">
        <v>14</v>
      </c>
      <c r="H45" t="s">
        <v>14</v>
      </c>
      <c r="I45" t="s">
        <v>14</v>
      </c>
      <c r="J45" t="s">
        <v>14</v>
      </c>
      <c r="K45">
        <v>2</v>
      </c>
      <c r="L45" t="s">
        <v>14</v>
      </c>
      <c r="M45" t="s">
        <v>16</v>
      </c>
    </row>
    <row r="46" spans="1:13" x14ac:dyDescent="0.3">
      <c r="A46">
        <v>7560000</v>
      </c>
      <c r="B46">
        <v>6000</v>
      </c>
      <c r="C46">
        <v>4</v>
      </c>
      <c r="D46">
        <v>2</v>
      </c>
      <c r="E46">
        <v>4</v>
      </c>
      <c r="F46" t="s">
        <v>13</v>
      </c>
      <c r="G46" t="s">
        <v>14</v>
      </c>
      <c r="H46" t="s">
        <v>14</v>
      </c>
      <c r="I46" t="s">
        <v>14</v>
      </c>
      <c r="J46" t="s">
        <v>13</v>
      </c>
      <c r="K46">
        <v>1</v>
      </c>
      <c r="L46" t="s">
        <v>14</v>
      </c>
      <c r="M46" t="s">
        <v>15</v>
      </c>
    </row>
    <row r="47" spans="1:13" x14ac:dyDescent="0.3">
      <c r="A47">
        <v>7560000</v>
      </c>
      <c r="B47">
        <v>6000</v>
      </c>
      <c r="C47">
        <v>3</v>
      </c>
      <c r="D47">
        <v>2</v>
      </c>
      <c r="E47">
        <v>3</v>
      </c>
      <c r="F47" t="s">
        <v>13</v>
      </c>
      <c r="G47" t="s">
        <v>14</v>
      </c>
      <c r="H47" t="s">
        <v>14</v>
      </c>
      <c r="I47" t="s">
        <v>14</v>
      </c>
      <c r="J47" t="s">
        <v>13</v>
      </c>
      <c r="K47">
        <v>0</v>
      </c>
      <c r="L47" t="s">
        <v>14</v>
      </c>
      <c r="M47" t="s">
        <v>16</v>
      </c>
    </row>
    <row r="48" spans="1:13" x14ac:dyDescent="0.3">
      <c r="A48">
        <v>7525000</v>
      </c>
      <c r="B48">
        <v>6000</v>
      </c>
      <c r="C48">
        <v>3</v>
      </c>
      <c r="D48">
        <v>2</v>
      </c>
      <c r="E48">
        <v>4</v>
      </c>
      <c r="F48" t="s">
        <v>13</v>
      </c>
      <c r="G48" t="s">
        <v>14</v>
      </c>
      <c r="H48" t="s">
        <v>14</v>
      </c>
      <c r="I48" t="s">
        <v>14</v>
      </c>
      <c r="J48" t="s">
        <v>13</v>
      </c>
      <c r="K48">
        <v>1</v>
      </c>
      <c r="L48" t="s">
        <v>14</v>
      </c>
      <c r="M48" t="s">
        <v>15</v>
      </c>
    </row>
    <row r="49" spans="1:13" x14ac:dyDescent="0.3">
      <c r="A49">
        <v>7490000</v>
      </c>
      <c r="B49">
        <v>6600</v>
      </c>
      <c r="C49">
        <v>3</v>
      </c>
      <c r="D49">
        <v>1</v>
      </c>
      <c r="E49">
        <v>4</v>
      </c>
      <c r="F49" t="s">
        <v>13</v>
      </c>
      <c r="G49" t="s">
        <v>14</v>
      </c>
      <c r="H49" t="s">
        <v>14</v>
      </c>
      <c r="I49" t="s">
        <v>14</v>
      </c>
      <c r="J49" t="s">
        <v>13</v>
      </c>
      <c r="K49">
        <v>3</v>
      </c>
      <c r="L49" t="s">
        <v>13</v>
      </c>
      <c r="M49" t="s">
        <v>15</v>
      </c>
    </row>
    <row r="50" spans="1:13" x14ac:dyDescent="0.3">
      <c r="A50">
        <v>7455000</v>
      </c>
      <c r="B50">
        <v>4300</v>
      </c>
      <c r="C50">
        <v>3</v>
      </c>
      <c r="D50">
        <v>2</v>
      </c>
      <c r="E50">
        <v>2</v>
      </c>
      <c r="F50" t="s">
        <v>13</v>
      </c>
      <c r="G50" t="s">
        <v>14</v>
      </c>
      <c r="H50" t="s">
        <v>13</v>
      </c>
      <c r="I50" t="s">
        <v>14</v>
      </c>
      <c r="J50" t="s">
        <v>14</v>
      </c>
      <c r="K50">
        <v>1</v>
      </c>
      <c r="L50" t="s">
        <v>14</v>
      </c>
      <c r="M50" t="s">
        <v>17</v>
      </c>
    </row>
    <row r="51" spans="1:13" x14ac:dyDescent="0.3">
      <c r="A51">
        <v>7420000</v>
      </c>
      <c r="B51">
        <v>7440</v>
      </c>
      <c r="C51">
        <v>3</v>
      </c>
      <c r="D51">
        <v>2</v>
      </c>
      <c r="E51">
        <v>1</v>
      </c>
      <c r="F51" t="s">
        <v>13</v>
      </c>
      <c r="G51" t="s">
        <v>13</v>
      </c>
      <c r="H51" t="s">
        <v>13</v>
      </c>
      <c r="I51" t="s">
        <v>14</v>
      </c>
      <c r="J51" t="s">
        <v>13</v>
      </c>
      <c r="K51">
        <v>0</v>
      </c>
      <c r="L51" t="s">
        <v>13</v>
      </c>
      <c r="M51" t="s">
        <v>16</v>
      </c>
    </row>
    <row r="52" spans="1:13" x14ac:dyDescent="0.3">
      <c r="A52">
        <v>7420000</v>
      </c>
      <c r="B52">
        <v>7440</v>
      </c>
      <c r="C52">
        <v>3</v>
      </c>
      <c r="D52">
        <v>2</v>
      </c>
      <c r="E52">
        <v>4</v>
      </c>
      <c r="F52" t="s">
        <v>13</v>
      </c>
      <c r="G52" t="s">
        <v>14</v>
      </c>
      <c r="H52" t="s">
        <v>14</v>
      </c>
      <c r="I52" t="s">
        <v>14</v>
      </c>
      <c r="J52" t="s">
        <v>14</v>
      </c>
      <c r="K52">
        <v>1</v>
      </c>
      <c r="L52" t="s">
        <v>13</v>
      </c>
      <c r="M52" t="s">
        <v>17</v>
      </c>
    </row>
    <row r="53" spans="1:13" x14ac:dyDescent="0.3">
      <c r="A53">
        <v>7420000</v>
      </c>
      <c r="B53">
        <v>6325</v>
      </c>
      <c r="C53">
        <v>3</v>
      </c>
      <c r="D53">
        <v>1</v>
      </c>
      <c r="E53">
        <v>4</v>
      </c>
      <c r="F53" t="s">
        <v>13</v>
      </c>
      <c r="G53" t="s">
        <v>14</v>
      </c>
      <c r="H53" t="s">
        <v>14</v>
      </c>
      <c r="I53" t="s">
        <v>14</v>
      </c>
      <c r="J53" t="s">
        <v>13</v>
      </c>
      <c r="K53">
        <v>1</v>
      </c>
      <c r="L53" t="s">
        <v>14</v>
      </c>
      <c r="M53" t="s">
        <v>17</v>
      </c>
    </row>
    <row r="54" spans="1:13" x14ac:dyDescent="0.3">
      <c r="A54">
        <v>7350000</v>
      </c>
      <c r="B54">
        <v>6000</v>
      </c>
      <c r="C54">
        <v>4</v>
      </c>
      <c r="D54">
        <v>2</v>
      </c>
      <c r="E54">
        <v>4</v>
      </c>
      <c r="F54" t="s">
        <v>13</v>
      </c>
      <c r="G54" t="s">
        <v>13</v>
      </c>
      <c r="H54" t="s">
        <v>14</v>
      </c>
      <c r="I54" t="s">
        <v>14</v>
      </c>
      <c r="J54" t="s">
        <v>13</v>
      </c>
      <c r="K54">
        <v>1</v>
      </c>
      <c r="L54" t="s">
        <v>14</v>
      </c>
      <c r="M54" t="s">
        <v>15</v>
      </c>
    </row>
    <row r="55" spans="1:13" x14ac:dyDescent="0.3">
      <c r="A55">
        <v>7350000</v>
      </c>
      <c r="B55">
        <v>5150</v>
      </c>
      <c r="C55">
        <v>3</v>
      </c>
      <c r="D55">
        <v>2</v>
      </c>
      <c r="E55">
        <v>4</v>
      </c>
      <c r="F55" t="s">
        <v>13</v>
      </c>
      <c r="G55" t="s">
        <v>14</v>
      </c>
      <c r="H55" t="s">
        <v>14</v>
      </c>
      <c r="I55" t="s">
        <v>14</v>
      </c>
      <c r="J55" t="s">
        <v>13</v>
      </c>
      <c r="K55">
        <v>2</v>
      </c>
      <c r="L55" t="s">
        <v>14</v>
      </c>
      <c r="M55" t="s">
        <v>16</v>
      </c>
    </row>
    <row r="56" spans="1:13" x14ac:dyDescent="0.3">
      <c r="A56">
        <v>7350000</v>
      </c>
      <c r="B56">
        <v>6000</v>
      </c>
      <c r="C56">
        <v>3</v>
      </c>
      <c r="D56">
        <v>2</v>
      </c>
      <c r="E56">
        <v>2</v>
      </c>
      <c r="F56" t="s">
        <v>13</v>
      </c>
      <c r="G56" t="s">
        <v>13</v>
      </c>
      <c r="H56" t="s">
        <v>14</v>
      </c>
      <c r="I56" t="s">
        <v>14</v>
      </c>
      <c r="J56" t="s">
        <v>13</v>
      </c>
      <c r="K56">
        <v>1</v>
      </c>
      <c r="L56" t="s">
        <v>14</v>
      </c>
      <c r="M56" t="s">
        <v>16</v>
      </c>
    </row>
    <row r="57" spans="1:13" x14ac:dyDescent="0.3">
      <c r="A57">
        <v>7350000</v>
      </c>
      <c r="B57">
        <v>6000</v>
      </c>
      <c r="C57">
        <v>3</v>
      </c>
      <c r="D57">
        <v>1</v>
      </c>
      <c r="E57">
        <v>2</v>
      </c>
      <c r="F57" t="s">
        <v>13</v>
      </c>
      <c r="G57" t="s">
        <v>14</v>
      </c>
      <c r="H57" t="s">
        <v>14</v>
      </c>
      <c r="I57" t="s">
        <v>14</v>
      </c>
      <c r="J57" t="s">
        <v>13</v>
      </c>
      <c r="K57">
        <v>1</v>
      </c>
      <c r="L57" t="s">
        <v>14</v>
      </c>
      <c r="M57" t="s">
        <v>17</v>
      </c>
    </row>
    <row r="58" spans="1:13" x14ac:dyDescent="0.3">
      <c r="A58">
        <v>7343000</v>
      </c>
      <c r="B58">
        <v>11440</v>
      </c>
      <c r="C58">
        <v>4</v>
      </c>
      <c r="D58">
        <v>1</v>
      </c>
      <c r="E58">
        <v>2</v>
      </c>
      <c r="F58" t="s">
        <v>13</v>
      </c>
      <c r="G58" t="s">
        <v>14</v>
      </c>
      <c r="H58" t="s">
        <v>13</v>
      </c>
      <c r="I58" t="s">
        <v>14</v>
      </c>
      <c r="J58" t="s">
        <v>14</v>
      </c>
      <c r="K58">
        <v>1</v>
      </c>
      <c r="L58" t="s">
        <v>13</v>
      </c>
      <c r="M58" t="s">
        <v>16</v>
      </c>
    </row>
    <row r="59" spans="1:13" x14ac:dyDescent="0.3">
      <c r="A59">
        <v>7245000</v>
      </c>
      <c r="B59">
        <v>9000</v>
      </c>
      <c r="C59">
        <v>4</v>
      </c>
      <c r="D59">
        <v>2</v>
      </c>
      <c r="E59">
        <v>4</v>
      </c>
      <c r="F59" t="s">
        <v>13</v>
      </c>
      <c r="G59" t="s">
        <v>13</v>
      </c>
      <c r="H59" t="s">
        <v>14</v>
      </c>
      <c r="I59" t="s">
        <v>14</v>
      </c>
      <c r="J59" t="s">
        <v>13</v>
      </c>
      <c r="K59">
        <v>1</v>
      </c>
      <c r="L59" t="s">
        <v>13</v>
      </c>
      <c r="M59" t="s">
        <v>15</v>
      </c>
    </row>
    <row r="60" spans="1:13" x14ac:dyDescent="0.3">
      <c r="A60">
        <v>7210000</v>
      </c>
      <c r="B60">
        <v>7680</v>
      </c>
      <c r="C60">
        <v>4</v>
      </c>
      <c r="D60">
        <v>2</v>
      </c>
      <c r="E60">
        <v>4</v>
      </c>
      <c r="F60" t="s">
        <v>13</v>
      </c>
      <c r="G60" t="s">
        <v>13</v>
      </c>
      <c r="H60" t="s">
        <v>14</v>
      </c>
      <c r="I60" t="s">
        <v>14</v>
      </c>
      <c r="J60" t="s">
        <v>13</v>
      </c>
      <c r="K60">
        <v>1</v>
      </c>
      <c r="L60" t="s">
        <v>14</v>
      </c>
      <c r="M60" t="s">
        <v>16</v>
      </c>
    </row>
    <row r="61" spans="1:13" x14ac:dyDescent="0.3">
      <c r="A61">
        <v>7210000</v>
      </c>
      <c r="B61">
        <v>6000</v>
      </c>
      <c r="C61">
        <v>3</v>
      </c>
      <c r="D61">
        <v>2</v>
      </c>
      <c r="E61">
        <v>4</v>
      </c>
      <c r="F61" t="s">
        <v>13</v>
      </c>
      <c r="G61" t="s">
        <v>13</v>
      </c>
      <c r="H61" t="s">
        <v>14</v>
      </c>
      <c r="I61" t="s">
        <v>14</v>
      </c>
      <c r="J61" t="s">
        <v>13</v>
      </c>
      <c r="K61">
        <v>1</v>
      </c>
      <c r="L61" t="s">
        <v>14</v>
      </c>
      <c r="M61" t="s">
        <v>15</v>
      </c>
    </row>
    <row r="62" spans="1:13" x14ac:dyDescent="0.3">
      <c r="A62">
        <v>7140000</v>
      </c>
      <c r="B62">
        <v>6000</v>
      </c>
      <c r="C62">
        <v>3</v>
      </c>
      <c r="D62">
        <v>2</v>
      </c>
      <c r="E62">
        <v>2</v>
      </c>
      <c r="F62" t="s">
        <v>13</v>
      </c>
      <c r="G62" t="s">
        <v>13</v>
      </c>
      <c r="H62" t="s">
        <v>14</v>
      </c>
      <c r="I62" t="s">
        <v>14</v>
      </c>
      <c r="J62" t="s">
        <v>14</v>
      </c>
      <c r="K62">
        <v>1</v>
      </c>
      <c r="L62" t="s">
        <v>14</v>
      </c>
      <c r="M62" t="s">
        <v>16</v>
      </c>
    </row>
    <row r="63" spans="1:13" x14ac:dyDescent="0.3">
      <c r="A63">
        <v>7070000</v>
      </c>
      <c r="B63">
        <v>8880</v>
      </c>
      <c r="C63">
        <v>2</v>
      </c>
      <c r="D63">
        <v>1</v>
      </c>
      <c r="E63">
        <v>1</v>
      </c>
      <c r="F63" t="s">
        <v>13</v>
      </c>
      <c r="G63" t="s">
        <v>14</v>
      </c>
      <c r="H63" t="s">
        <v>14</v>
      </c>
      <c r="I63" t="s">
        <v>14</v>
      </c>
      <c r="J63" t="s">
        <v>13</v>
      </c>
      <c r="K63">
        <v>1</v>
      </c>
      <c r="L63" t="s">
        <v>14</v>
      </c>
      <c r="M63" t="s">
        <v>16</v>
      </c>
    </row>
    <row r="64" spans="1:13" x14ac:dyDescent="0.3">
      <c r="A64">
        <v>7070000</v>
      </c>
      <c r="B64">
        <v>6240</v>
      </c>
      <c r="C64">
        <v>4</v>
      </c>
      <c r="D64">
        <v>2</v>
      </c>
      <c r="E64">
        <v>2</v>
      </c>
      <c r="F64" t="s">
        <v>13</v>
      </c>
      <c r="G64" t="s">
        <v>14</v>
      </c>
      <c r="H64" t="s">
        <v>14</v>
      </c>
      <c r="I64" t="s">
        <v>14</v>
      </c>
      <c r="J64" t="s">
        <v>13</v>
      </c>
      <c r="K64">
        <v>1</v>
      </c>
      <c r="L64" t="s">
        <v>14</v>
      </c>
      <c r="M64" t="s">
        <v>15</v>
      </c>
    </row>
    <row r="65" spans="1:13" x14ac:dyDescent="0.3">
      <c r="A65">
        <v>7035000</v>
      </c>
      <c r="B65">
        <v>6360</v>
      </c>
      <c r="C65">
        <v>4</v>
      </c>
      <c r="D65">
        <v>2</v>
      </c>
      <c r="E65">
        <v>3</v>
      </c>
      <c r="F65" t="s">
        <v>13</v>
      </c>
      <c r="G65" t="s">
        <v>14</v>
      </c>
      <c r="H65" t="s">
        <v>14</v>
      </c>
      <c r="I65" t="s">
        <v>14</v>
      </c>
      <c r="J65" t="s">
        <v>13</v>
      </c>
      <c r="K65">
        <v>2</v>
      </c>
      <c r="L65" t="s">
        <v>13</v>
      </c>
      <c r="M65" t="s">
        <v>15</v>
      </c>
    </row>
    <row r="66" spans="1:13" x14ac:dyDescent="0.3">
      <c r="A66">
        <v>7000000</v>
      </c>
      <c r="B66">
        <v>11175</v>
      </c>
      <c r="C66">
        <v>3</v>
      </c>
      <c r="D66">
        <v>1</v>
      </c>
      <c r="E66">
        <v>1</v>
      </c>
      <c r="F66" t="s">
        <v>13</v>
      </c>
      <c r="G66" t="s">
        <v>14</v>
      </c>
      <c r="H66" t="s">
        <v>13</v>
      </c>
      <c r="I66" t="s">
        <v>14</v>
      </c>
      <c r="J66" t="s">
        <v>13</v>
      </c>
      <c r="K66">
        <v>1</v>
      </c>
      <c r="L66" t="s">
        <v>13</v>
      </c>
      <c r="M66" t="s">
        <v>15</v>
      </c>
    </row>
    <row r="67" spans="1:13" x14ac:dyDescent="0.3">
      <c r="A67">
        <v>6930000</v>
      </c>
      <c r="B67">
        <v>8880</v>
      </c>
      <c r="C67">
        <v>3</v>
      </c>
      <c r="D67">
        <v>2</v>
      </c>
      <c r="E67">
        <v>2</v>
      </c>
      <c r="F67" t="s">
        <v>13</v>
      </c>
      <c r="G67" t="s">
        <v>14</v>
      </c>
      <c r="H67" t="s">
        <v>13</v>
      </c>
      <c r="I67" t="s">
        <v>14</v>
      </c>
      <c r="J67" t="s">
        <v>13</v>
      </c>
      <c r="K67">
        <v>1</v>
      </c>
      <c r="L67" t="s">
        <v>14</v>
      </c>
      <c r="M67" t="s">
        <v>15</v>
      </c>
    </row>
    <row r="68" spans="1:13" x14ac:dyDescent="0.3">
      <c r="A68">
        <v>6930000</v>
      </c>
      <c r="B68">
        <v>13200</v>
      </c>
      <c r="C68">
        <v>2</v>
      </c>
      <c r="D68">
        <v>1</v>
      </c>
      <c r="E68">
        <v>1</v>
      </c>
      <c r="F68" t="s">
        <v>13</v>
      </c>
      <c r="G68" t="s">
        <v>14</v>
      </c>
      <c r="H68" t="s">
        <v>13</v>
      </c>
      <c r="I68" t="s">
        <v>13</v>
      </c>
      <c r="J68" t="s">
        <v>14</v>
      </c>
      <c r="K68">
        <v>1</v>
      </c>
      <c r="L68" t="s">
        <v>14</v>
      </c>
      <c r="M68" t="s">
        <v>15</v>
      </c>
    </row>
    <row r="69" spans="1:13" x14ac:dyDescent="0.3">
      <c r="A69">
        <v>6895000</v>
      </c>
      <c r="B69">
        <v>7700</v>
      </c>
      <c r="C69">
        <v>3</v>
      </c>
      <c r="D69">
        <v>2</v>
      </c>
      <c r="E69">
        <v>1</v>
      </c>
      <c r="F69" t="s">
        <v>13</v>
      </c>
      <c r="G69" t="s">
        <v>14</v>
      </c>
      <c r="H69" t="s">
        <v>14</v>
      </c>
      <c r="I69" t="s">
        <v>14</v>
      </c>
      <c r="J69" t="s">
        <v>14</v>
      </c>
      <c r="K69">
        <v>2</v>
      </c>
      <c r="L69" t="s">
        <v>14</v>
      </c>
      <c r="M69" t="s">
        <v>17</v>
      </c>
    </row>
    <row r="70" spans="1:13" x14ac:dyDescent="0.3">
      <c r="A70">
        <v>6860000</v>
      </c>
      <c r="B70">
        <v>6000</v>
      </c>
      <c r="C70">
        <v>3</v>
      </c>
      <c r="D70">
        <v>1</v>
      </c>
      <c r="E70">
        <v>1</v>
      </c>
      <c r="F70" t="s">
        <v>13</v>
      </c>
      <c r="G70" t="s">
        <v>14</v>
      </c>
      <c r="H70" t="s">
        <v>14</v>
      </c>
      <c r="I70" t="s">
        <v>14</v>
      </c>
      <c r="J70" t="s">
        <v>13</v>
      </c>
      <c r="K70">
        <v>1</v>
      </c>
      <c r="L70" t="s">
        <v>14</v>
      </c>
      <c r="M70" t="s">
        <v>15</v>
      </c>
    </row>
    <row r="71" spans="1:13" x14ac:dyDescent="0.3">
      <c r="A71">
        <v>6790000</v>
      </c>
      <c r="B71">
        <v>12090</v>
      </c>
      <c r="C71">
        <v>4</v>
      </c>
      <c r="D71">
        <v>2</v>
      </c>
      <c r="E71">
        <v>2</v>
      </c>
      <c r="F71" t="s">
        <v>13</v>
      </c>
      <c r="G71" t="s">
        <v>14</v>
      </c>
      <c r="H71" t="s">
        <v>14</v>
      </c>
      <c r="I71" t="s">
        <v>14</v>
      </c>
      <c r="J71" t="s">
        <v>14</v>
      </c>
      <c r="K71">
        <v>2</v>
      </c>
      <c r="L71" t="s">
        <v>13</v>
      </c>
      <c r="M71" t="s">
        <v>15</v>
      </c>
    </row>
    <row r="72" spans="1:13" x14ac:dyDescent="0.3">
      <c r="A72">
        <v>6790000</v>
      </c>
      <c r="B72">
        <v>4000</v>
      </c>
      <c r="C72">
        <v>3</v>
      </c>
      <c r="D72">
        <v>2</v>
      </c>
      <c r="E72">
        <v>2</v>
      </c>
      <c r="F72" t="s">
        <v>13</v>
      </c>
      <c r="G72" t="s">
        <v>14</v>
      </c>
      <c r="H72" t="s">
        <v>13</v>
      </c>
      <c r="I72" t="s">
        <v>14</v>
      </c>
      <c r="J72" t="s">
        <v>13</v>
      </c>
      <c r="K72">
        <v>0</v>
      </c>
      <c r="L72" t="s">
        <v>13</v>
      </c>
      <c r="M72" t="s">
        <v>16</v>
      </c>
    </row>
    <row r="73" spans="1:13" x14ac:dyDescent="0.3">
      <c r="A73">
        <v>6755000</v>
      </c>
      <c r="B73">
        <v>6000</v>
      </c>
      <c r="C73">
        <v>4</v>
      </c>
      <c r="D73">
        <v>2</v>
      </c>
      <c r="E73">
        <v>4</v>
      </c>
      <c r="F73" t="s">
        <v>13</v>
      </c>
      <c r="G73" t="s">
        <v>14</v>
      </c>
      <c r="H73" t="s">
        <v>14</v>
      </c>
      <c r="I73" t="s">
        <v>14</v>
      </c>
      <c r="J73" t="s">
        <v>13</v>
      </c>
      <c r="K73">
        <v>0</v>
      </c>
      <c r="L73" t="s">
        <v>14</v>
      </c>
      <c r="M73" t="s">
        <v>17</v>
      </c>
    </row>
    <row r="74" spans="1:13" x14ac:dyDescent="0.3">
      <c r="A74">
        <v>6720000</v>
      </c>
      <c r="B74">
        <v>5020</v>
      </c>
      <c r="C74">
        <v>3</v>
      </c>
      <c r="D74">
        <v>1</v>
      </c>
      <c r="E74">
        <v>4</v>
      </c>
      <c r="F74" t="s">
        <v>13</v>
      </c>
      <c r="G74" t="s">
        <v>14</v>
      </c>
      <c r="H74" t="s">
        <v>14</v>
      </c>
      <c r="I74" t="s">
        <v>14</v>
      </c>
      <c r="J74" t="s">
        <v>13</v>
      </c>
      <c r="K74">
        <v>0</v>
      </c>
      <c r="L74" t="s">
        <v>13</v>
      </c>
      <c r="M74" t="s">
        <v>17</v>
      </c>
    </row>
    <row r="75" spans="1:13" x14ac:dyDescent="0.3">
      <c r="A75">
        <v>6685000</v>
      </c>
      <c r="B75">
        <v>6600</v>
      </c>
      <c r="C75">
        <v>2</v>
      </c>
      <c r="D75">
        <v>2</v>
      </c>
      <c r="E75">
        <v>4</v>
      </c>
      <c r="F75" t="s">
        <v>13</v>
      </c>
      <c r="G75" t="s">
        <v>14</v>
      </c>
      <c r="H75" t="s">
        <v>13</v>
      </c>
      <c r="I75" t="s">
        <v>14</v>
      </c>
      <c r="J75" t="s">
        <v>14</v>
      </c>
      <c r="K75">
        <v>0</v>
      </c>
      <c r="L75" t="s">
        <v>13</v>
      </c>
      <c r="M75" t="s">
        <v>15</v>
      </c>
    </row>
    <row r="76" spans="1:13" x14ac:dyDescent="0.3">
      <c r="A76">
        <v>6650000</v>
      </c>
      <c r="B76">
        <v>4040</v>
      </c>
      <c r="C76">
        <v>3</v>
      </c>
      <c r="D76">
        <v>1</v>
      </c>
      <c r="E76">
        <v>2</v>
      </c>
      <c r="F76" t="s">
        <v>13</v>
      </c>
      <c r="G76" t="s">
        <v>14</v>
      </c>
      <c r="H76" t="s">
        <v>13</v>
      </c>
      <c r="I76" t="s">
        <v>13</v>
      </c>
      <c r="J76" t="s">
        <v>14</v>
      </c>
      <c r="K76">
        <v>1</v>
      </c>
      <c r="L76" t="s">
        <v>14</v>
      </c>
      <c r="M76" t="s">
        <v>15</v>
      </c>
    </row>
    <row r="77" spans="1:13" x14ac:dyDescent="0.3">
      <c r="A77">
        <v>6650000</v>
      </c>
      <c r="B77">
        <v>4260</v>
      </c>
      <c r="C77">
        <v>4</v>
      </c>
      <c r="D77">
        <v>2</v>
      </c>
      <c r="E77">
        <v>2</v>
      </c>
      <c r="F77" t="s">
        <v>13</v>
      </c>
      <c r="G77" t="s">
        <v>14</v>
      </c>
      <c r="H77" t="s">
        <v>14</v>
      </c>
      <c r="I77" t="s">
        <v>13</v>
      </c>
      <c r="J77" t="s">
        <v>14</v>
      </c>
      <c r="K77">
        <v>0</v>
      </c>
      <c r="L77" t="s">
        <v>14</v>
      </c>
      <c r="M77" t="s">
        <v>16</v>
      </c>
    </row>
    <row r="78" spans="1:13" x14ac:dyDescent="0.3">
      <c r="A78">
        <v>6650000</v>
      </c>
      <c r="B78">
        <v>6420</v>
      </c>
      <c r="C78">
        <v>3</v>
      </c>
      <c r="D78">
        <v>2</v>
      </c>
      <c r="E78">
        <v>3</v>
      </c>
      <c r="F78" t="s">
        <v>13</v>
      </c>
      <c r="G78" t="s">
        <v>14</v>
      </c>
      <c r="H78" t="s">
        <v>14</v>
      </c>
      <c r="I78" t="s">
        <v>14</v>
      </c>
      <c r="J78" t="s">
        <v>13</v>
      </c>
      <c r="K78">
        <v>0</v>
      </c>
      <c r="L78" t="s">
        <v>13</v>
      </c>
      <c r="M78" t="s">
        <v>15</v>
      </c>
    </row>
    <row r="79" spans="1:13" x14ac:dyDescent="0.3">
      <c r="A79">
        <v>6650000</v>
      </c>
      <c r="B79">
        <v>6500</v>
      </c>
      <c r="C79">
        <v>3</v>
      </c>
      <c r="D79">
        <v>2</v>
      </c>
      <c r="E79">
        <v>3</v>
      </c>
      <c r="F79" t="s">
        <v>13</v>
      </c>
      <c r="G79" t="s">
        <v>14</v>
      </c>
      <c r="H79" t="s">
        <v>14</v>
      </c>
      <c r="I79" t="s">
        <v>14</v>
      </c>
      <c r="J79" t="s">
        <v>13</v>
      </c>
      <c r="K79">
        <v>0</v>
      </c>
      <c r="L79" t="s">
        <v>13</v>
      </c>
      <c r="M79" t="s">
        <v>15</v>
      </c>
    </row>
    <row r="80" spans="1:13" x14ac:dyDescent="0.3">
      <c r="A80">
        <v>6650000</v>
      </c>
      <c r="B80">
        <v>5700</v>
      </c>
      <c r="C80">
        <v>3</v>
      </c>
      <c r="D80">
        <v>1</v>
      </c>
      <c r="E80">
        <v>1</v>
      </c>
      <c r="F80" t="s">
        <v>13</v>
      </c>
      <c r="G80" t="s">
        <v>13</v>
      </c>
      <c r="H80" t="s">
        <v>13</v>
      </c>
      <c r="I80" t="s">
        <v>14</v>
      </c>
      <c r="J80" t="s">
        <v>13</v>
      </c>
      <c r="K80">
        <v>2</v>
      </c>
      <c r="L80" t="s">
        <v>13</v>
      </c>
      <c r="M80" t="s">
        <v>15</v>
      </c>
    </row>
    <row r="81" spans="1:13" x14ac:dyDescent="0.3">
      <c r="A81">
        <v>6650000</v>
      </c>
      <c r="B81">
        <v>6000</v>
      </c>
      <c r="C81">
        <v>3</v>
      </c>
      <c r="D81">
        <v>2</v>
      </c>
      <c r="E81">
        <v>3</v>
      </c>
      <c r="F81" t="s">
        <v>13</v>
      </c>
      <c r="G81" t="s">
        <v>13</v>
      </c>
      <c r="H81" t="s">
        <v>14</v>
      </c>
      <c r="I81" t="s">
        <v>14</v>
      </c>
      <c r="J81" t="s">
        <v>13</v>
      </c>
      <c r="K81">
        <v>0</v>
      </c>
      <c r="L81" t="s">
        <v>14</v>
      </c>
      <c r="M81" t="s">
        <v>15</v>
      </c>
    </row>
    <row r="82" spans="1:13" x14ac:dyDescent="0.3">
      <c r="A82">
        <v>6629000</v>
      </c>
      <c r="B82">
        <v>6000</v>
      </c>
      <c r="C82">
        <v>3</v>
      </c>
      <c r="D82">
        <v>1</v>
      </c>
      <c r="E82">
        <v>2</v>
      </c>
      <c r="F82" t="s">
        <v>13</v>
      </c>
      <c r="G82" t="s">
        <v>14</v>
      </c>
      <c r="H82" t="s">
        <v>14</v>
      </c>
      <c r="I82" t="s">
        <v>13</v>
      </c>
      <c r="J82" t="s">
        <v>14</v>
      </c>
      <c r="K82">
        <v>1</v>
      </c>
      <c r="L82" t="s">
        <v>13</v>
      </c>
      <c r="M82" t="s">
        <v>16</v>
      </c>
    </row>
    <row r="83" spans="1:13" x14ac:dyDescent="0.3">
      <c r="A83">
        <v>6615000</v>
      </c>
      <c r="B83">
        <v>4000</v>
      </c>
      <c r="C83">
        <v>3</v>
      </c>
      <c r="D83">
        <v>2</v>
      </c>
      <c r="E83">
        <v>2</v>
      </c>
      <c r="F83" t="s">
        <v>13</v>
      </c>
      <c r="G83" t="s">
        <v>14</v>
      </c>
      <c r="H83" t="s">
        <v>13</v>
      </c>
      <c r="I83" t="s">
        <v>14</v>
      </c>
      <c r="J83" t="s">
        <v>13</v>
      </c>
      <c r="K83">
        <v>1</v>
      </c>
      <c r="L83" t="s">
        <v>14</v>
      </c>
      <c r="M83" t="s">
        <v>16</v>
      </c>
    </row>
    <row r="84" spans="1:13" x14ac:dyDescent="0.3">
      <c r="A84">
        <v>6615000</v>
      </c>
      <c r="B84">
        <v>10500</v>
      </c>
      <c r="C84">
        <v>3</v>
      </c>
      <c r="D84">
        <v>2</v>
      </c>
      <c r="E84">
        <v>1</v>
      </c>
      <c r="F84" t="s">
        <v>13</v>
      </c>
      <c r="G84" t="s">
        <v>14</v>
      </c>
      <c r="H84" t="s">
        <v>13</v>
      </c>
      <c r="I84" t="s">
        <v>14</v>
      </c>
      <c r="J84" t="s">
        <v>13</v>
      </c>
      <c r="K84">
        <v>1</v>
      </c>
      <c r="L84" t="s">
        <v>13</v>
      </c>
      <c r="M84" t="s">
        <v>15</v>
      </c>
    </row>
    <row r="85" spans="1:13" x14ac:dyDescent="0.3">
      <c r="A85">
        <v>6580000</v>
      </c>
      <c r="B85">
        <v>6000</v>
      </c>
      <c r="C85">
        <v>3</v>
      </c>
      <c r="D85">
        <v>2</v>
      </c>
      <c r="E85">
        <v>4</v>
      </c>
      <c r="F85" t="s">
        <v>13</v>
      </c>
      <c r="G85" t="s">
        <v>14</v>
      </c>
      <c r="H85" t="s">
        <v>14</v>
      </c>
      <c r="I85" t="s">
        <v>14</v>
      </c>
      <c r="J85" t="s">
        <v>13</v>
      </c>
      <c r="K85">
        <v>0</v>
      </c>
      <c r="L85" t="s">
        <v>14</v>
      </c>
      <c r="M85" t="s">
        <v>16</v>
      </c>
    </row>
    <row r="86" spans="1:13" x14ac:dyDescent="0.3">
      <c r="A86">
        <v>6510000</v>
      </c>
      <c r="B86">
        <v>3760</v>
      </c>
      <c r="C86">
        <v>3</v>
      </c>
      <c r="D86">
        <v>1</v>
      </c>
      <c r="E86">
        <v>2</v>
      </c>
      <c r="F86" t="s">
        <v>13</v>
      </c>
      <c r="G86" t="s">
        <v>14</v>
      </c>
      <c r="H86" t="s">
        <v>14</v>
      </c>
      <c r="I86" t="s">
        <v>13</v>
      </c>
      <c r="J86" t="s">
        <v>14</v>
      </c>
      <c r="K86">
        <v>2</v>
      </c>
      <c r="L86" t="s">
        <v>14</v>
      </c>
      <c r="M86" t="s">
        <v>16</v>
      </c>
    </row>
    <row r="87" spans="1:13" x14ac:dyDescent="0.3">
      <c r="A87">
        <v>6510000</v>
      </c>
      <c r="B87">
        <v>8250</v>
      </c>
      <c r="C87">
        <v>3</v>
      </c>
      <c r="D87">
        <v>2</v>
      </c>
      <c r="E87">
        <v>3</v>
      </c>
      <c r="F87" t="s">
        <v>13</v>
      </c>
      <c r="G87" t="s">
        <v>14</v>
      </c>
      <c r="H87" t="s">
        <v>14</v>
      </c>
      <c r="I87" t="s">
        <v>14</v>
      </c>
      <c r="J87" t="s">
        <v>13</v>
      </c>
      <c r="K87">
        <v>0</v>
      </c>
      <c r="L87" t="s">
        <v>14</v>
      </c>
      <c r="M87" t="s">
        <v>15</v>
      </c>
    </row>
    <row r="88" spans="1:13" x14ac:dyDescent="0.3">
      <c r="A88">
        <v>6510000</v>
      </c>
      <c r="B88">
        <v>6670</v>
      </c>
      <c r="C88">
        <v>3</v>
      </c>
      <c r="D88">
        <v>1</v>
      </c>
      <c r="E88">
        <v>3</v>
      </c>
      <c r="F88" t="s">
        <v>13</v>
      </c>
      <c r="G88" t="s">
        <v>14</v>
      </c>
      <c r="H88" t="s">
        <v>13</v>
      </c>
      <c r="I88" t="s">
        <v>14</v>
      </c>
      <c r="J88" t="s">
        <v>14</v>
      </c>
      <c r="K88">
        <v>0</v>
      </c>
      <c r="L88" t="s">
        <v>13</v>
      </c>
      <c r="M88" t="s">
        <v>17</v>
      </c>
    </row>
    <row r="89" spans="1:13" x14ac:dyDescent="0.3">
      <c r="A89">
        <v>6475000</v>
      </c>
      <c r="B89">
        <v>3960</v>
      </c>
      <c r="C89">
        <v>3</v>
      </c>
      <c r="D89">
        <v>1</v>
      </c>
      <c r="E89">
        <v>1</v>
      </c>
      <c r="F89" t="s">
        <v>13</v>
      </c>
      <c r="G89" t="s">
        <v>14</v>
      </c>
      <c r="H89" t="s">
        <v>13</v>
      </c>
      <c r="I89" t="s">
        <v>14</v>
      </c>
      <c r="J89" t="s">
        <v>14</v>
      </c>
      <c r="K89">
        <v>2</v>
      </c>
      <c r="L89" t="s">
        <v>14</v>
      </c>
      <c r="M89" t="s">
        <v>16</v>
      </c>
    </row>
    <row r="90" spans="1:13" x14ac:dyDescent="0.3">
      <c r="A90">
        <v>6475000</v>
      </c>
      <c r="B90">
        <v>7410</v>
      </c>
      <c r="C90">
        <v>3</v>
      </c>
      <c r="D90">
        <v>1</v>
      </c>
      <c r="E90">
        <v>1</v>
      </c>
      <c r="F90" t="s">
        <v>13</v>
      </c>
      <c r="G90" t="s">
        <v>13</v>
      </c>
      <c r="H90" t="s">
        <v>13</v>
      </c>
      <c r="I90" t="s">
        <v>14</v>
      </c>
      <c r="J90" t="s">
        <v>13</v>
      </c>
      <c r="K90">
        <v>2</v>
      </c>
      <c r="L90" t="s">
        <v>13</v>
      </c>
      <c r="M90" t="s">
        <v>17</v>
      </c>
    </row>
    <row r="91" spans="1:13" x14ac:dyDescent="0.3">
      <c r="A91">
        <v>6440000</v>
      </c>
      <c r="B91">
        <v>8580</v>
      </c>
      <c r="C91">
        <v>5</v>
      </c>
      <c r="D91">
        <v>3</v>
      </c>
      <c r="E91">
        <v>2</v>
      </c>
      <c r="F91" t="s">
        <v>13</v>
      </c>
      <c r="G91" t="s">
        <v>14</v>
      </c>
      <c r="H91" t="s">
        <v>14</v>
      </c>
      <c r="I91" t="s">
        <v>14</v>
      </c>
      <c r="J91" t="s">
        <v>14</v>
      </c>
      <c r="K91">
        <v>2</v>
      </c>
      <c r="L91" t="s">
        <v>14</v>
      </c>
      <c r="M91" t="s">
        <v>15</v>
      </c>
    </row>
    <row r="92" spans="1:13" x14ac:dyDescent="0.3">
      <c r="A92">
        <v>6440000</v>
      </c>
      <c r="B92">
        <v>5000</v>
      </c>
      <c r="C92">
        <v>3</v>
      </c>
      <c r="D92">
        <v>1</v>
      </c>
      <c r="E92">
        <v>2</v>
      </c>
      <c r="F92" t="s">
        <v>13</v>
      </c>
      <c r="G92" t="s">
        <v>14</v>
      </c>
      <c r="H92" t="s">
        <v>14</v>
      </c>
      <c r="I92" t="s">
        <v>14</v>
      </c>
      <c r="J92" t="s">
        <v>13</v>
      </c>
      <c r="K92">
        <v>0</v>
      </c>
      <c r="L92" t="s">
        <v>14</v>
      </c>
      <c r="M92" t="s">
        <v>16</v>
      </c>
    </row>
    <row r="93" spans="1:13" x14ac:dyDescent="0.3">
      <c r="A93">
        <v>6419000</v>
      </c>
      <c r="B93">
        <v>6750</v>
      </c>
      <c r="C93">
        <v>2</v>
      </c>
      <c r="D93">
        <v>1</v>
      </c>
      <c r="E93">
        <v>1</v>
      </c>
      <c r="F93" t="s">
        <v>13</v>
      </c>
      <c r="G93" t="s">
        <v>13</v>
      </c>
      <c r="H93" t="s">
        <v>13</v>
      </c>
      <c r="I93" t="s">
        <v>14</v>
      </c>
      <c r="J93" t="s">
        <v>14</v>
      </c>
      <c r="K93">
        <v>2</v>
      </c>
      <c r="L93" t="s">
        <v>13</v>
      </c>
      <c r="M93" t="s">
        <v>15</v>
      </c>
    </row>
    <row r="94" spans="1:13" x14ac:dyDescent="0.3">
      <c r="A94">
        <v>6405000</v>
      </c>
      <c r="B94">
        <v>4800</v>
      </c>
      <c r="C94">
        <v>3</v>
      </c>
      <c r="D94">
        <v>2</v>
      </c>
      <c r="E94">
        <v>4</v>
      </c>
      <c r="F94" t="s">
        <v>13</v>
      </c>
      <c r="G94" t="s">
        <v>13</v>
      </c>
      <c r="H94" t="s">
        <v>14</v>
      </c>
      <c r="I94" t="s">
        <v>14</v>
      </c>
      <c r="J94" t="s">
        <v>13</v>
      </c>
      <c r="K94">
        <v>0</v>
      </c>
      <c r="L94" t="s">
        <v>14</v>
      </c>
      <c r="M94" t="s">
        <v>15</v>
      </c>
    </row>
    <row r="95" spans="1:13" x14ac:dyDescent="0.3">
      <c r="A95">
        <v>6300000</v>
      </c>
      <c r="B95">
        <v>7200</v>
      </c>
      <c r="C95">
        <v>3</v>
      </c>
      <c r="D95">
        <v>2</v>
      </c>
      <c r="E95">
        <v>1</v>
      </c>
      <c r="F95" t="s">
        <v>13</v>
      </c>
      <c r="G95" t="s">
        <v>14</v>
      </c>
      <c r="H95" t="s">
        <v>13</v>
      </c>
      <c r="I95" t="s">
        <v>14</v>
      </c>
      <c r="J95" t="s">
        <v>13</v>
      </c>
      <c r="K95">
        <v>3</v>
      </c>
      <c r="L95" t="s">
        <v>14</v>
      </c>
      <c r="M95" t="s">
        <v>16</v>
      </c>
    </row>
    <row r="96" spans="1:13" x14ac:dyDescent="0.3">
      <c r="A96">
        <v>6300000</v>
      </c>
      <c r="B96">
        <v>6000</v>
      </c>
      <c r="C96">
        <v>4</v>
      </c>
      <c r="D96">
        <v>2</v>
      </c>
      <c r="E96">
        <v>4</v>
      </c>
      <c r="F96" t="s">
        <v>13</v>
      </c>
      <c r="G96" t="s">
        <v>14</v>
      </c>
      <c r="H96" t="s">
        <v>14</v>
      </c>
      <c r="I96" t="s">
        <v>14</v>
      </c>
      <c r="J96" t="s">
        <v>14</v>
      </c>
      <c r="K96">
        <v>1</v>
      </c>
      <c r="L96" t="s">
        <v>14</v>
      </c>
      <c r="M96" t="s">
        <v>16</v>
      </c>
    </row>
    <row r="97" spans="1:13" x14ac:dyDescent="0.3">
      <c r="A97">
        <v>6300000</v>
      </c>
      <c r="B97">
        <v>4100</v>
      </c>
      <c r="C97">
        <v>3</v>
      </c>
      <c r="D97">
        <v>2</v>
      </c>
      <c r="E97">
        <v>3</v>
      </c>
      <c r="F97" t="s">
        <v>13</v>
      </c>
      <c r="G97" t="s">
        <v>14</v>
      </c>
      <c r="H97" t="s">
        <v>14</v>
      </c>
      <c r="I97" t="s">
        <v>14</v>
      </c>
      <c r="J97" t="s">
        <v>13</v>
      </c>
      <c r="K97">
        <v>2</v>
      </c>
      <c r="L97" t="s">
        <v>14</v>
      </c>
      <c r="M97" t="s">
        <v>16</v>
      </c>
    </row>
    <row r="98" spans="1:13" x14ac:dyDescent="0.3">
      <c r="A98">
        <v>6300000</v>
      </c>
      <c r="B98">
        <v>9000</v>
      </c>
      <c r="C98">
        <v>3</v>
      </c>
      <c r="D98">
        <v>1</v>
      </c>
      <c r="E98">
        <v>1</v>
      </c>
      <c r="F98" t="s">
        <v>13</v>
      </c>
      <c r="G98" t="s">
        <v>14</v>
      </c>
      <c r="H98" t="s">
        <v>13</v>
      </c>
      <c r="I98" t="s">
        <v>14</v>
      </c>
      <c r="J98" t="s">
        <v>14</v>
      </c>
      <c r="K98">
        <v>1</v>
      </c>
      <c r="L98" t="s">
        <v>13</v>
      </c>
      <c r="M98" t="s">
        <v>15</v>
      </c>
    </row>
    <row r="99" spans="1:13" x14ac:dyDescent="0.3">
      <c r="A99">
        <v>6300000</v>
      </c>
      <c r="B99">
        <v>6400</v>
      </c>
      <c r="C99">
        <v>3</v>
      </c>
      <c r="D99">
        <v>1</v>
      </c>
      <c r="E99">
        <v>1</v>
      </c>
      <c r="F99" t="s">
        <v>13</v>
      </c>
      <c r="G99" t="s">
        <v>13</v>
      </c>
      <c r="H99" t="s">
        <v>13</v>
      </c>
      <c r="I99" t="s">
        <v>14</v>
      </c>
      <c r="J99" t="s">
        <v>13</v>
      </c>
      <c r="K99">
        <v>1</v>
      </c>
      <c r="L99" t="s">
        <v>13</v>
      </c>
      <c r="M99" t="s">
        <v>16</v>
      </c>
    </row>
    <row r="100" spans="1:13" x14ac:dyDescent="0.3">
      <c r="A100">
        <v>6293000</v>
      </c>
      <c r="B100">
        <v>6600</v>
      </c>
      <c r="C100">
        <v>3</v>
      </c>
      <c r="D100">
        <v>2</v>
      </c>
      <c r="E100">
        <v>3</v>
      </c>
      <c r="F100" t="s">
        <v>13</v>
      </c>
      <c r="G100" t="s">
        <v>14</v>
      </c>
      <c r="H100" t="s">
        <v>14</v>
      </c>
      <c r="I100" t="s">
        <v>14</v>
      </c>
      <c r="J100" t="s">
        <v>13</v>
      </c>
      <c r="K100">
        <v>0</v>
      </c>
      <c r="L100" t="s">
        <v>13</v>
      </c>
      <c r="M100" t="s">
        <v>17</v>
      </c>
    </row>
    <row r="101" spans="1:13" x14ac:dyDescent="0.3">
      <c r="A101">
        <v>6265000</v>
      </c>
      <c r="B101">
        <v>6000</v>
      </c>
      <c r="C101">
        <v>4</v>
      </c>
      <c r="D101">
        <v>1</v>
      </c>
      <c r="E101">
        <v>3</v>
      </c>
      <c r="F101" t="s">
        <v>13</v>
      </c>
      <c r="G101" t="s">
        <v>13</v>
      </c>
      <c r="H101" t="s">
        <v>13</v>
      </c>
      <c r="I101" t="s">
        <v>14</v>
      </c>
      <c r="J101" t="s">
        <v>14</v>
      </c>
      <c r="K101">
        <v>0</v>
      </c>
      <c r="L101" t="s">
        <v>13</v>
      </c>
      <c r="M101" t="s">
        <v>17</v>
      </c>
    </row>
    <row r="102" spans="1:13" x14ac:dyDescent="0.3">
      <c r="A102">
        <v>6230000</v>
      </c>
      <c r="B102">
        <v>6600</v>
      </c>
      <c r="C102">
        <v>3</v>
      </c>
      <c r="D102">
        <v>2</v>
      </c>
      <c r="E102">
        <v>1</v>
      </c>
      <c r="F102" t="s">
        <v>13</v>
      </c>
      <c r="G102" t="s">
        <v>14</v>
      </c>
      <c r="H102" t="s">
        <v>13</v>
      </c>
      <c r="I102" t="s">
        <v>14</v>
      </c>
      <c r="J102" t="s">
        <v>13</v>
      </c>
      <c r="K102">
        <v>0</v>
      </c>
      <c r="L102" t="s">
        <v>13</v>
      </c>
      <c r="M102" t="s">
        <v>17</v>
      </c>
    </row>
    <row r="103" spans="1:13" x14ac:dyDescent="0.3">
      <c r="A103">
        <v>6230000</v>
      </c>
      <c r="B103">
        <v>5500</v>
      </c>
      <c r="C103">
        <v>3</v>
      </c>
      <c r="D103">
        <v>1</v>
      </c>
      <c r="E103">
        <v>3</v>
      </c>
      <c r="F103" t="s">
        <v>13</v>
      </c>
      <c r="G103" t="s">
        <v>14</v>
      </c>
      <c r="H103" t="s">
        <v>14</v>
      </c>
      <c r="I103" t="s">
        <v>14</v>
      </c>
      <c r="J103" t="s">
        <v>14</v>
      </c>
      <c r="K103">
        <v>1</v>
      </c>
      <c r="L103" t="s">
        <v>13</v>
      </c>
      <c r="M103" t="s">
        <v>17</v>
      </c>
    </row>
    <row r="104" spans="1:13" x14ac:dyDescent="0.3">
      <c r="A104">
        <v>6195000</v>
      </c>
      <c r="B104">
        <v>5500</v>
      </c>
      <c r="C104">
        <v>3</v>
      </c>
      <c r="D104">
        <v>2</v>
      </c>
      <c r="E104">
        <v>4</v>
      </c>
      <c r="F104" t="s">
        <v>13</v>
      </c>
      <c r="G104" t="s">
        <v>13</v>
      </c>
      <c r="H104" t="s">
        <v>14</v>
      </c>
      <c r="I104" t="s">
        <v>14</v>
      </c>
      <c r="J104" t="s">
        <v>13</v>
      </c>
      <c r="K104">
        <v>1</v>
      </c>
      <c r="L104" t="s">
        <v>14</v>
      </c>
      <c r="M104" t="s">
        <v>16</v>
      </c>
    </row>
    <row r="105" spans="1:13" x14ac:dyDescent="0.3">
      <c r="A105">
        <v>6195000</v>
      </c>
      <c r="B105">
        <v>6350</v>
      </c>
      <c r="C105">
        <v>3</v>
      </c>
      <c r="D105">
        <v>2</v>
      </c>
      <c r="E105">
        <v>3</v>
      </c>
      <c r="F105" t="s">
        <v>13</v>
      </c>
      <c r="G105" t="s">
        <v>13</v>
      </c>
      <c r="H105" t="s">
        <v>14</v>
      </c>
      <c r="I105" t="s">
        <v>14</v>
      </c>
      <c r="J105" t="s">
        <v>13</v>
      </c>
      <c r="K105">
        <v>0</v>
      </c>
      <c r="L105" t="s">
        <v>14</v>
      </c>
      <c r="M105" t="s">
        <v>15</v>
      </c>
    </row>
    <row r="106" spans="1:13" x14ac:dyDescent="0.3">
      <c r="A106">
        <v>6195000</v>
      </c>
      <c r="B106">
        <v>5500</v>
      </c>
      <c r="C106">
        <v>3</v>
      </c>
      <c r="D106">
        <v>2</v>
      </c>
      <c r="E106">
        <v>1</v>
      </c>
      <c r="F106" t="s">
        <v>13</v>
      </c>
      <c r="G106" t="s">
        <v>13</v>
      </c>
      <c r="H106" t="s">
        <v>13</v>
      </c>
      <c r="I106" t="s">
        <v>14</v>
      </c>
      <c r="J106" t="s">
        <v>14</v>
      </c>
      <c r="K106">
        <v>2</v>
      </c>
      <c r="L106" t="s">
        <v>13</v>
      </c>
      <c r="M106" t="s">
        <v>15</v>
      </c>
    </row>
    <row r="107" spans="1:13" x14ac:dyDescent="0.3">
      <c r="A107">
        <v>6160000</v>
      </c>
      <c r="B107">
        <v>4500</v>
      </c>
      <c r="C107">
        <v>3</v>
      </c>
      <c r="D107">
        <v>1</v>
      </c>
      <c r="E107">
        <v>4</v>
      </c>
      <c r="F107" t="s">
        <v>13</v>
      </c>
      <c r="G107" t="s">
        <v>14</v>
      </c>
      <c r="H107" t="s">
        <v>14</v>
      </c>
      <c r="I107" t="s">
        <v>14</v>
      </c>
      <c r="J107" t="s">
        <v>13</v>
      </c>
      <c r="K107">
        <v>0</v>
      </c>
      <c r="L107" t="s">
        <v>14</v>
      </c>
      <c r="M107" t="s">
        <v>17</v>
      </c>
    </row>
    <row r="108" spans="1:13" x14ac:dyDescent="0.3">
      <c r="A108">
        <v>6160000</v>
      </c>
      <c r="B108">
        <v>5450</v>
      </c>
      <c r="C108">
        <v>4</v>
      </c>
      <c r="D108">
        <v>2</v>
      </c>
      <c r="E108">
        <v>1</v>
      </c>
      <c r="F108" t="s">
        <v>13</v>
      </c>
      <c r="G108" t="s">
        <v>14</v>
      </c>
      <c r="H108" t="s">
        <v>13</v>
      </c>
      <c r="I108" t="s">
        <v>14</v>
      </c>
      <c r="J108" t="s">
        <v>13</v>
      </c>
      <c r="K108">
        <v>0</v>
      </c>
      <c r="L108" t="s">
        <v>13</v>
      </c>
      <c r="M108" t="s">
        <v>16</v>
      </c>
    </row>
    <row r="109" spans="1:13" x14ac:dyDescent="0.3">
      <c r="A109">
        <v>6125000</v>
      </c>
      <c r="B109">
        <v>6420</v>
      </c>
      <c r="C109">
        <v>3</v>
      </c>
      <c r="D109">
        <v>1</v>
      </c>
      <c r="E109">
        <v>3</v>
      </c>
      <c r="F109" t="s">
        <v>13</v>
      </c>
      <c r="G109" t="s">
        <v>14</v>
      </c>
      <c r="H109" t="s">
        <v>13</v>
      </c>
      <c r="I109" t="s">
        <v>14</v>
      </c>
      <c r="J109" t="s">
        <v>14</v>
      </c>
      <c r="K109">
        <v>0</v>
      </c>
      <c r="L109" t="s">
        <v>13</v>
      </c>
      <c r="M109" t="s">
        <v>17</v>
      </c>
    </row>
    <row r="110" spans="1:13" x14ac:dyDescent="0.3">
      <c r="A110">
        <v>6107500</v>
      </c>
      <c r="B110">
        <v>3240</v>
      </c>
      <c r="C110">
        <v>4</v>
      </c>
      <c r="D110">
        <v>1</v>
      </c>
      <c r="E110">
        <v>3</v>
      </c>
      <c r="F110" t="s">
        <v>13</v>
      </c>
      <c r="G110" t="s">
        <v>14</v>
      </c>
      <c r="H110" t="s">
        <v>14</v>
      </c>
      <c r="I110" t="s">
        <v>14</v>
      </c>
      <c r="J110" t="s">
        <v>14</v>
      </c>
      <c r="K110">
        <v>1</v>
      </c>
      <c r="L110" t="s">
        <v>14</v>
      </c>
      <c r="M110" t="s">
        <v>16</v>
      </c>
    </row>
    <row r="111" spans="1:13" x14ac:dyDescent="0.3">
      <c r="A111">
        <v>6090000</v>
      </c>
      <c r="B111">
        <v>6615</v>
      </c>
      <c r="C111">
        <v>4</v>
      </c>
      <c r="D111">
        <v>2</v>
      </c>
      <c r="E111">
        <v>2</v>
      </c>
      <c r="F111" t="s">
        <v>13</v>
      </c>
      <c r="G111" t="s">
        <v>13</v>
      </c>
      <c r="H111" t="s">
        <v>14</v>
      </c>
      <c r="I111" t="s">
        <v>13</v>
      </c>
      <c r="J111" t="s">
        <v>14</v>
      </c>
      <c r="K111">
        <v>1</v>
      </c>
      <c r="L111" t="s">
        <v>14</v>
      </c>
      <c r="M111" t="s">
        <v>16</v>
      </c>
    </row>
    <row r="112" spans="1:13" x14ac:dyDescent="0.3">
      <c r="A112">
        <v>6090000</v>
      </c>
      <c r="B112">
        <v>6600</v>
      </c>
      <c r="C112">
        <v>3</v>
      </c>
      <c r="D112">
        <v>1</v>
      </c>
      <c r="E112">
        <v>1</v>
      </c>
      <c r="F112" t="s">
        <v>13</v>
      </c>
      <c r="G112" t="s">
        <v>13</v>
      </c>
      <c r="H112" t="s">
        <v>13</v>
      </c>
      <c r="I112" t="s">
        <v>14</v>
      </c>
      <c r="J112" t="s">
        <v>14</v>
      </c>
      <c r="K112">
        <v>2</v>
      </c>
      <c r="L112" t="s">
        <v>13</v>
      </c>
      <c r="M112" t="s">
        <v>16</v>
      </c>
    </row>
    <row r="113" spans="1:13" x14ac:dyDescent="0.3">
      <c r="A113">
        <v>6090000</v>
      </c>
      <c r="B113">
        <v>8372</v>
      </c>
      <c r="C113">
        <v>3</v>
      </c>
      <c r="D113">
        <v>1</v>
      </c>
      <c r="E113">
        <v>3</v>
      </c>
      <c r="F113" t="s">
        <v>13</v>
      </c>
      <c r="G113" t="s">
        <v>14</v>
      </c>
      <c r="H113" t="s">
        <v>14</v>
      </c>
      <c r="I113" t="s">
        <v>14</v>
      </c>
      <c r="J113" t="s">
        <v>13</v>
      </c>
      <c r="K113">
        <v>2</v>
      </c>
      <c r="L113" t="s">
        <v>14</v>
      </c>
      <c r="M113" t="s">
        <v>17</v>
      </c>
    </row>
    <row r="114" spans="1:13" x14ac:dyDescent="0.3">
      <c r="A114">
        <v>6083000</v>
      </c>
      <c r="B114">
        <v>4300</v>
      </c>
      <c r="C114">
        <v>6</v>
      </c>
      <c r="D114">
        <v>2</v>
      </c>
      <c r="E114">
        <v>2</v>
      </c>
      <c r="F114" t="s">
        <v>13</v>
      </c>
      <c r="G114" t="s">
        <v>14</v>
      </c>
      <c r="H114" t="s">
        <v>14</v>
      </c>
      <c r="I114" t="s">
        <v>14</v>
      </c>
      <c r="J114" t="s">
        <v>14</v>
      </c>
      <c r="K114">
        <v>0</v>
      </c>
      <c r="L114" t="s">
        <v>14</v>
      </c>
      <c r="M114" t="s">
        <v>15</v>
      </c>
    </row>
    <row r="115" spans="1:13" x14ac:dyDescent="0.3">
      <c r="A115">
        <v>6083000</v>
      </c>
      <c r="B115">
        <v>9620</v>
      </c>
      <c r="C115">
        <v>3</v>
      </c>
      <c r="D115">
        <v>1</v>
      </c>
      <c r="E115">
        <v>1</v>
      </c>
      <c r="F115" t="s">
        <v>13</v>
      </c>
      <c r="G115" t="s">
        <v>14</v>
      </c>
      <c r="H115" t="s">
        <v>13</v>
      </c>
      <c r="I115" t="s">
        <v>14</v>
      </c>
      <c r="J115" t="s">
        <v>14</v>
      </c>
      <c r="K115">
        <v>2</v>
      </c>
      <c r="L115" t="s">
        <v>13</v>
      </c>
      <c r="M115" t="s">
        <v>15</v>
      </c>
    </row>
    <row r="116" spans="1:13" x14ac:dyDescent="0.3">
      <c r="A116">
        <v>6020000</v>
      </c>
      <c r="B116">
        <v>6800</v>
      </c>
      <c r="C116">
        <v>2</v>
      </c>
      <c r="D116">
        <v>1</v>
      </c>
      <c r="E116">
        <v>1</v>
      </c>
      <c r="F116" t="s">
        <v>13</v>
      </c>
      <c r="G116" t="s">
        <v>13</v>
      </c>
      <c r="H116" t="s">
        <v>13</v>
      </c>
      <c r="I116" t="s">
        <v>14</v>
      </c>
      <c r="J116" t="s">
        <v>14</v>
      </c>
      <c r="K116">
        <v>2</v>
      </c>
      <c r="L116" t="s">
        <v>14</v>
      </c>
      <c r="M116" t="s">
        <v>15</v>
      </c>
    </row>
    <row r="117" spans="1:13" x14ac:dyDescent="0.3">
      <c r="A117">
        <v>6020000</v>
      </c>
      <c r="B117">
        <v>8000</v>
      </c>
      <c r="C117">
        <v>3</v>
      </c>
      <c r="D117">
        <v>1</v>
      </c>
      <c r="E117">
        <v>1</v>
      </c>
      <c r="F117" t="s">
        <v>13</v>
      </c>
      <c r="G117" t="s">
        <v>13</v>
      </c>
      <c r="H117" t="s">
        <v>13</v>
      </c>
      <c r="I117" t="s">
        <v>14</v>
      </c>
      <c r="J117" t="s">
        <v>13</v>
      </c>
      <c r="K117">
        <v>2</v>
      </c>
      <c r="L117" t="s">
        <v>13</v>
      </c>
      <c r="M117" t="s">
        <v>16</v>
      </c>
    </row>
    <row r="118" spans="1:13" x14ac:dyDescent="0.3">
      <c r="A118">
        <v>6020000</v>
      </c>
      <c r="B118">
        <v>6900</v>
      </c>
      <c r="C118">
        <v>3</v>
      </c>
      <c r="D118">
        <v>2</v>
      </c>
      <c r="E118">
        <v>1</v>
      </c>
      <c r="F118" t="s">
        <v>13</v>
      </c>
      <c r="G118" t="s">
        <v>13</v>
      </c>
      <c r="H118" t="s">
        <v>13</v>
      </c>
      <c r="I118" t="s">
        <v>14</v>
      </c>
      <c r="J118" t="s">
        <v>14</v>
      </c>
      <c r="K118">
        <v>0</v>
      </c>
      <c r="L118" t="s">
        <v>13</v>
      </c>
      <c r="M118" t="s">
        <v>17</v>
      </c>
    </row>
    <row r="119" spans="1:13" x14ac:dyDescent="0.3">
      <c r="A119">
        <v>5950000</v>
      </c>
      <c r="B119">
        <v>3700</v>
      </c>
      <c r="C119">
        <v>4</v>
      </c>
      <c r="D119">
        <v>1</v>
      </c>
      <c r="E119">
        <v>2</v>
      </c>
      <c r="F119" t="s">
        <v>13</v>
      </c>
      <c r="G119" t="s">
        <v>13</v>
      </c>
      <c r="H119" t="s">
        <v>14</v>
      </c>
      <c r="I119" t="s">
        <v>14</v>
      </c>
      <c r="J119" t="s">
        <v>13</v>
      </c>
      <c r="K119">
        <v>0</v>
      </c>
      <c r="L119" t="s">
        <v>14</v>
      </c>
      <c r="M119" t="s">
        <v>15</v>
      </c>
    </row>
    <row r="120" spans="1:13" x14ac:dyDescent="0.3">
      <c r="A120">
        <v>5950000</v>
      </c>
      <c r="B120">
        <v>6420</v>
      </c>
      <c r="C120">
        <v>3</v>
      </c>
      <c r="D120">
        <v>1</v>
      </c>
      <c r="E120">
        <v>1</v>
      </c>
      <c r="F120" t="s">
        <v>13</v>
      </c>
      <c r="G120" t="s">
        <v>14</v>
      </c>
      <c r="H120" t="s">
        <v>13</v>
      </c>
      <c r="I120" t="s">
        <v>14</v>
      </c>
      <c r="J120" t="s">
        <v>13</v>
      </c>
      <c r="K120">
        <v>0</v>
      </c>
      <c r="L120" t="s">
        <v>13</v>
      </c>
      <c r="M120" t="s">
        <v>15</v>
      </c>
    </row>
    <row r="121" spans="1:13" x14ac:dyDescent="0.3">
      <c r="A121">
        <v>5950000</v>
      </c>
      <c r="B121">
        <v>7020</v>
      </c>
      <c r="C121">
        <v>3</v>
      </c>
      <c r="D121">
        <v>1</v>
      </c>
      <c r="E121">
        <v>1</v>
      </c>
      <c r="F121" t="s">
        <v>13</v>
      </c>
      <c r="G121" t="s">
        <v>14</v>
      </c>
      <c r="H121" t="s">
        <v>13</v>
      </c>
      <c r="I121" t="s">
        <v>14</v>
      </c>
      <c r="J121" t="s">
        <v>13</v>
      </c>
      <c r="K121">
        <v>2</v>
      </c>
      <c r="L121" t="s">
        <v>13</v>
      </c>
      <c r="M121" t="s">
        <v>16</v>
      </c>
    </row>
    <row r="122" spans="1:13" x14ac:dyDescent="0.3">
      <c r="A122">
        <v>5950000</v>
      </c>
      <c r="B122">
        <v>6540</v>
      </c>
      <c r="C122">
        <v>3</v>
      </c>
      <c r="D122">
        <v>1</v>
      </c>
      <c r="E122">
        <v>1</v>
      </c>
      <c r="F122" t="s">
        <v>13</v>
      </c>
      <c r="G122" t="s">
        <v>13</v>
      </c>
      <c r="H122" t="s">
        <v>13</v>
      </c>
      <c r="I122" t="s">
        <v>14</v>
      </c>
      <c r="J122" t="s">
        <v>14</v>
      </c>
      <c r="K122">
        <v>2</v>
      </c>
      <c r="L122" t="s">
        <v>13</v>
      </c>
      <c r="M122" t="s">
        <v>15</v>
      </c>
    </row>
    <row r="123" spans="1:13" x14ac:dyDescent="0.3">
      <c r="A123">
        <v>5950000</v>
      </c>
      <c r="B123">
        <v>7231</v>
      </c>
      <c r="C123">
        <v>3</v>
      </c>
      <c r="D123">
        <v>1</v>
      </c>
      <c r="E123">
        <v>2</v>
      </c>
      <c r="F123" t="s">
        <v>13</v>
      </c>
      <c r="G123" t="s">
        <v>13</v>
      </c>
      <c r="H123" t="s">
        <v>13</v>
      </c>
      <c r="I123" t="s">
        <v>14</v>
      </c>
      <c r="J123" t="s">
        <v>13</v>
      </c>
      <c r="K123">
        <v>0</v>
      </c>
      <c r="L123" t="s">
        <v>13</v>
      </c>
      <c r="M123" t="s">
        <v>16</v>
      </c>
    </row>
    <row r="124" spans="1:13" x14ac:dyDescent="0.3">
      <c r="A124">
        <v>5950000</v>
      </c>
      <c r="B124">
        <v>6254</v>
      </c>
      <c r="C124">
        <v>4</v>
      </c>
      <c r="D124">
        <v>2</v>
      </c>
      <c r="E124">
        <v>1</v>
      </c>
      <c r="F124" t="s">
        <v>13</v>
      </c>
      <c r="G124" t="s">
        <v>14</v>
      </c>
      <c r="H124" t="s">
        <v>13</v>
      </c>
      <c r="I124" t="s">
        <v>14</v>
      </c>
      <c r="J124" t="s">
        <v>14</v>
      </c>
      <c r="K124">
        <v>1</v>
      </c>
      <c r="L124" t="s">
        <v>13</v>
      </c>
      <c r="M124" t="s">
        <v>16</v>
      </c>
    </row>
    <row r="125" spans="1:13" x14ac:dyDescent="0.3">
      <c r="A125">
        <v>5950000</v>
      </c>
      <c r="B125">
        <v>7320</v>
      </c>
      <c r="C125">
        <v>4</v>
      </c>
      <c r="D125">
        <v>2</v>
      </c>
      <c r="E125">
        <v>2</v>
      </c>
      <c r="F125" t="s">
        <v>13</v>
      </c>
      <c r="G125" t="s">
        <v>14</v>
      </c>
      <c r="H125" t="s">
        <v>14</v>
      </c>
      <c r="I125" t="s">
        <v>14</v>
      </c>
      <c r="J125" t="s">
        <v>14</v>
      </c>
      <c r="K125">
        <v>0</v>
      </c>
      <c r="L125" t="s">
        <v>14</v>
      </c>
      <c r="M125" t="s">
        <v>15</v>
      </c>
    </row>
    <row r="126" spans="1:13" x14ac:dyDescent="0.3">
      <c r="A126">
        <v>5950000</v>
      </c>
      <c r="B126">
        <v>6525</v>
      </c>
      <c r="C126">
        <v>3</v>
      </c>
      <c r="D126">
        <v>2</v>
      </c>
      <c r="E126">
        <v>4</v>
      </c>
      <c r="F126" t="s">
        <v>13</v>
      </c>
      <c r="G126" t="s">
        <v>14</v>
      </c>
      <c r="H126" t="s">
        <v>14</v>
      </c>
      <c r="I126" t="s">
        <v>14</v>
      </c>
      <c r="J126" t="s">
        <v>14</v>
      </c>
      <c r="K126">
        <v>1</v>
      </c>
      <c r="L126" t="s">
        <v>14</v>
      </c>
      <c r="M126" t="s">
        <v>15</v>
      </c>
    </row>
    <row r="127" spans="1:13" x14ac:dyDescent="0.3">
      <c r="A127">
        <v>5943000</v>
      </c>
      <c r="B127">
        <v>15600</v>
      </c>
      <c r="C127">
        <v>3</v>
      </c>
      <c r="D127">
        <v>1</v>
      </c>
      <c r="E127">
        <v>1</v>
      </c>
      <c r="F127" t="s">
        <v>13</v>
      </c>
      <c r="G127" t="s">
        <v>14</v>
      </c>
      <c r="H127" t="s">
        <v>14</v>
      </c>
      <c r="I127" t="s">
        <v>14</v>
      </c>
      <c r="J127" t="s">
        <v>13</v>
      </c>
      <c r="K127">
        <v>2</v>
      </c>
      <c r="L127" t="s">
        <v>14</v>
      </c>
      <c r="M127" t="s">
        <v>16</v>
      </c>
    </row>
    <row r="128" spans="1:13" x14ac:dyDescent="0.3">
      <c r="A128">
        <v>5880000</v>
      </c>
      <c r="B128">
        <v>7160</v>
      </c>
      <c r="C128">
        <v>3</v>
      </c>
      <c r="D128">
        <v>1</v>
      </c>
      <c r="E128">
        <v>1</v>
      </c>
      <c r="F128" t="s">
        <v>13</v>
      </c>
      <c r="G128" t="s">
        <v>14</v>
      </c>
      <c r="H128" t="s">
        <v>13</v>
      </c>
      <c r="I128" t="s">
        <v>14</v>
      </c>
      <c r="J128" t="s">
        <v>14</v>
      </c>
      <c r="K128">
        <v>2</v>
      </c>
      <c r="L128" t="s">
        <v>13</v>
      </c>
      <c r="M128" t="s">
        <v>17</v>
      </c>
    </row>
    <row r="129" spans="1:13" x14ac:dyDescent="0.3">
      <c r="A129">
        <v>5880000</v>
      </c>
      <c r="B129">
        <v>6500</v>
      </c>
      <c r="C129">
        <v>3</v>
      </c>
      <c r="D129">
        <v>2</v>
      </c>
      <c r="E129">
        <v>3</v>
      </c>
      <c r="F129" t="s">
        <v>13</v>
      </c>
      <c r="G129" t="s">
        <v>14</v>
      </c>
      <c r="H129" t="s">
        <v>14</v>
      </c>
      <c r="I129" t="s">
        <v>14</v>
      </c>
      <c r="J129" t="s">
        <v>13</v>
      </c>
      <c r="K129">
        <v>0</v>
      </c>
      <c r="L129" t="s">
        <v>14</v>
      </c>
      <c r="M129" t="s">
        <v>17</v>
      </c>
    </row>
    <row r="130" spans="1:13" x14ac:dyDescent="0.3">
      <c r="A130">
        <v>5873000</v>
      </c>
      <c r="B130">
        <v>5500</v>
      </c>
      <c r="C130">
        <v>3</v>
      </c>
      <c r="D130">
        <v>1</v>
      </c>
      <c r="E130">
        <v>3</v>
      </c>
      <c r="F130" t="s">
        <v>13</v>
      </c>
      <c r="G130" t="s">
        <v>13</v>
      </c>
      <c r="H130" t="s">
        <v>14</v>
      </c>
      <c r="I130" t="s">
        <v>14</v>
      </c>
      <c r="J130" t="s">
        <v>13</v>
      </c>
      <c r="K130">
        <v>1</v>
      </c>
      <c r="L130" t="s">
        <v>14</v>
      </c>
      <c r="M130" t="s">
        <v>15</v>
      </c>
    </row>
    <row r="131" spans="1:13" x14ac:dyDescent="0.3">
      <c r="A131">
        <v>5873000</v>
      </c>
      <c r="B131">
        <v>11460</v>
      </c>
      <c r="C131">
        <v>3</v>
      </c>
      <c r="D131">
        <v>1</v>
      </c>
      <c r="E131">
        <v>3</v>
      </c>
      <c r="F131" t="s">
        <v>13</v>
      </c>
      <c r="G131" t="s">
        <v>14</v>
      </c>
      <c r="H131" t="s">
        <v>14</v>
      </c>
      <c r="I131" t="s">
        <v>14</v>
      </c>
      <c r="J131" t="s">
        <v>14</v>
      </c>
      <c r="K131">
        <v>2</v>
      </c>
      <c r="L131" t="s">
        <v>13</v>
      </c>
      <c r="M131" t="s">
        <v>16</v>
      </c>
    </row>
    <row r="132" spans="1:13" x14ac:dyDescent="0.3">
      <c r="A132">
        <v>5866000</v>
      </c>
      <c r="B132">
        <v>4800</v>
      </c>
      <c r="C132">
        <v>3</v>
      </c>
      <c r="D132">
        <v>1</v>
      </c>
      <c r="E132">
        <v>1</v>
      </c>
      <c r="F132" t="s">
        <v>13</v>
      </c>
      <c r="G132" t="s">
        <v>13</v>
      </c>
      <c r="H132" t="s">
        <v>13</v>
      </c>
      <c r="I132" t="s">
        <v>14</v>
      </c>
      <c r="J132" t="s">
        <v>14</v>
      </c>
      <c r="K132">
        <v>0</v>
      </c>
      <c r="L132" t="s">
        <v>14</v>
      </c>
      <c r="M132" t="s">
        <v>17</v>
      </c>
    </row>
    <row r="133" spans="1:13" x14ac:dyDescent="0.3">
      <c r="A133">
        <v>5810000</v>
      </c>
      <c r="B133">
        <v>5828</v>
      </c>
      <c r="C133">
        <v>4</v>
      </c>
      <c r="D133">
        <v>1</v>
      </c>
      <c r="E133">
        <v>4</v>
      </c>
      <c r="F133" t="s">
        <v>13</v>
      </c>
      <c r="G133" t="s">
        <v>13</v>
      </c>
      <c r="H133" t="s">
        <v>14</v>
      </c>
      <c r="I133" t="s">
        <v>14</v>
      </c>
      <c r="J133" t="s">
        <v>14</v>
      </c>
      <c r="K133">
        <v>0</v>
      </c>
      <c r="L133" t="s">
        <v>14</v>
      </c>
      <c r="M133" t="s">
        <v>16</v>
      </c>
    </row>
    <row r="134" spans="1:13" x14ac:dyDescent="0.3">
      <c r="A134">
        <v>5810000</v>
      </c>
      <c r="B134">
        <v>5200</v>
      </c>
      <c r="C134">
        <v>3</v>
      </c>
      <c r="D134">
        <v>1</v>
      </c>
      <c r="E134">
        <v>3</v>
      </c>
      <c r="F134" t="s">
        <v>13</v>
      </c>
      <c r="G134" t="s">
        <v>14</v>
      </c>
      <c r="H134" t="s">
        <v>14</v>
      </c>
      <c r="I134" t="s">
        <v>14</v>
      </c>
      <c r="J134" t="s">
        <v>13</v>
      </c>
      <c r="K134">
        <v>0</v>
      </c>
      <c r="L134" t="s">
        <v>14</v>
      </c>
      <c r="M134" t="s">
        <v>16</v>
      </c>
    </row>
    <row r="135" spans="1:13" x14ac:dyDescent="0.3">
      <c r="A135">
        <v>5810000</v>
      </c>
      <c r="B135">
        <v>4800</v>
      </c>
      <c r="C135">
        <v>3</v>
      </c>
      <c r="D135">
        <v>1</v>
      </c>
      <c r="E135">
        <v>3</v>
      </c>
      <c r="F135" t="s">
        <v>13</v>
      </c>
      <c r="G135" t="s">
        <v>14</v>
      </c>
      <c r="H135" t="s">
        <v>14</v>
      </c>
      <c r="I135" t="s">
        <v>14</v>
      </c>
      <c r="J135" t="s">
        <v>13</v>
      </c>
      <c r="K135">
        <v>0</v>
      </c>
      <c r="L135" t="s">
        <v>14</v>
      </c>
      <c r="M135" t="s">
        <v>17</v>
      </c>
    </row>
    <row r="136" spans="1:13" x14ac:dyDescent="0.3">
      <c r="A136">
        <v>5803000</v>
      </c>
      <c r="B136">
        <v>7000</v>
      </c>
      <c r="C136">
        <v>3</v>
      </c>
      <c r="D136">
        <v>1</v>
      </c>
      <c r="E136">
        <v>1</v>
      </c>
      <c r="F136" t="s">
        <v>13</v>
      </c>
      <c r="G136" t="s">
        <v>14</v>
      </c>
      <c r="H136" t="s">
        <v>13</v>
      </c>
      <c r="I136" t="s">
        <v>14</v>
      </c>
      <c r="J136" t="s">
        <v>14</v>
      </c>
      <c r="K136">
        <v>2</v>
      </c>
      <c r="L136" t="s">
        <v>13</v>
      </c>
      <c r="M136" t="s">
        <v>16</v>
      </c>
    </row>
    <row r="137" spans="1:13" x14ac:dyDescent="0.3">
      <c r="A137">
        <v>5775000</v>
      </c>
      <c r="B137">
        <v>6000</v>
      </c>
      <c r="C137">
        <v>3</v>
      </c>
      <c r="D137">
        <v>2</v>
      </c>
      <c r="E137">
        <v>4</v>
      </c>
      <c r="F137" t="s">
        <v>13</v>
      </c>
      <c r="G137" t="s">
        <v>14</v>
      </c>
      <c r="H137" t="s">
        <v>14</v>
      </c>
      <c r="I137" t="s">
        <v>14</v>
      </c>
      <c r="J137" t="s">
        <v>13</v>
      </c>
      <c r="K137">
        <v>0</v>
      </c>
      <c r="L137" t="s">
        <v>14</v>
      </c>
      <c r="M137" t="s">
        <v>17</v>
      </c>
    </row>
    <row r="138" spans="1:13" x14ac:dyDescent="0.3">
      <c r="A138">
        <v>5740000</v>
      </c>
      <c r="B138">
        <v>5400</v>
      </c>
      <c r="C138">
        <v>4</v>
      </c>
      <c r="D138">
        <v>2</v>
      </c>
      <c r="E138">
        <v>2</v>
      </c>
      <c r="F138" t="s">
        <v>13</v>
      </c>
      <c r="G138" t="s">
        <v>14</v>
      </c>
      <c r="H138" t="s">
        <v>14</v>
      </c>
      <c r="I138" t="s">
        <v>14</v>
      </c>
      <c r="J138" t="s">
        <v>13</v>
      </c>
      <c r="K138">
        <v>2</v>
      </c>
      <c r="L138" t="s">
        <v>14</v>
      </c>
      <c r="M138" t="s">
        <v>17</v>
      </c>
    </row>
    <row r="139" spans="1:13" x14ac:dyDescent="0.3">
      <c r="A139">
        <v>5740000</v>
      </c>
      <c r="B139">
        <v>4640</v>
      </c>
      <c r="C139">
        <v>4</v>
      </c>
      <c r="D139">
        <v>1</v>
      </c>
      <c r="E139">
        <v>2</v>
      </c>
      <c r="F139" t="s">
        <v>13</v>
      </c>
      <c r="G139" t="s">
        <v>14</v>
      </c>
      <c r="H139" t="s">
        <v>14</v>
      </c>
      <c r="I139" t="s">
        <v>14</v>
      </c>
      <c r="J139" t="s">
        <v>14</v>
      </c>
      <c r="K139">
        <v>1</v>
      </c>
      <c r="L139" t="s">
        <v>14</v>
      </c>
      <c r="M139" t="s">
        <v>16</v>
      </c>
    </row>
    <row r="140" spans="1:13" x14ac:dyDescent="0.3">
      <c r="A140">
        <v>5740000</v>
      </c>
      <c r="B140">
        <v>5000</v>
      </c>
      <c r="C140">
        <v>3</v>
      </c>
      <c r="D140">
        <v>1</v>
      </c>
      <c r="E140">
        <v>3</v>
      </c>
      <c r="F140" t="s">
        <v>13</v>
      </c>
      <c r="G140" t="s">
        <v>14</v>
      </c>
      <c r="H140" t="s">
        <v>14</v>
      </c>
      <c r="I140" t="s">
        <v>14</v>
      </c>
      <c r="J140" t="s">
        <v>13</v>
      </c>
      <c r="K140">
        <v>0</v>
      </c>
      <c r="L140" t="s">
        <v>14</v>
      </c>
      <c r="M140" t="s">
        <v>16</v>
      </c>
    </row>
    <row r="141" spans="1:13" x14ac:dyDescent="0.3">
      <c r="A141">
        <v>5740000</v>
      </c>
      <c r="B141">
        <v>6360</v>
      </c>
      <c r="C141">
        <v>3</v>
      </c>
      <c r="D141">
        <v>1</v>
      </c>
      <c r="E141">
        <v>1</v>
      </c>
      <c r="F141" t="s">
        <v>13</v>
      </c>
      <c r="G141" t="s">
        <v>13</v>
      </c>
      <c r="H141" t="s">
        <v>13</v>
      </c>
      <c r="I141" t="s">
        <v>14</v>
      </c>
      <c r="J141" t="s">
        <v>13</v>
      </c>
      <c r="K141">
        <v>2</v>
      </c>
      <c r="L141" t="s">
        <v>13</v>
      </c>
      <c r="M141" t="s">
        <v>15</v>
      </c>
    </row>
    <row r="142" spans="1:13" x14ac:dyDescent="0.3">
      <c r="A142">
        <v>5740000</v>
      </c>
      <c r="B142">
        <v>5800</v>
      </c>
      <c r="C142">
        <v>3</v>
      </c>
      <c r="D142">
        <v>2</v>
      </c>
      <c r="E142">
        <v>4</v>
      </c>
      <c r="F142" t="s">
        <v>13</v>
      </c>
      <c r="G142" t="s">
        <v>14</v>
      </c>
      <c r="H142" t="s">
        <v>14</v>
      </c>
      <c r="I142" t="s">
        <v>14</v>
      </c>
      <c r="J142" t="s">
        <v>13</v>
      </c>
      <c r="K142">
        <v>0</v>
      </c>
      <c r="L142" t="s">
        <v>14</v>
      </c>
      <c r="M142" t="s">
        <v>17</v>
      </c>
    </row>
    <row r="143" spans="1:13" x14ac:dyDescent="0.3">
      <c r="A143">
        <v>5652500</v>
      </c>
      <c r="B143">
        <v>6660</v>
      </c>
      <c r="C143">
        <v>4</v>
      </c>
      <c r="D143">
        <v>2</v>
      </c>
      <c r="E143">
        <v>2</v>
      </c>
      <c r="F143" t="s">
        <v>13</v>
      </c>
      <c r="G143" t="s">
        <v>13</v>
      </c>
      <c r="H143" t="s">
        <v>13</v>
      </c>
      <c r="I143" t="s">
        <v>14</v>
      </c>
      <c r="J143" t="s">
        <v>14</v>
      </c>
      <c r="K143">
        <v>1</v>
      </c>
      <c r="L143" t="s">
        <v>13</v>
      </c>
      <c r="M143" t="s">
        <v>16</v>
      </c>
    </row>
    <row r="144" spans="1:13" x14ac:dyDescent="0.3">
      <c r="A144">
        <v>5600000</v>
      </c>
      <c r="B144">
        <v>10500</v>
      </c>
      <c r="C144">
        <v>4</v>
      </c>
      <c r="D144">
        <v>2</v>
      </c>
      <c r="E144">
        <v>2</v>
      </c>
      <c r="F144" t="s">
        <v>13</v>
      </c>
      <c r="G144" t="s">
        <v>14</v>
      </c>
      <c r="H144" t="s">
        <v>14</v>
      </c>
      <c r="I144" t="s">
        <v>14</v>
      </c>
      <c r="J144" t="s">
        <v>14</v>
      </c>
      <c r="K144">
        <v>1</v>
      </c>
      <c r="L144" t="s">
        <v>14</v>
      </c>
      <c r="M144" t="s">
        <v>16</v>
      </c>
    </row>
    <row r="145" spans="1:13" x14ac:dyDescent="0.3">
      <c r="A145">
        <v>5600000</v>
      </c>
      <c r="B145">
        <v>4800</v>
      </c>
      <c r="C145">
        <v>5</v>
      </c>
      <c r="D145">
        <v>2</v>
      </c>
      <c r="E145">
        <v>3</v>
      </c>
      <c r="F145" t="s">
        <v>14</v>
      </c>
      <c r="G145" t="s">
        <v>14</v>
      </c>
      <c r="H145" t="s">
        <v>13</v>
      </c>
      <c r="I145" t="s">
        <v>13</v>
      </c>
      <c r="J145" t="s">
        <v>14</v>
      </c>
      <c r="K145">
        <v>0</v>
      </c>
      <c r="L145" t="s">
        <v>14</v>
      </c>
      <c r="M145" t="s">
        <v>17</v>
      </c>
    </row>
    <row r="146" spans="1:13" x14ac:dyDescent="0.3">
      <c r="A146">
        <v>5600000</v>
      </c>
      <c r="B146">
        <v>4700</v>
      </c>
      <c r="C146">
        <v>4</v>
      </c>
      <c r="D146">
        <v>1</v>
      </c>
      <c r="E146">
        <v>2</v>
      </c>
      <c r="F146" t="s">
        <v>13</v>
      </c>
      <c r="G146" t="s">
        <v>13</v>
      </c>
      <c r="H146" t="s">
        <v>13</v>
      </c>
      <c r="I146" t="s">
        <v>14</v>
      </c>
      <c r="J146" t="s">
        <v>13</v>
      </c>
      <c r="K146">
        <v>1</v>
      </c>
      <c r="L146" t="s">
        <v>14</v>
      </c>
      <c r="M146" t="s">
        <v>15</v>
      </c>
    </row>
    <row r="147" spans="1:13" x14ac:dyDescent="0.3">
      <c r="A147">
        <v>5600000</v>
      </c>
      <c r="B147">
        <v>5000</v>
      </c>
      <c r="C147">
        <v>3</v>
      </c>
      <c r="D147">
        <v>1</v>
      </c>
      <c r="E147">
        <v>4</v>
      </c>
      <c r="F147" t="s">
        <v>13</v>
      </c>
      <c r="G147" t="s">
        <v>14</v>
      </c>
      <c r="H147" t="s">
        <v>14</v>
      </c>
      <c r="I147" t="s">
        <v>14</v>
      </c>
      <c r="J147" t="s">
        <v>14</v>
      </c>
      <c r="K147">
        <v>0</v>
      </c>
      <c r="L147" t="s">
        <v>14</v>
      </c>
      <c r="M147" t="s">
        <v>15</v>
      </c>
    </row>
    <row r="148" spans="1:13" x14ac:dyDescent="0.3">
      <c r="A148">
        <v>5600000</v>
      </c>
      <c r="B148">
        <v>10500</v>
      </c>
      <c r="C148">
        <v>2</v>
      </c>
      <c r="D148">
        <v>1</v>
      </c>
      <c r="E148">
        <v>1</v>
      </c>
      <c r="F148" t="s">
        <v>13</v>
      </c>
      <c r="G148" t="s">
        <v>14</v>
      </c>
      <c r="H148" t="s">
        <v>14</v>
      </c>
      <c r="I148" t="s">
        <v>14</v>
      </c>
      <c r="J148" t="s">
        <v>14</v>
      </c>
      <c r="K148">
        <v>1</v>
      </c>
      <c r="L148" t="s">
        <v>14</v>
      </c>
      <c r="M148" t="s">
        <v>16</v>
      </c>
    </row>
    <row r="149" spans="1:13" x14ac:dyDescent="0.3">
      <c r="A149">
        <v>5600000</v>
      </c>
      <c r="B149">
        <v>5500</v>
      </c>
      <c r="C149">
        <v>3</v>
      </c>
      <c r="D149">
        <v>2</v>
      </c>
      <c r="E149">
        <v>2</v>
      </c>
      <c r="F149" t="s">
        <v>13</v>
      </c>
      <c r="G149" t="s">
        <v>14</v>
      </c>
      <c r="H149" t="s">
        <v>14</v>
      </c>
      <c r="I149" t="s">
        <v>14</v>
      </c>
      <c r="J149" t="s">
        <v>14</v>
      </c>
      <c r="K149">
        <v>1</v>
      </c>
      <c r="L149" t="s">
        <v>14</v>
      </c>
      <c r="M149" t="s">
        <v>16</v>
      </c>
    </row>
    <row r="150" spans="1:13" x14ac:dyDescent="0.3">
      <c r="A150">
        <v>5600000</v>
      </c>
      <c r="B150">
        <v>6360</v>
      </c>
      <c r="C150">
        <v>3</v>
      </c>
      <c r="D150">
        <v>1</v>
      </c>
      <c r="E150">
        <v>3</v>
      </c>
      <c r="F150" t="s">
        <v>13</v>
      </c>
      <c r="G150" t="s">
        <v>14</v>
      </c>
      <c r="H150" t="s">
        <v>14</v>
      </c>
      <c r="I150" t="s">
        <v>14</v>
      </c>
      <c r="J150" t="s">
        <v>14</v>
      </c>
      <c r="K150">
        <v>0</v>
      </c>
      <c r="L150" t="s">
        <v>13</v>
      </c>
      <c r="M150" t="s">
        <v>16</v>
      </c>
    </row>
    <row r="151" spans="1:13" x14ac:dyDescent="0.3">
      <c r="A151">
        <v>5600000</v>
      </c>
      <c r="B151">
        <v>6600</v>
      </c>
      <c r="C151">
        <v>4</v>
      </c>
      <c r="D151">
        <v>2</v>
      </c>
      <c r="E151">
        <v>1</v>
      </c>
      <c r="F151" t="s">
        <v>13</v>
      </c>
      <c r="G151" t="s">
        <v>14</v>
      </c>
      <c r="H151" t="s">
        <v>13</v>
      </c>
      <c r="I151" t="s">
        <v>14</v>
      </c>
      <c r="J151" t="s">
        <v>14</v>
      </c>
      <c r="K151">
        <v>0</v>
      </c>
      <c r="L151" t="s">
        <v>13</v>
      </c>
      <c r="M151" t="s">
        <v>16</v>
      </c>
    </row>
    <row r="152" spans="1:13" x14ac:dyDescent="0.3">
      <c r="A152">
        <v>5600000</v>
      </c>
      <c r="B152">
        <v>5136</v>
      </c>
      <c r="C152">
        <v>3</v>
      </c>
      <c r="D152">
        <v>1</v>
      </c>
      <c r="E152">
        <v>2</v>
      </c>
      <c r="F152" t="s">
        <v>13</v>
      </c>
      <c r="G152" t="s">
        <v>13</v>
      </c>
      <c r="H152" t="s">
        <v>13</v>
      </c>
      <c r="I152" t="s">
        <v>14</v>
      </c>
      <c r="J152" t="s">
        <v>13</v>
      </c>
      <c r="K152">
        <v>0</v>
      </c>
      <c r="L152" t="s">
        <v>13</v>
      </c>
      <c r="M152" t="s">
        <v>17</v>
      </c>
    </row>
    <row r="153" spans="1:13" x14ac:dyDescent="0.3">
      <c r="A153">
        <v>5565000</v>
      </c>
      <c r="B153">
        <v>4400</v>
      </c>
      <c r="C153">
        <v>4</v>
      </c>
      <c r="D153">
        <v>1</v>
      </c>
      <c r="E153">
        <v>2</v>
      </c>
      <c r="F153" t="s">
        <v>13</v>
      </c>
      <c r="G153" t="s">
        <v>14</v>
      </c>
      <c r="H153" t="s">
        <v>14</v>
      </c>
      <c r="I153" t="s">
        <v>14</v>
      </c>
      <c r="J153" t="s">
        <v>13</v>
      </c>
      <c r="K153">
        <v>2</v>
      </c>
      <c r="L153" t="s">
        <v>13</v>
      </c>
      <c r="M153" t="s">
        <v>16</v>
      </c>
    </row>
    <row r="154" spans="1:13" x14ac:dyDescent="0.3">
      <c r="A154">
        <v>5565000</v>
      </c>
      <c r="B154">
        <v>5400</v>
      </c>
      <c r="C154">
        <v>5</v>
      </c>
      <c r="D154">
        <v>1</v>
      </c>
      <c r="E154">
        <v>2</v>
      </c>
      <c r="F154" t="s">
        <v>13</v>
      </c>
      <c r="G154" t="s">
        <v>13</v>
      </c>
      <c r="H154" t="s">
        <v>13</v>
      </c>
      <c r="I154" t="s">
        <v>14</v>
      </c>
      <c r="J154" t="s">
        <v>13</v>
      </c>
      <c r="K154">
        <v>0</v>
      </c>
      <c r="L154" t="s">
        <v>13</v>
      </c>
      <c r="M154" t="s">
        <v>15</v>
      </c>
    </row>
    <row r="155" spans="1:13" x14ac:dyDescent="0.3">
      <c r="A155">
        <v>5530000</v>
      </c>
      <c r="B155">
        <v>3300</v>
      </c>
      <c r="C155">
        <v>3</v>
      </c>
      <c r="D155">
        <v>3</v>
      </c>
      <c r="E155">
        <v>2</v>
      </c>
      <c r="F155" t="s">
        <v>13</v>
      </c>
      <c r="G155" t="s">
        <v>14</v>
      </c>
      <c r="H155" t="s">
        <v>13</v>
      </c>
      <c r="I155" t="s">
        <v>14</v>
      </c>
      <c r="J155" t="s">
        <v>14</v>
      </c>
      <c r="K155">
        <v>0</v>
      </c>
      <c r="L155" t="s">
        <v>14</v>
      </c>
      <c r="M155" t="s">
        <v>16</v>
      </c>
    </row>
    <row r="156" spans="1:13" x14ac:dyDescent="0.3">
      <c r="A156">
        <v>5530000</v>
      </c>
      <c r="B156">
        <v>3650</v>
      </c>
      <c r="C156">
        <v>3</v>
      </c>
      <c r="D156">
        <v>2</v>
      </c>
      <c r="E156">
        <v>2</v>
      </c>
      <c r="F156" t="s">
        <v>13</v>
      </c>
      <c r="G156" t="s">
        <v>14</v>
      </c>
      <c r="H156" t="s">
        <v>14</v>
      </c>
      <c r="I156" t="s">
        <v>14</v>
      </c>
      <c r="J156" t="s">
        <v>14</v>
      </c>
      <c r="K156">
        <v>2</v>
      </c>
      <c r="L156" t="s">
        <v>14</v>
      </c>
      <c r="M156" t="s">
        <v>16</v>
      </c>
    </row>
    <row r="157" spans="1:13" x14ac:dyDescent="0.3">
      <c r="A157">
        <v>5530000</v>
      </c>
      <c r="B157">
        <v>6100</v>
      </c>
      <c r="C157">
        <v>3</v>
      </c>
      <c r="D157">
        <v>2</v>
      </c>
      <c r="E157">
        <v>1</v>
      </c>
      <c r="F157" t="s">
        <v>13</v>
      </c>
      <c r="G157" t="s">
        <v>14</v>
      </c>
      <c r="H157" t="s">
        <v>13</v>
      </c>
      <c r="I157" t="s">
        <v>14</v>
      </c>
      <c r="J157" t="s">
        <v>14</v>
      </c>
      <c r="K157">
        <v>2</v>
      </c>
      <c r="L157" t="s">
        <v>13</v>
      </c>
      <c r="M157" t="s">
        <v>15</v>
      </c>
    </row>
    <row r="158" spans="1:13" x14ac:dyDescent="0.3">
      <c r="A158">
        <v>5523000</v>
      </c>
      <c r="B158">
        <v>6900</v>
      </c>
      <c r="C158">
        <v>3</v>
      </c>
      <c r="D158">
        <v>1</v>
      </c>
      <c r="E158">
        <v>1</v>
      </c>
      <c r="F158" t="s">
        <v>13</v>
      </c>
      <c r="G158" t="s">
        <v>13</v>
      </c>
      <c r="H158" t="s">
        <v>13</v>
      </c>
      <c r="I158" t="s">
        <v>14</v>
      </c>
      <c r="J158" t="s">
        <v>14</v>
      </c>
      <c r="K158">
        <v>0</v>
      </c>
      <c r="L158" t="s">
        <v>13</v>
      </c>
      <c r="M158" t="s">
        <v>16</v>
      </c>
    </row>
    <row r="159" spans="1:13" x14ac:dyDescent="0.3">
      <c r="A159">
        <v>5495000</v>
      </c>
      <c r="B159">
        <v>2817</v>
      </c>
      <c r="C159">
        <v>4</v>
      </c>
      <c r="D159">
        <v>2</v>
      </c>
      <c r="E159">
        <v>2</v>
      </c>
      <c r="F159" t="s">
        <v>14</v>
      </c>
      <c r="G159" t="s">
        <v>13</v>
      </c>
      <c r="H159" t="s">
        <v>13</v>
      </c>
      <c r="I159" t="s">
        <v>14</v>
      </c>
      <c r="J159" t="s">
        <v>14</v>
      </c>
      <c r="K159">
        <v>1</v>
      </c>
      <c r="L159" t="s">
        <v>14</v>
      </c>
      <c r="M159" t="s">
        <v>15</v>
      </c>
    </row>
    <row r="160" spans="1:13" x14ac:dyDescent="0.3">
      <c r="A160">
        <v>5495000</v>
      </c>
      <c r="B160">
        <v>7980</v>
      </c>
      <c r="C160">
        <v>3</v>
      </c>
      <c r="D160">
        <v>1</v>
      </c>
      <c r="E160">
        <v>1</v>
      </c>
      <c r="F160" t="s">
        <v>13</v>
      </c>
      <c r="G160" t="s">
        <v>14</v>
      </c>
      <c r="H160" t="s">
        <v>14</v>
      </c>
      <c r="I160" t="s">
        <v>14</v>
      </c>
      <c r="J160" t="s">
        <v>14</v>
      </c>
      <c r="K160">
        <v>2</v>
      </c>
      <c r="L160" t="s">
        <v>14</v>
      </c>
      <c r="M160" t="s">
        <v>16</v>
      </c>
    </row>
    <row r="161" spans="1:13" x14ac:dyDescent="0.3">
      <c r="A161">
        <v>5460000</v>
      </c>
      <c r="B161">
        <v>3150</v>
      </c>
      <c r="C161">
        <v>3</v>
      </c>
      <c r="D161">
        <v>2</v>
      </c>
      <c r="E161">
        <v>1</v>
      </c>
      <c r="F161" t="s">
        <v>13</v>
      </c>
      <c r="G161" t="s">
        <v>13</v>
      </c>
      <c r="H161" t="s">
        <v>13</v>
      </c>
      <c r="I161" t="s">
        <v>14</v>
      </c>
      <c r="J161" t="s">
        <v>13</v>
      </c>
      <c r="K161">
        <v>0</v>
      </c>
      <c r="L161" t="s">
        <v>14</v>
      </c>
      <c r="M161" t="s">
        <v>15</v>
      </c>
    </row>
    <row r="162" spans="1:13" x14ac:dyDescent="0.3">
      <c r="A162">
        <v>5460000</v>
      </c>
      <c r="B162">
        <v>6210</v>
      </c>
      <c r="C162">
        <v>4</v>
      </c>
      <c r="D162">
        <v>1</v>
      </c>
      <c r="E162">
        <v>4</v>
      </c>
      <c r="F162" t="s">
        <v>13</v>
      </c>
      <c r="G162" t="s">
        <v>13</v>
      </c>
      <c r="H162" t="s">
        <v>14</v>
      </c>
      <c r="I162" t="s">
        <v>14</v>
      </c>
      <c r="J162" t="s">
        <v>13</v>
      </c>
      <c r="K162">
        <v>0</v>
      </c>
      <c r="L162" t="s">
        <v>14</v>
      </c>
      <c r="M162" t="s">
        <v>15</v>
      </c>
    </row>
    <row r="163" spans="1:13" x14ac:dyDescent="0.3">
      <c r="A163">
        <v>5460000</v>
      </c>
      <c r="B163">
        <v>6100</v>
      </c>
      <c r="C163">
        <v>3</v>
      </c>
      <c r="D163">
        <v>1</v>
      </c>
      <c r="E163">
        <v>3</v>
      </c>
      <c r="F163" t="s">
        <v>13</v>
      </c>
      <c r="G163" t="s">
        <v>13</v>
      </c>
      <c r="H163" t="s">
        <v>14</v>
      </c>
      <c r="I163" t="s">
        <v>14</v>
      </c>
      <c r="J163" t="s">
        <v>13</v>
      </c>
      <c r="K163">
        <v>0</v>
      </c>
      <c r="L163" t="s">
        <v>13</v>
      </c>
      <c r="M163" t="s">
        <v>16</v>
      </c>
    </row>
    <row r="164" spans="1:13" x14ac:dyDescent="0.3">
      <c r="A164">
        <v>5460000</v>
      </c>
      <c r="B164">
        <v>6600</v>
      </c>
      <c r="C164">
        <v>4</v>
      </c>
      <c r="D164">
        <v>2</v>
      </c>
      <c r="E164">
        <v>2</v>
      </c>
      <c r="F164" t="s">
        <v>13</v>
      </c>
      <c r="G164" t="s">
        <v>13</v>
      </c>
      <c r="H164" t="s">
        <v>13</v>
      </c>
      <c r="I164" t="s">
        <v>14</v>
      </c>
      <c r="J164" t="s">
        <v>14</v>
      </c>
      <c r="K164">
        <v>0</v>
      </c>
      <c r="L164" t="s">
        <v>13</v>
      </c>
      <c r="M164" t="s">
        <v>16</v>
      </c>
    </row>
    <row r="165" spans="1:13" x14ac:dyDescent="0.3">
      <c r="A165">
        <v>5425000</v>
      </c>
      <c r="B165">
        <v>6825</v>
      </c>
      <c r="C165">
        <v>3</v>
      </c>
      <c r="D165">
        <v>1</v>
      </c>
      <c r="E165">
        <v>1</v>
      </c>
      <c r="F165" t="s">
        <v>13</v>
      </c>
      <c r="G165" t="s">
        <v>13</v>
      </c>
      <c r="H165" t="s">
        <v>13</v>
      </c>
      <c r="I165" t="s">
        <v>14</v>
      </c>
      <c r="J165" t="s">
        <v>13</v>
      </c>
      <c r="K165">
        <v>0</v>
      </c>
      <c r="L165" t="s">
        <v>13</v>
      </c>
      <c r="M165" t="s">
        <v>16</v>
      </c>
    </row>
    <row r="166" spans="1:13" x14ac:dyDescent="0.3">
      <c r="A166">
        <v>5390000</v>
      </c>
      <c r="B166">
        <v>6710</v>
      </c>
      <c r="C166">
        <v>3</v>
      </c>
      <c r="D166">
        <v>2</v>
      </c>
      <c r="E166">
        <v>2</v>
      </c>
      <c r="F166" t="s">
        <v>13</v>
      </c>
      <c r="G166" t="s">
        <v>13</v>
      </c>
      <c r="H166" t="s">
        <v>13</v>
      </c>
      <c r="I166" t="s">
        <v>14</v>
      </c>
      <c r="J166" t="s">
        <v>14</v>
      </c>
      <c r="K166">
        <v>1</v>
      </c>
      <c r="L166" t="s">
        <v>13</v>
      </c>
      <c r="M166" t="s">
        <v>15</v>
      </c>
    </row>
    <row r="167" spans="1:13" x14ac:dyDescent="0.3">
      <c r="A167">
        <v>5383000</v>
      </c>
      <c r="B167">
        <v>6450</v>
      </c>
      <c r="C167">
        <v>3</v>
      </c>
      <c r="D167">
        <v>2</v>
      </c>
      <c r="E167">
        <v>1</v>
      </c>
      <c r="F167" t="s">
        <v>13</v>
      </c>
      <c r="G167" t="s">
        <v>13</v>
      </c>
      <c r="H167" t="s">
        <v>13</v>
      </c>
      <c r="I167" t="s">
        <v>13</v>
      </c>
      <c r="J167" t="s">
        <v>14</v>
      </c>
      <c r="K167">
        <v>0</v>
      </c>
      <c r="L167" t="s">
        <v>14</v>
      </c>
      <c r="M167" t="s">
        <v>17</v>
      </c>
    </row>
    <row r="168" spans="1:13" x14ac:dyDescent="0.3">
      <c r="A168">
        <v>5320000</v>
      </c>
      <c r="B168">
        <v>7800</v>
      </c>
      <c r="C168">
        <v>3</v>
      </c>
      <c r="D168">
        <v>1</v>
      </c>
      <c r="E168">
        <v>1</v>
      </c>
      <c r="F168" t="s">
        <v>13</v>
      </c>
      <c r="G168" t="s">
        <v>14</v>
      </c>
      <c r="H168" t="s">
        <v>13</v>
      </c>
      <c r="I168" t="s">
        <v>14</v>
      </c>
      <c r="J168" t="s">
        <v>13</v>
      </c>
      <c r="K168">
        <v>2</v>
      </c>
      <c r="L168" t="s">
        <v>13</v>
      </c>
      <c r="M168" t="s">
        <v>17</v>
      </c>
    </row>
    <row r="169" spans="1:13" x14ac:dyDescent="0.3">
      <c r="A169">
        <v>5285000</v>
      </c>
      <c r="B169">
        <v>4600</v>
      </c>
      <c r="C169">
        <v>2</v>
      </c>
      <c r="D169">
        <v>2</v>
      </c>
      <c r="E169">
        <v>1</v>
      </c>
      <c r="F169" t="s">
        <v>13</v>
      </c>
      <c r="G169" t="s">
        <v>14</v>
      </c>
      <c r="H169" t="s">
        <v>14</v>
      </c>
      <c r="I169" t="s">
        <v>14</v>
      </c>
      <c r="J169" t="s">
        <v>13</v>
      </c>
      <c r="K169">
        <v>2</v>
      </c>
      <c r="L169" t="s">
        <v>14</v>
      </c>
      <c r="M169" t="s">
        <v>16</v>
      </c>
    </row>
    <row r="170" spans="1:13" x14ac:dyDescent="0.3">
      <c r="A170">
        <v>5250000</v>
      </c>
      <c r="B170">
        <v>4260</v>
      </c>
      <c r="C170">
        <v>4</v>
      </c>
      <c r="D170">
        <v>1</v>
      </c>
      <c r="E170">
        <v>2</v>
      </c>
      <c r="F170" t="s">
        <v>13</v>
      </c>
      <c r="G170" t="s">
        <v>14</v>
      </c>
      <c r="H170" t="s">
        <v>13</v>
      </c>
      <c r="I170" t="s">
        <v>14</v>
      </c>
      <c r="J170" t="s">
        <v>13</v>
      </c>
      <c r="K170">
        <v>0</v>
      </c>
      <c r="L170" t="s">
        <v>14</v>
      </c>
      <c r="M170" t="s">
        <v>15</v>
      </c>
    </row>
    <row r="171" spans="1:13" x14ac:dyDescent="0.3">
      <c r="A171">
        <v>5250000</v>
      </c>
      <c r="B171">
        <v>6540</v>
      </c>
      <c r="C171">
        <v>4</v>
      </c>
      <c r="D171">
        <v>2</v>
      </c>
      <c r="E171">
        <v>2</v>
      </c>
      <c r="F171" t="s">
        <v>14</v>
      </c>
      <c r="G171" t="s">
        <v>14</v>
      </c>
      <c r="H171" t="s">
        <v>14</v>
      </c>
      <c r="I171" t="s">
        <v>14</v>
      </c>
      <c r="J171" t="s">
        <v>13</v>
      </c>
      <c r="K171">
        <v>0</v>
      </c>
      <c r="L171" t="s">
        <v>14</v>
      </c>
      <c r="M171" t="s">
        <v>16</v>
      </c>
    </row>
    <row r="172" spans="1:13" x14ac:dyDescent="0.3">
      <c r="A172">
        <v>5250000</v>
      </c>
      <c r="B172">
        <v>5500</v>
      </c>
      <c r="C172">
        <v>3</v>
      </c>
      <c r="D172">
        <v>2</v>
      </c>
      <c r="E172">
        <v>1</v>
      </c>
      <c r="F172" t="s">
        <v>13</v>
      </c>
      <c r="G172" t="s">
        <v>14</v>
      </c>
      <c r="H172" t="s">
        <v>13</v>
      </c>
      <c r="I172" t="s">
        <v>14</v>
      </c>
      <c r="J172" t="s">
        <v>14</v>
      </c>
      <c r="K172">
        <v>0</v>
      </c>
      <c r="L172" t="s">
        <v>14</v>
      </c>
      <c r="M172" t="s">
        <v>16</v>
      </c>
    </row>
    <row r="173" spans="1:13" x14ac:dyDescent="0.3">
      <c r="A173">
        <v>5250000</v>
      </c>
      <c r="B173">
        <v>10269</v>
      </c>
      <c r="C173">
        <v>3</v>
      </c>
      <c r="D173">
        <v>1</v>
      </c>
      <c r="E173">
        <v>1</v>
      </c>
      <c r="F173" t="s">
        <v>13</v>
      </c>
      <c r="G173" t="s">
        <v>14</v>
      </c>
      <c r="H173" t="s">
        <v>14</v>
      </c>
      <c r="I173" t="s">
        <v>14</v>
      </c>
      <c r="J173" t="s">
        <v>14</v>
      </c>
      <c r="K173">
        <v>1</v>
      </c>
      <c r="L173" t="s">
        <v>13</v>
      </c>
      <c r="M173" t="s">
        <v>16</v>
      </c>
    </row>
    <row r="174" spans="1:13" x14ac:dyDescent="0.3">
      <c r="A174">
        <v>5250000</v>
      </c>
      <c r="B174">
        <v>8400</v>
      </c>
      <c r="C174">
        <v>3</v>
      </c>
      <c r="D174">
        <v>1</v>
      </c>
      <c r="E174">
        <v>2</v>
      </c>
      <c r="F174" t="s">
        <v>13</v>
      </c>
      <c r="G174" t="s">
        <v>13</v>
      </c>
      <c r="H174" t="s">
        <v>13</v>
      </c>
      <c r="I174" t="s">
        <v>14</v>
      </c>
      <c r="J174" t="s">
        <v>13</v>
      </c>
      <c r="K174">
        <v>2</v>
      </c>
      <c r="L174" t="s">
        <v>13</v>
      </c>
      <c r="M174" t="s">
        <v>17</v>
      </c>
    </row>
    <row r="175" spans="1:13" x14ac:dyDescent="0.3">
      <c r="A175">
        <v>5250000</v>
      </c>
      <c r="B175">
        <v>5300</v>
      </c>
      <c r="C175">
        <v>4</v>
      </c>
      <c r="D175">
        <v>2</v>
      </c>
      <c r="E175">
        <v>1</v>
      </c>
      <c r="F175" t="s">
        <v>13</v>
      </c>
      <c r="G175" t="s">
        <v>14</v>
      </c>
      <c r="H175" t="s">
        <v>14</v>
      </c>
      <c r="I175" t="s">
        <v>14</v>
      </c>
      <c r="J175" t="s">
        <v>13</v>
      </c>
      <c r="K175">
        <v>0</v>
      </c>
      <c r="L175" t="s">
        <v>13</v>
      </c>
      <c r="M175" t="s">
        <v>17</v>
      </c>
    </row>
    <row r="176" spans="1:13" x14ac:dyDescent="0.3">
      <c r="A176">
        <v>5250000</v>
      </c>
      <c r="B176">
        <v>3800</v>
      </c>
      <c r="C176">
        <v>3</v>
      </c>
      <c r="D176">
        <v>1</v>
      </c>
      <c r="E176">
        <v>2</v>
      </c>
      <c r="F176" t="s">
        <v>13</v>
      </c>
      <c r="G176" t="s">
        <v>13</v>
      </c>
      <c r="H176" t="s">
        <v>13</v>
      </c>
      <c r="I176" t="s">
        <v>14</v>
      </c>
      <c r="J176" t="s">
        <v>14</v>
      </c>
      <c r="K176">
        <v>1</v>
      </c>
      <c r="L176" t="s">
        <v>13</v>
      </c>
      <c r="M176" t="s">
        <v>17</v>
      </c>
    </row>
    <row r="177" spans="1:13" x14ac:dyDescent="0.3">
      <c r="A177">
        <v>5250000</v>
      </c>
      <c r="B177">
        <v>9800</v>
      </c>
      <c r="C177">
        <v>4</v>
      </c>
      <c r="D177">
        <v>2</v>
      </c>
      <c r="E177">
        <v>2</v>
      </c>
      <c r="F177" t="s">
        <v>13</v>
      </c>
      <c r="G177" t="s">
        <v>13</v>
      </c>
      <c r="H177" t="s">
        <v>14</v>
      </c>
      <c r="I177" t="s">
        <v>14</v>
      </c>
      <c r="J177" t="s">
        <v>14</v>
      </c>
      <c r="K177">
        <v>2</v>
      </c>
      <c r="L177" t="s">
        <v>14</v>
      </c>
      <c r="M177" t="s">
        <v>16</v>
      </c>
    </row>
    <row r="178" spans="1:13" x14ac:dyDescent="0.3">
      <c r="A178">
        <v>5250000</v>
      </c>
      <c r="B178">
        <v>8520</v>
      </c>
      <c r="C178">
        <v>3</v>
      </c>
      <c r="D178">
        <v>1</v>
      </c>
      <c r="E178">
        <v>1</v>
      </c>
      <c r="F178" t="s">
        <v>13</v>
      </c>
      <c r="G178" t="s">
        <v>14</v>
      </c>
      <c r="H178" t="s">
        <v>14</v>
      </c>
      <c r="I178" t="s">
        <v>14</v>
      </c>
      <c r="J178" t="s">
        <v>13</v>
      </c>
      <c r="K178">
        <v>2</v>
      </c>
      <c r="L178" t="s">
        <v>14</v>
      </c>
      <c r="M178" t="s">
        <v>15</v>
      </c>
    </row>
    <row r="179" spans="1:13" x14ac:dyDescent="0.3">
      <c r="A179">
        <v>5243000</v>
      </c>
      <c r="B179">
        <v>6050</v>
      </c>
      <c r="C179">
        <v>3</v>
      </c>
      <c r="D179">
        <v>1</v>
      </c>
      <c r="E179">
        <v>1</v>
      </c>
      <c r="F179" t="s">
        <v>13</v>
      </c>
      <c r="G179" t="s">
        <v>14</v>
      </c>
      <c r="H179" t="s">
        <v>13</v>
      </c>
      <c r="I179" t="s">
        <v>14</v>
      </c>
      <c r="J179" t="s">
        <v>14</v>
      </c>
      <c r="K179">
        <v>0</v>
      </c>
      <c r="L179" t="s">
        <v>13</v>
      </c>
      <c r="M179" t="s">
        <v>16</v>
      </c>
    </row>
    <row r="180" spans="1:13" x14ac:dyDescent="0.3">
      <c r="A180">
        <v>5229000</v>
      </c>
      <c r="B180">
        <v>7085</v>
      </c>
      <c r="C180">
        <v>3</v>
      </c>
      <c r="D180">
        <v>1</v>
      </c>
      <c r="E180">
        <v>1</v>
      </c>
      <c r="F180" t="s">
        <v>13</v>
      </c>
      <c r="G180" t="s">
        <v>13</v>
      </c>
      <c r="H180" t="s">
        <v>13</v>
      </c>
      <c r="I180" t="s">
        <v>14</v>
      </c>
      <c r="J180" t="s">
        <v>14</v>
      </c>
      <c r="K180">
        <v>2</v>
      </c>
      <c r="L180" t="s">
        <v>13</v>
      </c>
      <c r="M180" t="s">
        <v>16</v>
      </c>
    </row>
    <row r="181" spans="1:13" x14ac:dyDescent="0.3">
      <c r="A181">
        <v>5215000</v>
      </c>
      <c r="B181">
        <v>3180</v>
      </c>
      <c r="C181">
        <v>3</v>
      </c>
      <c r="D181">
        <v>2</v>
      </c>
      <c r="E181">
        <v>2</v>
      </c>
      <c r="F181" t="s">
        <v>13</v>
      </c>
      <c r="G181" t="s">
        <v>14</v>
      </c>
      <c r="H181" t="s">
        <v>14</v>
      </c>
      <c r="I181" t="s">
        <v>14</v>
      </c>
      <c r="J181" t="s">
        <v>14</v>
      </c>
      <c r="K181">
        <v>2</v>
      </c>
      <c r="L181" t="s">
        <v>14</v>
      </c>
      <c r="M181" t="s">
        <v>16</v>
      </c>
    </row>
    <row r="182" spans="1:13" x14ac:dyDescent="0.3">
      <c r="A182">
        <v>5215000</v>
      </c>
      <c r="B182">
        <v>4500</v>
      </c>
      <c r="C182">
        <v>4</v>
      </c>
      <c r="D182">
        <v>2</v>
      </c>
      <c r="E182">
        <v>1</v>
      </c>
      <c r="F182" t="s">
        <v>14</v>
      </c>
      <c r="G182" t="s">
        <v>14</v>
      </c>
      <c r="H182" t="s">
        <v>13</v>
      </c>
      <c r="I182" t="s">
        <v>14</v>
      </c>
      <c r="J182" t="s">
        <v>13</v>
      </c>
      <c r="K182">
        <v>2</v>
      </c>
      <c r="L182" t="s">
        <v>14</v>
      </c>
      <c r="M182" t="s">
        <v>16</v>
      </c>
    </row>
    <row r="183" spans="1:13" x14ac:dyDescent="0.3">
      <c r="A183">
        <v>5215000</v>
      </c>
      <c r="B183">
        <v>7200</v>
      </c>
      <c r="C183">
        <v>3</v>
      </c>
      <c r="D183">
        <v>1</v>
      </c>
      <c r="E183">
        <v>2</v>
      </c>
      <c r="F183" t="s">
        <v>13</v>
      </c>
      <c r="G183" t="s">
        <v>13</v>
      </c>
      <c r="H183" t="s">
        <v>13</v>
      </c>
      <c r="I183" t="s">
        <v>14</v>
      </c>
      <c r="J183" t="s">
        <v>14</v>
      </c>
      <c r="K183">
        <v>1</v>
      </c>
      <c r="L183" t="s">
        <v>13</v>
      </c>
      <c r="M183" t="s">
        <v>15</v>
      </c>
    </row>
    <row r="184" spans="1:13" x14ac:dyDescent="0.3">
      <c r="A184">
        <v>5145000</v>
      </c>
      <c r="B184">
        <v>3410</v>
      </c>
      <c r="C184">
        <v>3</v>
      </c>
      <c r="D184">
        <v>1</v>
      </c>
      <c r="E184">
        <v>2</v>
      </c>
      <c r="F184" t="s">
        <v>14</v>
      </c>
      <c r="G184" t="s">
        <v>14</v>
      </c>
      <c r="H184" t="s">
        <v>14</v>
      </c>
      <c r="I184" t="s">
        <v>14</v>
      </c>
      <c r="J184" t="s">
        <v>13</v>
      </c>
      <c r="K184">
        <v>0</v>
      </c>
      <c r="L184" t="s">
        <v>14</v>
      </c>
      <c r="M184" t="s">
        <v>16</v>
      </c>
    </row>
    <row r="185" spans="1:13" x14ac:dyDescent="0.3">
      <c r="A185">
        <v>5145000</v>
      </c>
      <c r="B185">
        <v>7980</v>
      </c>
      <c r="C185">
        <v>3</v>
      </c>
      <c r="D185">
        <v>1</v>
      </c>
      <c r="E185">
        <v>1</v>
      </c>
      <c r="F185" t="s">
        <v>13</v>
      </c>
      <c r="G185" t="s">
        <v>14</v>
      </c>
      <c r="H185" t="s">
        <v>14</v>
      </c>
      <c r="I185" t="s">
        <v>14</v>
      </c>
      <c r="J185" t="s">
        <v>14</v>
      </c>
      <c r="K185">
        <v>1</v>
      </c>
      <c r="L185" t="s">
        <v>13</v>
      </c>
      <c r="M185" t="s">
        <v>16</v>
      </c>
    </row>
    <row r="186" spans="1:13" x14ac:dyDescent="0.3">
      <c r="A186">
        <v>5110000</v>
      </c>
      <c r="B186">
        <v>3000</v>
      </c>
      <c r="C186">
        <v>3</v>
      </c>
      <c r="D186">
        <v>2</v>
      </c>
      <c r="E186">
        <v>2</v>
      </c>
      <c r="F186" t="s">
        <v>13</v>
      </c>
      <c r="G186" t="s">
        <v>13</v>
      </c>
      <c r="H186" t="s">
        <v>13</v>
      </c>
      <c r="I186" t="s">
        <v>14</v>
      </c>
      <c r="J186" t="s">
        <v>14</v>
      </c>
      <c r="K186">
        <v>0</v>
      </c>
      <c r="L186" t="s">
        <v>14</v>
      </c>
      <c r="M186" t="s">
        <v>15</v>
      </c>
    </row>
    <row r="187" spans="1:13" x14ac:dyDescent="0.3">
      <c r="A187">
        <v>5110000</v>
      </c>
      <c r="B187">
        <v>3000</v>
      </c>
      <c r="C187">
        <v>3</v>
      </c>
      <c r="D187">
        <v>1</v>
      </c>
      <c r="E187">
        <v>2</v>
      </c>
      <c r="F187" t="s">
        <v>13</v>
      </c>
      <c r="G187" t="s">
        <v>14</v>
      </c>
      <c r="H187" t="s">
        <v>13</v>
      </c>
      <c r="I187" t="s">
        <v>14</v>
      </c>
      <c r="J187" t="s">
        <v>14</v>
      </c>
      <c r="K187">
        <v>0</v>
      </c>
      <c r="L187" t="s">
        <v>14</v>
      </c>
      <c r="M187" t="s">
        <v>17</v>
      </c>
    </row>
    <row r="188" spans="1:13" x14ac:dyDescent="0.3">
      <c r="A188">
        <v>5110000</v>
      </c>
      <c r="B188">
        <v>11410</v>
      </c>
      <c r="C188">
        <v>2</v>
      </c>
      <c r="D188">
        <v>1</v>
      </c>
      <c r="E188">
        <v>2</v>
      </c>
      <c r="F188" t="s">
        <v>13</v>
      </c>
      <c r="G188" t="s">
        <v>14</v>
      </c>
      <c r="H188" t="s">
        <v>14</v>
      </c>
      <c r="I188" t="s">
        <v>14</v>
      </c>
      <c r="J188" t="s">
        <v>14</v>
      </c>
      <c r="K188">
        <v>0</v>
      </c>
      <c r="L188" t="s">
        <v>13</v>
      </c>
      <c r="M188" t="s">
        <v>15</v>
      </c>
    </row>
    <row r="189" spans="1:13" x14ac:dyDescent="0.3">
      <c r="A189">
        <v>5110000</v>
      </c>
      <c r="B189">
        <v>6100</v>
      </c>
      <c r="C189">
        <v>3</v>
      </c>
      <c r="D189">
        <v>1</v>
      </c>
      <c r="E189">
        <v>1</v>
      </c>
      <c r="F189" t="s">
        <v>13</v>
      </c>
      <c r="G189" t="s">
        <v>14</v>
      </c>
      <c r="H189" t="s">
        <v>13</v>
      </c>
      <c r="I189" t="s">
        <v>14</v>
      </c>
      <c r="J189" t="s">
        <v>13</v>
      </c>
      <c r="K189">
        <v>0</v>
      </c>
      <c r="L189" t="s">
        <v>13</v>
      </c>
      <c r="M189" t="s">
        <v>16</v>
      </c>
    </row>
    <row r="190" spans="1:13" x14ac:dyDescent="0.3">
      <c r="A190">
        <v>5075000</v>
      </c>
      <c r="B190">
        <v>5720</v>
      </c>
      <c r="C190">
        <v>2</v>
      </c>
      <c r="D190">
        <v>1</v>
      </c>
      <c r="E190">
        <v>2</v>
      </c>
      <c r="F190" t="s">
        <v>13</v>
      </c>
      <c r="G190" t="s">
        <v>14</v>
      </c>
      <c r="H190" t="s">
        <v>14</v>
      </c>
      <c r="I190" t="s">
        <v>14</v>
      </c>
      <c r="J190" t="s">
        <v>13</v>
      </c>
      <c r="K190">
        <v>0</v>
      </c>
      <c r="L190" t="s">
        <v>13</v>
      </c>
      <c r="M190" t="s">
        <v>17</v>
      </c>
    </row>
    <row r="191" spans="1:13" x14ac:dyDescent="0.3">
      <c r="A191">
        <v>5040000</v>
      </c>
      <c r="B191">
        <v>3540</v>
      </c>
      <c r="C191">
        <v>2</v>
      </c>
      <c r="D191">
        <v>1</v>
      </c>
      <c r="E191">
        <v>1</v>
      </c>
      <c r="F191" t="s">
        <v>14</v>
      </c>
      <c r="G191" t="s">
        <v>13</v>
      </c>
      <c r="H191" t="s">
        <v>13</v>
      </c>
      <c r="I191" t="s">
        <v>14</v>
      </c>
      <c r="J191" t="s">
        <v>14</v>
      </c>
      <c r="K191">
        <v>0</v>
      </c>
      <c r="L191" t="s">
        <v>14</v>
      </c>
      <c r="M191" t="s">
        <v>16</v>
      </c>
    </row>
    <row r="192" spans="1:13" x14ac:dyDescent="0.3">
      <c r="A192">
        <v>5040000</v>
      </c>
      <c r="B192">
        <v>7600</v>
      </c>
      <c r="C192">
        <v>4</v>
      </c>
      <c r="D192">
        <v>1</v>
      </c>
      <c r="E192">
        <v>2</v>
      </c>
      <c r="F192" t="s">
        <v>13</v>
      </c>
      <c r="G192" t="s">
        <v>14</v>
      </c>
      <c r="H192" t="s">
        <v>14</v>
      </c>
      <c r="I192" t="s">
        <v>14</v>
      </c>
      <c r="J192" t="s">
        <v>13</v>
      </c>
      <c r="K192">
        <v>2</v>
      </c>
      <c r="L192" t="s">
        <v>14</v>
      </c>
      <c r="M192" t="s">
        <v>15</v>
      </c>
    </row>
    <row r="193" spans="1:13" x14ac:dyDescent="0.3">
      <c r="A193">
        <v>5040000</v>
      </c>
      <c r="B193">
        <v>10700</v>
      </c>
      <c r="C193">
        <v>3</v>
      </c>
      <c r="D193">
        <v>1</v>
      </c>
      <c r="E193">
        <v>2</v>
      </c>
      <c r="F193" t="s">
        <v>13</v>
      </c>
      <c r="G193" t="s">
        <v>13</v>
      </c>
      <c r="H193" t="s">
        <v>13</v>
      </c>
      <c r="I193" t="s">
        <v>14</v>
      </c>
      <c r="J193" t="s">
        <v>14</v>
      </c>
      <c r="K193">
        <v>0</v>
      </c>
      <c r="L193" t="s">
        <v>14</v>
      </c>
      <c r="M193" t="s">
        <v>16</v>
      </c>
    </row>
    <row r="194" spans="1:13" x14ac:dyDescent="0.3">
      <c r="A194">
        <v>5040000</v>
      </c>
      <c r="B194">
        <v>6600</v>
      </c>
      <c r="C194">
        <v>3</v>
      </c>
      <c r="D194">
        <v>1</v>
      </c>
      <c r="E194">
        <v>1</v>
      </c>
      <c r="F194" t="s">
        <v>13</v>
      </c>
      <c r="G194" t="s">
        <v>13</v>
      </c>
      <c r="H194" t="s">
        <v>13</v>
      </c>
      <c r="I194" t="s">
        <v>14</v>
      </c>
      <c r="J194" t="s">
        <v>14</v>
      </c>
      <c r="K194">
        <v>0</v>
      </c>
      <c r="L194" t="s">
        <v>13</v>
      </c>
      <c r="M194" t="s">
        <v>15</v>
      </c>
    </row>
    <row r="195" spans="1:13" x14ac:dyDescent="0.3">
      <c r="A195">
        <v>5033000</v>
      </c>
      <c r="B195">
        <v>4800</v>
      </c>
      <c r="C195">
        <v>2</v>
      </c>
      <c r="D195">
        <v>1</v>
      </c>
      <c r="E195">
        <v>1</v>
      </c>
      <c r="F195" t="s">
        <v>13</v>
      </c>
      <c r="G195" t="s">
        <v>13</v>
      </c>
      <c r="H195" t="s">
        <v>13</v>
      </c>
      <c r="I195" t="s">
        <v>14</v>
      </c>
      <c r="J195" t="s">
        <v>14</v>
      </c>
      <c r="K195">
        <v>0</v>
      </c>
      <c r="L195" t="s">
        <v>14</v>
      </c>
      <c r="M195" t="s">
        <v>16</v>
      </c>
    </row>
    <row r="196" spans="1:13" x14ac:dyDescent="0.3">
      <c r="A196">
        <v>5005000</v>
      </c>
      <c r="B196">
        <v>8150</v>
      </c>
      <c r="C196">
        <v>3</v>
      </c>
      <c r="D196">
        <v>2</v>
      </c>
      <c r="E196">
        <v>1</v>
      </c>
      <c r="F196" t="s">
        <v>13</v>
      </c>
      <c r="G196" t="s">
        <v>13</v>
      </c>
      <c r="H196" t="s">
        <v>13</v>
      </c>
      <c r="I196" t="s">
        <v>14</v>
      </c>
      <c r="J196" t="s">
        <v>14</v>
      </c>
      <c r="K196">
        <v>0</v>
      </c>
      <c r="L196" t="s">
        <v>14</v>
      </c>
      <c r="M196" t="s">
        <v>16</v>
      </c>
    </row>
    <row r="197" spans="1:13" x14ac:dyDescent="0.3">
      <c r="A197">
        <v>4970000</v>
      </c>
      <c r="B197">
        <v>4410</v>
      </c>
      <c r="C197">
        <v>4</v>
      </c>
      <c r="D197">
        <v>3</v>
      </c>
      <c r="E197">
        <v>2</v>
      </c>
      <c r="F197" t="s">
        <v>13</v>
      </c>
      <c r="G197" t="s">
        <v>14</v>
      </c>
      <c r="H197" t="s">
        <v>13</v>
      </c>
      <c r="I197" t="s">
        <v>14</v>
      </c>
      <c r="J197" t="s">
        <v>14</v>
      </c>
      <c r="K197">
        <v>2</v>
      </c>
      <c r="L197" t="s">
        <v>14</v>
      </c>
      <c r="M197" t="s">
        <v>16</v>
      </c>
    </row>
    <row r="198" spans="1:13" x14ac:dyDescent="0.3">
      <c r="A198">
        <v>4970000</v>
      </c>
      <c r="B198">
        <v>7686</v>
      </c>
      <c r="C198">
        <v>3</v>
      </c>
      <c r="D198">
        <v>1</v>
      </c>
      <c r="E198">
        <v>1</v>
      </c>
      <c r="F198" t="s">
        <v>13</v>
      </c>
      <c r="G198" t="s">
        <v>13</v>
      </c>
      <c r="H198" t="s">
        <v>13</v>
      </c>
      <c r="I198" t="s">
        <v>13</v>
      </c>
      <c r="J198" t="s">
        <v>14</v>
      </c>
      <c r="K198">
        <v>0</v>
      </c>
      <c r="L198" t="s">
        <v>14</v>
      </c>
      <c r="M198" t="s">
        <v>16</v>
      </c>
    </row>
    <row r="199" spans="1:13" x14ac:dyDescent="0.3">
      <c r="A199">
        <v>4956000</v>
      </c>
      <c r="B199">
        <v>2800</v>
      </c>
      <c r="C199">
        <v>3</v>
      </c>
      <c r="D199">
        <v>2</v>
      </c>
      <c r="E199">
        <v>2</v>
      </c>
      <c r="F199" t="s">
        <v>14</v>
      </c>
      <c r="G199" t="s">
        <v>14</v>
      </c>
      <c r="H199" t="s">
        <v>13</v>
      </c>
      <c r="I199" t="s">
        <v>14</v>
      </c>
      <c r="J199" t="s">
        <v>13</v>
      </c>
      <c r="K199">
        <v>1</v>
      </c>
      <c r="L199" t="s">
        <v>14</v>
      </c>
      <c r="M199" t="s">
        <v>16</v>
      </c>
    </row>
    <row r="200" spans="1:13" x14ac:dyDescent="0.3">
      <c r="A200">
        <v>4935000</v>
      </c>
      <c r="B200">
        <v>5948</v>
      </c>
      <c r="C200">
        <v>3</v>
      </c>
      <c r="D200">
        <v>1</v>
      </c>
      <c r="E200">
        <v>2</v>
      </c>
      <c r="F200" t="s">
        <v>13</v>
      </c>
      <c r="G200" t="s">
        <v>14</v>
      </c>
      <c r="H200" t="s">
        <v>14</v>
      </c>
      <c r="I200" t="s">
        <v>14</v>
      </c>
      <c r="J200" t="s">
        <v>13</v>
      </c>
      <c r="K200">
        <v>0</v>
      </c>
      <c r="L200" t="s">
        <v>14</v>
      </c>
      <c r="M200" t="s">
        <v>16</v>
      </c>
    </row>
    <row r="201" spans="1:13" x14ac:dyDescent="0.3">
      <c r="A201">
        <v>4907000</v>
      </c>
      <c r="B201">
        <v>4200</v>
      </c>
      <c r="C201">
        <v>3</v>
      </c>
      <c r="D201">
        <v>1</v>
      </c>
      <c r="E201">
        <v>2</v>
      </c>
      <c r="F201" t="s">
        <v>13</v>
      </c>
      <c r="G201" t="s">
        <v>14</v>
      </c>
      <c r="H201" t="s">
        <v>14</v>
      </c>
      <c r="I201" t="s">
        <v>14</v>
      </c>
      <c r="J201" t="s">
        <v>14</v>
      </c>
      <c r="K201">
        <v>1</v>
      </c>
      <c r="L201" t="s">
        <v>14</v>
      </c>
      <c r="M201" t="s">
        <v>15</v>
      </c>
    </row>
    <row r="202" spans="1:13" x14ac:dyDescent="0.3">
      <c r="A202">
        <v>4900000</v>
      </c>
      <c r="B202">
        <v>4520</v>
      </c>
      <c r="C202">
        <v>3</v>
      </c>
      <c r="D202">
        <v>1</v>
      </c>
      <c r="E202">
        <v>2</v>
      </c>
      <c r="F202" t="s">
        <v>13</v>
      </c>
      <c r="G202" t="s">
        <v>14</v>
      </c>
      <c r="H202" t="s">
        <v>13</v>
      </c>
      <c r="I202" t="s">
        <v>14</v>
      </c>
      <c r="J202" t="s">
        <v>13</v>
      </c>
      <c r="K202">
        <v>0</v>
      </c>
      <c r="L202" t="s">
        <v>14</v>
      </c>
      <c r="M202" t="s">
        <v>16</v>
      </c>
    </row>
    <row r="203" spans="1:13" x14ac:dyDescent="0.3">
      <c r="A203">
        <v>4900000</v>
      </c>
      <c r="B203">
        <v>4095</v>
      </c>
      <c r="C203">
        <v>3</v>
      </c>
      <c r="D203">
        <v>1</v>
      </c>
      <c r="E203">
        <v>2</v>
      </c>
      <c r="F203" t="s">
        <v>14</v>
      </c>
      <c r="G203" t="s">
        <v>13</v>
      </c>
      <c r="H203" t="s">
        <v>13</v>
      </c>
      <c r="I203" t="s">
        <v>14</v>
      </c>
      <c r="J203" t="s">
        <v>13</v>
      </c>
      <c r="K203">
        <v>0</v>
      </c>
      <c r="L203" t="s">
        <v>14</v>
      </c>
      <c r="M203" t="s">
        <v>16</v>
      </c>
    </row>
    <row r="204" spans="1:13" x14ac:dyDescent="0.3">
      <c r="A204">
        <v>4900000</v>
      </c>
      <c r="B204">
        <v>4120</v>
      </c>
      <c r="C204">
        <v>2</v>
      </c>
      <c r="D204">
        <v>1</v>
      </c>
      <c r="E204">
        <v>1</v>
      </c>
      <c r="F204" t="s">
        <v>13</v>
      </c>
      <c r="G204" t="s">
        <v>14</v>
      </c>
      <c r="H204" t="s">
        <v>13</v>
      </c>
      <c r="I204" t="s">
        <v>14</v>
      </c>
      <c r="J204" t="s">
        <v>14</v>
      </c>
      <c r="K204">
        <v>1</v>
      </c>
      <c r="L204" t="s">
        <v>14</v>
      </c>
      <c r="M204" t="s">
        <v>16</v>
      </c>
    </row>
    <row r="205" spans="1:13" x14ac:dyDescent="0.3">
      <c r="A205">
        <v>4900000</v>
      </c>
      <c r="B205">
        <v>5400</v>
      </c>
      <c r="C205">
        <v>4</v>
      </c>
      <c r="D205">
        <v>1</v>
      </c>
      <c r="E205">
        <v>2</v>
      </c>
      <c r="F205" t="s">
        <v>13</v>
      </c>
      <c r="G205" t="s">
        <v>14</v>
      </c>
      <c r="H205" t="s">
        <v>14</v>
      </c>
      <c r="I205" t="s">
        <v>14</v>
      </c>
      <c r="J205" t="s">
        <v>14</v>
      </c>
      <c r="K205">
        <v>0</v>
      </c>
      <c r="L205" t="s">
        <v>14</v>
      </c>
      <c r="M205" t="s">
        <v>16</v>
      </c>
    </row>
    <row r="206" spans="1:13" x14ac:dyDescent="0.3">
      <c r="A206">
        <v>4900000</v>
      </c>
      <c r="B206">
        <v>4770</v>
      </c>
      <c r="C206">
        <v>3</v>
      </c>
      <c r="D206">
        <v>1</v>
      </c>
      <c r="E206">
        <v>1</v>
      </c>
      <c r="F206" t="s">
        <v>13</v>
      </c>
      <c r="G206" t="s">
        <v>13</v>
      </c>
      <c r="H206" t="s">
        <v>13</v>
      </c>
      <c r="I206" t="s">
        <v>14</v>
      </c>
      <c r="J206" t="s">
        <v>14</v>
      </c>
      <c r="K206">
        <v>0</v>
      </c>
      <c r="L206" t="s">
        <v>14</v>
      </c>
      <c r="M206" t="s">
        <v>16</v>
      </c>
    </row>
    <row r="207" spans="1:13" x14ac:dyDescent="0.3">
      <c r="A207">
        <v>4900000</v>
      </c>
      <c r="B207">
        <v>6300</v>
      </c>
      <c r="C207">
        <v>3</v>
      </c>
      <c r="D207">
        <v>1</v>
      </c>
      <c r="E207">
        <v>1</v>
      </c>
      <c r="F207" t="s">
        <v>13</v>
      </c>
      <c r="G207" t="s">
        <v>14</v>
      </c>
      <c r="H207" t="s">
        <v>14</v>
      </c>
      <c r="I207" t="s">
        <v>14</v>
      </c>
      <c r="J207" t="s">
        <v>13</v>
      </c>
      <c r="K207">
        <v>2</v>
      </c>
      <c r="L207" t="s">
        <v>14</v>
      </c>
      <c r="M207" t="s">
        <v>16</v>
      </c>
    </row>
    <row r="208" spans="1:13" x14ac:dyDescent="0.3">
      <c r="A208">
        <v>4900000</v>
      </c>
      <c r="B208">
        <v>5800</v>
      </c>
      <c r="C208">
        <v>2</v>
      </c>
      <c r="D208">
        <v>1</v>
      </c>
      <c r="E208">
        <v>1</v>
      </c>
      <c r="F208" t="s">
        <v>13</v>
      </c>
      <c r="G208" t="s">
        <v>13</v>
      </c>
      <c r="H208" t="s">
        <v>13</v>
      </c>
      <c r="I208" t="s">
        <v>14</v>
      </c>
      <c r="J208" t="s">
        <v>13</v>
      </c>
      <c r="K208">
        <v>0</v>
      </c>
      <c r="L208" t="s">
        <v>14</v>
      </c>
      <c r="M208" t="s">
        <v>16</v>
      </c>
    </row>
    <row r="209" spans="1:13" x14ac:dyDescent="0.3">
      <c r="A209">
        <v>4900000</v>
      </c>
      <c r="B209">
        <v>3000</v>
      </c>
      <c r="C209">
        <v>3</v>
      </c>
      <c r="D209">
        <v>1</v>
      </c>
      <c r="E209">
        <v>2</v>
      </c>
      <c r="F209" t="s">
        <v>13</v>
      </c>
      <c r="G209" t="s">
        <v>14</v>
      </c>
      <c r="H209" t="s">
        <v>13</v>
      </c>
      <c r="I209" t="s">
        <v>14</v>
      </c>
      <c r="J209" t="s">
        <v>13</v>
      </c>
      <c r="K209">
        <v>0</v>
      </c>
      <c r="L209" t="s">
        <v>14</v>
      </c>
      <c r="M209" t="s">
        <v>16</v>
      </c>
    </row>
    <row r="210" spans="1:13" x14ac:dyDescent="0.3">
      <c r="A210">
        <v>4900000</v>
      </c>
      <c r="B210">
        <v>2970</v>
      </c>
      <c r="C210">
        <v>3</v>
      </c>
      <c r="D210">
        <v>1</v>
      </c>
      <c r="E210">
        <v>3</v>
      </c>
      <c r="F210" t="s">
        <v>13</v>
      </c>
      <c r="G210" t="s">
        <v>14</v>
      </c>
      <c r="H210" t="s">
        <v>14</v>
      </c>
      <c r="I210" t="s">
        <v>14</v>
      </c>
      <c r="J210" t="s">
        <v>14</v>
      </c>
      <c r="K210">
        <v>0</v>
      </c>
      <c r="L210" t="s">
        <v>14</v>
      </c>
      <c r="M210" t="s">
        <v>16</v>
      </c>
    </row>
    <row r="211" spans="1:13" x14ac:dyDescent="0.3">
      <c r="A211">
        <v>4900000</v>
      </c>
      <c r="B211">
        <v>6720</v>
      </c>
      <c r="C211">
        <v>3</v>
      </c>
      <c r="D211">
        <v>1</v>
      </c>
      <c r="E211">
        <v>1</v>
      </c>
      <c r="F211" t="s">
        <v>13</v>
      </c>
      <c r="G211" t="s">
        <v>14</v>
      </c>
      <c r="H211" t="s">
        <v>14</v>
      </c>
      <c r="I211" t="s">
        <v>14</v>
      </c>
      <c r="J211" t="s">
        <v>14</v>
      </c>
      <c r="K211">
        <v>0</v>
      </c>
      <c r="L211" t="s">
        <v>14</v>
      </c>
      <c r="M211" t="s">
        <v>17</v>
      </c>
    </row>
    <row r="212" spans="1:13" x14ac:dyDescent="0.3">
      <c r="A212">
        <v>4900000</v>
      </c>
      <c r="B212">
        <v>4646</v>
      </c>
      <c r="C212">
        <v>3</v>
      </c>
      <c r="D212">
        <v>1</v>
      </c>
      <c r="E212">
        <v>2</v>
      </c>
      <c r="F212" t="s">
        <v>13</v>
      </c>
      <c r="G212" t="s">
        <v>13</v>
      </c>
      <c r="H212" t="s">
        <v>13</v>
      </c>
      <c r="I212" t="s">
        <v>14</v>
      </c>
      <c r="J212" t="s">
        <v>14</v>
      </c>
      <c r="K212">
        <v>2</v>
      </c>
      <c r="L212" t="s">
        <v>14</v>
      </c>
      <c r="M212" t="s">
        <v>16</v>
      </c>
    </row>
    <row r="213" spans="1:13" x14ac:dyDescent="0.3">
      <c r="A213">
        <v>4900000</v>
      </c>
      <c r="B213">
        <v>12900</v>
      </c>
      <c r="C213">
        <v>3</v>
      </c>
      <c r="D213">
        <v>1</v>
      </c>
      <c r="E213">
        <v>1</v>
      </c>
      <c r="F213" t="s">
        <v>13</v>
      </c>
      <c r="G213" t="s">
        <v>14</v>
      </c>
      <c r="H213" t="s">
        <v>14</v>
      </c>
      <c r="I213" t="s">
        <v>14</v>
      </c>
      <c r="J213" t="s">
        <v>14</v>
      </c>
      <c r="K213">
        <v>2</v>
      </c>
      <c r="L213" t="s">
        <v>14</v>
      </c>
      <c r="M213" t="s">
        <v>15</v>
      </c>
    </row>
    <row r="214" spans="1:13" x14ac:dyDescent="0.3">
      <c r="A214">
        <v>4893000</v>
      </c>
      <c r="B214">
        <v>3420</v>
      </c>
      <c r="C214">
        <v>4</v>
      </c>
      <c r="D214">
        <v>2</v>
      </c>
      <c r="E214">
        <v>2</v>
      </c>
      <c r="F214" t="s">
        <v>13</v>
      </c>
      <c r="G214" t="s">
        <v>14</v>
      </c>
      <c r="H214" t="s">
        <v>13</v>
      </c>
      <c r="I214" t="s">
        <v>14</v>
      </c>
      <c r="J214" t="s">
        <v>13</v>
      </c>
      <c r="K214">
        <v>2</v>
      </c>
      <c r="L214" t="s">
        <v>14</v>
      </c>
      <c r="M214" t="s">
        <v>16</v>
      </c>
    </row>
    <row r="215" spans="1:13" x14ac:dyDescent="0.3">
      <c r="A215">
        <v>4893000</v>
      </c>
      <c r="B215">
        <v>4995</v>
      </c>
      <c r="C215">
        <v>4</v>
      </c>
      <c r="D215">
        <v>2</v>
      </c>
      <c r="E215">
        <v>1</v>
      </c>
      <c r="F215" t="s">
        <v>13</v>
      </c>
      <c r="G215" t="s">
        <v>14</v>
      </c>
      <c r="H215" t="s">
        <v>13</v>
      </c>
      <c r="I215" t="s">
        <v>14</v>
      </c>
      <c r="J215" t="s">
        <v>14</v>
      </c>
      <c r="K215">
        <v>0</v>
      </c>
      <c r="L215" t="s">
        <v>14</v>
      </c>
      <c r="M215" t="s">
        <v>16</v>
      </c>
    </row>
    <row r="216" spans="1:13" x14ac:dyDescent="0.3">
      <c r="A216">
        <v>4865000</v>
      </c>
      <c r="B216">
        <v>4350</v>
      </c>
      <c r="C216">
        <v>2</v>
      </c>
      <c r="D216">
        <v>1</v>
      </c>
      <c r="E216">
        <v>1</v>
      </c>
      <c r="F216" t="s">
        <v>13</v>
      </c>
      <c r="G216" t="s">
        <v>14</v>
      </c>
      <c r="H216" t="s">
        <v>13</v>
      </c>
      <c r="I216" t="s">
        <v>14</v>
      </c>
      <c r="J216" t="s">
        <v>14</v>
      </c>
      <c r="K216">
        <v>0</v>
      </c>
      <c r="L216" t="s">
        <v>14</v>
      </c>
      <c r="M216" t="s">
        <v>17</v>
      </c>
    </row>
    <row r="217" spans="1:13" x14ac:dyDescent="0.3">
      <c r="A217">
        <v>4830000</v>
      </c>
      <c r="B217">
        <v>4160</v>
      </c>
      <c r="C217">
        <v>3</v>
      </c>
      <c r="D217">
        <v>1</v>
      </c>
      <c r="E217">
        <v>3</v>
      </c>
      <c r="F217" t="s">
        <v>13</v>
      </c>
      <c r="G217" t="s">
        <v>14</v>
      </c>
      <c r="H217" t="s">
        <v>14</v>
      </c>
      <c r="I217" t="s">
        <v>14</v>
      </c>
      <c r="J217" t="s">
        <v>14</v>
      </c>
      <c r="K217">
        <v>0</v>
      </c>
      <c r="L217" t="s">
        <v>14</v>
      </c>
      <c r="M217" t="s">
        <v>17</v>
      </c>
    </row>
    <row r="218" spans="1:13" x14ac:dyDescent="0.3">
      <c r="A218">
        <v>4830000</v>
      </c>
      <c r="B218">
        <v>6040</v>
      </c>
      <c r="C218">
        <v>3</v>
      </c>
      <c r="D218">
        <v>1</v>
      </c>
      <c r="E218">
        <v>1</v>
      </c>
      <c r="F218" t="s">
        <v>13</v>
      </c>
      <c r="G218" t="s">
        <v>14</v>
      </c>
      <c r="H218" t="s">
        <v>14</v>
      </c>
      <c r="I218" t="s">
        <v>14</v>
      </c>
      <c r="J218" t="s">
        <v>14</v>
      </c>
      <c r="K218">
        <v>2</v>
      </c>
      <c r="L218" t="s">
        <v>13</v>
      </c>
      <c r="M218" t="s">
        <v>16</v>
      </c>
    </row>
    <row r="219" spans="1:13" x14ac:dyDescent="0.3">
      <c r="A219">
        <v>4830000</v>
      </c>
      <c r="B219">
        <v>6862</v>
      </c>
      <c r="C219">
        <v>3</v>
      </c>
      <c r="D219">
        <v>1</v>
      </c>
      <c r="E219">
        <v>2</v>
      </c>
      <c r="F219" t="s">
        <v>13</v>
      </c>
      <c r="G219" t="s">
        <v>14</v>
      </c>
      <c r="H219" t="s">
        <v>14</v>
      </c>
      <c r="I219" t="s">
        <v>14</v>
      </c>
      <c r="J219" t="s">
        <v>13</v>
      </c>
      <c r="K219">
        <v>2</v>
      </c>
      <c r="L219" t="s">
        <v>13</v>
      </c>
      <c r="M219" t="s">
        <v>15</v>
      </c>
    </row>
    <row r="220" spans="1:13" x14ac:dyDescent="0.3">
      <c r="A220">
        <v>4830000</v>
      </c>
      <c r="B220">
        <v>4815</v>
      </c>
      <c r="C220">
        <v>2</v>
      </c>
      <c r="D220">
        <v>1</v>
      </c>
      <c r="E220">
        <v>1</v>
      </c>
      <c r="F220" t="s">
        <v>13</v>
      </c>
      <c r="G220" t="s">
        <v>14</v>
      </c>
      <c r="H220" t="s">
        <v>14</v>
      </c>
      <c r="I220" t="s">
        <v>14</v>
      </c>
      <c r="J220" t="s">
        <v>13</v>
      </c>
      <c r="K220">
        <v>0</v>
      </c>
      <c r="L220" t="s">
        <v>13</v>
      </c>
      <c r="M220" t="s">
        <v>16</v>
      </c>
    </row>
    <row r="221" spans="1:13" x14ac:dyDescent="0.3">
      <c r="A221">
        <v>4795000</v>
      </c>
      <c r="B221">
        <v>7000</v>
      </c>
      <c r="C221">
        <v>3</v>
      </c>
      <c r="D221">
        <v>1</v>
      </c>
      <c r="E221">
        <v>2</v>
      </c>
      <c r="F221" t="s">
        <v>13</v>
      </c>
      <c r="G221" t="s">
        <v>14</v>
      </c>
      <c r="H221" t="s">
        <v>13</v>
      </c>
      <c r="I221" t="s">
        <v>14</v>
      </c>
      <c r="J221" t="s">
        <v>14</v>
      </c>
      <c r="K221">
        <v>0</v>
      </c>
      <c r="L221" t="s">
        <v>14</v>
      </c>
      <c r="M221" t="s">
        <v>17</v>
      </c>
    </row>
    <row r="222" spans="1:13" x14ac:dyDescent="0.3">
      <c r="A222">
        <v>4795000</v>
      </c>
      <c r="B222">
        <v>8100</v>
      </c>
      <c r="C222">
        <v>4</v>
      </c>
      <c r="D222">
        <v>1</v>
      </c>
      <c r="E222">
        <v>4</v>
      </c>
      <c r="F222" t="s">
        <v>13</v>
      </c>
      <c r="G222" t="s">
        <v>14</v>
      </c>
      <c r="H222" t="s">
        <v>13</v>
      </c>
      <c r="I222" t="s">
        <v>14</v>
      </c>
      <c r="J222" t="s">
        <v>13</v>
      </c>
      <c r="K222">
        <v>2</v>
      </c>
      <c r="L222" t="s">
        <v>14</v>
      </c>
      <c r="M222" t="s">
        <v>16</v>
      </c>
    </row>
    <row r="223" spans="1:13" x14ac:dyDescent="0.3">
      <c r="A223">
        <v>4767000</v>
      </c>
      <c r="B223">
        <v>3420</v>
      </c>
      <c r="C223">
        <v>4</v>
      </c>
      <c r="D223">
        <v>2</v>
      </c>
      <c r="E223">
        <v>2</v>
      </c>
      <c r="F223" t="s">
        <v>13</v>
      </c>
      <c r="G223" t="s">
        <v>14</v>
      </c>
      <c r="H223" t="s">
        <v>14</v>
      </c>
      <c r="I223" t="s">
        <v>14</v>
      </c>
      <c r="J223" t="s">
        <v>14</v>
      </c>
      <c r="K223">
        <v>0</v>
      </c>
      <c r="L223" t="s">
        <v>14</v>
      </c>
      <c r="M223" t="s">
        <v>16</v>
      </c>
    </row>
    <row r="224" spans="1:13" x14ac:dyDescent="0.3">
      <c r="A224">
        <v>4760000</v>
      </c>
      <c r="B224">
        <v>9166</v>
      </c>
      <c r="C224">
        <v>2</v>
      </c>
      <c r="D224">
        <v>1</v>
      </c>
      <c r="E224">
        <v>1</v>
      </c>
      <c r="F224" t="s">
        <v>13</v>
      </c>
      <c r="G224" t="s">
        <v>14</v>
      </c>
      <c r="H224" t="s">
        <v>13</v>
      </c>
      <c r="I224" t="s">
        <v>14</v>
      </c>
      <c r="J224" t="s">
        <v>13</v>
      </c>
      <c r="K224">
        <v>2</v>
      </c>
      <c r="L224" t="s">
        <v>14</v>
      </c>
      <c r="M224" t="s">
        <v>16</v>
      </c>
    </row>
    <row r="225" spans="1:13" x14ac:dyDescent="0.3">
      <c r="A225">
        <v>4760000</v>
      </c>
      <c r="B225">
        <v>6321</v>
      </c>
      <c r="C225">
        <v>3</v>
      </c>
      <c r="D225">
        <v>1</v>
      </c>
      <c r="E225">
        <v>2</v>
      </c>
      <c r="F225" t="s">
        <v>13</v>
      </c>
      <c r="G225" t="s">
        <v>14</v>
      </c>
      <c r="H225" t="s">
        <v>13</v>
      </c>
      <c r="I225" t="s">
        <v>14</v>
      </c>
      <c r="J225" t="s">
        <v>13</v>
      </c>
      <c r="K225">
        <v>1</v>
      </c>
      <c r="L225" t="s">
        <v>14</v>
      </c>
      <c r="M225" t="s">
        <v>15</v>
      </c>
    </row>
    <row r="226" spans="1:13" x14ac:dyDescent="0.3">
      <c r="A226">
        <v>4760000</v>
      </c>
      <c r="B226">
        <v>10240</v>
      </c>
      <c r="C226">
        <v>2</v>
      </c>
      <c r="D226">
        <v>1</v>
      </c>
      <c r="E226">
        <v>1</v>
      </c>
      <c r="F226" t="s">
        <v>13</v>
      </c>
      <c r="G226" t="s">
        <v>14</v>
      </c>
      <c r="H226" t="s">
        <v>14</v>
      </c>
      <c r="I226" t="s">
        <v>14</v>
      </c>
      <c r="J226" t="s">
        <v>13</v>
      </c>
      <c r="K226">
        <v>2</v>
      </c>
      <c r="L226" t="s">
        <v>13</v>
      </c>
      <c r="M226" t="s">
        <v>17</v>
      </c>
    </row>
    <row r="227" spans="1:13" x14ac:dyDescent="0.3">
      <c r="A227">
        <v>4753000</v>
      </c>
      <c r="B227">
        <v>6440</v>
      </c>
      <c r="C227">
        <v>2</v>
      </c>
      <c r="D227">
        <v>1</v>
      </c>
      <c r="E227">
        <v>1</v>
      </c>
      <c r="F227" t="s">
        <v>13</v>
      </c>
      <c r="G227" t="s">
        <v>14</v>
      </c>
      <c r="H227" t="s">
        <v>14</v>
      </c>
      <c r="I227" t="s">
        <v>14</v>
      </c>
      <c r="J227" t="s">
        <v>13</v>
      </c>
      <c r="K227">
        <v>3</v>
      </c>
      <c r="L227" t="s">
        <v>14</v>
      </c>
      <c r="M227" t="s">
        <v>16</v>
      </c>
    </row>
    <row r="228" spans="1:13" x14ac:dyDescent="0.3">
      <c r="A228">
        <v>4690000</v>
      </c>
      <c r="B228">
        <v>5170</v>
      </c>
      <c r="C228">
        <v>3</v>
      </c>
      <c r="D228">
        <v>1</v>
      </c>
      <c r="E228">
        <v>4</v>
      </c>
      <c r="F228" t="s">
        <v>13</v>
      </c>
      <c r="G228" t="s">
        <v>14</v>
      </c>
      <c r="H228" t="s">
        <v>14</v>
      </c>
      <c r="I228" t="s">
        <v>14</v>
      </c>
      <c r="J228" t="s">
        <v>13</v>
      </c>
      <c r="K228">
        <v>0</v>
      </c>
      <c r="L228" t="s">
        <v>14</v>
      </c>
      <c r="M228" t="s">
        <v>16</v>
      </c>
    </row>
    <row r="229" spans="1:13" x14ac:dyDescent="0.3">
      <c r="A229">
        <v>4690000</v>
      </c>
      <c r="B229">
        <v>6000</v>
      </c>
      <c r="C229">
        <v>2</v>
      </c>
      <c r="D229">
        <v>1</v>
      </c>
      <c r="E229">
        <v>1</v>
      </c>
      <c r="F229" t="s">
        <v>13</v>
      </c>
      <c r="G229" t="s">
        <v>14</v>
      </c>
      <c r="H229" t="s">
        <v>13</v>
      </c>
      <c r="I229" t="s">
        <v>14</v>
      </c>
      <c r="J229" t="s">
        <v>13</v>
      </c>
      <c r="K229">
        <v>1</v>
      </c>
      <c r="L229" t="s">
        <v>14</v>
      </c>
      <c r="M229" t="s">
        <v>15</v>
      </c>
    </row>
    <row r="230" spans="1:13" x14ac:dyDescent="0.3">
      <c r="A230">
        <v>4690000</v>
      </c>
      <c r="B230">
        <v>3630</v>
      </c>
      <c r="C230">
        <v>3</v>
      </c>
      <c r="D230">
        <v>1</v>
      </c>
      <c r="E230">
        <v>2</v>
      </c>
      <c r="F230" t="s">
        <v>13</v>
      </c>
      <c r="G230" t="s">
        <v>14</v>
      </c>
      <c r="H230" t="s">
        <v>14</v>
      </c>
      <c r="I230" t="s">
        <v>14</v>
      </c>
      <c r="J230" t="s">
        <v>14</v>
      </c>
      <c r="K230">
        <v>2</v>
      </c>
      <c r="L230" t="s">
        <v>14</v>
      </c>
      <c r="M230" t="s">
        <v>16</v>
      </c>
    </row>
    <row r="231" spans="1:13" x14ac:dyDescent="0.3">
      <c r="A231">
        <v>4690000</v>
      </c>
      <c r="B231">
        <v>9667</v>
      </c>
      <c r="C231">
        <v>4</v>
      </c>
      <c r="D231">
        <v>2</v>
      </c>
      <c r="E231">
        <v>2</v>
      </c>
      <c r="F231" t="s">
        <v>13</v>
      </c>
      <c r="G231" t="s">
        <v>13</v>
      </c>
      <c r="H231" t="s">
        <v>13</v>
      </c>
      <c r="I231" t="s">
        <v>14</v>
      </c>
      <c r="J231" t="s">
        <v>14</v>
      </c>
      <c r="K231">
        <v>1</v>
      </c>
      <c r="L231" t="s">
        <v>14</v>
      </c>
      <c r="M231" t="s">
        <v>16</v>
      </c>
    </row>
    <row r="232" spans="1:13" x14ac:dyDescent="0.3">
      <c r="A232">
        <v>4690000</v>
      </c>
      <c r="B232">
        <v>5400</v>
      </c>
      <c r="C232">
        <v>2</v>
      </c>
      <c r="D232">
        <v>1</v>
      </c>
      <c r="E232">
        <v>2</v>
      </c>
      <c r="F232" t="s">
        <v>13</v>
      </c>
      <c r="G232" t="s">
        <v>14</v>
      </c>
      <c r="H232" t="s">
        <v>14</v>
      </c>
      <c r="I232" t="s">
        <v>14</v>
      </c>
      <c r="J232" t="s">
        <v>14</v>
      </c>
      <c r="K232">
        <v>0</v>
      </c>
      <c r="L232" t="s">
        <v>13</v>
      </c>
      <c r="M232" t="s">
        <v>16</v>
      </c>
    </row>
    <row r="233" spans="1:13" x14ac:dyDescent="0.3">
      <c r="A233">
        <v>4690000</v>
      </c>
      <c r="B233">
        <v>4320</v>
      </c>
      <c r="C233">
        <v>3</v>
      </c>
      <c r="D233">
        <v>1</v>
      </c>
      <c r="E233">
        <v>1</v>
      </c>
      <c r="F233" t="s">
        <v>13</v>
      </c>
      <c r="G233" t="s">
        <v>14</v>
      </c>
      <c r="H233" t="s">
        <v>14</v>
      </c>
      <c r="I233" t="s">
        <v>14</v>
      </c>
      <c r="J233" t="s">
        <v>14</v>
      </c>
      <c r="K233">
        <v>0</v>
      </c>
      <c r="L233" t="s">
        <v>13</v>
      </c>
      <c r="M233" t="s">
        <v>16</v>
      </c>
    </row>
    <row r="234" spans="1:13" x14ac:dyDescent="0.3">
      <c r="A234">
        <v>4655000</v>
      </c>
      <c r="B234">
        <v>3745</v>
      </c>
      <c r="C234">
        <v>3</v>
      </c>
      <c r="D234">
        <v>1</v>
      </c>
      <c r="E234">
        <v>2</v>
      </c>
      <c r="F234" t="s">
        <v>13</v>
      </c>
      <c r="G234" t="s">
        <v>14</v>
      </c>
      <c r="H234" t="s">
        <v>13</v>
      </c>
      <c r="I234" t="s">
        <v>14</v>
      </c>
      <c r="J234" t="s">
        <v>14</v>
      </c>
      <c r="K234">
        <v>0</v>
      </c>
      <c r="L234" t="s">
        <v>14</v>
      </c>
      <c r="M234" t="s">
        <v>15</v>
      </c>
    </row>
    <row r="235" spans="1:13" x14ac:dyDescent="0.3">
      <c r="A235">
        <v>4620000</v>
      </c>
      <c r="B235">
        <v>4160</v>
      </c>
      <c r="C235">
        <v>3</v>
      </c>
      <c r="D235">
        <v>1</v>
      </c>
      <c r="E235">
        <v>1</v>
      </c>
      <c r="F235" t="s">
        <v>13</v>
      </c>
      <c r="G235" t="s">
        <v>13</v>
      </c>
      <c r="H235" t="s">
        <v>13</v>
      </c>
      <c r="I235" t="s">
        <v>14</v>
      </c>
      <c r="J235" t="s">
        <v>13</v>
      </c>
      <c r="K235">
        <v>0</v>
      </c>
      <c r="L235" t="s">
        <v>14</v>
      </c>
      <c r="M235" t="s">
        <v>17</v>
      </c>
    </row>
    <row r="236" spans="1:13" x14ac:dyDescent="0.3">
      <c r="A236">
        <v>4620000</v>
      </c>
      <c r="B236">
        <v>3880</v>
      </c>
      <c r="C236">
        <v>3</v>
      </c>
      <c r="D236">
        <v>2</v>
      </c>
      <c r="E236">
        <v>2</v>
      </c>
      <c r="F236" t="s">
        <v>13</v>
      </c>
      <c r="G236" t="s">
        <v>14</v>
      </c>
      <c r="H236" t="s">
        <v>13</v>
      </c>
      <c r="I236" t="s">
        <v>14</v>
      </c>
      <c r="J236" t="s">
        <v>14</v>
      </c>
      <c r="K236">
        <v>2</v>
      </c>
      <c r="L236" t="s">
        <v>14</v>
      </c>
      <c r="M236" t="s">
        <v>16</v>
      </c>
    </row>
    <row r="237" spans="1:13" x14ac:dyDescent="0.3">
      <c r="A237">
        <v>4620000</v>
      </c>
      <c r="B237">
        <v>5680</v>
      </c>
      <c r="C237">
        <v>3</v>
      </c>
      <c r="D237">
        <v>1</v>
      </c>
      <c r="E237">
        <v>2</v>
      </c>
      <c r="F237" t="s">
        <v>13</v>
      </c>
      <c r="G237" t="s">
        <v>13</v>
      </c>
      <c r="H237" t="s">
        <v>14</v>
      </c>
      <c r="I237" t="s">
        <v>14</v>
      </c>
      <c r="J237" t="s">
        <v>13</v>
      </c>
      <c r="K237">
        <v>1</v>
      </c>
      <c r="L237" t="s">
        <v>14</v>
      </c>
      <c r="M237" t="s">
        <v>16</v>
      </c>
    </row>
    <row r="238" spans="1:13" x14ac:dyDescent="0.3">
      <c r="A238">
        <v>4620000</v>
      </c>
      <c r="B238">
        <v>2870</v>
      </c>
      <c r="C238">
        <v>2</v>
      </c>
      <c r="D238">
        <v>1</v>
      </c>
      <c r="E238">
        <v>2</v>
      </c>
      <c r="F238" t="s">
        <v>13</v>
      </c>
      <c r="G238" t="s">
        <v>13</v>
      </c>
      <c r="H238" t="s">
        <v>13</v>
      </c>
      <c r="I238" t="s">
        <v>14</v>
      </c>
      <c r="J238" t="s">
        <v>14</v>
      </c>
      <c r="K238">
        <v>0</v>
      </c>
      <c r="L238" t="s">
        <v>13</v>
      </c>
      <c r="M238" t="s">
        <v>16</v>
      </c>
    </row>
    <row r="239" spans="1:13" x14ac:dyDescent="0.3">
      <c r="A239">
        <v>4620000</v>
      </c>
      <c r="B239">
        <v>5010</v>
      </c>
      <c r="C239">
        <v>3</v>
      </c>
      <c r="D239">
        <v>1</v>
      </c>
      <c r="E239">
        <v>2</v>
      </c>
      <c r="F239" t="s">
        <v>13</v>
      </c>
      <c r="G239" t="s">
        <v>14</v>
      </c>
      <c r="H239" t="s">
        <v>13</v>
      </c>
      <c r="I239" t="s">
        <v>14</v>
      </c>
      <c r="J239" t="s">
        <v>14</v>
      </c>
      <c r="K239">
        <v>0</v>
      </c>
      <c r="L239" t="s">
        <v>14</v>
      </c>
      <c r="M239" t="s">
        <v>16</v>
      </c>
    </row>
    <row r="240" spans="1:13" x14ac:dyDescent="0.3">
      <c r="A240">
        <v>4613000</v>
      </c>
      <c r="B240">
        <v>4510</v>
      </c>
      <c r="C240">
        <v>4</v>
      </c>
      <c r="D240">
        <v>2</v>
      </c>
      <c r="E240">
        <v>2</v>
      </c>
      <c r="F240" t="s">
        <v>13</v>
      </c>
      <c r="G240" t="s">
        <v>14</v>
      </c>
      <c r="H240" t="s">
        <v>13</v>
      </c>
      <c r="I240" t="s">
        <v>14</v>
      </c>
      <c r="J240" t="s">
        <v>14</v>
      </c>
      <c r="K240">
        <v>0</v>
      </c>
      <c r="L240" t="s">
        <v>14</v>
      </c>
      <c r="M240" t="s">
        <v>16</v>
      </c>
    </row>
    <row r="241" spans="1:13" x14ac:dyDescent="0.3">
      <c r="A241">
        <v>4585000</v>
      </c>
      <c r="B241">
        <v>4000</v>
      </c>
      <c r="C241">
        <v>3</v>
      </c>
      <c r="D241">
        <v>1</v>
      </c>
      <c r="E241">
        <v>2</v>
      </c>
      <c r="F241" t="s">
        <v>13</v>
      </c>
      <c r="G241" t="s">
        <v>14</v>
      </c>
      <c r="H241" t="s">
        <v>14</v>
      </c>
      <c r="I241" t="s">
        <v>14</v>
      </c>
      <c r="J241" t="s">
        <v>14</v>
      </c>
      <c r="K241">
        <v>1</v>
      </c>
      <c r="L241" t="s">
        <v>14</v>
      </c>
      <c r="M241" t="s">
        <v>15</v>
      </c>
    </row>
    <row r="242" spans="1:13" x14ac:dyDescent="0.3">
      <c r="A242">
        <v>4585000</v>
      </c>
      <c r="B242">
        <v>3840</v>
      </c>
      <c r="C242">
        <v>3</v>
      </c>
      <c r="D242">
        <v>1</v>
      </c>
      <c r="E242">
        <v>2</v>
      </c>
      <c r="F242" t="s">
        <v>13</v>
      </c>
      <c r="G242" t="s">
        <v>14</v>
      </c>
      <c r="H242" t="s">
        <v>14</v>
      </c>
      <c r="I242" t="s">
        <v>14</v>
      </c>
      <c r="J242" t="s">
        <v>14</v>
      </c>
      <c r="K242">
        <v>1</v>
      </c>
      <c r="L242" t="s">
        <v>13</v>
      </c>
      <c r="M242" t="s">
        <v>16</v>
      </c>
    </row>
    <row r="243" spans="1:13" x14ac:dyDescent="0.3">
      <c r="A243">
        <v>4550000</v>
      </c>
      <c r="B243">
        <v>3760</v>
      </c>
      <c r="C243">
        <v>3</v>
      </c>
      <c r="D243">
        <v>1</v>
      </c>
      <c r="E243">
        <v>1</v>
      </c>
      <c r="F243" t="s">
        <v>13</v>
      </c>
      <c r="G243" t="s">
        <v>14</v>
      </c>
      <c r="H243" t="s">
        <v>14</v>
      </c>
      <c r="I243" t="s">
        <v>14</v>
      </c>
      <c r="J243" t="s">
        <v>14</v>
      </c>
      <c r="K243">
        <v>2</v>
      </c>
      <c r="L243" t="s">
        <v>14</v>
      </c>
      <c r="M243" t="s">
        <v>16</v>
      </c>
    </row>
    <row r="244" spans="1:13" x14ac:dyDescent="0.3">
      <c r="A244">
        <v>4550000</v>
      </c>
      <c r="B244">
        <v>3640</v>
      </c>
      <c r="C244">
        <v>3</v>
      </c>
      <c r="D244">
        <v>1</v>
      </c>
      <c r="E244">
        <v>2</v>
      </c>
      <c r="F244" t="s">
        <v>13</v>
      </c>
      <c r="G244" t="s">
        <v>14</v>
      </c>
      <c r="H244" t="s">
        <v>14</v>
      </c>
      <c r="I244" t="s">
        <v>14</v>
      </c>
      <c r="J244" t="s">
        <v>13</v>
      </c>
      <c r="K244">
        <v>0</v>
      </c>
      <c r="L244" t="s">
        <v>14</v>
      </c>
      <c r="M244" t="s">
        <v>15</v>
      </c>
    </row>
    <row r="245" spans="1:13" x14ac:dyDescent="0.3">
      <c r="A245">
        <v>4550000</v>
      </c>
      <c r="B245">
        <v>2550</v>
      </c>
      <c r="C245">
        <v>3</v>
      </c>
      <c r="D245">
        <v>1</v>
      </c>
      <c r="E245">
        <v>2</v>
      </c>
      <c r="F245" t="s">
        <v>13</v>
      </c>
      <c r="G245" t="s">
        <v>14</v>
      </c>
      <c r="H245" t="s">
        <v>13</v>
      </c>
      <c r="I245" t="s">
        <v>14</v>
      </c>
      <c r="J245" t="s">
        <v>14</v>
      </c>
      <c r="K245">
        <v>0</v>
      </c>
      <c r="L245" t="s">
        <v>14</v>
      </c>
      <c r="M245" t="s">
        <v>15</v>
      </c>
    </row>
    <row r="246" spans="1:13" x14ac:dyDescent="0.3">
      <c r="A246">
        <v>4550000</v>
      </c>
      <c r="B246">
        <v>5320</v>
      </c>
      <c r="C246">
        <v>3</v>
      </c>
      <c r="D246">
        <v>1</v>
      </c>
      <c r="E246">
        <v>2</v>
      </c>
      <c r="F246" t="s">
        <v>13</v>
      </c>
      <c r="G246" t="s">
        <v>13</v>
      </c>
      <c r="H246" t="s">
        <v>13</v>
      </c>
      <c r="I246" t="s">
        <v>14</v>
      </c>
      <c r="J246" t="s">
        <v>14</v>
      </c>
      <c r="K246">
        <v>0</v>
      </c>
      <c r="L246" t="s">
        <v>13</v>
      </c>
      <c r="M246" t="s">
        <v>16</v>
      </c>
    </row>
    <row r="247" spans="1:13" x14ac:dyDescent="0.3">
      <c r="A247">
        <v>4550000</v>
      </c>
      <c r="B247">
        <v>5360</v>
      </c>
      <c r="C247">
        <v>3</v>
      </c>
      <c r="D247">
        <v>1</v>
      </c>
      <c r="E247">
        <v>2</v>
      </c>
      <c r="F247" t="s">
        <v>13</v>
      </c>
      <c r="G247" t="s">
        <v>14</v>
      </c>
      <c r="H247" t="s">
        <v>14</v>
      </c>
      <c r="I247" t="s">
        <v>14</v>
      </c>
      <c r="J247" t="s">
        <v>14</v>
      </c>
      <c r="K247">
        <v>2</v>
      </c>
      <c r="L247" t="s">
        <v>13</v>
      </c>
      <c r="M247" t="s">
        <v>17</v>
      </c>
    </row>
    <row r="248" spans="1:13" x14ac:dyDescent="0.3">
      <c r="A248">
        <v>4550000</v>
      </c>
      <c r="B248">
        <v>3520</v>
      </c>
      <c r="C248">
        <v>3</v>
      </c>
      <c r="D248">
        <v>1</v>
      </c>
      <c r="E248">
        <v>1</v>
      </c>
      <c r="F248" t="s">
        <v>13</v>
      </c>
      <c r="G248" t="s">
        <v>14</v>
      </c>
      <c r="H248" t="s">
        <v>14</v>
      </c>
      <c r="I248" t="s">
        <v>14</v>
      </c>
      <c r="J248" t="s">
        <v>14</v>
      </c>
      <c r="K248">
        <v>0</v>
      </c>
      <c r="L248" t="s">
        <v>13</v>
      </c>
      <c r="M248" t="s">
        <v>16</v>
      </c>
    </row>
    <row r="249" spans="1:13" x14ac:dyDescent="0.3">
      <c r="A249">
        <v>4550000</v>
      </c>
      <c r="B249">
        <v>8400</v>
      </c>
      <c r="C249">
        <v>4</v>
      </c>
      <c r="D249">
        <v>1</v>
      </c>
      <c r="E249">
        <v>4</v>
      </c>
      <c r="F249" t="s">
        <v>13</v>
      </c>
      <c r="G249" t="s">
        <v>14</v>
      </c>
      <c r="H249" t="s">
        <v>14</v>
      </c>
      <c r="I249" t="s">
        <v>14</v>
      </c>
      <c r="J249" t="s">
        <v>14</v>
      </c>
      <c r="K249">
        <v>3</v>
      </c>
      <c r="L249" t="s">
        <v>14</v>
      </c>
      <c r="M249" t="s">
        <v>17</v>
      </c>
    </row>
    <row r="250" spans="1:13" x14ac:dyDescent="0.3">
      <c r="A250">
        <v>4543000</v>
      </c>
      <c r="B250">
        <v>4100</v>
      </c>
      <c r="C250">
        <v>2</v>
      </c>
      <c r="D250">
        <v>2</v>
      </c>
      <c r="E250">
        <v>1</v>
      </c>
      <c r="F250" t="s">
        <v>13</v>
      </c>
      <c r="G250" t="s">
        <v>13</v>
      </c>
      <c r="H250" t="s">
        <v>13</v>
      </c>
      <c r="I250" t="s">
        <v>14</v>
      </c>
      <c r="J250" t="s">
        <v>14</v>
      </c>
      <c r="K250">
        <v>0</v>
      </c>
      <c r="L250" t="s">
        <v>14</v>
      </c>
      <c r="M250" t="s">
        <v>16</v>
      </c>
    </row>
    <row r="251" spans="1:13" x14ac:dyDescent="0.3">
      <c r="A251">
        <v>4543000</v>
      </c>
      <c r="B251">
        <v>4990</v>
      </c>
      <c r="C251">
        <v>4</v>
      </c>
      <c r="D251">
        <v>2</v>
      </c>
      <c r="E251">
        <v>2</v>
      </c>
      <c r="F251" t="s">
        <v>13</v>
      </c>
      <c r="G251" t="s">
        <v>13</v>
      </c>
      <c r="H251" t="s">
        <v>13</v>
      </c>
      <c r="I251" t="s">
        <v>14</v>
      </c>
      <c r="J251" t="s">
        <v>14</v>
      </c>
      <c r="K251">
        <v>0</v>
      </c>
      <c r="L251" t="s">
        <v>13</v>
      </c>
      <c r="M251" t="s">
        <v>15</v>
      </c>
    </row>
    <row r="252" spans="1:13" x14ac:dyDescent="0.3">
      <c r="A252">
        <v>4515000</v>
      </c>
      <c r="B252">
        <v>3510</v>
      </c>
      <c r="C252">
        <v>3</v>
      </c>
      <c r="D252">
        <v>1</v>
      </c>
      <c r="E252">
        <v>3</v>
      </c>
      <c r="F252" t="s">
        <v>13</v>
      </c>
      <c r="G252" t="s">
        <v>14</v>
      </c>
      <c r="H252" t="s">
        <v>14</v>
      </c>
      <c r="I252" t="s">
        <v>14</v>
      </c>
      <c r="J252" t="s">
        <v>14</v>
      </c>
      <c r="K252">
        <v>0</v>
      </c>
      <c r="L252" t="s">
        <v>14</v>
      </c>
      <c r="M252" t="s">
        <v>16</v>
      </c>
    </row>
    <row r="253" spans="1:13" x14ac:dyDescent="0.3">
      <c r="A253">
        <v>4515000</v>
      </c>
      <c r="B253">
        <v>3450</v>
      </c>
      <c r="C253">
        <v>3</v>
      </c>
      <c r="D253">
        <v>1</v>
      </c>
      <c r="E253">
        <v>2</v>
      </c>
      <c r="F253" t="s">
        <v>13</v>
      </c>
      <c r="G253" t="s">
        <v>14</v>
      </c>
      <c r="H253" t="s">
        <v>13</v>
      </c>
      <c r="I253" t="s">
        <v>14</v>
      </c>
      <c r="J253" t="s">
        <v>14</v>
      </c>
      <c r="K253">
        <v>1</v>
      </c>
      <c r="L253" t="s">
        <v>14</v>
      </c>
      <c r="M253" t="s">
        <v>16</v>
      </c>
    </row>
    <row r="254" spans="1:13" x14ac:dyDescent="0.3">
      <c r="A254">
        <v>4515000</v>
      </c>
      <c r="B254">
        <v>9860</v>
      </c>
      <c r="C254">
        <v>3</v>
      </c>
      <c r="D254">
        <v>1</v>
      </c>
      <c r="E254">
        <v>1</v>
      </c>
      <c r="F254" t="s">
        <v>13</v>
      </c>
      <c r="G254" t="s">
        <v>14</v>
      </c>
      <c r="H254" t="s">
        <v>14</v>
      </c>
      <c r="I254" t="s">
        <v>14</v>
      </c>
      <c r="J254" t="s">
        <v>14</v>
      </c>
      <c r="K254">
        <v>0</v>
      </c>
      <c r="L254" t="s">
        <v>14</v>
      </c>
      <c r="M254" t="s">
        <v>16</v>
      </c>
    </row>
    <row r="255" spans="1:13" x14ac:dyDescent="0.3">
      <c r="A255">
        <v>4515000</v>
      </c>
      <c r="B255">
        <v>3520</v>
      </c>
      <c r="C255">
        <v>2</v>
      </c>
      <c r="D255">
        <v>1</v>
      </c>
      <c r="E255">
        <v>2</v>
      </c>
      <c r="F255" t="s">
        <v>13</v>
      </c>
      <c r="G255" t="s">
        <v>14</v>
      </c>
      <c r="H255" t="s">
        <v>14</v>
      </c>
      <c r="I255" t="s">
        <v>14</v>
      </c>
      <c r="J255" t="s">
        <v>14</v>
      </c>
      <c r="K255">
        <v>0</v>
      </c>
      <c r="L255" t="s">
        <v>13</v>
      </c>
      <c r="M255" t="s">
        <v>15</v>
      </c>
    </row>
    <row r="256" spans="1:13" x14ac:dyDescent="0.3">
      <c r="A256">
        <v>4480000</v>
      </c>
      <c r="B256">
        <v>4510</v>
      </c>
      <c r="C256">
        <v>4</v>
      </c>
      <c r="D256">
        <v>1</v>
      </c>
      <c r="E256">
        <v>2</v>
      </c>
      <c r="F256" t="s">
        <v>13</v>
      </c>
      <c r="G256" t="s">
        <v>14</v>
      </c>
      <c r="H256" t="s">
        <v>14</v>
      </c>
      <c r="I256" t="s">
        <v>14</v>
      </c>
      <c r="J256" t="s">
        <v>13</v>
      </c>
      <c r="K256">
        <v>2</v>
      </c>
      <c r="L256" t="s">
        <v>14</v>
      </c>
      <c r="M256" t="s">
        <v>16</v>
      </c>
    </row>
    <row r="257" spans="1:13" x14ac:dyDescent="0.3">
      <c r="A257">
        <v>4480000</v>
      </c>
      <c r="B257">
        <v>5885</v>
      </c>
      <c r="C257">
        <v>2</v>
      </c>
      <c r="D257">
        <v>1</v>
      </c>
      <c r="E257">
        <v>1</v>
      </c>
      <c r="F257" t="s">
        <v>13</v>
      </c>
      <c r="G257" t="s">
        <v>14</v>
      </c>
      <c r="H257" t="s">
        <v>14</v>
      </c>
      <c r="I257" t="s">
        <v>14</v>
      </c>
      <c r="J257" t="s">
        <v>13</v>
      </c>
      <c r="K257">
        <v>1</v>
      </c>
      <c r="L257" t="s">
        <v>14</v>
      </c>
      <c r="M257" t="s">
        <v>17</v>
      </c>
    </row>
    <row r="258" spans="1:13" x14ac:dyDescent="0.3">
      <c r="A258">
        <v>4480000</v>
      </c>
      <c r="B258">
        <v>4000</v>
      </c>
      <c r="C258">
        <v>3</v>
      </c>
      <c r="D258">
        <v>1</v>
      </c>
      <c r="E258">
        <v>2</v>
      </c>
      <c r="F258" t="s">
        <v>13</v>
      </c>
      <c r="G258" t="s">
        <v>14</v>
      </c>
      <c r="H258" t="s">
        <v>14</v>
      </c>
      <c r="I258" t="s">
        <v>14</v>
      </c>
      <c r="J258" t="s">
        <v>14</v>
      </c>
      <c r="K258">
        <v>2</v>
      </c>
      <c r="L258" t="s">
        <v>14</v>
      </c>
      <c r="M258" t="s">
        <v>15</v>
      </c>
    </row>
    <row r="259" spans="1:13" x14ac:dyDescent="0.3">
      <c r="A259">
        <v>4480000</v>
      </c>
      <c r="B259">
        <v>8250</v>
      </c>
      <c r="C259">
        <v>3</v>
      </c>
      <c r="D259">
        <v>1</v>
      </c>
      <c r="E259">
        <v>1</v>
      </c>
      <c r="F259" t="s">
        <v>13</v>
      </c>
      <c r="G259" t="s">
        <v>14</v>
      </c>
      <c r="H259" t="s">
        <v>14</v>
      </c>
      <c r="I259" t="s">
        <v>14</v>
      </c>
      <c r="J259" t="s">
        <v>14</v>
      </c>
      <c r="K259">
        <v>0</v>
      </c>
      <c r="L259" t="s">
        <v>14</v>
      </c>
      <c r="M259" t="s">
        <v>15</v>
      </c>
    </row>
    <row r="260" spans="1:13" x14ac:dyDescent="0.3">
      <c r="A260">
        <v>4480000</v>
      </c>
      <c r="B260">
        <v>4040</v>
      </c>
      <c r="C260">
        <v>3</v>
      </c>
      <c r="D260">
        <v>1</v>
      </c>
      <c r="E260">
        <v>2</v>
      </c>
      <c r="F260" t="s">
        <v>13</v>
      </c>
      <c r="G260" t="s">
        <v>14</v>
      </c>
      <c r="H260" t="s">
        <v>14</v>
      </c>
      <c r="I260" t="s">
        <v>14</v>
      </c>
      <c r="J260" t="s">
        <v>14</v>
      </c>
      <c r="K260">
        <v>1</v>
      </c>
      <c r="L260" t="s">
        <v>14</v>
      </c>
      <c r="M260" t="s">
        <v>16</v>
      </c>
    </row>
    <row r="261" spans="1:13" x14ac:dyDescent="0.3">
      <c r="A261">
        <v>4473000</v>
      </c>
      <c r="B261">
        <v>6360</v>
      </c>
      <c r="C261">
        <v>2</v>
      </c>
      <c r="D261">
        <v>1</v>
      </c>
      <c r="E261">
        <v>1</v>
      </c>
      <c r="F261" t="s">
        <v>13</v>
      </c>
      <c r="G261" t="s">
        <v>14</v>
      </c>
      <c r="H261" t="s">
        <v>13</v>
      </c>
      <c r="I261" t="s">
        <v>14</v>
      </c>
      <c r="J261" t="s">
        <v>13</v>
      </c>
      <c r="K261">
        <v>1</v>
      </c>
      <c r="L261" t="s">
        <v>14</v>
      </c>
      <c r="M261" t="s">
        <v>15</v>
      </c>
    </row>
    <row r="262" spans="1:13" x14ac:dyDescent="0.3">
      <c r="A262">
        <v>4473000</v>
      </c>
      <c r="B262">
        <v>3162</v>
      </c>
      <c r="C262">
        <v>3</v>
      </c>
      <c r="D262">
        <v>1</v>
      </c>
      <c r="E262">
        <v>2</v>
      </c>
      <c r="F262" t="s">
        <v>13</v>
      </c>
      <c r="G262" t="s">
        <v>14</v>
      </c>
      <c r="H262" t="s">
        <v>14</v>
      </c>
      <c r="I262" t="s">
        <v>14</v>
      </c>
      <c r="J262" t="s">
        <v>13</v>
      </c>
      <c r="K262">
        <v>1</v>
      </c>
      <c r="L262" t="s">
        <v>14</v>
      </c>
      <c r="M262" t="s">
        <v>15</v>
      </c>
    </row>
    <row r="263" spans="1:13" x14ac:dyDescent="0.3">
      <c r="A263">
        <v>4473000</v>
      </c>
      <c r="B263">
        <v>3510</v>
      </c>
      <c r="C263">
        <v>3</v>
      </c>
      <c r="D263">
        <v>1</v>
      </c>
      <c r="E263">
        <v>2</v>
      </c>
      <c r="F263" t="s">
        <v>13</v>
      </c>
      <c r="G263" t="s">
        <v>14</v>
      </c>
      <c r="H263" t="s">
        <v>14</v>
      </c>
      <c r="I263" t="s">
        <v>14</v>
      </c>
      <c r="J263" t="s">
        <v>14</v>
      </c>
      <c r="K263">
        <v>0</v>
      </c>
      <c r="L263" t="s">
        <v>14</v>
      </c>
      <c r="M263" t="s">
        <v>16</v>
      </c>
    </row>
    <row r="264" spans="1:13" x14ac:dyDescent="0.3">
      <c r="A264">
        <v>4445000</v>
      </c>
      <c r="B264">
        <v>3750</v>
      </c>
      <c r="C264">
        <v>2</v>
      </c>
      <c r="D264">
        <v>1</v>
      </c>
      <c r="E264">
        <v>1</v>
      </c>
      <c r="F264" t="s">
        <v>13</v>
      </c>
      <c r="G264" t="s">
        <v>13</v>
      </c>
      <c r="H264" t="s">
        <v>13</v>
      </c>
      <c r="I264" t="s">
        <v>14</v>
      </c>
      <c r="J264" t="s">
        <v>14</v>
      </c>
      <c r="K264">
        <v>0</v>
      </c>
      <c r="L264" t="s">
        <v>14</v>
      </c>
      <c r="M264" t="s">
        <v>16</v>
      </c>
    </row>
    <row r="265" spans="1:13" x14ac:dyDescent="0.3">
      <c r="A265">
        <v>4410000</v>
      </c>
      <c r="B265">
        <v>3968</v>
      </c>
      <c r="C265">
        <v>3</v>
      </c>
      <c r="D265">
        <v>1</v>
      </c>
      <c r="E265">
        <v>2</v>
      </c>
      <c r="F265" t="s">
        <v>14</v>
      </c>
      <c r="G265" t="s">
        <v>14</v>
      </c>
      <c r="H265" t="s">
        <v>14</v>
      </c>
      <c r="I265" t="s">
        <v>14</v>
      </c>
      <c r="J265" t="s">
        <v>14</v>
      </c>
      <c r="K265">
        <v>0</v>
      </c>
      <c r="L265" t="s">
        <v>14</v>
      </c>
      <c r="M265" t="s">
        <v>16</v>
      </c>
    </row>
    <row r="266" spans="1:13" x14ac:dyDescent="0.3">
      <c r="A266">
        <v>4410000</v>
      </c>
      <c r="B266">
        <v>4900</v>
      </c>
      <c r="C266">
        <v>2</v>
      </c>
      <c r="D266">
        <v>1</v>
      </c>
      <c r="E266">
        <v>2</v>
      </c>
      <c r="F266" t="s">
        <v>13</v>
      </c>
      <c r="G266" t="s">
        <v>14</v>
      </c>
      <c r="H266" t="s">
        <v>13</v>
      </c>
      <c r="I266" t="s">
        <v>14</v>
      </c>
      <c r="J266" t="s">
        <v>14</v>
      </c>
      <c r="K266">
        <v>0</v>
      </c>
      <c r="L266" t="s">
        <v>14</v>
      </c>
      <c r="M266" t="s">
        <v>16</v>
      </c>
    </row>
    <row r="267" spans="1:13" x14ac:dyDescent="0.3">
      <c r="A267">
        <v>4403000</v>
      </c>
      <c r="B267">
        <v>2880</v>
      </c>
      <c r="C267">
        <v>3</v>
      </c>
      <c r="D267">
        <v>1</v>
      </c>
      <c r="E267">
        <v>2</v>
      </c>
      <c r="F267" t="s">
        <v>13</v>
      </c>
      <c r="G267" t="s">
        <v>14</v>
      </c>
      <c r="H267" t="s">
        <v>14</v>
      </c>
      <c r="I267" t="s">
        <v>14</v>
      </c>
      <c r="J267" t="s">
        <v>14</v>
      </c>
      <c r="K267">
        <v>0</v>
      </c>
      <c r="L267" t="s">
        <v>13</v>
      </c>
      <c r="M267" t="s">
        <v>16</v>
      </c>
    </row>
    <row r="268" spans="1:13" x14ac:dyDescent="0.3">
      <c r="A268">
        <v>4403000</v>
      </c>
      <c r="B268">
        <v>4880</v>
      </c>
      <c r="C268">
        <v>3</v>
      </c>
      <c r="D268">
        <v>1</v>
      </c>
      <c r="E268">
        <v>1</v>
      </c>
      <c r="F268" t="s">
        <v>13</v>
      </c>
      <c r="G268" t="s">
        <v>14</v>
      </c>
      <c r="H268" t="s">
        <v>14</v>
      </c>
      <c r="I268" t="s">
        <v>14</v>
      </c>
      <c r="J268" t="s">
        <v>14</v>
      </c>
      <c r="K268">
        <v>2</v>
      </c>
      <c r="L268" t="s">
        <v>13</v>
      </c>
      <c r="M268" t="s">
        <v>17</v>
      </c>
    </row>
    <row r="269" spans="1:13" x14ac:dyDescent="0.3">
      <c r="A269">
        <v>4403000</v>
      </c>
      <c r="B269">
        <v>4920</v>
      </c>
      <c r="C269">
        <v>3</v>
      </c>
      <c r="D269">
        <v>1</v>
      </c>
      <c r="E269">
        <v>2</v>
      </c>
      <c r="F269" t="s">
        <v>13</v>
      </c>
      <c r="G269" t="s">
        <v>14</v>
      </c>
      <c r="H269" t="s">
        <v>14</v>
      </c>
      <c r="I269" t="s">
        <v>14</v>
      </c>
      <c r="J269" t="s">
        <v>14</v>
      </c>
      <c r="K269">
        <v>1</v>
      </c>
      <c r="L269" t="s">
        <v>14</v>
      </c>
      <c r="M269" t="s">
        <v>16</v>
      </c>
    </row>
    <row r="270" spans="1:13" x14ac:dyDescent="0.3">
      <c r="A270">
        <v>4382000</v>
      </c>
      <c r="B270">
        <v>4950</v>
      </c>
      <c r="C270">
        <v>4</v>
      </c>
      <c r="D270">
        <v>1</v>
      </c>
      <c r="E270">
        <v>2</v>
      </c>
      <c r="F270" t="s">
        <v>13</v>
      </c>
      <c r="G270" t="s">
        <v>14</v>
      </c>
      <c r="H270" t="s">
        <v>14</v>
      </c>
      <c r="I270" t="s">
        <v>14</v>
      </c>
      <c r="J270" t="s">
        <v>13</v>
      </c>
      <c r="K270">
        <v>0</v>
      </c>
      <c r="L270" t="s">
        <v>14</v>
      </c>
      <c r="M270" t="s">
        <v>16</v>
      </c>
    </row>
    <row r="271" spans="1:13" x14ac:dyDescent="0.3">
      <c r="A271">
        <v>4375000</v>
      </c>
      <c r="B271">
        <v>3900</v>
      </c>
      <c r="C271">
        <v>3</v>
      </c>
      <c r="D271">
        <v>1</v>
      </c>
      <c r="E271">
        <v>2</v>
      </c>
      <c r="F271" t="s">
        <v>13</v>
      </c>
      <c r="G271" t="s">
        <v>14</v>
      </c>
      <c r="H271" t="s">
        <v>14</v>
      </c>
      <c r="I271" t="s">
        <v>14</v>
      </c>
      <c r="J271" t="s">
        <v>14</v>
      </c>
      <c r="K271">
        <v>0</v>
      </c>
      <c r="L271" t="s">
        <v>14</v>
      </c>
      <c r="M271" t="s">
        <v>17</v>
      </c>
    </row>
    <row r="272" spans="1:13" x14ac:dyDescent="0.3">
      <c r="A272">
        <v>4340000</v>
      </c>
      <c r="B272">
        <v>4500</v>
      </c>
      <c r="C272">
        <v>3</v>
      </c>
      <c r="D272">
        <v>2</v>
      </c>
      <c r="E272">
        <v>3</v>
      </c>
      <c r="F272" t="s">
        <v>13</v>
      </c>
      <c r="G272" t="s">
        <v>14</v>
      </c>
      <c r="H272" t="s">
        <v>14</v>
      </c>
      <c r="I272" t="s">
        <v>13</v>
      </c>
      <c r="J272" t="s">
        <v>14</v>
      </c>
      <c r="K272">
        <v>1</v>
      </c>
      <c r="L272" t="s">
        <v>14</v>
      </c>
      <c r="M272" t="s">
        <v>15</v>
      </c>
    </row>
    <row r="273" spans="1:13" x14ac:dyDescent="0.3">
      <c r="A273">
        <v>4340000</v>
      </c>
      <c r="B273">
        <v>1905</v>
      </c>
      <c r="C273">
        <v>5</v>
      </c>
      <c r="D273">
        <v>1</v>
      </c>
      <c r="E273">
        <v>2</v>
      </c>
      <c r="F273" t="s">
        <v>14</v>
      </c>
      <c r="G273" t="s">
        <v>14</v>
      </c>
      <c r="H273" t="s">
        <v>13</v>
      </c>
      <c r="I273" t="s">
        <v>14</v>
      </c>
      <c r="J273" t="s">
        <v>14</v>
      </c>
      <c r="K273">
        <v>0</v>
      </c>
      <c r="L273" t="s">
        <v>14</v>
      </c>
      <c r="M273" t="s">
        <v>16</v>
      </c>
    </row>
    <row r="274" spans="1:13" x14ac:dyDescent="0.3">
      <c r="A274">
        <v>4340000</v>
      </c>
      <c r="B274">
        <v>4075</v>
      </c>
      <c r="C274">
        <v>3</v>
      </c>
      <c r="D274">
        <v>1</v>
      </c>
      <c r="E274">
        <v>1</v>
      </c>
      <c r="F274" t="s">
        <v>13</v>
      </c>
      <c r="G274" t="s">
        <v>13</v>
      </c>
      <c r="H274" t="s">
        <v>13</v>
      </c>
      <c r="I274" t="s">
        <v>14</v>
      </c>
      <c r="J274" t="s">
        <v>14</v>
      </c>
      <c r="K274">
        <v>2</v>
      </c>
      <c r="L274" t="s">
        <v>14</v>
      </c>
      <c r="M274" t="s">
        <v>16</v>
      </c>
    </row>
    <row r="275" spans="1:13" x14ac:dyDescent="0.3">
      <c r="A275">
        <v>4340000</v>
      </c>
      <c r="B275">
        <v>3500</v>
      </c>
      <c r="C275">
        <v>4</v>
      </c>
      <c r="D275">
        <v>1</v>
      </c>
      <c r="E275">
        <v>2</v>
      </c>
      <c r="F275" t="s">
        <v>13</v>
      </c>
      <c r="G275" t="s">
        <v>14</v>
      </c>
      <c r="H275" t="s">
        <v>14</v>
      </c>
      <c r="I275" t="s">
        <v>14</v>
      </c>
      <c r="J275" t="s">
        <v>14</v>
      </c>
      <c r="K275">
        <v>2</v>
      </c>
      <c r="L275" t="s">
        <v>14</v>
      </c>
      <c r="M275" t="s">
        <v>15</v>
      </c>
    </row>
    <row r="276" spans="1:13" x14ac:dyDescent="0.3">
      <c r="A276">
        <v>4340000</v>
      </c>
      <c r="B276">
        <v>6450</v>
      </c>
      <c r="C276">
        <v>4</v>
      </c>
      <c r="D276">
        <v>1</v>
      </c>
      <c r="E276">
        <v>2</v>
      </c>
      <c r="F276" t="s">
        <v>13</v>
      </c>
      <c r="G276" t="s">
        <v>14</v>
      </c>
      <c r="H276" t="s">
        <v>14</v>
      </c>
      <c r="I276" t="s">
        <v>14</v>
      </c>
      <c r="J276" t="s">
        <v>14</v>
      </c>
      <c r="K276">
        <v>0</v>
      </c>
      <c r="L276" t="s">
        <v>14</v>
      </c>
      <c r="M276" t="s">
        <v>16</v>
      </c>
    </row>
    <row r="277" spans="1:13" x14ac:dyDescent="0.3">
      <c r="A277">
        <v>4319000</v>
      </c>
      <c r="B277">
        <v>4032</v>
      </c>
      <c r="C277">
        <v>2</v>
      </c>
      <c r="D277">
        <v>1</v>
      </c>
      <c r="E277">
        <v>1</v>
      </c>
      <c r="F277" t="s">
        <v>13</v>
      </c>
      <c r="G277" t="s">
        <v>14</v>
      </c>
      <c r="H277" t="s">
        <v>13</v>
      </c>
      <c r="I277" t="s">
        <v>14</v>
      </c>
      <c r="J277" t="s">
        <v>14</v>
      </c>
      <c r="K277">
        <v>0</v>
      </c>
      <c r="L277" t="s">
        <v>14</v>
      </c>
      <c r="M277" t="s">
        <v>15</v>
      </c>
    </row>
    <row r="278" spans="1:13" x14ac:dyDescent="0.3">
      <c r="A278">
        <v>4305000</v>
      </c>
      <c r="B278">
        <v>4400</v>
      </c>
      <c r="C278">
        <v>2</v>
      </c>
      <c r="D278">
        <v>1</v>
      </c>
      <c r="E278">
        <v>1</v>
      </c>
      <c r="F278" t="s">
        <v>13</v>
      </c>
      <c r="G278" t="s">
        <v>14</v>
      </c>
      <c r="H278" t="s">
        <v>14</v>
      </c>
      <c r="I278" t="s">
        <v>14</v>
      </c>
      <c r="J278" t="s">
        <v>14</v>
      </c>
      <c r="K278">
        <v>1</v>
      </c>
      <c r="L278" t="s">
        <v>14</v>
      </c>
      <c r="M278" t="s">
        <v>16</v>
      </c>
    </row>
    <row r="279" spans="1:13" x14ac:dyDescent="0.3">
      <c r="A279">
        <v>4305000</v>
      </c>
      <c r="B279">
        <v>10360</v>
      </c>
      <c r="C279">
        <v>2</v>
      </c>
      <c r="D279">
        <v>1</v>
      </c>
      <c r="E279">
        <v>1</v>
      </c>
      <c r="F279" t="s">
        <v>13</v>
      </c>
      <c r="G279" t="s">
        <v>14</v>
      </c>
      <c r="H279" t="s">
        <v>14</v>
      </c>
      <c r="I279" t="s">
        <v>14</v>
      </c>
      <c r="J279" t="s">
        <v>14</v>
      </c>
      <c r="K279">
        <v>1</v>
      </c>
      <c r="L279" t="s">
        <v>13</v>
      </c>
      <c r="M279" t="s">
        <v>16</v>
      </c>
    </row>
    <row r="280" spans="1:13" x14ac:dyDescent="0.3">
      <c r="A280">
        <v>4277000</v>
      </c>
      <c r="B280">
        <v>3400</v>
      </c>
      <c r="C280">
        <v>3</v>
      </c>
      <c r="D280">
        <v>1</v>
      </c>
      <c r="E280">
        <v>2</v>
      </c>
      <c r="F280" t="s">
        <v>13</v>
      </c>
      <c r="G280" t="s">
        <v>14</v>
      </c>
      <c r="H280" t="s">
        <v>13</v>
      </c>
      <c r="I280" t="s">
        <v>14</v>
      </c>
      <c r="J280" t="s">
        <v>14</v>
      </c>
      <c r="K280">
        <v>2</v>
      </c>
      <c r="L280" t="s">
        <v>13</v>
      </c>
      <c r="M280" t="s">
        <v>16</v>
      </c>
    </row>
    <row r="281" spans="1:13" x14ac:dyDescent="0.3">
      <c r="A281">
        <v>4270000</v>
      </c>
      <c r="B281">
        <v>6360</v>
      </c>
      <c r="C281">
        <v>2</v>
      </c>
      <c r="D281">
        <v>1</v>
      </c>
      <c r="E281">
        <v>1</v>
      </c>
      <c r="F281" t="s">
        <v>13</v>
      </c>
      <c r="G281" t="s">
        <v>14</v>
      </c>
      <c r="H281" t="s">
        <v>14</v>
      </c>
      <c r="I281" t="s">
        <v>14</v>
      </c>
      <c r="J281" t="s">
        <v>14</v>
      </c>
      <c r="K281">
        <v>0</v>
      </c>
      <c r="L281" t="s">
        <v>14</v>
      </c>
      <c r="M281" t="s">
        <v>15</v>
      </c>
    </row>
    <row r="282" spans="1:13" x14ac:dyDescent="0.3">
      <c r="A282">
        <v>4270000</v>
      </c>
      <c r="B282">
        <v>6360</v>
      </c>
      <c r="C282">
        <v>2</v>
      </c>
      <c r="D282">
        <v>1</v>
      </c>
      <c r="E282">
        <v>2</v>
      </c>
      <c r="F282" t="s">
        <v>13</v>
      </c>
      <c r="G282" t="s">
        <v>14</v>
      </c>
      <c r="H282" t="s">
        <v>14</v>
      </c>
      <c r="I282" t="s">
        <v>14</v>
      </c>
      <c r="J282" t="s">
        <v>14</v>
      </c>
      <c r="K282">
        <v>0</v>
      </c>
      <c r="L282" t="s">
        <v>14</v>
      </c>
      <c r="M282" t="s">
        <v>17</v>
      </c>
    </row>
    <row r="283" spans="1:13" x14ac:dyDescent="0.3">
      <c r="A283">
        <v>4270000</v>
      </c>
      <c r="B283">
        <v>4500</v>
      </c>
      <c r="C283">
        <v>2</v>
      </c>
      <c r="D283">
        <v>1</v>
      </c>
      <c r="E283">
        <v>1</v>
      </c>
      <c r="F283" t="s">
        <v>13</v>
      </c>
      <c r="G283" t="s">
        <v>14</v>
      </c>
      <c r="H283" t="s">
        <v>14</v>
      </c>
      <c r="I283" t="s">
        <v>14</v>
      </c>
      <c r="J283" t="s">
        <v>13</v>
      </c>
      <c r="K283">
        <v>2</v>
      </c>
      <c r="L283" t="s">
        <v>14</v>
      </c>
      <c r="M283" t="s">
        <v>15</v>
      </c>
    </row>
    <row r="284" spans="1:13" x14ac:dyDescent="0.3">
      <c r="A284">
        <v>4270000</v>
      </c>
      <c r="B284">
        <v>2175</v>
      </c>
      <c r="C284">
        <v>3</v>
      </c>
      <c r="D284">
        <v>1</v>
      </c>
      <c r="E284">
        <v>2</v>
      </c>
      <c r="F284" t="s">
        <v>14</v>
      </c>
      <c r="G284" t="s">
        <v>13</v>
      </c>
      <c r="H284" t="s">
        <v>13</v>
      </c>
      <c r="I284" t="s">
        <v>14</v>
      </c>
      <c r="J284" t="s">
        <v>13</v>
      </c>
      <c r="K284">
        <v>0</v>
      </c>
      <c r="L284" t="s">
        <v>14</v>
      </c>
      <c r="M284" t="s">
        <v>17</v>
      </c>
    </row>
    <row r="285" spans="1:13" x14ac:dyDescent="0.3">
      <c r="A285">
        <v>4270000</v>
      </c>
      <c r="B285">
        <v>4360</v>
      </c>
      <c r="C285">
        <v>4</v>
      </c>
      <c r="D285">
        <v>1</v>
      </c>
      <c r="E285">
        <v>2</v>
      </c>
      <c r="F285" t="s">
        <v>13</v>
      </c>
      <c r="G285" t="s">
        <v>14</v>
      </c>
      <c r="H285" t="s">
        <v>14</v>
      </c>
      <c r="I285" t="s">
        <v>14</v>
      </c>
      <c r="J285" t="s">
        <v>14</v>
      </c>
      <c r="K285">
        <v>0</v>
      </c>
      <c r="L285" t="s">
        <v>14</v>
      </c>
      <c r="M285" t="s">
        <v>15</v>
      </c>
    </row>
    <row r="286" spans="1:13" x14ac:dyDescent="0.3">
      <c r="A286">
        <v>4270000</v>
      </c>
      <c r="B286">
        <v>7770</v>
      </c>
      <c r="C286">
        <v>2</v>
      </c>
      <c r="D286">
        <v>1</v>
      </c>
      <c r="E286">
        <v>1</v>
      </c>
      <c r="F286" t="s">
        <v>13</v>
      </c>
      <c r="G286" t="s">
        <v>14</v>
      </c>
      <c r="H286" t="s">
        <v>14</v>
      </c>
      <c r="I286" t="s">
        <v>14</v>
      </c>
      <c r="J286" t="s">
        <v>14</v>
      </c>
      <c r="K286">
        <v>1</v>
      </c>
      <c r="L286" t="s">
        <v>14</v>
      </c>
      <c r="M286" t="s">
        <v>15</v>
      </c>
    </row>
    <row r="287" spans="1:13" x14ac:dyDescent="0.3">
      <c r="A287">
        <v>4235000</v>
      </c>
      <c r="B287">
        <v>6650</v>
      </c>
      <c r="C287">
        <v>3</v>
      </c>
      <c r="D287">
        <v>1</v>
      </c>
      <c r="E287">
        <v>2</v>
      </c>
      <c r="F287" t="s">
        <v>13</v>
      </c>
      <c r="G287" t="s">
        <v>13</v>
      </c>
      <c r="H287" t="s">
        <v>14</v>
      </c>
      <c r="I287" t="s">
        <v>14</v>
      </c>
      <c r="J287" t="s">
        <v>14</v>
      </c>
      <c r="K287">
        <v>0</v>
      </c>
      <c r="L287" t="s">
        <v>14</v>
      </c>
      <c r="M287" t="s">
        <v>16</v>
      </c>
    </row>
    <row r="288" spans="1:13" x14ac:dyDescent="0.3">
      <c r="A288">
        <v>4235000</v>
      </c>
      <c r="B288">
        <v>2787</v>
      </c>
      <c r="C288">
        <v>3</v>
      </c>
      <c r="D288">
        <v>1</v>
      </c>
      <c r="E288">
        <v>1</v>
      </c>
      <c r="F288" t="s">
        <v>13</v>
      </c>
      <c r="G288" t="s">
        <v>14</v>
      </c>
      <c r="H288" t="s">
        <v>13</v>
      </c>
      <c r="I288" t="s">
        <v>14</v>
      </c>
      <c r="J288" t="s">
        <v>14</v>
      </c>
      <c r="K288">
        <v>0</v>
      </c>
      <c r="L288" t="s">
        <v>13</v>
      </c>
      <c r="M288" t="s">
        <v>15</v>
      </c>
    </row>
    <row r="289" spans="1:13" x14ac:dyDescent="0.3">
      <c r="A289">
        <v>4200000</v>
      </c>
      <c r="B289">
        <v>5500</v>
      </c>
      <c r="C289">
        <v>3</v>
      </c>
      <c r="D289">
        <v>1</v>
      </c>
      <c r="E289">
        <v>2</v>
      </c>
      <c r="F289" t="s">
        <v>13</v>
      </c>
      <c r="G289" t="s">
        <v>14</v>
      </c>
      <c r="H289" t="s">
        <v>14</v>
      </c>
      <c r="I289" t="s">
        <v>14</v>
      </c>
      <c r="J289" t="s">
        <v>13</v>
      </c>
      <c r="K289">
        <v>0</v>
      </c>
      <c r="L289" t="s">
        <v>14</v>
      </c>
      <c r="M289" t="s">
        <v>17</v>
      </c>
    </row>
    <row r="290" spans="1:13" x14ac:dyDescent="0.3">
      <c r="A290">
        <v>4200000</v>
      </c>
      <c r="B290">
        <v>5040</v>
      </c>
      <c r="C290">
        <v>3</v>
      </c>
      <c r="D290">
        <v>1</v>
      </c>
      <c r="E290">
        <v>2</v>
      </c>
      <c r="F290" t="s">
        <v>13</v>
      </c>
      <c r="G290" t="s">
        <v>14</v>
      </c>
      <c r="H290" t="s">
        <v>13</v>
      </c>
      <c r="I290" t="s">
        <v>14</v>
      </c>
      <c r="J290" t="s">
        <v>13</v>
      </c>
      <c r="K290">
        <v>0</v>
      </c>
      <c r="L290" t="s">
        <v>14</v>
      </c>
      <c r="M290" t="s">
        <v>17</v>
      </c>
    </row>
    <row r="291" spans="1:13" x14ac:dyDescent="0.3">
      <c r="A291">
        <v>4200000</v>
      </c>
      <c r="B291">
        <v>5850</v>
      </c>
      <c r="C291">
        <v>2</v>
      </c>
      <c r="D291">
        <v>1</v>
      </c>
      <c r="E291">
        <v>1</v>
      </c>
      <c r="F291" t="s">
        <v>13</v>
      </c>
      <c r="G291" t="s">
        <v>13</v>
      </c>
      <c r="H291" t="s">
        <v>13</v>
      </c>
      <c r="I291" t="s">
        <v>14</v>
      </c>
      <c r="J291" t="s">
        <v>14</v>
      </c>
      <c r="K291">
        <v>2</v>
      </c>
      <c r="L291" t="s">
        <v>14</v>
      </c>
      <c r="M291" t="s">
        <v>16</v>
      </c>
    </row>
    <row r="292" spans="1:13" x14ac:dyDescent="0.3">
      <c r="A292">
        <v>4200000</v>
      </c>
      <c r="B292">
        <v>2610</v>
      </c>
      <c r="C292">
        <v>4</v>
      </c>
      <c r="D292">
        <v>3</v>
      </c>
      <c r="E292">
        <v>2</v>
      </c>
      <c r="F292" t="s">
        <v>14</v>
      </c>
      <c r="G292" t="s">
        <v>14</v>
      </c>
      <c r="H292" t="s">
        <v>14</v>
      </c>
      <c r="I292" t="s">
        <v>14</v>
      </c>
      <c r="J292" t="s">
        <v>14</v>
      </c>
      <c r="K292">
        <v>0</v>
      </c>
      <c r="L292" t="s">
        <v>14</v>
      </c>
      <c r="M292" t="s">
        <v>16</v>
      </c>
    </row>
    <row r="293" spans="1:13" x14ac:dyDescent="0.3">
      <c r="A293">
        <v>4200000</v>
      </c>
      <c r="B293">
        <v>2953</v>
      </c>
      <c r="C293">
        <v>3</v>
      </c>
      <c r="D293">
        <v>1</v>
      </c>
      <c r="E293">
        <v>2</v>
      </c>
      <c r="F293" t="s">
        <v>13</v>
      </c>
      <c r="G293" t="s">
        <v>14</v>
      </c>
      <c r="H293" t="s">
        <v>13</v>
      </c>
      <c r="I293" t="s">
        <v>14</v>
      </c>
      <c r="J293" t="s">
        <v>13</v>
      </c>
      <c r="K293">
        <v>0</v>
      </c>
      <c r="L293" t="s">
        <v>14</v>
      </c>
      <c r="M293" t="s">
        <v>17</v>
      </c>
    </row>
    <row r="294" spans="1:13" x14ac:dyDescent="0.3">
      <c r="A294">
        <v>4200000</v>
      </c>
      <c r="B294">
        <v>2747</v>
      </c>
      <c r="C294">
        <v>4</v>
      </c>
      <c r="D294">
        <v>2</v>
      </c>
      <c r="E294">
        <v>2</v>
      </c>
      <c r="F294" t="s">
        <v>14</v>
      </c>
      <c r="G294" t="s">
        <v>14</v>
      </c>
      <c r="H294" t="s">
        <v>14</v>
      </c>
      <c r="I294" t="s">
        <v>14</v>
      </c>
      <c r="J294" t="s">
        <v>14</v>
      </c>
      <c r="K294">
        <v>0</v>
      </c>
      <c r="L294" t="s">
        <v>14</v>
      </c>
      <c r="M294" t="s">
        <v>16</v>
      </c>
    </row>
    <row r="295" spans="1:13" x14ac:dyDescent="0.3">
      <c r="A295">
        <v>4200000</v>
      </c>
      <c r="B295">
        <v>4410</v>
      </c>
      <c r="C295">
        <v>2</v>
      </c>
      <c r="D295">
        <v>1</v>
      </c>
      <c r="E295">
        <v>1</v>
      </c>
      <c r="F295" t="s">
        <v>14</v>
      </c>
      <c r="G295" t="s">
        <v>14</v>
      </c>
      <c r="H295" t="s">
        <v>14</v>
      </c>
      <c r="I295" t="s">
        <v>14</v>
      </c>
      <c r="J295" t="s">
        <v>14</v>
      </c>
      <c r="K295">
        <v>1</v>
      </c>
      <c r="L295" t="s">
        <v>14</v>
      </c>
      <c r="M295" t="s">
        <v>17</v>
      </c>
    </row>
    <row r="296" spans="1:13" x14ac:dyDescent="0.3">
      <c r="A296">
        <v>4200000</v>
      </c>
      <c r="B296">
        <v>4000</v>
      </c>
      <c r="C296">
        <v>4</v>
      </c>
      <c r="D296">
        <v>2</v>
      </c>
      <c r="E296">
        <v>2</v>
      </c>
      <c r="F296" t="s">
        <v>14</v>
      </c>
      <c r="G296" t="s">
        <v>14</v>
      </c>
      <c r="H296" t="s">
        <v>14</v>
      </c>
      <c r="I296" t="s">
        <v>14</v>
      </c>
      <c r="J296" t="s">
        <v>14</v>
      </c>
      <c r="K296">
        <v>0</v>
      </c>
      <c r="L296" t="s">
        <v>14</v>
      </c>
      <c r="M296" t="s">
        <v>16</v>
      </c>
    </row>
    <row r="297" spans="1:13" x14ac:dyDescent="0.3">
      <c r="A297">
        <v>4200000</v>
      </c>
      <c r="B297">
        <v>2325</v>
      </c>
      <c r="C297">
        <v>3</v>
      </c>
      <c r="D297">
        <v>1</v>
      </c>
      <c r="E297">
        <v>2</v>
      </c>
      <c r="F297" t="s">
        <v>14</v>
      </c>
      <c r="G297" t="s">
        <v>14</v>
      </c>
      <c r="H297" t="s">
        <v>14</v>
      </c>
      <c r="I297" t="s">
        <v>14</v>
      </c>
      <c r="J297" t="s">
        <v>14</v>
      </c>
      <c r="K297">
        <v>0</v>
      </c>
      <c r="L297" t="s">
        <v>14</v>
      </c>
      <c r="M297" t="s">
        <v>16</v>
      </c>
    </row>
    <row r="298" spans="1:13" x14ac:dyDescent="0.3">
      <c r="A298">
        <v>4200000</v>
      </c>
      <c r="B298">
        <v>4600</v>
      </c>
      <c r="C298">
        <v>3</v>
      </c>
      <c r="D298">
        <v>2</v>
      </c>
      <c r="E298">
        <v>2</v>
      </c>
      <c r="F298" t="s">
        <v>13</v>
      </c>
      <c r="G298" t="s">
        <v>14</v>
      </c>
      <c r="H298" t="s">
        <v>14</v>
      </c>
      <c r="I298" t="s">
        <v>14</v>
      </c>
      <c r="J298" t="s">
        <v>13</v>
      </c>
      <c r="K298">
        <v>1</v>
      </c>
      <c r="L298" t="s">
        <v>14</v>
      </c>
      <c r="M298" t="s">
        <v>16</v>
      </c>
    </row>
    <row r="299" spans="1:13" x14ac:dyDescent="0.3">
      <c r="A299">
        <v>4200000</v>
      </c>
      <c r="B299">
        <v>3640</v>
      </c>
      <c r="C299">
        <v>3</v>
      </c>
      <c r="D299">
        <v>2</v>
      </c>
      <c r="E299">
        <v>2</v>
      </c>
      <c r="F299" t="s">
        <v>13</v>
      </c>
      <c r="G299" t="s">
        <v>14</v>
      </c>
      <c r="H299" t="s">
        <v>13</v>
      </c>
      <c r="I299" t="s">
        <v>14</v>
      </c>
      <c r="J299" t="s">
        <v>14</v>
      </c>
      <c r="K299">
        <v>0</v>
      </c>
      <c r="L299" t="s">
        <v>14</v>
      </c>
      <c r="M299" t="s">
        <v>17</v>
      </c>
    </row>
    <row r="300" spans="1:13" x14ac:dyDescent="0.3">
      <c r="A300">
        <v>4200000</v>
      </c>
      <c r="B300">
        <v>5800</v>
      </c>
      <c r="C300">
        <v>3</v>
      </c>
      <c r="D300">
        <v>1</v>
      </c>
      <c r="E300">
        <v>1</v>
      </c>
      <c r="F300" t="s">
        <v>13</v>
      </c>
      <c r="G300" t="s">
        <v>14</v>
      </c>
      <c r="H300" t="s">
        <v>14</v>
      </c>
      <c r="I300" t="s">
        <v>13</v>
      </c>
      <c r="J300" t="s">
        <v>14</v>
      </c>
      <c r="K300">
        <v>2</v>
      </c>
      <c r="L300" t="s">
        <v>14</v>
      </c>
      <c r="M300" t="s">
        <v>16</v>
      </c>
    </row>
    <row r="301" spans="1:13" x14ac:dyDescent="0.3">
      <c r="A301">
        <v>4200000</v>
      </c>
      <c r="B301">
        <v>7000</v>
      </c>
      <c r="C301">
        <v>3</v>
      </c>
      <c r="D301">
        <v>1</v>
      </c>
      <c r="E301">
        <v>1</v>
      </c>
      <c r="F301" t="s">
        <v>13</v>
      </c>
      <c r="G301" t="s">
        <v>14</v>
      </c>
      <c r="H301" t="s">
        <v>14</v>
      </c>
      <c r="I301" t="s">
        <v>14</v>
      </c>
      <c r="J301" t="s">
        <v>14</v>
      </c>
      <c r="K301">
        <v>3</v>
      </c>
      <c r="L301" t="s">
        <v>14</v>
      </c>
      <c r="M301" t="s">
        <v>15</v>
      </c>
    </row>
    <row r="302" spans="1:13" x14ac:dyDescent="0.3">
      <c r="A302">
        <v>4200000</v>
      </c>
      <c r="B302">
        <v>4079</v>
      </c>
      <c r="C302">
        <v>3</v>
      </c>
      <c r="D302">
        <v>1</v>
      </c>
      <c r="E302">
        <v>3</v>
      </c>
      <c r="F302" t="s">
        <v>13</v>
      </c>
      <c r="G302" t="s">
        <v>14</v>
      </c>
      <c r="H302" t="s">
        <v>14</v>
      </c>
      <c r="I302" t="s">
        <v>14</v>
      </c>
      <c r="J302" t="s">
        <v>14</v>
      </c>
      <c r="K302">
        <v>0</v>
      </c>
      <c r="L302" t="s">
        <v>14</v>
      </c>
      <c r="M302" t="s">
        <v>16</v>
      </c>
    </row>
    <row r="303" spans="1:13" x14ac:dyDescent="0.3">
      <c r="A303">
        <v>4200000</v>
      </c>
      <c r="B303">
        <v>3520</v>
      </c>
      <c r="C303">
        <v>3</v>
      </c>
      <c r="D303">
        <v>1</v>
      </c>
      <c r="E303">
        <v>2</v>
      </c>
      <c r="F303" t="s">
        <v>13</v>
      </c>
      <c r="G303" t="s">
        <v>14</v>
      </c>
      <c r="H303" t="s">
        <v>14</v>
      </c>
      <c r="I303" t="s">
        <v>14</v>
      </c>
      <c r="J303" t="s">
        <v>14</v>
      </c>
      <c r="K303">
        <v>0</v>
      </c>
      <c r="L303" t="s">
        <v>13</v>
      </c>
      <c r="M303" t="s">
        <v>16</v>
      </c>
    </row>
    <row r="304" spans="1:13" x14ac:dyDescent="0.3">
      <c r="A304">
        <v>4200000</v>
      </c>
      <c r="B304">
        <v>2145</v>
      </c>
      <c r="C304">
        <v>3</v>
      </c>
      <c r="D304">
        <v>1</v>
      </c>
      <c r="E304">
        <v>3</v>
      </c>
      <c r="F304" t="s">
        <v>13</v>
      </c>
      <c r="G304" t="s">
        <v>14</v>
      </c>
      <c r="H304" t="s">
        <v>14</v>
      </c>
      <c r="I304" t="s">
        <v>14</v>
      </c>
      <c r="J304" t="s">
        <v>14</v>
      </c>
      <c r="K304">
        <v>1</v>
      </c>
      <c r="L304" t="s">
        <v>13</v>
      </c>
      <c r="M304" t="s">
        <v>17</v>
      </c>
    </row>
    <row r="305" spans="1:13" x14ac:dyDescent="0.3">
      <c r="A305">
        <v>4200000</v>
      </c>
      <c r="B305">
        <v>4500</v>
      </c>
      <c r="C305">
        <v>3</v>
      </c>
      <c r="D305">
        <v>1</v>
      </c>
      <c r="E305">
        <v>1</v>
      </c>
      <c r="F305" t="s">
        <v>13</v>
      </c>
      <c r="G305" t="s">
        <v>14</v>
      </c>
      <c r="H305" t="s">
        <v>13</v>
      </c>
      <c r="I305" t="s">
        <v>14</v>
      </c>
      <c r="J305" t="s">
        <v>14</v>
      </c>
      <c r="K305">
        <v>0</v>
      </c>
      <c r="L305" t="s">
        <v>14</v>
      </c>
      <c r="M305" t="s">
        <v>15</v>
      </c>
    </row>
    <row r="306" spans="1:13" x14ac:dyDescent="0.3">
      <c r="A306">
        <v>4193000</v>
      </c>
      <c r="B306">
        <v>8250</v>
      </c>
      <c r="C306">
        <v>3</v>
      </c>
      <c r="D306">
        <v>1</v>
      </c>
      <c r="E306">
        <v>1</v>
      </c>
      <c r="F306" t="s">
        <v>13</v>
      </c>
      <c r="G306" t="s">
        <v>14</v>
      </c>
      <c r="H306" t="s">
        <v>13</v>
      </c>
      <c r="I306" t="s">
        <v>14</v>
      </c>
      <c r="J306" t="s">
        <v>14</v>
      </c>
      <c r="K306">
        <v>3</v>
      </c>
      <c r="L306" t="s">
        <v>14</v>
      </c>
      <c r="M306" t="s">
        <v>16</v>
      </c>
    </row>
    <row r="307" spans="1:13" x14ac:dyDescent="0.3">
      <c r="A307">
        <v>4193000</v>
      </c>
      <c r="B307">
        <v>3450</v>
      </c>
      <c r="C307">
        <v>3</v>
      </c>
      <c r="D307">
        <v>1</v>
      </c>
      <c r="E307">
        <v>2</v>
      </c>
      <c r="F307" t="s">
        <v>13</v>
      </c>
      <c r="G307" t="s">
        <v>14</v>
      </c>
      <c r="H307" t="s">
        <v>14</v>
      </c>
      <c r="I307" t="s">
        <v>14</v>
      </c>
      <c r="J307" t="s">
        <v>14</v>
      </c>
      <c r="K307">
        <v>1</v>
      </c>
      <c r="L307" t="s">
        <v>14</v>
      </c>
      <c r="M307" t="s">
        <v>16</v>
      </c>
    </row>
    <row r="308" spans="1:13" x14ac:dyDescent="0.3">
      <c r="A308">
        <v>4165000</v>
      </c>
      <c r="B308">
        <v>4840</v>
      </c>
      <c r="C308">
        <v>3</v>
      </c>
      <c r="D308">
        <v>1</v>
      </c>
      <c r="E308">
        <v>2</v>
      </c>
      <c r="F308" t="s">
        <v>13</v>
      </c>
      <c r="G308" t="s">
        <v>14</v>
      </c>
      <c r="H308" t="s">
        <v>14</v>
      </c>
      <c r="I308" t="s">
        <v>14</v>
      </c>
      <c r="J308" t="s">
        <v>14</v>
      </c>
      <c r="K308">
        <v>1</v>
      </c>
      <c r="L308" t="s">
        <v>14</v>
      </c>
      <c r="M308" t="s">
        <v>16</v>
      </c>
    </row>
    <row r="309" spans="1:13" x14ac:dyDescent="0.3">
      <c r="A309">
        <v>4165000</v>
      </c>
      <c r="B309">
        <v>4080</v>
      </c>
      <c r="C309">
        <v>3</v>
      </c>
      <c r="D309">
        <v>1</v>
      </c>
      <c r="E309">
        <v>2</v>
      </c>
      <c r="F309" t="s">
        <v>13</v>
      </c>
      <c r="G309" t="s">
        <v>14</v>
      </c>
      <c r="H309" t="s">
        <v>14</v>
      </c>
      <c r="I309" t="s">
        <v>14</v>
      </c>
      <c r="J309" t="s">
        <v>14</v>
      </c>
      <c r="K309">
        <v>2</v>
      </c>
      <c r="L309" t="s">
        <v>14</v>
      </c>
      <c r="M309" t="s">
        <v>16</v>
      </c>
    </row>
    <row r="310" spans="1:13" x14ac:dyDescent="0.3">
      <c r="A310">
        <v>4165000</v>
      </c>
      <c r="B310">
        <v>4046</v>
      </c>
      <c r="C310">
        <v>3</v>
      </c>
      <c r="D310">
        <v>1</v>
      </c>
      <c r="E310">
        <v>2</v>
      </c>
      <c r="F310" t="s">
        <v>13</v>
      </c>
      <c r="G310" t="s">
        <v>14</v>
      </c>
      <c r="H310" t="s">
        <v>13</v>
      </c>
      <c r="I310" t="s">
        <v>14</v>
      </c>
      <c r="J310" t="s">
        <v>14</v>
      </c>
      <c r="K310">
        <v>1</v>
      </c>
      <c r="L310" t="s">
        <v>14</v>
      </c>
      <c r="M310" t="s">
        <v>16</v>
      </c>
    </row>
    <row r="311" spans="1:13" x14ac:dyDescent="0.3">
      <c r="A311">
        <v>4130000</v>
      </c>
      <c r="B311">
        <v>4632</v>
      </c>
      <c r="C311">
        <v>4</v>
      </c>
      <c r="D311">
        <v>1</v>
      </c>
      <c r="E311">
        <v>2</v>
      </c>
      <c r="F311" t="s">
        <v>13</v>
      </c>
      <c r="G311" t="s">
        <v>14</v>
      </c>
      <c r="H311" t="s">
        <v>14</v>
      </c>
      <c r="I311" t="s">
        <v>14</v>
      </c>
      <c r="J311" t="s">
        <v>13</v>
      </c>
      <c r="K311">
        <v>0</v>
      </c>
      <c r="L311" t="s">
        <v>14</v>
      </c>
      <c r="M311" t="s">
        <v>16</v>
      </c>
    </row>
    <row r="312" spans="1:13" x14ac:dyDescent="0.3">
      <c r="A312">
        <v>4130000</v>
      </c>
      <c r="B312">
        <v>5985</v>
      </c>
      <c r="C312">
        <v>3</v>
      </c>
      <c r="D312">
        <v>1</v>
      </c>
      <c r="E312">
        <v>1</v>
      </c>
      <c r="F312" t="s">
        <v>13</v>
      </c>
      <c r="G312" t="s">
        <v>14</v>
      </c>
      <c r="H312" t="s">
        <v>13</v>
      </c>
      <c r="I312" t="s">
        <v>14</v>
      </c>
      <c r="J312" t="s">
        <v>14</v>
      </c>
      <c r="K312">
        <v>0</v>
      </c>
      <c r="L312" t="s">
        <v>14</v>
      </c>
      <c r="M312" t="s">
        <v>16</v>
      </c>
    </row>
    <row r="313" spans="1:13" x14ac:dyDescent="0.3">
      <c r="A313">
        <v>4123000</v>
      </c>
      <c r="B313">
        <v>6060</v>
      </c>
      <c r="C313">
        <v>2</v>
      </c>
      <c r="D313">
        <v>1</v>
      </c>
      <c r="E313">
        <v>1</v>
      </c>
      <c r="F313" t="s">
        <v>13</v>
      </c>
      <c r="G313" t="s">
        <v>14</v>
      </c>
      <c r="H313" t="s">
        <v>13</v>
      </c>
      <c r="I313" t="s">
        <v>14</v>
      </c>
      <c r="J313" t="s">
        <v>14</v>
      </c>
      <c r="K313">
        <v>1</v>
      </c>
      <c r="L313" t="s">
        <v>14</v>
      </c>
      <c r="M313" t="s">
        <v>16</v>
      </c>
    </row>
    <row r="314" spans="1:13" x14ac:dyDescent="0.3">
      <c r="A314">
        <v>4098500</v>
      </c>
      <c r="B314">
        <v>3600</v>
      </c>
      <c r="C314">
        <v>3</v>
      </c>
      <c r="D314">
        <v>1</v>
      </c>
      <c r="E314">
        <v>1</v>
      </c>
      <c r="F314" t="s">
        <v>13</v>
      </c>
      <c r="G314" t="s">
        <v>14</v>
      </c>
      <c r="H314" t="s">
        <v>13</v>
      </c>
      <c r="I314" t="s">
        <v>14</v>
      </c>
      <c r="J314" t="s">
        <v>13</v>
      </c>
      <c r="K314">
        <v>0</v>
      </c>
      <c r="L314" t="s">
        <v>13</v>
      </c>
      <c r="M314" t="s">
        <v>15</v>
      </c>
    </row>
    <row r="315" spans="1:13" x14ac:dyDescent="0.3">
      <c r="A315">
        <v>4095000</v>
      </c>
      <c r="B315">
        <v>3680</v>
      </c>
      <c r="C315">
        <v>3</v>
      </c>
      <c r="D315">
        <v>2</v>
      </c>
      <c r="E315">
        <v>2</v>
      </c>
      <c r="F315" t="s">
        <v>13</v>
      </c>
      <c r="G315" t="s">
        <v>14</v>
      </c>
      <c r="H315" t="s">
        <v>14</v>
      </c>
      <c r="I315" t="s">
        <v>14</v>
      </c>
      <c r="J315" t="s">
        <v>14</v>
      </c>
      <c r="K315">
        <v>0</v>
      </c>
      <c r="L315" t="s">
        <v>14</v>
      </c>
      <c r="M315" t="s">
        <v>16</v>
      </c>
    </row>
    <row r="316" spans="1:13" x14ac:dyDescent="0.3">
      <c r="A316">
        <v>4095000</v>
      </c>
      <c r="B316">
        <v>4040</v>
      </c>
      <c r="C316">
        <v>2</v>
      </c>
      <c r="D316">
        <v>1</v>
      </c>
      <c r="E316">
        <v>2</v>
      </c>
      <c r="F316" t="s">
        <v>13</v>
      </c>
      <c r="G316" t="s">
        <v>14</v>
      </c>
      <c r="H316" t="s">
        <v>14</v>
      </c>
      <c r="I316" t="s">
        <v>14</v>
      </c>
      <c r="J316" t="s">
        <v>14</v>
      </c>
      <c r="K316">
        <v>1</v>
      </c>
      <c r="L316" t="s">
        <v>14</v>
      </c>
      <c r="M316" t="s">
        <v>16</v>
      </c>
    </row>
    <row r="317" spans="1:13" x14ac:dyDescent="0.3">
      <c r="A317">
        <v>4095000</v>
      </c>
      <c r="B317">
        <v>5600</v>
      </c>
      <c r="C317">
        <v>2</v>
      </c>
      <c r="D317">
        <v>1</v>
      </c>
      <c r="E317">
        <v>1</v>
      </c>
      <c r="F317" t="s">
        <v>13</v>
      </c>
      <c r="G317" t="s">
        <v>14</v>
      </c>
      <c r="H317" t="s">
        <v>14</v>
      </c>
      <c r="I317" t="s">
        <v>14</v>
      </c>
      <c r="J317" t="s">
        <v>13</v>
      </c>
      <c r="K317">
        <v>0</v>
      </c>
      <c r="L317" t="s">
        <v>14</v>
      </c>
      <c r="M317" t="s">
        <v>16</v>
      </c>
    </row>
    <row r="318" spans="1:13" x14ac:dyDescent="0.3">
      <c r="A318">
        <v>4060000</v>
      </c>
      <c r="B318">
        <v>5900</v>
      </c>
      <c r="C318">
        <v>4</v>
      </c>
      <c r="D318">
        <v>2</v>
      </c>
      <c r="E318">
        <v>2</v>
      </c>
      <c r="F318" t="s">
        <v>14</v>
      </c>
      <c r="G318" t="s">
        <v>14</v>
      </c>
      <c r="H318" t="s">
        <v>13</v>
      </c>
      <c r="I318" t="s">
        <v>14</v>
      </c>
      <c r="J318" t="s">
        <v>14</v>
      </c>
      <c r="K318">
        <v>1</v>
      </c>
      <c r="L318" t="s">
        <v>14</v>
      </c>
      <c r="M318" t="s">
        <v>17</v>
      </c>
    </row>
    <row r="319" spans="1:13" x14ac:dyDescent="0.3">
      <c r="A319">
        <v>4060000</v>
      </c>
      <c r="B319">
        <v>4992</v>
      </c>
      <c r="C319">
        <v>3</v>
      </c>
      <c r="D319">
        <v>2</v>
      </c>
      <c r="E319">
        <v>2</v>
      </c>
      <c r="F319" t="s">
        <v>13</v>
      </c>
      <c r="G319" t="s">
        <v>14</v>
      </c>
      <c r="H319" t="s">
        <v>14</v>
      </c>
      <c r="I319" t="s">
        <v>14</v>
      </c>
      <c r="J319" t="s">
        <v>14</v>
      </c>
      <c r="K319">
        <v>2</v>
      </c>
      <c r="L319" t="s">
        <v>14</v>
      </c>
      <c r="M319" t="s">
        <v>17</v>
      </c>
    </row>
    <row r="320" spans="1:13" x14ac:dyDescent="0.3">
      <c r="A320">
        <v>4060000</v>
      </c>
      <c r="B320">
        <v>4340</v>
      </c>
      <c r="C320">
        <v>3</v>
      </c>
      <c r="D320">
        <v>1</v>
      </c>
      <c r="E320">
        <v>1</v>
      </c>
      <c r="F320" t="s">
        <v>13</v>
      </c>
      <c r="G320" t="s">
        <v>14</v>
      </c>
      <c r="H320" t="s">
        <v>14</v>
      </c>
      <c r="I320" t="s">
        <v>14</v>
      </c>
      <c r="J320" t="s">
        <v>14</v>
      </c>
      <c r="K320">
        <v>0</v>
      </c>
      <c r="L320" t="s">
        <v>14</v>
      </c>
      <c r="M320" t="s">
        <v>16</v>
      </c>
    </row>
    <row r="321" spans="1:13" x14ac:dyDescent="0.3">
      <c r="A321">
        <v>4060000</v>
      </c>
      <c r="B321">
        <v>3000</v>
      </c>
      <c r="C321">
        <v>4</v>
      </c>
      <c r="D321">
        <v>1</v>
      </c>
      <c r="E321">
        <v>3</v>
      </c>
      <c r="F321" t="s">
        <v>13</v>
      </c>
      <c r="G321" t="s">
        <v>14</v>
      </c>
      <c r="H321" t="s">
        <v>13</v>
      </c>
      <c r="I321" t="s">
        <v>14</v>
      </c>
      <c r="J321" t="s">
        <v>13</v>
      </c>
      <c r="K321">
        <v>2</v>
      </c>
      <c r="L321" t="s">
        <v>14</v>
      </c>
      <c r="M321" t="s">
        <v>16</v>
      </c>
    </row>
    <row r="322" spans="1:13" x14ac:dyDescent="0.3">
      <c r="A322">
        <v>4060000</v>
      </c>
      <c r="B322">
        <v>4320</v>
      </c>
      <c r="C322">
        <v>3</v>
      </c>
      <c r="D322">
        <v>1</v>
      </c>
      <c r="E322">
        <v>2</v>
      </c>
      <c r="F322" t="s">
        <v>13</v>
      </c>
      <c r="G322" t="s">
        <v>14</v>
      </c>
      <c r="H322" t="s">
        <v>14</v>
      </c>
      <c r="I322" t="s">
        <v>14</v>
      </c>
      <c r="J322" t="s">
        <v>14</v>
      </c>
      <c r="K322">
        <v>2</v>
      </c>
      <c r="L322" t="s">
        <v>13</v>
      </c>
      <c r="M322" t="s">
        <v>15</v>
      </c>
    </row>
    <row r="323" spans="1:13" x14ac:dyDescent="0.3">
      <c r="A323">
        <v>4025000</v>
      </c>
      <c r="B323">
        <v>3630</v>
      </c>
      <c r="C323">
        <v>3</v>
      </c>
      <c r="D323">
        <v>2</v>
      </c>
      <c r="E323">
        <v>2</v>
      </c>
      <c r="F323" t="s">
        <v>13</v>
      </c>
      <c r="G323" t="s">
        <v>14</v>
      </c>
      <c r="H323" t="s">
        <v>14</v>
      </c>
      <c r="I323" t="s">
        <v>13</v>
      </c>
      <c r="J323" t="s">
        <v>14</v>
      </c>
      <c r="K323">
        <v>2</v>
      </c>
      <c r="L323" t="s">
        <v>14</v>
      </c>
      <c r="M323" t="s">
        <v>16</v>
      </c>
    </row>
    <row r="324" spans="1:13" x14ac:dyDescent="0.3">
      <c r="A324">
        <v>4025000</v>
      </c>
      <c r="B324">
        <v>3460</v>
      </c>
      <c r="C324">
        <v>3</v>
      </c>
      <c r="D324">
        <v>2</v>
      </c>
      <c r="E324">
        <v>1</v>
      </c>
      <c r="F324" t="s">
        <v>13</v>
      </c>
      <c r="G324" t="s">
        <v>14</v>
      </c>
      <c r="H324" t="s">
        <v>13</v>
      </c>
      <c r="I324" t="s">
        <v>14</v>
      </c>
      <c r="J324" t="s">
        <v>13</v>
      </c>
      <c r="K324">
        <v>1</v>
      </c>
      <c r="L324" t="s">
        <v>14</v>
      </c>
      <c r="M324" t="s">
        <v>15</v>
      </c>
    </row>
    <row r="325" spans="1:13" x14ac:dyDescent="0.3">
      <c r="A325">
        <v>4025000</v>
      </c>
      <c r="B325">
        <v>5400</v>
      </c>
      <c r="C325">
        <v>3</v>
      </c>
      <c r="D325">
        <v>1</v>
      </c>
      <c r="E325">
        <v>1</v>
      </c>
      <c r="F325" t="s">
        <v>13</v>
      </c>
      <c r="G325" t="s">
        <v>14</v>
      </c>
      <c r="H325" t="s">
        <v>14</v>
      </c>
      <c r="I325" t="s">
        <v>14</v>
      </c>
      <c r="J325" t="s">
        <v>14</v>
      </c>
      <c r="K325">
        <v>3</v>
      </c>
      <c r="L325" t="s">
        <v>14</v>
      </c>
      <c r="M325" t="s">
        <v>16</v>
      </c>
    </row>
    <row r="326" spans="1:13" x14ac:dyDescent="0.3">
      <c r="A326">
        <v>4007500</v>
      </c>
      <c r="B326">
        <v>4500</v>
      </c>
      <c r="C326">
        <v>3</v>
      </c>
      <c r="D326">
        <v>1</v>
      </c>
      <c r="E326">
        <v>2</v>
      </c>
      <c r="F326" t="s">
        <v>14</v>
      </c>
      <c r="G326" t="s">
        <v>14</v>
      </c>
      <c r="H326" t="s">
        <v>13</v>
      </c>
      <c r="I326" t="s">
        <v>14</v>
      </c>
      <c r="J326" t="s">
        <v>13</v>
      </c>
      <c r="K326">
        <v>0</v>
      </c>
      <c r="L326" t="s">
        <v>14</v>
      </c>
      <c r="M326" t="s">
        <v>16</v>
      </c>
    </row>
    <row r="327" spans="1:13" x14ac:dyDescent="0.3">
      <c r="A327">
        <v>4007500</v>
      </c>
      <c r="B327">
        <v>3460</v>
      </c>
      <c r="C327">
        <v>4</v>
      </c>
      <c r="D327">
        <v>1</v>
      </c>
      <c r="E327">
        <v>2</v>
      </c>
      <c r="F327" t="s">
        <v>13</v>
      </c>
      <c r="G327" t="s">
        <v>14</v>
      </c>
      <c r="H327" t="s">
        <v>14</v>
      </c>
      <c r="I327" t="s">
        <v>14</v>
      </c>
      <c r="J327" t="s">
        <v>13</v>
      </c>
      <c r="K327">
        <v>0</v>
      </c>
      <c r="L327" t="s">
        <v>14</v>
      </c>
      <c r="M327" t="s">
        <v>16</v>
      </c>
    </row>
    <row r="328" spans="1:13" x14ac:dyDescent="0.3">
      <c r="A328">
        <v>3990000</v>
      </c>
      <c r="B328">
        <v>4100</v>
      </c>
      <c r="C328">
        <v>4</v>
      </c>
      <c r="D328">
        <v>1</v>
      </c>
      <c r="E328">
        <v>1</v>
      </c>
      <c r="F328" t="s">
        <v>14</v>
      </c>
      <c r="G328" t="s">
        <v>14</v>
      </c>
      <c r="H328" t="s">
        <v>13</v>
      </c>
      <c r="I328" t="s">
        <v>14</v>
      </c>
      <c r="J328" t="s">
        <v>14</v>
      </c>
      <c r="K328">
        <v>0</v>
      </c>
      <c r="L328" t="s">
        <v>14</v>
      </c>
      <c r="M328" t="s">
        <v>17</v>
      </c>
    </row>
    <row r="329" spans="1:13" x14ac:dyDescent="0.3">
      <c r="A329">
        <v>3990000</v>
      </c>
      <c r="B329">
        <v>6480</v>
      </c>
      <c r="C329">
        <v>3</v>
      </c>
      <c r="D329">
        <v>1</v>
      </c>
      <c r="E329">
        <v>2</v>
      </c>
      <c r="F329" t="s">
        <v>14</v>
      </c>
      <c r="G329" t="s">
        <v>14</v>
      </c>
      <c r="H329" t="s">
        <v>14</v>
      </c>
      <c r="I329" t="s">
        <v>14</v>
      </c>
      <c r="J329" t="s">
        <v>13</v>
      </c>
      <c r="K329">
        <v>1</v>
      </c>
      <c r="L329" t="s">
        <v>14</v>
      </c>
      <c r="M329" t="s">
        <v>16</v>
      </c>
    </row>
    <row r="330" spans="1:13" x14ac:dyDescent="0.3">
      <c r="A330">
        <v>3990000</v>
      </c>
      <c r="B330">
        <v>4500</v>
      </c>
      <c r="C330">
        <v>3</v>
      </c>
      <c r="D330">
        <v>2</v>
      </c>
      <c r="E330">
        <v>2</v>
      </c>
      <c r="F330" t="s">
        <v>14</v>
      </c>
      <c r="G330" t="s">
        <v>14</v>
      </c>
      <c r="H330" t="s">
        <v>13</v>
      </c>
      <c r="I330" t="s">
        <v>14</v>
      </c>
      <c r="J330" t="s">
        <v>13</v>
      </c>
      <c r="K330">
        <v>0</v>
      </c>
      <c r="L330" t="s">
        <v>14</v>
      </c>
      <c r="M330" t="s">
        <v>16</v>
      </c>
    </row>
    <row r="331" spans="1:13" x14ac:dyDescent="0.3">
      <c r="A331">
        <v>3990000</v>
      </c>
      <c r="B331">
        <v>3960</v>
      </c>
      <c r="C331">
        <v>3</v>
      </c>
      <c r="D331">
        <v>1</v>
      </c>
      <c r="E331">
        <v>2</v>
      </c>
      <c r="F331" t="s">
        <v>13</v>
      </c>
      <c r="G331" t="s">
        <v>14</v>
      </c>
      <c r="H331" t="s">
        <v>14</v>
      </c>
      <c r="I331" t="s">
        <v>14</v>
      </c>
      <c r="J331" t="s">
        <v>14</v>
      </c>
      <c r="K331">
        <v>0</v>
      </c>
      <c r="L331" t="s">
        <v>14</v>
      </c>
      <c r="M331" t="s">
        <v>15</v>
      </c>
    </row>
    <row r="332" spans="1:13" x14ac:dyDescent="0.3">
      <c r="A332">
        <v>3990000</v>
      </c>
      <c r="B332">
        <v>4050</v>
      </c>
      <c r="C332">
        <v>2</v>
      </c>
      <c r="D332">
        <v>1</v>
      </c>
      <c r="E332">
        <v>2</v>
      </c>
      <c r="F332" t="s">
        <v>13</v>
      </c>
      <c r="G332" t="s">
        <v>13</v>
      </c>
      <c r="H332" t="s">
        <v>13</v>
      </c>
      <c r="I332" t="s">
        <v>14</v>
      </c>
      <c r="J332" t="s">
        <v>14</v>
      </c>
      <c r="K332">
        <v>0</v>
      </c>
      <c r="L332" t="s">
        <v>13</v>
      </c>
      <c r="M332" t="s">
        <v>17</v>
      </c>
    </row>
    <row r="333" spans="1:13" x14ac:dyDescent="0.3">
      <c r="A333">
        <v>3920000</v>
      </c>
      <c r="B333">
        <v>7260</v>
      </c>
      <c r="C333">
        <v>3</v>
      </c>
      <c r="D333">
        <v>2</v>
      </c>
      <c r="E333">
        <v>1</v>
      </c>
      <c r="F333" t="s">
        <v>13</v>
      </c>
      <c r="G333" t="s">
        <v>13</v>
      </c>
      <c r="H333" t="s">
        <v>13</v>
      </c>
      <c r="I333" t="s">
        <v>14</v>
      </c>
      <c r="J333" t="s">
        <v>14</v>
      </c>
      <c r="K333">
        <v>3</v>
      </c>
      <c r="L333" t="s">
        <v>14</v>
      </c>
      <c r="M333" t="s">
        <v>15</v>
      </c>
    </row>
    <row r="334" spans="1:13" x14ac:dyDescent="0.3">
      <c r="A334">
        <v>3920000</v>
      </c>
      <c r="B334">
        <v>5500</v>
      </c>
      <c r="C334">
        <v>4</v>
      </c>
      <c r="D334">
        <v>1</v>
      </c>
      <c r="E334">
        <v>2</v>
      </c>
      <c r="F334" t="s">
        <v>13</v>
      </c>
      <c r="G334" t="s">
        <v>13</v>
      </c>
      <c r="H334" t="s">
        <v>13</v>
      </c>
      <c r="I334" t="s">
        <v>14</v>
      </c>
      <c r="J334" t="s">
        <v>14</v>
      </c>
      <c r="K334">
        <v>0</v>
      </c>
      <c r="L334" t="s">
        <v>14</v>
      </c>
      <c r="M334" t="s">
        <v>16</v>
      </c>
    </row>
    <row r="335" spans="1:13" x14ac:dyDescent="0.3">
      <c r="A335">
        <v>3920000</v>
      </c>
      <c r="B335">
        <v>3000</v>
      </c>
      <c r="C335">
        <v>3</v>
      </c>
      <c r="D335">
        <v>1</v>
      </c>
      <c r="E335">
        <v>2</v>
      </c>
      <c r="F335" t="s">
        <v>13</v>
      </c>
      <c r="G335" t="s">
        <v>14</v>
      </c>
      <c r="H335" t="s">
        <v>14</v>
      </c>
      <c r="I335" t="s">
        <v>14</v>
      </c>
      <c r="J335" t="s">
        <v>14</v>
      </c>
      <c r="K335">
        <v>0</v>
      </c>
      <c r="L335" t="s">
        <v>14</v>
      </c>
      <c r="M335" t="s">
        <v>16</v>
      </c>
    </row>
    <row r="336" spans="1:13" x14ac:dyDescent="0.3">
      <c r="A336">
        <v>3920000</v>
      </c>
      <c r="B336">
        <v>3290</v>
      </c>
      <c r="C336">
        <v>2</v>
      </c>
      <c r="D336">
        <v>1</v>
      </c>
      <c r="E336">
        <v>1</v>
      </c>
      <c r="F336" t="s">
        <v>13</v>
      </c>
      <c r="G336" t="s">
        <v>14</v>
      </c>
      <c r="H336" t="s">
        <v>14</v>
      </c>
      <c r="I336" t="s">
        <v>13</v>
      </c>
      <c r="J336" t="s">
        <v>14</v>
      </c>
      <c r="K336">
        <v>1</v>
      </c>
      <c r="L336" t="s">
        <v>14</v>
      </c>
      <c r="M336" t="s">
        <v>15</v>
      </c>
    </row>
    <row r="337" spans="1:13" x14ac:dyDescent="0.3">
      <c r="A337">
        <v>3920000</v>
      </c>
      <c r="B337">
        <v>3816</v>
      </c>
      <c r="C337">
        <v>2</v>
      </c>
      <c r="D337">
        <v>1</v>
      </c>
      <c r="E337">
        <v>1</v>
      </c>
      <c r="F337" t="s">
        <v>13</v>
      </c>
      <c r="G337" t="s">
        <v>14</v>
      </c>
      <c r="H337" t="s">
        <v>13</v>
      </c>
      <c r="I337" t="s">
        <v>14</v>
      </c>
      <c r="J337" t="s">
        <v>13</v>
      </c>
      <c r="K337">
        <v>2</v>
      </c>
      <c r="L337" t="s">
        <v>14</v>
      </c>
      <c r="M337" t="s">
        <v>15</v>
      </c>
    </row>
    <row r="338" spans="1:13" x14ac:dyDescent="0.3">
      <c r="A338">
        <v>3920000</v>
      </c>
      <c r="B338">
        <v>8080</v>
      </c>
      <c r="C338">
        <v>3</v>
      </c>
      <c r="D338">
        <v>1</v>
      </c>
      <c r="E338">
        <v>1</v>
      </c>
      <c r="F338" t="s">
        <v>13</v>
      </c>
      <c r="G338" t="s">
        <v>14</v>
      </c>
      <c r="H338" t="s">
        <v>14</v>
      </c>
      <c r="I338" t="s">
        <v>14</v>
      </c>
      <c r="J338" t="s">
        <v>13</v>
      </c>
      <c r="K338">
        <v>2</v>
      </c>
      <c r="L338" t="s">
        <v>14</v>
      </c>
      <c r="M338" t="s">
        <v>16</v>
      </c>
    </row>
    <row r="339" spans="1:13" x14ac:dyDescent="0.3">
      <c r="A339">
        <v>3920000</v>
      </c>
      <c r="B339">
        <v>2145</v>
      </c>
      <c r="C339">
        <v>4</v>
      </c>
      <c r="D339">
        <v>2</v>
      </c>
      <c r="E339">
        <v>1</v>
      </c>
      <c r="F339" t="s">
        <v>13</v>
      </c>
      <c r="G339" t="s">
        <v>14</v>
      </c>
      <c r="H339" t="s">
        <v>13</v>
      </c>
      <c r="I339" t="s">
        <v>14</v>
      </c>
      <c r="J339" t="s">
        <v>14</v>
      </c>
      <c r="K339">
        <v>0</v>
      </c>
      <c r="L339" t="s">
        <v>13</v>
      </c>
      <c r="M339" t="s">
        <v>17</v>
      </c>
    </row>
    <row r="340" spans="1:13" x14ac:dyDescent="0.3">
      <c r="A340">
        <v>3885000</v>
      </c>
      <c r="B340">
        <v>3780</v>
      </c>
      <c r="C340">
        <v>2</v>
      </c>
      <c r="D340">
        <v>1</v>
      </c>
      <c r="E340">
        <v>2</v>
      </c>
      <c r="F340" t="s">
        <v>13</v>
      </c>
      <c r="G340" t="s">
        <v>13</v>
      </c>
      <c r="H340" t="s">
        <v>13</v>
      </c>
      <c r="I340" t="s">
        <v>14</v>
      </c>
      <c r="J340" t="s">
        <v>14</v>
      </c>
      <c r="K340">
        <v>0</v>
      </c>
      <c r="L340" t="s">
        <v>14</v>
      </c>
      <c r="M340" t="s">
        <v>16</v>
      </c>
    </row>
    <row r="341" spans="1:13" x14ac:dyDescent="0.3">
      <c r="A341">
        <v>3885000</v>
      </c>
      <c r="B341">
        <v>3180</v>
      </c>
      <c r="C341">
        <v>4</v>
      </c>
      <c r="D341">
        <v>2</v>
      </c>
      <c r="E341">
        <v>2</v>
      </c>
      <c r="F341" t="s">
        <v>13</v>
      </c>
      <c r="G341" t="s">
        <v>14</v>
      </c>
      <c r="H341" t="s">
        <v>14</v>
      </c>
      <c r="I341" t="s">
        <v>14</v>
      </c>
      <c r="J341" t="s">
        <v>14</v>
      </c>
      <c r="K341">
        <v>0</v>
      </c>
      <c r="L341" t="s">
        <v>14</v>
      </c>
      <c r="M341" t="s">
        <v>15</v>
      </c>
    </row>
    <row r="342" spans="1:13" x14ac:dyDescent="0.3">
      <c r="A342">
        <v>3850000</v>
      </c>
      <c r="B342">
        <v>5300</v>
      </c>
      <c r="C342">
        <v>5</v>
      </c>
      <c r="D342">
        <v>2</v>
      </c>
      <c r="E342">
        <v>2</v>
      </c>
      <c r="F342" t="s">
        <v>13</v>
      </c>
      <c r="G342" t="s">
        <v>14</v>
      </c>
      <c r="H342" t="s">
        <v>14</v>
      </c>
      <c r="I342" t="s">
        <v>14</v>
      </c>
      <c r="J342" t="s">
        <v>14</v>
      </c>
      <c r="K342">
        <v>0</v>
      </c>
      <c r="L342" t="s">
        <v>14</v>
      </c>
      <c r="M342" t="s">
        <v>16</v>
      </c>
    </row>
    <row r="343" spans="1:13" x14ac:dyDescent="0.3">
      <c r="A343">
        <v>3850000</v>
      </c>
      <c r="B343">
        <v>3180</v>
      </c>
      <c r="C343">
        <v>2</v>
      </c>
      <c r="D343">
        <v>2</v>
      </c>
      <c r="E343">
        <v>1</v>
      </c>
      <c r="F343" t="s">
        <v>13</v>
      </c>
      <c r="G343" t="s">
        <v>14</v>
      </c>
      <c r="H343" t="s">
        <v>13</v>
      </c>
      <c r="I343" t="s">
        <v>14</v>
      </c>
      <c r="J343" t="s">
        <v>14</v>
      </c>
      <c r="K343">
        <v>2</v>
      </c>
      <c r="L343" t="s">
        <v>14</v>
      </c>
      <c r="M343" t="s">
        <v>16</v>
      </c>
    </row>
    <row r="344" spans="1:13" x14ac:dyDescent="0.3">
      <c r="A344">
        <v>3850000</v>
      </c>
      <c r="B344">
        <v>7152</v>
      </c>
      <c r="C344">
        <v>3</v>
      </c>
      <c r="D344">
        <v>1</v>
      </c>
      <c r="E344">
        <v>2</v>
      </c>
      <c r="F344" t="s">
        <v>13</v>
      </c>
      <c r="G344" t="s">
        <v>14</v>
      </c>
      <c r="H344" t="s">
        <v>14</v>
      </c>
      <c r="I344" t="s">
        <v>14</v>
      </c>
      <c r="J344" t="s">
        <v>13</v>
      </c>
      <c r="K344">
        <v>0</v>
      </c>
      <c r="L344" t="s">
        <v>14</v>
      </c>
      <c r="M344" t="s">
        <v>15</v>
      </c>
    </row>
    <row r="345" spans="1:13" x14ac:dyDescent="0.3">
      <c r="A345">
        <v>3850000</v>
      </c>
      <c r="B345">
        <v>4080</v>
      </c>
      <c r="C345">
        <v>2</v>
      </c>
      <c r="D345">
        <v>1</v>
      </c>
      <c r="E345">
        <v>1</v>
      </c>
      <c r="F345" t="s">
        <v>13</v>
      </c>
      <c r="G345" t="s">
        <v>14</v>
      </c>
      <c r="H345" t="s">
        <v>14</v>
      </c>
      <c r="I345" t="s">
        <v>14</v>
      </c>
      <c r="J345" t="s">
        <v>14</v>
      </c>
      <c r="K345">
        <v>0</v>
      </c>
      <c r="L345" t="s">
        <v>14</v>
      </c>
      <c r="M345" t="s">
        <v>16</v>
      </c>
    </row>
    <row r="346" spans="1:13" x14ac:dyDescent="0.3">
      <c r="A346">
        <v>3850000</v>
      </c>
      <c r="B346">
        <v>3850</v>
      </c>
      <c r="C346">
        <v>2</v>
      </c>
      <c r="D346">
        <v>1</v>
      </c>
      <c r="E346">
        <v>1</v>
      </c>
      <c r="F346" t="s">
        <v>13</v>
      </c>
      <c r="G346" t="s">
        <v>14</v>
      </c>
      <c r="H346" t="s">
        <v>14</v>
      </c>
      <c r="I346" t="s">
        <v>14</v>
      </c>
      <c r="J346" t="s">
        <v>14</v>
      </c>
      <c r="K346">
        <v>0</v>
      </c>
      <c r="L346" t="s">
        <v>14</v>
      </c>
      <c r="M346" t="s">
        <v>16</v>
      </c>
    </row>
    <row r="347" spans="1:13" x14ac:dyDescent="0.3">
      <c r="A347">
        <v>3850000</v>
      </c>
      <c r="B347">
        <v>2015</v>
      </c>
      <c r="C347">
        <v>3</v>
      </c>
      <c r="D347">
        <v>1</v>
      </c>
      <c r="E347">
        <v>2</v>
      </c>
      <c r="F347" t="s">
        <v>13</v>
      </c>
      <c r="G347" t="s">
        <v>14</v>
      </c>
      <c r="H347" t="s">
        <v>13</v>
      </c>
      <c r="I347" t="s">
        <v>14</v>
      </c>
      <c r="J347" t="s">
        <v>14</v>
      </c>
      <c r="K347">
        <v>0</v>
      </c>
      <c r="L347" t="s">
        <v>13</v>
      </c>
      <c r="M347" t="s">
        <v>16</v>
      </c>
    </row>
    <row r="348" spans="1:13" x14ac:dyDescent="0.3">
      <c r="A348">
        <v>3850000</v>
      </c>
      <c r="B348">
        <v>2176</v>
      </c>
      <c r="C348">
        <v>2</v>
      </c>
      <c r="D348">
        <v>1</v>
      </c>
      <c r="E348">
        <v>2</v>
      </c>
      <c r="F348" t="s">
        <v>13</v>
      </c>
      <c r="G348" t="s">
        <v>13</v>
      </c>
      <c r="H348" t="s">
        <v>14</v>
      </c>
      <c r="I348" t="s">
        <v>14</v>
      </c>
      <c r="J348" t="s">
        <v>14</v>
      </c>
      <c r="K348">
        <v>0</v>
      </c>
      <c r="L348" t="s">
        <v>13</v>
      </c>
      <c r="M348" t="s">
        <v>16</v>
      </c>
    </row>
    <row r="349" spans="1:13" x14ac:dyDescent="0.3">
      <c r="A349">
        <v>3836000</v>
      </c>
      <c r="B349">
        <v>3350</v>
      </c>
      <c r="C349">
        <v>3</v>
      </c>
      <c r="D349">
        <v>1</v>
      </c>
      <c r="E349">
        <v>2</v>
      </c>
      <c r="F349" t="s">
        <v>13</v>
      </c>
      <c r="G349" t="s">
        <v>14</v>
      </c>
      <c r="H349" t="s">
        <v>14</v>
      </c>
      <c r="I349" t="s">
        <v>14</v>
      </c>
      <c r="J349" t="s">
        <v>14</v>
      </c>
      <c r="K349">
        <v>0</v>
      </c>
      <c r="L349" t="s">
        <v>14</v>
      </c>
      <c r="M349" t="s">
        <v>17</v>
      </c>
    </row>
    <row r="350" spans="1:13" x14ac:dyDescent="0.3">
      <c r="A350">
        <v>3815000</v>
      </c>
      <c r="B350">
        <v>3150</v>
      </c>
      <c r="C350">
        <v>2</v>
      </c>
      <c r="D350">
        <v>2</v>
      </c>
      <c r="E350">
        <v>1</v>
      </c>
      <c r="F350" t="s">
        <v>14</v>
      </c>
      <c r="G350" t="s">
        <v>14</v>
      </c>
      <c r="H350" t="s">
        <v>13</v>
      </c>
      <c r="I350" t="s">
        <v>14</v>
      </c>
      <c r="J350" t="s">
        <v>14</v>
      </c>
      <c r="K350">
        <v>0</v>
      </c>
      <c r="L350" t="s">
        <v>14</v>
      </c>
      <c r="M350" t="s">
        <v>16</v>
      </c>
    </row>
    <row r="351" spans="1:13" x14ac:dyDescent="0.3">
      <c r="A351">
        <v>3780000</v>
      </c>
      <c r="B351">
        <v>4820</v>
      </c>
      <c r="C351">
        <v>3</v>
      </c>
      <c r="D351">
        <v>1</v>
      </c>
      <c r="E351">
        <v>2</v>
      </c>
      <c r="F351" t="s">
        <v>13</v>
      </c>
      <c r="G351" t="s">
        <v>14</v>
      </c>
      <c r="H351" t="s">
        <v>14</v>
      </c>
      <c r="I351" t="s">
        <v>14</v>
      </c>
      <c r="J351" t="s">
        <v>14</v>
      </c>
      <c r="K351">
        <v>0</v>
      </c>
      <c r="L351" t="s">
        <v>14</v>
      </c>
      <c r="M351" t="s">
        <v>16</v>
      </c>
    </row>
    <row r="352" spans="1:13" x14ac:dyDescent="0.3">
      <c r="A352">
        <v>3780000</v>
      </c>
      <c r="B352">
        <v>3420</v>
      </c>
      <c r="C352">
        <v>2</v>
      </c>
      <c r="D352">
        <v>1</v>
      </c>
      <c r="E352">
        <v>2</v>
      </c>
      <c r="F352" t="s">
        <v>13</v>
      </c>
      <c r="G352" t="s">
        <v>14</v>
      </c>
      <c r="H352" t="s">
        <v>14</v>
      </c>
      <c r="I352" t="s">
        <v>13</v>
      </c>
      <c r="J352" t="s">
        <v>14</v>
      </c>
      <c r="K352">
        <v>1</v>
      </c>
      <c r="L352" t="s">
        <v>14</v>
      </c>
      <c r="M352" t="s">
        <v>16</v>
      </c>
    </row>
    <row r="353" spans="1:13" x14ac:dyDescent="0.3">
      <c r="A353">
        <v>3780000</v>
      </c>
      <c r="B353">
        <v>3600</v>
      </c>
      <c r="C353">
        <v>2</v>
      </c>
      <c r="D353">
        <v>1</v>
      </c>
      <c r="E353">
        <v>1</v>
      </c>
      <c r="F353" t="s">
        <v>13</v>
      </c>
      <c r="G353" t="s">
        <v>14</v>
      </c>
      <c r="H353" t="s">
        <v>14</v>
      </c>
      <c r="I353" t="s">
        <v>14</v>
      </c>
      <c r="J353" t="s">
        <v>14</v>
      </c>
      <c r="K353">
        <v>0</v>
      </c>
      <c r="L353" t="s">
        <v>14</v>
      </c>
      <c r="M353" t="s">
        <v>16</v>
      </c>
    </row>
    <row r="354" spans="1:13" x14ac:dyDescent="0.3">
      <c r="A354">
        <v>3780000</v>
      </c>
      <c r="B354">
        <v>5830</v>
      </c>
      <c r="C354">
        <v>2</v>
      </c>
      <c r="D354">
        <v>1</v>
      </c>
      <c r="E354">
        <v>1</v>
      </c>
      <c r="F354" t="s">
        <v>13</v>
      </c>
      <c r="G354" t="s">
        <v>14</v>
      </c>
      <c r="H354" t="s">
        <v>14</v>
      </c>
      <c r="I354" t="s">
        <v>14</v>
      </c>
      <c r="J354" t="s">
        <v>14</v>
      </c>
      <c r="K354">
        <v>2</v>
      </c>
      <c r="L354" t="s">
        <v>14</v>
      </c>
      <c r="M354" t="s">
        <v>17</v>
      </c>
    </row>
    <row r="355" spans="1:13" x14ac:dyDescent="0.3">
      <c r="A355">
        <v>3780000</v>
      </c>
      <c r="B355">
        <v>2856</v>
      </c>
      <c r="C355">
        <v>3</v>
      </c>
      <c r="D355">
        <v>1</v>
      </c>
      <c r="E355">
        <v>3</v>
      </c>
      <c r="F355" t="s">
        <v>13</v>
      </c>
      <c r="G355" t="s">
        <v>14</v>
      </c>
      <c r="H355" t="s">
        <v>14</v>
      </c>
      <c r="I355" t="s">
        <v>14</v>
      </c>
      <c r="J355" t="s">
        <v>14</v>
      </c>
      <c r="K355">
        <v>0</v>
      </c>
      <c r="L355" t="s">
        <v>13</v>
      </c>
      <c r="M355" t="s">
        <v>15</v>
      </c>
    </row>
    <row r="356" spans="1:13" x14ac:dyDescent="0.3">
      <c r="A356">
        <v>3780000</v>
      </c>
      <c r="B356">
        <v>8400</v>
      </c>
      <c r="C356">
        <v>2</v>
      </c>
      <c r="D356">
        <v>1</v>
      </c>
      <c r="E356">
        <v>1</v>
      </c>
      <c r="F356" t="s">
        <v>13</v>
      </c>
      <c r="G356" t="s">
        <v>14</v>
      </c>
      <c r="H356" t="s">
        <v>14</v>
      </c>
      <c r="I356" t="s">
        <v>14</v>
      </c>
      <c r="J356" t="s">
        <v>14</v>
      </c>
      <c r="K356">
        <v>1</v>
      </c>
      <c r="L356" t="s">
        <v>14</v>
      </c>
      <c r="M356" t="s">
        <v>15</v>
      </c>
    </row>
    <row r="357" spans="1:13" x14ac:dyDescent="0.3">
      <c r="A357">
        <v>3773000</v>
      </c>
      <c r="B357">
        <v>8250</v>
      </c>
      <c r="C357">
        <v>3</v>
      </c>
      <c r="D357">
        <v>1</v>
      </c>
      <c r="E357">
        <v>1</v>
      </c>
      <c r="F357" t="s">
        <v>13</v>
      </c>
      <c r="G357" t="s">
        <v>14</v>
      </c>
      <c r="H357" t="s">
        <v>14</v>
      </c>
      <c r="I357" t="s">
        <v>14</v>
      </c>
      <c r="J357" t="s">
        <v>14</v>
      </c>
      <c r="K357">
        <v>2</v>
      </c>
      <c r="L357" t="s">
        <v>14</v>
      </c>
      <c r="M357" t="s">
        <v>15</v>
      </c>
    </row>
    <row r="358" spans="1:13" x14ac:dyDescent="0.3">
      <c r="A358">
        <v>3773000</v>
      </c>
      <c r="B358">
        <v>2520</v>
      </c>
      <c r="C358">
        <v>5</v>
      </c>
      <c r="D358">
        <v>2</v>
      </c>
      <c r="E358">
        <v>1</v>
      </c>
      <c r="F358" t="s">
        <v>14</v>
      </c>
      <c r="G358" t="s">
        <v>14</v>
      </c>
      <c r="H358" t="s">
        <v>13</v>
      </c>
      <c r="I358" t="s">
        <v>14</v>
      </c>
      <c r="J358" t="s">
        <v>13</v>
      </c>
      <c r="K358">
        <v>1</v>
      </c>
      <c r="L358" t="s">
        <v>14</v>
      </c>
      <c r="M358" t="s">
        <v>15</v>
      </c>
    </row>
    <row r="359" spans="1:13" x14ac:dyDescent="0.3">
      <c r="A359">
        <v>3773000</v>
      </c>
      <c r="B359">
        <v>6930</v>
      </c>
      <c r="C359">
        <v>4</v>
      </c>
      <c r="D359">
        <v>1</v>
      </c>
      <c r="E359">
        <v>2</v>
      </c>
      <c r="F359" t="s">
        <v>14</v>
      </c>
      <c r="G359" t="s">
        <v>14</v>
      </c>
      <c r="H359" t="s">
        <v>14</v>
      </c>
      <c r="I359" t="s">
        <v>14</v>
      </c>
      <c r="J359" t="s">
        <v>14</v>
      </c>
      <c r="K359">
        <v>1</v>
      </c>
      <c r="L359" t="s">
        <v>14</v>
      </c>
      <c r="M359" t="s">
        <v>15</v>
      </c>
    </row>
    <row r="360" spans="1:13" x14ac:dyDescent="0.3">
      <c r="A360">
        <v>3745000</v>
      </c>
      <c r="B360">
        <v>3480</v>
      </c>
      <c r="C360">
        <v>2</v>
      </c>
      <c r="D360">
        <v>1</v>
      </c>
      <c r="E360">
        <v>1</v>
      </c>
      <c r="F360" t="s">
        <v>13</v>
      </c>
      <c r="G360" t="s">
        <v>14</v>
      </c>
      <c r="H360" t="s">
        <v>14</v>
      </c>
      <c r="I360" t="s">
        <v>14</v>
      </c>
      <c r="J360" t="s">
        <v>14</v>
      </c>
      <c r="K360">
        <v>0</v>
      </c>
      <c r="L360" t="s">
        <v>13</v>
      </c>
      <c r="M360" t="s">
        <v>16</v>
      </c>
    </row>
    <row r="361" spans="1:13" x14ac:dyDescent="0.3">
      <c r="A361">
        <v>3710000</v>
      </c>
      <c r="B361">
        <v>3600</v>
      </c>
      <c r="C361">
        <v>3</v>
      </c>
      <c r="D361">
        <v>1</v>
      </c>
      <c r="E361">
        <v>1</v>
      </c>
      <c r="F361" t="s">
        <v>13</v>
      </c>
      <c r="G361" t="s">
        <v>14</v>
      </c>
      <c r="H361" t="s">
        <v>14</v>
      </c>
      <c r="I361" t="s">
        <v>14</v>
      </c>
      <c r="J361" t="s">
        <v>14</v>
      </c>
      <c r="K361">
        <v>1</v>
      </c>
      <c r="L361" t="s">
        <v>14</v>
      </c>
      <c r="M361" t="s">
        <v>17</v>
      </c>
    </row>
    <row r="362" spans="1:13" x14ac:dyDescent="0.3">
      <c r="A362">
        <v>3710000</v>
      </c>
      <c r="B362">
        <v>4040</v>
      </c>
      <c r="C362">
        <v>2</v>
      </c>
      <c r="D362">
        <v>1</v>
      </c>
      <c r="E362">
        <v>1</v>
      </c>
      <c r="F362" t="s">
        <v>13</v>
      </c>
      <c r="G362" t="s">
        <v>14</v>
      </c>
      <c r="H362" t="s">
        <v>14</v>
      </c>
      <c r="I362" t="s">
        <v>14</v>
      </c>
      <c r="J362" t="s">
        <v>14</v>
      </c>
      <c r="K362">
        <v>0</v>
      </c>
      <c r="L362" t="s">
        <v>14</v>
      </c>
      <c r="M362" t="s">
        <v>16</v>
      </c>
    </row>
    <row r="363" spans="1:13" x14ac:dyDescent="0.3">
      <c r="A363">
        <v>3710000</v>
      </c>
      <c r="B363">
        <v>6020</v>
      </c>
      <c r="C363">
        <v>3</v>
      </c>
      <c r="D363">
        <v>1</v>
      </c>
      <c r="E363">
        <v>1</v>
      </c>
      <c r="F363" t="s">
        <v>13</v>
      </c>
      <c r="G363" t="s">
        <v>14</v>
      </c>
      <c r="H363" t="s">
        <v>14</v>
      </c>
      <c r="I363" t="s">
        <v>14</v>
      </c>
      <c r="J363" t="s">
        <v>14</v>
      </c>
      <c r="K363">
        <v>0</v>
      </c>
      <c r="L363" t="s">
        <v>14</v>
      </c>
      <c r="M363" t="s">
        <v>16</v>
      </c>
    </row>
    <row r="364" spans="1:13" x14ac:dyDescent="0.3">
      <c r="A364">
        <v>3710000</v>
      </c>
      <c r="B364">
        <v>4050</v>
      </c>
      <c r="C364">
        <v>2</v>
      </c>
      <c r="D364">
        <v>1</v>
      </c>
      <c r="E364">
        <v>1</v>
      </c>
      <c r="F364" t="s">
        <v>13</v>
      </c>
      <c r="G364" t="s">
        <v>14</v>
      </c>
      <c r="H364" t="s">
        <v>14</v>
      </c>
      <c r="I364" t="s">
        <v>14</v>
      </c>
      <c r="J364" t="s">
        <v>14</v>
      </c>
      <c r="K364">
        <v>0</v>
      </c>
      <c r="L364" t="s">
        <v>14</v>
      </c>
      <c r="M364" t="s">
        <v>15</v>
      </c>
    </row>
    <row r="365" spans="1:13" x14ac:dyDescent="0.3">
      <c r="A365">
        <v>3710000</v>
      </c>
      <c r="B365">
        <v>3584</v>
      </c>
      <c r="C365">
        <v>2</v>
      </c>
      <c r="D365">
        <v>1</v>
      </c>
      <c r="E365">
        <v>1</v>
      </c>
      <c r="F365" t="s">
        <v>13</v>
      </c>
      <c r="G365" t="s">
        <v>14</v>
      </c>
      <c r="H365" t="s">
        <v>14</v>
      </c>
      <c r="I365" t="s">
        <v>13</v>
      </c>
      <c r="J365" t="s">
        <v>14</v>
      </c>
      <c r="K365">
        <v>0</v>
      </c>
      <c r="L365" t="s">
        <v>14</v>
      </c>
      <c r="M365" t="s">
        <v>16</v>
      </c>
    </row>
    <row r="366" spans="1:13" x14ac:dyDescent="0.3">
      <c r="A366">
        <v>3703000</v>
      </c>
      <c r="B366">
        <v>3120</v>
      </c>
      <c r="C366">
        <v>3</v>
      </c>
      <c r="D366">
        <v>1</v>
      </c>
      <c r="E366">
        <v>2</v>
      </c>
      <c r="F366" t="s">
        <v>14</v>
      </c>
      <c r="G366" t="s">
        <v>14</v>
      </c>
      <c r="H366" t="s">
        <v>13</v>
      </c>
      <c r="I366" t="s">
        <v>13</v>
      </c>
      <c r="J366" t="s">
        <v>14</v>
      </c>
      <c r="K366">
        <v>0</v>
      </c>
      <c r="L366" t="s">
        <v>14</v>
      </c>
      <c r="M366" t="s">
        <v>16</v>
      </c>
    </row>
    <row r="367" spans="1:13" x14ac:dyDescent="0.3">
      <c r="A367">
        <v>3703000</v>
      </c>
      <c r="B367">
        <v>5450</v>
      </c>
      <c r="C367">
        <v>2</v>
      </c>
      <c r="D367">
        <v>1</v>
      </c>
      <c r="E367">
        <v>1</v>
      </c>
      <c r="F367" t="s">
        <v>13</v>
      </c>
      <c r="G367" t="s">
        <v>14</v>
      </c>
      <c r="H367" t="s">
        <v>14</v>
      </c>
      <c r="I367" t="s">
        <v>14</v>
      </c>
      <c r="J367" t="s">
        <v>14</v>
      </c>
      <c r="K367">
        <v>0</v>
      </c>
      <c r="L367" t="s">
        <v>14</v>
      </c>
      <c r="M367" t="s">
        <v>15</v>
      </c>
    </row>
    <row r="368" spans="1:13" x14ac:dyDescent="0.3">
      <c r="A368">
        <v>3675000</v>
      </c>
      <c r="B368">
        <v>3630</v>
      </c>
      <c r="C368">
        <v>2</v>
      </c>
      <c r="D368">
        <v>1</v>
      </c>
      <c r="E368">
        <v>1</v>
      </c>
      <c r="F368" t="s">
        <v>13</v>
      </c>
      <c r="G368" t="s">
        <v>14</v>
      </c>
      <c r="H368" t="s">
        <v>13</v>
      </c>
      <c r="I368" t="s">
        <v>14</v>
      </c>
      <c r="J368" t="s">
        <v>14</v>
      </c>
      <c r="K368">
        <v>0</v>
      </c>
      <c r="L368" t="s">
        <v>14</v>
      </c>
      <c r="M368" t="s">
        <v>15</v>
      </c>
    </row>
    <row r="369" spans="1:13" x14ac:dyDescent="0.3">
      <c r="A369">
        <v>3675000</v>
      </c>
      <c r="B369">
        <v>3630</v>
      </c>
      <c r="C369">
        <v>2</v>
      </c>
      <c r="D369">
        <v>1</v>
      </c>
      <c r="E369">
        <v>1</v>
      </c>
      <c r="F369" t="s">
        <v>13</v>
      </c>
      <c r="G369" t="s">
        <v>14</v>
      </c>
      <c r="H369" t="s">
        <v>14</v>
      </c>
      <c r="I369" t="s">
        <v>14</v>
      </c>
      <c r="J369" t="s">
        <v>13</v>
      </c>
      <c r="K369">
        <v>0</v>
      </c>
      <c r="L369" t="s">
        <v>14</v>
      </c>
      <c r="M369" t="s">
        <v>17</v>
      </c>
    </row>
    <row r="370" spans="1:13" x14ac:dyDescent="0.3">
      <c r="A370">
        <v>3675000</v>
      </c>
      <c r="B370">
        <v>5640</v>
      </c>
      <c r="C370">
        <v>2</v>
      </c>
      <c r="D370">
        <v>1</v>
      </c>
      <c r="E370">
        <v>1</v>
      </c>
      <c r="F370" t="s">
        <v>14</v>
      </c>
      <c r="G370" t="s">
        <v>14</v>
      </c>
      <c r="H370" t="s">
        <v>14</v>
      </c>
      <c r="I370" t="s">
        <v>14</v>
      </c>
      <c r="J370" t="s">
        <v>14</v>
      </c>
      <c r="K370">
        <v>0</v>
      </c>
      <c r="L370" t="s">
        <v>14</v>
      </c>
      <c r="M370" t="s">
        <v>16</v>
      </c>
    </row>
    <row r="371" spans="1:13" x14ac:dyDescent="0.3">
      <c r="A371">
        <v>3675000</v>
      </c>
      <c r="B371">
        <v>3600</v>
      </c>
      <c r="C371">
        <v>2</v>
      </c>
      <c r="D371">
        <v>1</v>
      </c>
      <c r="E371">
        <v>1</v>
      </c>
      <c r="F371" t="s">
        <v>13</v>
      </c>
      <c r="G371" t="s">
        <v>14</v>
      </c>
      <c r="H371" t="s">
        <v>14</v>
      </c>
      <c r="I371" t="s">
        <v>14</v>
      </c>
      <c r="J371" t="s">
        <v>14</v>
      </c>
      <c r="K371">
        <v>0</v>
      </c>
      <c r="L371" t="s">
        <v>14</v>
      </c>
      <c r="M371" t="s">
        <v>15</v>
      </c>
    </row>
    <row r="372" spans="1:13" x14ac:dyDescent="0.3">
      <c r="A372">
        <v>3640000</v>
      </c>
      <c r="B372">
        <v>4280</v>
      </c>
      <c r="C372">
        <v>2</v>
      </c>
      <c r="D372">
        <v>1</v>
      </c>
      <c r="E372">
        <v>1</v>
      </c>
      <c r="F372" t="s">
        <v>13</v>
      </c>
      <c r="G372" t="s">
        <v>14</v>
      </c>
      <c r="H372" t="s">
        <v>14</v>
      </c>
      <c r="I372" t="s">
        <v>14</v>
      </c>
      <c r="J372" t="s">
        <v>13</v>
      </c>
      <c r="K372">
        <v>2</v>
      </c>
      <c r="L372" t="s">
        <v>14</v>
      </c>
      <c r="M372" t="s">
        <v>16</v>
      </c>
    </row>
    <row r="373" spans="1:13" x14ac:dyDescent="0.3">
      <c r="A373">
        <v>3640000</v>
      </c>
      <c r="B373">
        <v>3570</v>
      </c>
      <c r="C373">
        <v>3</v>
      </c>
      <c r="D373">
        <v>1</v>
      </c>
      <c r="E373">
        <v>2</v>
      </c>
      <c r="F373" t="s">
        <v>13</v>
      </c>
      <c r="G373" t="s">
        <v>14</v>
      </c>
      <c r="H373" t="s">
        <v>13</v>
      </c>
      <c r="I373" t="s">
        <v>14</v>
      </c>
      <c r="J373" t="s">
        <v>14</v>
      </c>
      <c r="K373">
        <v>0</v>
      </c>
      <c r="L373" t="s">
        <v>14</v>
      </c>
      <c r="M373" t="s">
        <v>16</v>
      </c>
    </row>
    <row r="374" spans="1:13" x14ac:dyDescent="0.3">
      <c r="A374">
        <v>3640000</v>
      </c>
      <c r="B374">
        <v>3180</v>
      </c>
      <c r="C374">
        <v>3</v>
      </c>
      <c r="D374">
        <v>1</v>
      </c>
      <c r="E374">
        <v>2</v>
      </c>
      <c r="F374" t="s">
        <v>14</v>
      </c>
      <c r="G374" t="s">
        <v>14</v>
      </c>
      <c r="H374" t="s">
        <v>13</v>
      </c>
      <c r="I374" t="s">
        <v>14</v>
      </c>
      <c r="J374" t="s">
        <v>14</v>
      </c>
      <c r="K374">
        <v>0</v>
      </c>
      <c r="L374" t="s">
        <v>14</v>
      </c>
      <c r="M374" t="s">
        <v>16</v>
      </c>
    </row>
    <row r="375" spans="1:13" x14ac:dyDescent="0.3">
      <c r="A375">
        <v>3640000</v>
      </c>
      <c r="B375">
        <v>3000</v>
      </c>
      <c r="C375">
        <v>2</v>
      </c>
      <c r="D375">
        <v>1</v>
      </c>
      <c r="E375">
        <v>2</v>
      </c>
      <c r="F375" t="s">
        <v>13</v>
      </c>
      <c r="G375" t="s">
        <v>14</v>
      </c>
      <c r="H375" t="s">
        <v>14</v>
      </c>
      <c r="I375" t="s">
        <v>14</v>
      </c>
      <c r="J375" t="s">
        <v>13</v>
      </c>
      <c r="K375">
        <v>0</v>
      </c>
      <c r="L375" t="s">
        <v>14</v>
      </c>
      <c r="M375" t="s">
        <v>15</v>
      </c>
    </row>
    <row r="376" spans="1:13" x14ac:dyDescent="0.3">
      <c r="A376">
        <v>3640000</v>
      </c>
      <c r="B376">
        <v>3520</v>
      </c>
      <c r="C376">
        <v>2</v>
      </c>
      <c r="D376">
        <v>2</v>
      </c>
      <c r="E376">
        <v>1</v>
      </c>
      <c r="F376" t="s">
        <v>13</v>
      </c>
      <c r="G376" t="s">
        <v>14</v>
      </c>
      <c r="H376" t="s">
        <v>13</v>
      </c>
      <c r="I376" t="s">
        <v>14</v>
      </c>
      <c r="J376" t="s">
        <v>14</v>
      </c>
      <c r="K376">
        <v>0</v>
      </c>
      <c r="L376" t="s">
        <v>14</v>
      </c>
      <c r="M376" t="s">
        <v>16</v>
      </c>
    </row>
    <row r="377" spans="1:13" x14ac:dyDescent="0.3">
      <c r="A377">
        <v>3640000</v>
      </c>
      <c r="B377">
        <v>5960</v>
      </c>
      <c r="C377">
        <v>3</v>
      </c>
      <c r="D377">
        <v>1</v>
      </c>
      <c r="E377">
        <v>2</v>
      </c>
      <c r="F377" t="s">
        <v>13</v>
      </c>
      <c r="G377" t="s">
        <v>13</v>
      </c>
      <c r="H377" t="s">
        <v>13</v>
      </c>
      <c r="I377" t="s">
        <v>14</v>
      </c>
      <c r="J377" t="s">
        <v>14</v>
      </c>
      <c r="K377">
        <v>0</v>
      </c>
      <c r="L377" t="s">
        <v>14</v>
      </c>
      <c r="M377" t="s">
        <v>17</v>
      </c>
    </row>
    <row r="378" spans="1:13" x14ac:dyDescent="0.3">
      <c r="A378">
        <v>3640000</v>
      </c>
      <c r="B378">
        <v>4130</v>
      </c>
      <c r="C378">
        <v>3</v>
      </c>
      <c r="D378">
        <v>2</v>
      </c>
      <c r="E378">
        <v>2</v>
      </c>
      <c r="F378" t="s">
        <v>13</v>
      </c>
      <c r="G378" t="s">
        <v>14</v>
      </c>
      <c r="H378" t="s">
        <v>14</v>
      </c>
      <c r="I378" t="s">
        <v>14</v>
      </c>
      <c r="J378" t="s">
        <v>14</v>
      </c>
      <c r="K378">
        <v>2</v>
      </c>
      <c r="L378" t="s">
        <v>14</v>
      </c>
      <c r="M378" t="s">
        <v>16</v>
      </c>
    </row>
    <row r="379" spans="1:13" x14ac:dyDescent="0.3">
      <c r="A379">
        <v>3640000</v>
      </c>
      <c r="B379">
        <v>2850</v>
      </c>
      <c r="C379">
        <v>3</v>
      </c>
      <c r="D379">
        <v>2</v>
      </c>
      <c r="E379">
        <v>2</v>
      </c>
      <c r="F379" t="s">
        <v>14</v>
      </c>
      <c r="G379" t="s">
        <v>14</v>
      </c>
      <c r="H379" t="s">
        <v>13</v>
      </c>
      <c r="I379" t="s">
        <v>14</v>
      </c>
      <c r="J379" t="s">
        <v>14</v>
      </c>
      <c r="K379">
        <v>0</v>
      </c>
      <c r="L379" t="s">
        <v>13</v>
      </c>
      <c r="M379" t="s">
        <v>17</v>
      </c>
    </row>
    <row r="380" spans="1:13" x14ac:dyDescent="0.3">
      <c r="A380">
        <v>3640000</v>
      </c>
      <c r="B380">
        <v>2275</v>
      </c>
      <c r="C380">
        <v>3</v>
      </c>
      <c r="D380">
        <v>1</v>
      </c>
      <c r="E380">
        <v>3</v>
      </c>
      <c r="F380" t="s">
        <v>13</v>
      </c>
      <c r="G380" t="s">
        <v>14</v>
      </c>
      <c r="H380" t="s">
        <v>14</v>
      </c>
      <c r="I380" t="s">
        <v>13</v>
      </c>
      <c r="J380" t="s">
        <v>13</v>
      </c>
      <c r="K380">
        <v>0</v>
      </c>
      <c r="L380" t="s">
        <v>13</v>
      </c>
      <c r="M380" t="s">
        <v>16</v>
      </c>
    </row>
    <row r="381" spans="1:13" x14ac:dyDescent="0.3">
      <c r="A381">
        <v>3633000</v>
      </c>
      <c r="B381">
        <v>3520</v>
      </c>
      <c r="C381">
        <v>3</v>
      </c>
      <c r="D381">
        <v>1</v>
      </c>
      <c r="E381">
        <v>1</v>
      </c>
      <c r="F381" t="s">
        <v>13</v>
      </c>
      <c r="G381" t="s">
        <v>14</v>
      </c>
      <c r="H381" t="s">
        <v>14</v>
      </c>
      <c r="I381" t="s">
        <v>14</v>
      </c>
      <c r="J381" t="s">
        <v>14</v>
      </c>
      <c r="K381">
        <v>2</v>
      </c>
      <c r="L381" t="s">
        <v>13</v>
      </c>
      <c r="M381" t="s">
        <v>17</v>
      </c>
    </row>
    <row r="382" spans="1:13" x14ac:dyDescent="0.3">
      <c r="A382">
        <v>3605000</v>
      </c>
      <c r="B382">
        <v>4500</v>
      </c>
      <c r="C382">
        <v>2</v>
      </c>
      <c r="D382">
        <v>1</v>
      </c>
      <c r="E382">
        <v>1</v>
      </c>
      <c r="F382" t="s">
        <v>13</v>
      </c>
      <c r="G382" t="s">
        <v>14</v>
      </c>
      <c r="H382" t="s">
        <v>14</v>
      </c>
      <c r="I382" t="s">
        <v>14</v>
      </c>
      <c r="J382" t="s">
        <v>14</v>
      </c>
      <c r="K382">
        <v>0</v>
      </c>
      <c r="L382" t="s">
        <v>14</v>
      </c>
      <c r="M382" t="s">
        <v>16</v>
      </c>
    </row>
    <row r="383" spans="1:13" x14ac:dyDescent="0.3">
      <c r="A383">
        <v>3605000</v>
      </c>
      <c r="B383">
        <v>4000</v>
      </c>
      <c r="C383">
        <v>2</v>
      </c>
      <c r="D383">
        <v>1</v>
      </c>
      <c r="E383">
        <v>1</v>
      </c>
      <c r="F383" t="s">
        <v>13</v>
      </c>
      <c r="G383" t="s">
        <v>14</v>
      </c>
      <c r="H383" t="s">
        <v>14</v>
      </c>
      <c r="I383" t="s">
        <v>14</v>
      </c>
      <c r="J383" t="s">
        <v>14</v>
      </c>
      <c r="K383">
        <v>0</v>
      </c>
      <c r="L383" t="s">
        <v>13</v>
      </c>
      <c r="M383" t="s">
        <v>16</v>
      </c>
    </row>
    <row r="384" spans="1:13" x14ac:dyDescent="0.3">
      <c r="A384">
        <v>3570000</v>
      </c>
      <c r="B384">
        <v>3150</v>
      </c>
      <c r="C384">
        <v>3</v>
      </c>
      <c r="D384">
        <v>1</v>
      </c>
      <c r="E384">
        <v>2</v>
      </c>
      <c r="F384" t="s">
        <v>13</v>
      </c>
      <c r="G384" t="s">
        <v>14</v>
      </c>
      <c r="H384" t="s">
        <v>13</v>
      </c>
      <c r="I384" t="s">
        <v>14</v>
      </c>
      <c r="J384" t="s">
        <v>14</v>
      </c>
      <c r="K384">
        <v>0</v>
      </c>
      <c r="L384" t="s">
        <v>14</v>
      </c>
      <c r="M384" t="s">
        <v>15</v>
      </c>
    </row>
    <row r="385" spans="1:13" x14ac:dyDescent="0.3">
      <c r="A385">
        <v>3570000</v>
      </c>
      <c r="B385">
        <v>4500</v>
      </c>
      <c r="C385">
        <v>4</v>
      </c>
      <c r="D385">
        <v>2</v>
      </c>
      <c r="E385">
        <v>2</v>
      </c>
      <c r="F385" t="s">
        <v>13</v>
      </c>
      <c r="G385" t="s">
        <v>14</v>
      </c>
      <c r="H385" t="s">
        <v>13</v>
      </c>
      <c r="I385" t="s">
        <v>14</v>
      </c>
      <c r="J385" t="s">
        <v>14</v>
      </c>
      <c r="K385">
        <v>2</v>
      </c>
      <c r="L385" t="s">
        <v>14</v>
      </c>
      <c r="M385" t="s">
        <v>15</v>
      </c>
    </row>
    <row r="386" spans="1:13" x14ac:dyDescent="0.3">
      <c r="A386">
        <v>3570000</v>
      </c>
      <c r="B386">
        <v>4500</v>
      </c>
      <c r="C386">
        <v>2</v>
      </c>
      <c r="D386">
        <v>1</v>
      </c>
      <c r="E386">
        <v>1</v>
      </c>
      <c r="F386" t="s">
        <v>14</v>
      </c>
      <c r="G386" t="s">
        <v>14</v>
      </c>
      <c r="H386" t="s">
        <v>14</v>
      </c>
      <c r="I386" t="s">
        <v>14</v>
      </c>
      <c r="J386" t="s">
        <v>14</v>
      </c>
      <c r="K386">
        <v>0</v>
      </c>
      <c r="L386" t="s">
        <v>14</v>
      </c>
      <c r="M386" t="s">
        <v>15</v>
      </c>
    </row>
    <row r="387" spans="1:13" x14ac:dyDescent="0.3">
      <c r="A387">
        <v>3570000</v>
      </c>
      <c r="B387">
        <v>3640</v>
      </c>
      <c r="C387">
        <v>2</v>
      </c>
      <c r="D387">
        <v>1</v>
      </c>
      <c r="E387">
        <v>1</v>
      </c>
      <c r="F387" t="s">
        <v>13</v>
      </c>
      <c r="G387" t="s">
        <v>14</v>
      </c>
      <c r="H387" t="s">
        <v>14</v>
      </c>
      <c r="I387" t="s">
        <v>14</v>
      </c>
      <c r="J387" t="s">
        <v>14</v>
      </c>
      <c r="K387">
        <v>0</v>
      </c>
      <c r="L387" t="s">
        <v>14</v>
      </c>
      <c r="M387" t="s">
        <v>17</v>
      </c>
    </row>
    <row r="388" spans="1:13" x14ac:dyDescent="0.3">
      <c r="A388">
        <v>3535000</v>
      </c>
      <c r="B388">
        <v>3850</v>
      </c>
      <c r="C388">
        <v>3</v>
      </c>
      <c r="D388">
        <v>1</v>
      </c>
      <c r="E388">
        <v>1</v>
      </c>
      <c r="F388" t="s">
        <v>13</v>
      </c>
      <c r="G388" t="s">
        <v>14</v>
      </c>
      <c r="H388" t="s">
        <v>14</v>
      </c>
      <c r="I388" t="s">
        <v>14</v>
      </c>
      <c r="J388" t="s">
        <v>14</v>
      </c>
      <c r="K388">
        <v>2</v>
      </c>
      <c r="L388" t="s">
        <v>14</v>
      </c>
      <c r="M388" t="s">
        <v>17</v>
      </c>
    </row>
    <row r="389" spans="1:13" x14ac:dyDescent="0.3">
      <c r="A389">
        <v>3500000</v>
      </c>
      <c r="B389">
        <v>4240</v>
      </c>
      <c r="C389">
        <v>3</v>
      </c>
      <c r="D389">
        <v>1</v>
      </c>
      <c r="E389">
        <v>2</v>
      </c>
      <c r="F389" t="s">
        <v>13</v>
      </c>
      <c r="G389" t="s">
        <v>14</v>
      </c>
      <c r="H389" t="s">
        <v>14</v>
      </c>
      <c r="I389" t="s">
        <v>14</v>
      </c>
      <c r="J389" t="s">
        <v>13</v>
      </c>
      <c r="K389">
        <v>0</v>
      </c>
      <c r="L389" t="s">
        <v>14</v>
      </c>
      <c r="M389" t="s">
        <v>16</v>
      </c>
    </row>
    <row r="390" spans="1:13" x14ac:dyDescent="0.3">
      <c r="A390">
        <v>3500000</v>
      </c>
      <c r="B390">
        <v>3650</v>
      </c>
      <c r="C390">
        <v>3</v>
      </c>
      <c r="D390">
        <v>1</v>
      </c>
      <c r="E390">
        <v>2</v>
      </c>
      <c r="F390" t="s">
        <v>13</v>
      </c>
      <c r="G390" t="s">
        <v>14</v>
      </c>
      <c r="H390" t="s">
        <v>14</v>
      </c>
      <c r="I390" t="s">
        <v>14</v>
      </c>
      <c r="J390" t="s">
        <v>14</v>
      </c>
      <c r="K390">
        <v>0</v>
      </c>
      <c r="L390" t="s">
        <v>14</v>
      </c>
      <c r="M390" t="s">
        <v>17</v>
      </c>
    </row>
    <row r="391" spans="1:13" x14ac:dyDescent="0.3">
      <c r="A391">
        <v>3500000</v>
      </c>
      <c r="B391">
        <v>4600</v>
      </c>
      <c r="C391">
        <v>4</v>
      </c>
      <c r="D391">
        <v>1</v>
      </c>
      <c r="E391">
        <v>2</v>
      </c>
      <c r="F391" t="s">
        <v>13</v>
      </c>
      <c r="G391" t="s">
        <v>14</v>
      </c>
      <c r="H391" t="s">
        <v>14</v>
      </c>
      <c r="I391" t="s">
        <v>14</v>
      </c>
      <c r="J391" t="s">
        <v>14</v>
      </c>
      <c r="K391">
        <v>0</v>
      </c>
      <c r="L391" t="s">
        <v>14</v>
      </c>
      <c r="M391" t="s">
        <v>16</v>
      </c>
    </row>
    <row r="392" spans="1:13" x14ac:dyDescent="0.3">
      <c r="A392">
        <v>3500000</v>
      </c>
      <c r="B392">
        <v>2135</v>
      </c>
      <c r="C392">
        <v>3</v>
      </c>
      <c r="D392">
        <v>2</v>
      </c>
      <c r="E392">
        <v>2</v>
      </c>
      <c r="F392" t="s">
        <v>14</v>
      </c>
      <c r="G392" t="s">
        <v>14</v>
      </c>
      <c r="H392" t="s">
        <v>14</v>
      </c>
      <c r="I392" t="s">
        <v>14</v>
      </c>
      <c r="J392" t="s">
        <v>14</v>
      </c>
      <c r="K392">
        <v>0</v>
      </c>
      <c r="L392" t="s">
        <v>14</v>
      </c>
      <c r="M392" t="s">
        <v>17</v>
      </c>
    </row>
    <row r="393" spans="1:13" x14ac:dyDescent="0.3">
      <c r="A393">
        <v>3500000</v>
      </c>
      <c r="B393">
        <v>3036</v>
      </c>
      <c r="C393">
        <v>3</v>
      </c>
      <c r="D393">
        <v>1</v>
      </c>
      <c r="E393">
        <v>2</v>
      </c>
      <c r="F393" t="s">
        <v>13</v>
      </c>
      <c r="G393" t="s">
        <v>14</v>
      </c>
      <c r="H393" t="s">
        <v>13</v>
      </c>
      <c r="I393" t="s">
        <v>14</v>
      </c>
      <c r="J393" t="s">
        <v>14</v>
      </c>
      <c r="K393">
        <v>0</v>
      </c>
      <c r="L393" t="s">
        <v>14</v>
      </c>
      <c r="M393" t="s">
        <v>16</v>
      </c>
    </row>
    <row r="394" spans="1:13" x14ac:dyDescent="0.3">
      <c r="A394">
        <v>3500000</v>
      </c>
      <c r="B394">
        <v>3990</v>
      </c>
      <c r="C394">
        <v>3</v>
      </c>
      <c r="D394">
        <v>1</v>
      </c>
      <c r="E394">
        <v>2</v>
      </c>
      <c r="F394" t="s">
        <v>13</v>
      </c>
      <c r="G394" t="s">
        <v>14</v>
      </c>
      <c r="H394" t="s">
        <v>14</v>
      </c>
      <c r="I394" t="s">
        <v>14</v>
      </c>
      <c r="J394" t="s">
        <v>14</v>
      </c>
      <c r="K394">
        <v>0</v>
      </c>
      <c r="L394" t="s">
        <v>14</v>
      </c>
      <c r="M394" t="s">
        <v>16</v>
      </c>
    </row>
    <row r="395" spans="1:13" x14ac:dyDescent="0.3">
      <c r="A395">
        <v>3500000</v>
      </c>
      <c r="B395">
        <v>7424</v>
      </c>
      <c r="C395">
        <v>3</v>
      </c>
      <c r="D395">
        <v>1</v>
      </c>
      <c r="E395">
        <v>1</v>
      </c>
      <c r="F395" t="s">
        <v>14</v>
      </c>
      <c r="G395" t="s">
        <v>14</v>
      </c>
      <c r="H395" t="s">
        <v>14</v>
      </c>
      <c r="I395" t="s">
        <v>14</v>
      </c>
      <c r="J395" t="s">
        <v>14</v>
      </c>
      <c r="K395">
        <v>0</v>
      </c>
      <c r="L395" t="s">
        <v>14</v>
      </c>
      <c r="M395" t="s">
        <v>17</v>
      </c>
    </row>
    <row r="396" spans="1:13" x14ac:dyDescent="0.3">
      <c r="A396">
        <v>3500000</v>
      </c>
      <c r="B396">
        <v>3480</v>
      </c>
      <c r="C396">
        <v>3</v>
      </c>
      <c r="D396">
        <v>1</v>
      </c>
      <c r="E396">
        <v>1</v>
      </c>
      <c r="F396" t="s">
        <v>14</v>
      </c>
      <c r="G396" t="s">
        <v>14</v>
      </c>
      <c r="H396" t="s">
        <v>14</v>
      </c>
      <c r="I396" t="s">
        <v>14</v>
      </c>
      <c r="J396" t="s">
        <v>13</v>
      </c>
      <c r="K396">
        <v>0</v>
      </c>
      <c r="L396" t="s">
        <v>14</v>
      </c>
      <c r="M396" t="s">
        <v>17</v>
      </c>
    </row>
    <row r="397" spans="1:13" x14ac:dyDescent="0.3">
      <c r="A397">
        <v>3500000</v>
      </c>
      <c r="B397">
        <v>3600</v>
      </c>
      <c r="C397">
        <v>6</v>
      </c>
      <c r="D397">
        <v>1</v>
      </c>
      <c r="E397">
        <v>2</v>
      </c>
      <c r="F397" t="s">
        <v>13</v>
      </c>
      <c r="G397" t="s">
        <v>14</v>
      </c>
      <c r="H397" t="s">
        <v>14</v>
      </c>
      <c r="I397" t="s">
        <v>14</v>
      </c>
      <c r="J397" t="s">
        <v>14</v>
      </c>
      <c r="K397">
        <v>1</v>
      </c>
      <c r="L397" t="s">
        <v>14</v>
      </c>
      <c r="M397" t="s">
        <v>17</v>
      </c>
    </row>
    <row r="398" spans="1:13" x14ac:dyDescent="0.3">
      <c r="A398">
        <v>3500000</v>
      </c>
      <c r="B398">
        <v>3640</v>
      </c>
      <c r="C398">
        <v>2</v>
      </c>
      <c r="D398">
        <v>1</v>
      </c>
      <c r="E398">
        <v>1</v>
      </c>
      <c r="F398" t="s">
        <v>13</v>
      </c>
      <c r="G398" t="s">
        <v>14</v>
      </c>
      <c r="H398" t="s">
        <v>14</v>
      </c>
      <c r="I398" t="s">
        <v>14</v>
      </c>
      <c r="J398" t="s">
        <v>14</v>
      </c>
      <c r="K398">
        <v>1</v>
      </c>
      <c r="L398" t="s">
        <v>14</v>
      </c>
      <c r="M398" t="s">
        <v>16</v>
      </c>
    </row>
    <row r="399" spans="1:13" x14ac:dyDescent="0.3">
      <c r="A399">
        <v>3500000</v>
      </c>
      <c r="B399">
        <v>5900</v>
      </c>
      <c r="C399">
        <v>2</v>
      </c>
      <c r="D399">
        <v>1</v>
      </c>
      <c r="E399">
        <v>1</v>
      </c>
      <c r="F399" t="s">
        <v>13</v>
      </c>
      <c r="G399" t="s">
        <v>14</v>
      </c>
      <c r="H399" t="s">
        <v>14</v>
      </c>
      <c r="I399" t="s">
        <v>14</v>
      </c>
      <c r="J399" t="s">
        <v>14</v>
      </c>
      <c r="K399">
        <v>1</v>
      </c>
      <c r="L399" t="s">
        <v>14</v>
      </c>
      <c r="M399" t="s">
        <v>15</v>
      </c>
    </row>
    <row r="400" spans="1:13" x14ac:dyDescent="0.3">
      <c r="A400">
        <v>3500000</v>
      </c>
      <c r="B400">
        <v>3120</v>
      </c>
      <c r="C400">
        <v>3</v>
      </c>
      <c r="D400">
        <v>1</v>
      </c>
      <c r="E400">
        <v>2</v>
      </c>
      <c r="F400" t="s">
        <v>13</v>
      </c>
      <c r="G400" t="s">
        <v>14</v>
      </c>
      <c r="H400" t="s">
        <v>14</v>
      </c>
      <c r="I400" t="s">
        <v>14</v>
      </c>
      <c r="J400" t="s">
        <v>14</v>
      </c>
      <c r="K400">
        <v>1</v>
      </c>
      <c r="L400" t="s">
        <v>14</v>
      </c>
      <c r="M400" t="s">
        <v>17</v>
      </c>
    </row>
    <row r="401" spans="1:13" x14ac:dyDescent="0.3">
      <c r="A401">
        <v>3500000</v>
      </c>
      <c r="B401">
        <v>7350</v>
      </c>
      <c r="C401">
        <v>2</v>
      </c>
      <c r="D401">
        <v>1</v>
      </c>
      <c r="E401">
        <v>1</v>
      </c>
      <c r="F401" t="s">
        <v>13</v>
      </c>
      <c r="G401" t="s">
        <v>14</v>
      </c>
      <c r="H401" t="s">
        <v>14</v>
      </c>
      <c r="I401" t="s">
        <v>14</v>
      </c>
      <c r="J401" t="s">
        <v>14</v>
      </c>
      <c r="K401">
        <v>1</v>
      </c>
      <c r="L401" t="s">
        <v>14</v>
      </c>
      <c r="M401" t="s">
        <v>16</v>
      </c>
    </row>
    <row r="402" spans="1:13" x14ac:dyDescent="0.3">
      <c r="A402">
        <v>3500000</v>
      </c>
      <c r="B402">
        <v>3512</v>
      </c>
      <c r="C402">
        <v>2</v>
      </c>
      <c r="D402">
        <v>1</v>
      </c>
      <c r="E402">
        <v>1</v>
      </c>
      <c r="F402" t="s">
        <v>13</v>
      </c>
      <c r="G402" t="s">
        <v>14</v>
      </c>
      <c r="H402" t="s">
        <v>14</v>
      </c>
      <c r="I402" t="s">
        <v>14</v>
      </c>
      <c r="J402" t="s">
        <v>14</v>
      </c>
      <c r="K402">
        <v>1</v>
      </c>
      <c r="L402" t="s">
        <v>13</v>
      </c>
      <c r="M402" t="s">
        <v>17</v>
      </c>
    </row>
    <row r="403" spans="1:13" x14ac:dyDescent="0.3">
      <c r="A403">
        <v>3500000</v>
      </c>
      <c r="B403">
        <v>9500</v>
      </c>
      <c r="C403">
        <v>3</v>
      </c>
      <c r="D403">
        <v>1</v>
      </c>
      <c r="E403">
        <v>2</v>
      </c>
      <c r="F403" t="s">
        <v>13</v>
      </c>
      <c r="G403" t="s">
        <v>14</v>
      </c>
      <c r="H403" t="s">
        <v>14</v>
      </c>
      <c r="I403" t="s">
        <v>14</v>
      </c>
      <c r="J403" t="s">
        <v>14</v>
      </c>
      <c r="K403">
        <v>3</v>
      </c>
      <c r="L403" t="s">
        <v>13</v>
      </c>
      <c r="M403" t="s">
        <v>17</v>
      </c>
    </row>
    <row r="404" spans="1:13" x14ac:dyDescent="0.3">
      <c r="A404">
        <v>3500000</v>
      </c>
      <c r="B404">
        <v>5880</v>
      </c>
      <c r="C404">
        <v>2</v>
      </c>
      <c r="D404">
        <v>1</v>
      </c>
      <c r="E404">
        <v>1</v>
      </c>
      <c r="F404" t="s">
        <v>13</v>
      </c>
      <c r="G404" t="s">
        <v>14</v>
      </c>
      <c r="H404" t="s">
        <v>14</v>
      </c>
      <c r="I404" t="s">
        <v>14</v>
      </c>
      <c r="J404" t="s">
        <v>14</v>
      </c>
      <c r="K404">
        <v>0</v>
      </c>
      <c r="L404" t="s">
        <v>14</v>
      </c>
      <c r="M404" t="s">
        <v>17</v>
      </c>
    </row>
    <row r="405" spans="1:13" x14ac:dyDescent="0.3">
      <c r="A405">
        <v>3500000</v>
      </c>
      <c r="B405">
        <v>12944</v>
      </c>
      <c r="C405">
        <v>3</v>
      </c>
      <c r="D405">
        <v>1</v>
      </c>
      <c r="E405">
        <v>1</v>
      </c>
      <c r="F405" t="s">
        <v>13</v>
      </c>
      <c r="G405" t="s">
        <v>14</v>
      </c>
      <c r="H405" t="s">
        <v>14</v>
      </c>
      <c r="I405" t="s">
        <v>14</v>
      </c>
      <c r="J405" t="s">
        <v>14</v>
      </c>
      <c r="K405">
        <v>0</v>
      </c>
      <c r="L405" t="s">
        <v>14</v>
      </c>
      <c r="M405" t="s">
        <v>17</v>
      </c>
    </row>
    <row r="406" spans="1:13" x14ac:dyDescent="0.3">
      <c r="A406">
        <v>3493000</v>
      </c>
      <c r="B406">
        <v>4900</v>
      </c>
      <c r="C406">
        <v>3</v>
      </c>
      <c r="D406">
        <v>1</v>
      </c>
      <c r="E406">
        <v>2</v>
      </c>
      <c r="F406" t="s">
        <v>14</v>
      </c>
      <c r="G406" t="s">
        <v>14</v>
      </c>
      <c r="H406" t="s">
        <v>14</v>
      </c>
      <c r="I406" t="s">
        <v>14</v>
      </c>
      <c r="J406" t="s">
        <v>14</v>
      </c>
      <c r="K406">
        <v>0</v>
      </c>
      <c r="L406" t="s">
        <v>14</v>
      </c>
      <c r="M406" t="s">
        <v>17</v>
      </c>
    </row>
    <row r="407" spans="1:13" x14ac:dyDescent="0.3">
      <c r="A407">
        <v>3465000</v>
      </c>
      <c r="B407">
        <v>3060</v>
      </c>
      <c r="C407">
        <v>3</v>
      </c>
      <c r="D407">
        <v>1</v>
      </c>
      <c r="E407">
        <v>1</v>
      </c>
      <c r="F407" t="s">
        <v>13</v>
      </c>
      <c r="G407" t="s">
        <v>14</v>
      </c>
      <c r="H407" t="s">
        <v>14</v>
      </c>
      <c r="I407" t="s">
        <v>14</v>
      </c>
      <c r="J407" t="s">
        <v>14</v>
      </c>
      <c r="K407">
        <v>0</v>
      </c>
      <c r="L407" t="s">
        <v>14</v>
      </c>
      <c r="M407" t="s">
        <v>17</v>
      </c>
    </row>
    <row r="408" spans="1:13" x14ac:dyDescent="0.3">
      <c r="A408">
        <v>3465000</v>
      </c>
      <c r="B408">
        <v>5320</v>
      </c>
      <c r="C408">
        <v>2</v>
      </c>
      <c r="D408">
        <v>1</v>
      </c>
      <c r="E408">
        <v>1</v>
      </c>
      <c r="F408" t="s">
        <v>13</v>
      </c>
      <c r="G408" t="s">
        <v>14</v>
      </c>
      <c r="H408" t="s">
        <v>14</v>
      </c>
      <c r="I408" t="s">
        <v>14</v>
      </c>
      <c r="J408" t="s">
        <v>14</v>
      </c>
      <c r="K408">
        <v>1</v>
      </c>
      <c r="L408" t="s">
        <v>13</v>
      </c>
      <c r="M408" t="s">
        <v>17</v>
      </c>
    </row>
    <row r="409" spans="1:13" x14ac:dyDescent="0.3">
      <c r="A409">
        <v>3465000</v>
      </c>
      <c r="B409">
        <v>2145</v>
      </c>
      <c r="C409">
        <v>3</v>
      </c>
      <c r="D409">
        <v>1</v>
      </c>
      <c r="E409">
        <v>3</v>
      </c>
      <c r="F409" t="s">
        <v>13</v>
      </c>
      <c r="G409" t="s">
        <v>14</v>
      </c>
      <c r="H409" t="s">
        <v>14</v>
      </c>
      <c r="I409" t="s">
        <v>14</v>
      </c>
      <c r="J409" t="s">
        <v>14</v>
      </c>
      <c r="K409">
        <v>0</v>
      </c>
      <c r="L409" t="s">
        <v>13</v>
      </c>
      <c r="M409" t="s">
        <v>15</v>
      </c>
    </row>
    <row r="410" spans="1:13" x14ac:dyDescent="0.3">
      <c r="A410">
        <v>3430000</v>
      </c>
      <c r="B410">
        <v>4000</v>
      </c>
      <c r="C410">
        <v>2</v>
      </c>
      <c r="D410">
        <v>1</v>
      </c>
      <c r="E410">
        <v>1</v>
      </c>
      <c r="F410" t="s">
        <v>13</v>
      </c>
      <c r="G410" t="s">
        <v>14</v>
      </c>
      <c r="H410" t="s">
        <v>14</v>
      </c>
      <c r="I410" t="s">
        <v>14</v>
      </c>
      <c r="J410" t="s">
        <v>14</v>
      </c>
      <c r="K410">
        <v>0</v>
      </c>
      <c r="L410" t="s">
        <v>14</v>
      </c>
      <c r="M410" t="s">
        <v>17</v>
      </c>
    </row>
    <row r="411" spans="1:13" x14ac:dyDescent="0.3">
      <c r="A411">
        <v>3430000</v>
      </c>
      <c r="B411">
        <v>3185</v>
      </c>
      <c r="C411">
        <v>2</v>
      </c>
      <c r="D411">
        <v>1</v>
      </c>
      <c r="E411">
        <v>1</v>
      </c>
      <c r="F411" t="s">
        <v>13</v>
      </c>
      <c r="G411" t="s">
        <v>14</v>
      </c>
      <c r="H411" t="s">
        <v>14</v>
      </c>
      <c r="I411" t="s">
        <v>14</v>
      </c>
      <c r="J411" t="s">
        <v>14</v>
      </c>
      <c r="K411">
        <v>2</v>
      </c>
      <c r="L411" t="s">
        <v>14</v>
      </c>
      <c r="M411" t="s">
        <v>17</v>
      </c>
    </row>
    <row r="412" spans="1:13" x14ac:dyDescent="0.3">
      <c r="A412">
        <v>3430000</v>
      </c>
      <c r="B412">
        <v>3850</v>
      </c>
      <c r="C412">
        <v>3</v>
      </c>
      <c r="D412">
        <v>1</v>
      </c>
      <c r="E412">
        <v>1</v>
      </c>
      <c r="F412" t="s">
        <v>13</v>
      </c>
      <c r="G412" t="s">
        <v>14</v>
      </c>
      <c r="H412" t="s">
        <v>14</v>
      </c>
      <c r="I412" t="s">
        <v>14</v>
      </c>
      <c r="J412" t="s">
        <v>14</v>
      </c>
      <c r="K412">
        <v>0</v>
      </c>
      <c r="L412" t="s">
        <v>14</v>
      </c>
      <c r="M412" t="s">
        <v>17</v>
      </c>
    </row>
    <row r="413" spans="1:13" x14ac:dyDescent="0.3">
      <c r="A413">
        <v>3430000</v>
      </c>
      <c r="B413">
        <v>2145</v>
      </c>
      <c r="C413">
        <v>3</v>
      </c>
      <c r="D413">
        <v>1</v>
      </c>
      <c r="E413">
        <v>3</v>
      </c>
      <c r="F413" t="s">
        <v>13</v>
      </c>
      <c r="G413" t="s">
        <v>14</v>
      </c>
      <c r="H413" t="s">
        <v>14</v>
      </c>
      <c r="I413" t="s">
        <v>14</v>
      </c>
      <c r="J413" t="s">
        <v>14</v>
      </c>
      <c r="K413">
        <v>0</v>
      </c>
      <c r="L413" t="s">
        <v>13</v>
      </c>
      <c r="M413" t="s">
        <v>15</v>
      </c>
    </row>
    <row r="414" spans="1:13" x14ac:dyDescent="0.3">
      <c r="A414">
        <v>3430000</v>
      </c>
      <c r="B414">
        <v>2610</v>
      </c>
      <c r="C414">
        <v>3</v>
      </c>
      <c r="D414">
        <v>1</v>
      </c>
      <c r="E414">
        <v>2</v>
      </c>
      <c r="F414" t="s">
        <v>13</v>
      </c>
      <c r="G414" t="s">
        <v>14</v>
      </c>
      <c r="H414" t="s">
        <v>13</v>
      </c>
      <c r="I414" t="s">
        <v>14</v>
      </c>
      <c r="J414" t="s">
        <v>14</v>
      </c>
      <c r="K414">
        <v>0</v>
      </c>
      <c r="L414" t="s">
        <v>13</v>
      </c>
      <c r="M414" t="s">
        <v>17</v>
      </c>
    </row>
    <row r="415" spans="1:13" x14ac:dyDescent="0.3">
      <c r="A415">
        <v>3430000</v>
      </c>
      <c r="B415">
        <v>1950</v>
      </c>
      <c r="C415">
        <v>3</v>
      </c>
      <c r="D415">
        <v>2</v>
      </c>
      <c r="E415">
        <v>2</v>
      </c>
      <c r="F415" t="s">
        <v>13</v>
      </c>
      <c r="G415" t="s">
        <v>14</v>
      </c>
      <c r="H415" t="s">
        <v>13</v>
      </c>
      <c r="I415" t="s">
        <v>14</v>
      </c>
      <c r="J415" t="s">
        <v>14</v>
      </c>
      <c r="K415">
        <v>0</v>
      </c>
      <c r="L415" t="s">
        <v>13</v>
      </c>
      <c r="M415" t="s">
        <v>17</v>
      </c>
    </row>
    <row r="416" spans="1:13" x14ac:dyDescent="0.3">
      <c r="A416">
        <v>3423000</v>
      </c>
      <c r="B416">
        <v>4040</v>
      </c>
      <c r="C416">
        <v>2</v>
      </c>
      <c r="D416">
        <v>1</v>
      </c>
      <c r="E416">
        <v>1</v>
      </c>
      <c r="F416" t="s">
        <v>13</v>
      </c>
      <c r="G416" t="s">
        <v>14</v>
      </c>
      <c r="H416" t="s">
        <v>14</v>
      </c>
      <c r="I416" t="s">
        <v>14</v>
      </c>
      <c r="J416" t="s">
        <v>14</v>
      </c>
      <c r="K416">
        <v>0</v>
      </c>
      <c r="L416" t="s">
        <v>14</v>
      </c>
      <c r="M416" t="s">
        <v>17</v>
      </c>
    </row>
    <row r="417" spans="1:13" x14ac:dyDescent="0.3">
      <c r="A417">
        <v>3395000</v>
      </c>
      <c r="B417">
        <v>4785</v>
      </c>
      <c r="C417">
        <v>3</v>
      </c>
      <c r="D417">
        <v>1</v>
      </c>
      <c r="E417">
        <v>2</v>
      </c>
      <c r="F417" t="s">
        <v>13</v>
      </c>
      <c r="G417" t="s">
        <v>13</v>
      </c>
      <c r="H417" t="s">
        <v>13</v>
      </c>
      <c r="I417" t="s">
        <v>14</v>
      </c>
      <c r="J417" t="s">
        <v>13</v>
      </c>
      <c r="K417">
        <v>1</v>
      </c>
      <c r="L417" t="s">
        <v>14</v>
      </c>
      <c r="M417" t="s">
        <v>15</v>
      </c>
    </row>
    <row r="418" spans="1:13" x14ac:dyDescent="0.3">
      <c r="A418">
        <v>3395000</v>
      </c>
      <c r="B418">
        <v>3450</v>
      </c>
      <c r="C418">
        <v>3</v>
      </c>
      <c r="D418">
        <v>1</v>
      </c>
      <c r="E418">
        <v>1</v>
      </c>
      <c r="F418" t="s">
        <v>13</v>
      </c>
      <c r="G418" t="s">
        <v>14</v>
      </c>
      <c r="H418" t="s">
        <v>13</v>
      </c>
      <c r="I418" t="s">
        <v>14</v>
      </c>
      <c r="J418" t="s">
        <v>14</v>
      </c>
      <c r="K418">
        <v>2</v>
      </c>
      <c r="L418" t="s">
        <v>14</v>
      </c>
      <c r="M418" t="s">
        <v>17</v>
      </c>
    </row>
    <row r="419" spans="1:13" x14ac:dyDescent="0.3">
      <c r="A419">
        <v>3395000</v>
      </c>
      <c r="B419">
        <v>3640</v>
      </c>
      <c r="C419">
        <v>2</v>
      </c>
      <c r="D419">
        <v>1</v>
      </c>
      <c r="E419">
        <v>1</v>
      </c>
      <c r="F419" t="s">
        <v>13</v>
      </c>
      <c r="G419" t="s">
        <v>14</v>
      </c>
      <c r="H419" t="s">
        <v>14</v>
      </c>
      <c r="I419" t="s">
        <v>14</v>
      </c>
      <c r="J419" t="s">
        <v>14</v>
      </c>
      <c r="K419">
        <v>0</v>
      </c>
      <c r="L419" t="s">
        <v>14</v>
      </c>
      <c r="M419" t="s">
        <v>15</v>
      </c>
    </row>
    <row r="420" spans="1:13" x14ac:dyDescent="0.3">
      <c r="A420">
        <v>3360000</v>
      </c>
      <c r="B420">
        <v>3500</v>
      </c>
      <c r="C420">
        <v>4</v>
      </c>
      <c r="D420">
        <v>1</v>
      </c>
      <c r="E420">
        <v>2</v>
      </c>
      <c r="F420" t="s">
        <v>13</v>
      </c>
      <c r="G420" t="s">
        <v>14</v>
      </c>
      <c r="H420" t="s">
        <v>14</v>
      </c>
      <c r="I420" t="s">
        <v>14</v>
      </c>
      <c r="J420" t="s">
        <v>13</v>
      </c>
      <c r="K420">
        <v>2</v>
      </c>
      <c r="L420" t="s">
        <v>14</v>
      </c>
      <c r="M420" t="s">
        <v>17</v>
      </c>
    </row>
    <row r="421" spans="1:13" x14ac:dyDescent="0.3">
      <c r="A421">
        <v>3360000</v>
      </c>
      <c r="B421">
        <v>4960</v>
      </c>
      <c r="C421">
        <v>4</v>
      </c>
      <c r="D421">
        <v>1</v>
      </c>
      <c r="E421">
        <v>3</v>
      </c>
      <c r="F421" t="s">
        <v>14</v>
      </c>
      <c r="G421" t="s">
        <v>14</v>
      </c>
      <c r="H421" t="s">
        <v>14</v>
      </c>
      <c r="I421" t="s">
        <v>14</v>
      </c>
      <c r="J421" t="s">
        <v>14</v>
      </c>
      <c r="K421">
        <v>0</v>
      </c>
      <c r="L421" t="s">
        <v>14</v>
      </c>
      <c r="M421" t="s">
        <v>16</v>
      </c>
    </row>
    <row r="422" spans="1:13" x14ac:dyDescent="0.3">
      <c r="A422">
        <v>3360000</v>
      </c>
      <c r="B422">
        <v>4120</v>
      </c>
      <c r="C422">
        <v>2</v>
      </c>
      <c r="D422">
        <v>1</v>
      </c>
      <c r="E422">
        <v>2</v>
      </c>
      <c r="F422" t="s">
        <v>13</v>
      </c>
      <c r="G422" t="s">
        <v>14</v>
      </c>
      <c r="H422" t="s">
        <v>14</v>
      </c>
      <c r="I422" t="s">
        <v>14</v>
      </c>
      <c r="J422" t="s">
        <v>14</v>
      </c>
      <c r="K422">
        <v>0</v>
      </c>
      <c r="L422" t="s">
        <v>14</v>
      </c>
      <c r="M422" t="s">
        <v>17</v>
      </c>
    </row>
    <row r="423" spans="1:13" x14ac:dyDescent="0.3">
      <c r="A423">
        <v>3360000</v>
      </c>
      <c r="B423">
        <v>4750</v>
      </c>
      <c r="C423">
        <v>2</v>
      </c>
      <c r="D423">
        <v>1</v>
      </c>
      <c r="E423">
        <v>1</v>
      </c>
      <c r="F423" t="s">
        <v>13</v>
      </c>
      <c r="G423" t="s">
        <v>14</v>
      </c>
      <c r="H423" t="s">
        <v>14</v>
      </c>
      <c r="I423" t="s">
        <v>14</v>
      </c>
      <c r="J423" t="s">
        <v>14</v>
      </c>
      <c r="K423">
        <v>0</v>
      </c>
      <c r="L423" t="s">
        <v>14</v>
      </c>
      <c r="M423" t="s">
        <v>17</v>
      </c>
    </row>
    <row r="424" spans="1:13" x14ac:dyDescent="0.3">
      <c r="A424">
        <v>3360000</v>
      </c>
      <c r="B424">
        <v>3720</v>
      </c>
      <c r="C424">
        <v>2</v>
      </c>
      <c r="D424">
        <v>1</v>
      </c>
      <c r="E424">
        <v>1</v>
      </c>
      <c r="F424" t="s">
        <v>14</v>
      </c>
      <c r="G424" t="s">
        <v>14</v>
      </c>
      <c r="H424" t="s">
        <v>14</v>
      </c>
      <c r="I424" t="s">
        <v>14</v>
      </c>
      <c r="J424" t="s">
        <v>13</v>
      </c>
      <c r="K424">
        <v>0</v>
      </c>
      <c r="L424" t="s">
        <v>14</v>
      </c>
      <c r="M424" t="s">
        <v>17</v>
      </c>
    </row>
    <row r="425" spans="1:13" x14ac:dyDescent="0.3">
      <c r="A425">
        <v>3360000</v>
      </c>
      <c r="B425">
        <v>3750</v>
      </c>
      <c r="C425">
        <v>3</v>
      </c>
      <c r="D425">
        <v>1</v>
      </c>
      <c r="E425">
        <v>1</v>
      </c>
      <c r="F425" t="s">
        <v>13</v>
      </c>
      <c r="G425" t="s">
        <v>14</v>
      </c>
      <c r="H425" t="s">
        <v>14</v>
      </c>
      <c r="I425" t="s">
        <v>14</v>
      </c>
      <c r="J425" t="s">
        <v>14</v>
      </c>
      <c r="K425">
        <v>0</v>
      </c>
      <c r="L425" t="s">
        <v>14</v>
      </c>
      <c r="M425" t="s">
        <v>17</v>
      </c>
    </row>
    <row r="426" spans="1:13" x14ac:dyDescent="0.3">
      <c r="A426">
        <v>3360000</v>
      </c>
      <c r="B426">
        <v>3100</v>
      </c>
      <c r="C426">
        <v>3</v>
      </c>
      <c r="D426">
        <v>1</v>
      </c>
      <c r="E426">
        <v>2</v>
      </c>
      <c r="F426" t="s">
        <v>14</v>
      </c>
      <c r="G426" t="s">
        <v>14</v>
      </c>
      <c r="H426" t="s">
        <v>13</v>
      </c>
      <c r="I426" t="s">
        <v>14</v>
      </c>
      <c r="J426" t="s">
        <v>14</v>
      </c>
      <c r="K426">
        <v>0</v>
      </c>
      <c r="L426" t="s">
        <v>14</v>
      </c>
      <c r="M426" t="s">
        <v>16</v>
      </c>
    </row>
    <row r="427" spans="1:13" x14ac:dyDescent="0.3">
      <c r="A427">
        <v>3360000</v>
      </c>
      <c r="B427">
        <v>3185</v>
      </c>
      <c r="C427">
        <v>2</v>
      </c>
      <c r="D427">
        <v>1</v>
      </c>
      <c r="E427">
        <v>1</v>
      </c>
      <c r="F427" t="s">
        <v>13</v>
      </c>
      <c r="G427" t="s">
        <v>14</v>
      </c>
      <c r="H427" t="s">
        <v>13</v>
      </c>
      <c r="I427" t="s">
        <v>14</v>
      </c>
      <c r="J427" t="s">
        <v>14</v>
      </c>
      <c r="K427">
        <v>2</v>
      </c>
      <c r="L427" t="s">
        <v>14</v>
      </c>
      <c r="M427" t="s">
        <v>15</v>
      </c>
    </row>
    <row r="428" spans="1:13" x14ac:dyDescent="0.3">
      <c r="A428">
        <v>3353000</v>
      </c>
      <c r="B428">
        <v>2700</v>
      </c>
      <c r="C428">
        <v>3</v>
      </c>
      <c r="D428">
        <v>1</v>
      </c>
      <c r="E428">
        <v>1</v>
      </c>
      <c r="F428" t="s">
        <v>14</v>
      </c>
      <c r="G428" t="s">
        <v>14</v>
      </c>
      <c r="H428" t="s">
        <v>14</v>
      </c>
      <c r="I428" t="s">
        <v>14</v>
      </c>
      <c r="J428" t="s">
        <v>14</v>
      </c>
      <c r="K428">
        <v>0</v>
      </c>
      <c r="L428" t="s">
        <v>14</v>
      </c>
      <c r="M428" t="s">
        <v>15</v>
      </c>
    </row>
    <row r="429" spans="1:13" x14ac:dyDescent="0.3">
      <c r="A429">
        <v>3332000</v>
      </c>
      <c r="B429">
        <v>2145</v>
      </c>
      <c r="C429">
        <v>3</v>
      </c>
      <c r="D429">
        <v>1</v>
      </c>
      <c r="E429">
        <v>2</v>
      </c>
      <c r="F429" t="s">
        <v>13</v>
      </c>
      <c r="G429" t="s">
        <v>14</v>
      </c>
      <c r="H429" t="s">
        <v>13</v>
      </c>
      <c r="I429" t="s">
        <v>14</v>
      </c>
      <c r="J429" t="s">
        <v>14</v>
      </c>
      <c r="K429">
        <v>0</v>
      </c>
      <c r="L429" t="s">
        <v>13</v>
      </c>
      <c r="M429" t="s">
        <v>15</v>
      </c>
    </row>
    <row r="430" spans="1:13" x14ac:dyDescent="0.3">
      <c r="A430">
        <v>3325000</v>
      </c>
      <c r="B430">
        <v>4040</v>
      </c>
      <c r="C430">
        <v>2</v>
      </c>
      <c r="D430">
        <v>1</v>
      </c>
      <c r="E430">
        <v>1</v>
      </c>
      <c r="F430" t="s">
        <v>13</v>
      </c>
      <c r="G430" t="s">
        <v>14</v>
      </c>
      <c r="H430" t="s">
        <v>14</v>
      </c>
      <c r="I430" t="s">
        <v>14</v>
      </c>
      <c r="J430" t="s">
        <v>14</v>
      </c>
      <c r="K430">
        <v>1</v>
      </c>
      <c r="L430" t="s">
        <v>14</v>
      </c>
      <c r="M430" t="s">
        <v>17</v>
      </c>
    </row>
    <row r="431" spans="1:13" x14ac:dyDescent="0.3">
      <c r="A431">
        <v>3325000</v>
      </c>
      <c r="B431">
        <v>4775</v>
      </c>
      <c r="C431">
        <v>4</v>
      </c>
      <c r="D431">
        <v>1</v>
      </c>
      <c r="E431">
        <v>2</v>
      </c>
      <c r="F431" t="s">
        <v>13</v>
      </c>
      <c r="G431" t="s">
        <v>14</v>
      </c>
      <c r="H431" t="s">
        <v>14</v>
      </c>
      <c r="I431" t="s">
        <v>14</v>
      </c>
      <c r="J431" t="s">
        <v>14</v>
      </c>
      <c r="K431">
        <v>0</v>
      </c>
      <c r="L431" t="s">
        <v>14</v>
      </c>
      <c r="M431" t="s">
        <v>17</v>
      </c>
    </row>
    <row r="432" spans="1:13" x14ac:dyDescent="0.3">
      <c r="A432">
        <v>3290000</v>
      </c>
      <c r="B432">
        <v>2500</v>
      </c>
      <c r="C432">
        <v>2</v>
      </c>
      <c r="D432">
        <v>1</v>
      </c>
      <c r="E432">
        <v>1</v>
      </c>
      <c r="F432" t="s">
        <v>14</v>
      </c>
      <c r="G432" t="s">
        <v>14</v>
      </c>
      <c r="H432" t="s">
        <v>14</v>
      </c>
      <c r="I432" t="s">
        <v>14</v>
      </c>
      <c r="J432" t="s">
        <v>13</v>
      </c>
      <c r="K432">
        <v>0</v>
      </c>
      <c r="L432" t="s">
        <v>14</v>
      </c>
      <c r="M432" t="s">
        <v>17</v>
      </c>
    </row>
    <row r="433" spans="1:13" x14ac:dyDescent="0.3">
      <c r="A433">
        <v>3290000</v>
      </c>
      <c r="B433">
        <v>3180</v>
      </c>
      <c r="C433">
        <v>4</v>
      </c>
      <c r="D433">
        <v>1</v>
      </c>
      <c r="E433">
        <v>2</v>
      </c>
      <c r="F433" t="s">
        <v>13</v>
      </c>
      <c r="G433" t="s">
        <v>14</v>
      </c>
      <c r="H433" t="s">
        <v>13</v>
      </c>
      <c r="I433" t="s">
        <v>14</v>
      </c>
      <c r="J433" t="s">
        <v>13</v>
      </c>
      <c r="K433">
        <v>0</v>
      </c>
      <c r="L433" t="s">
        <v>14</v>
      </c>
      <c r="M433" t="s">
        <v>17</v>
      </c>
    </row>
    <row r="434" spans="1:13" x14ac:dyDescent="0.3">
      <c r="A434">
        <v>3290000</v>
      </c>
      <c r="B434">
        <v>6060</v>
      </c>
      <c r="C434">
        <v>3</v>
      </c>
      <c r="D434">
        <v>1</v>
      </c>
      <c r="E434">
        <v>1</v>
      </c>
      <c r="F434" t="s">
        <v>13</v>
      </c>
      <c r="G434" t="s">
        <v>13</v>
      </c>
      <c r="H434" t="s">
        <v>13</v>
      </c>
      <c r="I434" t="s">
        <v>14</v>
      </c>
      <c r="J434" t="s">
        <v>14</v>
      </c>
      <c r="K434">
        <v>0</v>
      </c>
      <c r="L434" t="s">
        <v>14</v>
      </c>
      <c r="M434" t="s">
        <v>15</v>
      </c>
    </row>
    <row r="435" spans="1:13" x14ac:dyDescent="0.3">
      <c r="A435">
        <v>3290000</v>
      </c>
      <c r="B435">
        <v>3480</v>
      </c>
      <c r="C435">
        <v>4</v>
      </c>
      <c r="D435">
        <v>1</v>
      </c>
      <c r="E435">
        <v>2</v>
      </c>
      <c r="F435" t="s">
        <v>14</v>
      </c>
      <c r="G435" t="s">
        <v>14</v>
      </c>
      <c r="H435" t="s">
        <v>14</v>
      </c>
      <c r="I435" t="s">
        <v>14</v>
      </c>
      <c r="J435" t="s">
        <v>14</v>
      </c>
      <c r="K435">
        <v>1</v>
      </c>
      <c r="L435" t="s">
        <v>14</v>
      </c>
      <c r="M435" t="s">
        <v>16</v>
      </c>
    </row>
    <row r="436" spans="1:13" x14ac:dyDescent="0.3">
      <c r="A436">
        <v>3290000</v>
      </c>
      <c r="B436">
        <v>3792</v>
      </c>
      <c r="C436">
        <v>4</v>
      </c>
      <c r="D436">
        <v>1</v>
      </c>
      <c r="E436">
        <v>2</v>
      </c>
      <c r="F436" t="s">
        <v>13</v>
      </c>
      <c r="G436" t="s">
        <v>14</v>
      </c>
      <c r="H436" t="s">
        <v>14</v>
      </c>
      <c r="I436" t="s">
        <v>14</v>
      </c>
      <c r="J436" t="s">
        <v>14</v>
      </c>
      <c r="K436">
        <v>0</v>
      </c>
      <c r="L436" t="s">
        <v>14</v>
      </c>
      <c r="M436" t="s">
        <v>16</v>
      </c>
    </row>
    <row r="437" spans="1:13" x14ac:dyDescent="0.3">
      <c r="A437">
        <v>3290000</v>
      </c>
      <c r="B437">
        <v>4040</v>
      </c>
      <c r="C437">
        <v>2</v>
      </c>
      <c r="D437">
        <v>1</v>
      </c>
      <c r="E437">
        <v>1</v>
      </c>
      <c r="F437" t="s">
        <v>13</v>
      </c>
      <c r="G437" t="s">
        <v>14</v>
      </c>
      <c r="H437" t="s">
        <v>14</v>
      </c>
      <c r="I437" t="s">
        <v>14</v>
      </c>
      <c r="J437" t="s">
        <v>14</v>
      </c>
      <c r="K437">
        <v>0</v>
      </c>
      <c r="L437" t="s">
        <v>14</v>
      </c>
      <c r="M437" t="s">
        <v>17</v>
      </c>
    </row>
    <row r="438" spans="1:13" x14ac:dyDescent="0.3">
      <c r="A438">
        <v>3290000</v>
      </c>
      <c r="B438">
        <v>2145</v>
      </c>
      <c r="C438">
        <v>3</v>
      </c>
      <c r="D438">
        <v>1</v>
      </c>
      <c r="E438">
        <v>2</v>
      </c>
      <c r="F438" t="s">
        <v>13</v>
      </c>
      <c r="G438" t="s">
        <v>14</v>
      </c>
      <c r="H438" t="s">
        <v>13</v>
      </c>
      <c r="I438" t="s">
        <v>14</v>
      </c>
      <c r="J438" t="s">
        <v>14</v>
      </c>
      <c r="K438">
        <v>0</v>
      </c>
      <c r="L438" t="s">
        <v>13</v>
      </c>
      <c r="M438" t="s">
        <v>15</v>
      </c>
    </row>
    <row r="439" spans="1:13" x14ac:dyDescent="0.3">
      <c r="A439">
        <v>3290000</v>
      </c>
      <c r="B439">
        <v>5880</v>
      </c>
      <c r="C439">
        <v>3</v>
      </c>
      <c r="D439">
        <v>1</v>
      </c>
      <c r="E439">
        <v>1</v>
      </c>
      <c r="F439" t="s">
        <v>13</v>
      </c>
      <c r="G439" t="s">
        <v>14</v>
      </c>
      <c r="H439" t="s">
        <v>14</v>
      </c>
      <c r="I439" t="s">
        <v>14</v>
      </c>
      <c r="J439" t="s">
        <v>14</v>
      </c>
      <c r="K439">
        <v>1</v>
      </c>
      <c r="L439" t="s">
        <v>14</v>
      </c>
      <c r="M439" t="s">
        <v>17</v>
      </c>
    </row>
    <row r="440" spans="1:13" x14ac:dyDescent="0.3">
      <c r="A440">
        <v>3255000</v>
      </c>
      <c r="B440">
        <v>4500</v>
      </c>
      <c r="C440">
        <v>2</v>
      </c>
      <c r="D440">
        <v>1</v>
      </c>
      <c r="E440">
        <v>1</v>
      </c>
      <c r="F440" t="s">
        <v>14</v>
      </c>
      <c r="G440" t="s">
        <v>14</v>
      </c>
      <c r="H440" t="s">
        <v>14</v>
      </c>
      <c r="I440" t="s">
        <v>14</v>
      </c>
      <c r="J440" t="s">
        <v>14</v>
      </c>
      <c r="K440">
        <v>0</v>
      </c>
      <c r="L440" t="s">
        <v>14</v>
      </c>
      <c r="M440" t="s">
        <v>16</v>
      </c>
    </row>
    <row r="441" spans="1:13" x14ac:dyDescent="0.3">
      <c r="A441">
        <v>3255000</v>
      </c>
      <c r="B441">
        <v>3930</v>
      </c>
      <c r="C441">
        <v>2</v>
      </c>
      <c r="D441">
        <v>1</v>
      </c>
      <c r="E441">
        <v>1</v>
      </c>
      <c r="F441" t="s">
        <v>14</v>
      </c>
      <c r="G441" t="s">
        <v>14</v>
      </c>
      <c r="H441" t="s">
        <v>14</v>
      </c>
      <c r="I441" t="s">
        <v>14</v>
      </c>
      <c r="J441" t="s">
        <v>14</v>
      </c>
      <c r="K441">
        <v>0</v>
      </c>
      <c r="L441" t="s">
        <v>14</v>
      </c>
      <c r="M441" t="s">
        <v>17</v>
      </c>
    </row>
    <row r="442" spans="1:13" x14ac:dyDescent="0.3">
      <c r="A442">
        <v>3234000</v>
      </c>
      <c r="B442">
        <v>3640</v>
      </c>
      <c r="C442">
        <v>4</v>
      </c>
      <c r="D442">
        <v>1</v>
      </c>
      <c r="E442">
        <v>2</v>
      </c>
      <c r="F442" t="s">
        <v>13</v>
      </c>
      <c r="G442" t="s">
        <v>14</v>
      </c>
      <c r="H442" t="s">
        <v>13</v>
      </c>
      <c r="I442" t="s">
        <v>14</v>
      </c>
      <c r="J442" t="s">
        <v>14</v>
      </c>
      <c r="K442">
        <v>0</v>
      </c>
      <c r="L442" t="s">
        <v>14</v>
      </c>
      <c r="M442" t="s">
        <v>17</v>
      </c>
    </row>
    <row r="443" spans="1:13" x14ac:dyDescent="0.3">
      <c r="A443">
        <v>3220000</v>
      </c>
      <c r="B443">
        <v>4370</v>
      </c>
      <c r="C443">
        <v>3</v>
      </c>
      <c r="D443">
        <v>1</v>
      </c>
      <c r="E443">
        <v>2</v>
      </c>
      <c r="F443" t="s">
        <v>13</v>
      </c>
      <c r="G443" t="s">
        <v>14</v>
      </c>
      <c r="H443" t="s">
        <v>14</v>
      </c>
      <c r="I443" t="s">
        <v>14</v>
      </c>
      <c r="J443" t="s">
        <v>14</v>
      </c>
      <c r="K443">
        <v>0</v>
      </c>
      <c r="L443" t="s">
        <v>14</v>
      </c>
      <c r="M443" t="s">
        <v>17</v>
      </c>
    </row>
    <row r="444" spans="1:13" x14ac:dyDescent="0.3">
      <c r="A444">
        <v>3220000</v>
      </c>
      <c r="B444">
        <v>2684</v>
      </c>
      <c r="C444">
        <v>2</v>
      </c>
      <c r="D444">
        <v>1</v>
      </c>
      <c r="E444">
        <v>1</v>
      </c>
      <c r="F444" t="s">
        <v>13</v>
      </c>
      <c r="G444" t="s">
        <v>14</v>
      </c>
      <c r="H444" t="s">
        <v>14</v>
      </c>
      <c r="I444" t="s">
        <v>14</v>
      </c>
      <c r="J444" t="s">
        <v>13</v>
      </c>
      <c r="K444">
        <v>1</v>
      </c>
      <c r="L444" t="s">
        <v>14</v>
      </c>
      <c r="M444" t="s">
        <v>17</v>
      </c>
    </row>
    <row r="445" spans="1:13" x14ac:dyDescent="0.3">
      <c r="A445">
        <v>3220000</v>
      </c>
      <c r="B445">
        <v>4320</v>
      </c>
      <c r="C445">
        <v>3</v>
      </c>
      <c r="D445">
        <v>1</v>
      </c>
      <c r="E445">
        <v>1</v>
      </c>
      <c r="F445" t="s">
        <v>14</v>
      </c>
      <c r="G445" t="s">
        <v>14</v>
      </c>
      <c r="H445" t="s">
        <v>14</v>
      </c>
      <c r="I445" t="s">
        <v>14</v>
      </c>
      <c r="J445" t="s">
        <v>14</v>
      </c>
      <c r="K445">
        <v>1</v>
      </c>
      <c r="L445" t="s">
        <v>14</v>
      </c>
      <c r="M445" t="s">
        <v>17</v>
      </c>
    </row>
    <row r="446" spans="1:13" x14ac:dyDescent="0.3">
      <c r="A446">
        <v>3220000</v>
      </c>
      <c r="B446">
        <v>3120</v>
      </c>
      <c r="C446">
        <v>3</v>
      </c>
      <c r="D446">
        <v>1</v>
      </c>
      <c r="E446">
        <v>2</v>
      </c>
      <c r="F446" t="s">
        <v>14</v>
      </c>
      <c r="G446" t="s">
        <v>14</v>
      </c>
      <c r="H446" t="s">
        <v>14</v>
      </c>
      <c r="I446" t="s">
        <v>14</v>
      </c>
      <c r="J446" t="s">
        <v>14</v>
      </c>
      <c r="K446">
        <v>0</v>
      </c>
      <c r="L446" t="s">
        <v>14</v>
      </c>
      <c r="M446" t="s">
        <v>15</v>
      </c>
    </row>
    <row r="447" spans="1:13" x14ac:dyDescent="0.3">
      <c r="A447">
        <v>3150000</v>
      </c>
      <c r="B447">
        <v>3450</v>
      </c>
      <c r="C447">
        <v>1</v>
      </c>
      <c r="D447">
        <v>1</v>
      </c>
      <c r="E447">
        <v>1</v>
      </c>
      <c r="F447" t="s">
        <v>13</v>
      </c>
      <c r="G447" t="s">
        <v>14</v>
      </c>
      <c r="H447" t="s">
        <v>14</v>
      </c>
      <c r="I447" t="s">
        <v>14</v>
      </c>
      <c r="J447" t="s">
        <v>14</v>
      </c>
      <c r="K447">
        <v>0</v>
      </c>
      <c r="L447" t="s">
        <v>14</v>
      </c>
      <c r="M447" t="s">
        <v>15</v>
      </c>
    </row>
    <row r="448" spans="1:13" x14ac:dyDescent="0.3">
      <c r="A448">
        <v>3150000</v>
      </c>
      <c r="B448">
        <v>3986</v>
      </c>
      <c r="C448">
        <v>2</v>
      </c>
      <c r="D448">
        <v>2</v>
      </c>
      <c r="E448">
        <v>1</v>
      </c>
      <c r="F448" t="s">
        <v>14</v>
      </c>
      <c r="G448" t="s">
        <v>13</v>
      </c>
      <c r="H448" t="s">
        <v>13</v>
      </c>
      <c r="I448" t="s">
        <v>14</v>
      </c>
      <c r="J448" t="s">
        <v>14</v>
      </c>
      <c r="K448">
        <v>1</v>
      </c>
      <c r="L448" t="s">
        <v>14</v>
      </c>
      <c r="M448" t="s">
        <v>17</v>
      </c>
    </row>
    <row r="449" spans="1:13" x14ac:dyDescent="0.3">
      <c r="A449">
        <v>3150000</v>
      </c>
      <c r="B449">
        <v>3500</v>
      </c>
      <c r="C449">
        <v>2</v>
      </c>
      <c r="D449">
        <v>1</v>
      </c>
      <c r="E449">
        <v>1</v>
      </c>
      <c r="F449" t="s">
        <v>14</v>
      </c>
      <c r="G449" t="s">
        <v>14</v>
      </c>
      <c r="H449" t="s">
        <v>13</v>
      </c>
      <c r="I449" t="s">
        <v>14</v>
      </c>
      <c r="J449" t="s">
        <v>14</v>
      </c>
      <c r="K449">
        <v>0</v>
      </c>
      <c r="L449" t="s">
        <v>14</v>
      </c>
      <c r="M449" t="s">
        <v>16</v>
      </c>
    </row>
    <row r="450" spans="1:13" x14ac:dyDescent="0.3">
      <c r="A450">
        <v>3150000</v>
      </c>
      <c r="B450">
        <v>4095</v>
      </c>
      <c r="C450">
        <v>2</v>
      </c>
      <c r="D450">
        <v>1</v>
      </c>
      <c r="E450">
        <v>1</v>
      </c>
      <c r="F450" t="s">
        <v>13</v>
      </c>
      <c r="G450" t="s">
        <v>14</v>
      </c>
      <c r="H450" t="s">
        <v>14</v>
      </c>
      <c r="I450" t="s">
        <v>14</v>
      </c>
      <c r="J450" t="s">
        <v>14</v>
      </c>
      <c r="K450">
        <v>2</v>
      </c>
      <c r="L450" t="s">
        <v>14</v>
      </c>
      <c r="M450" t="s">
        <v>16</v>
      </c>
    </row>
    <row r="451" spans="1:13" x14ac:dyDescent="0.3">
      <c r="A451">
        <v>3150000</v>
      </c>
      <c r="B451">
        <v>1650</v>
      </c>
      <c r="C451">
        <v>3</v>
      </c>
      <c r="D451">
        <v>1</v>
      </c>
      <c r="E451">
        <v>2</v>
      </c>
      <c r="F451" t="s">
        <v>14</v>
      </c>
      <c r="G451" t="s">
        <v>14</v>
      </c>
      <c r="H451" t="s">
        <v>13</v>
      </c>
      <c r="I451" t="s">
        <v>14</v>
      </c>
      <c r="J451" t="s">
        <v>14</v>
      </c>
      <c r="K451">
        <v>0</v>
      </c>
      <c r="L451" t="s">
        <v>14</v>
      </c>
      <c r="M451" t="s">
        <v>17</v>
      </c>
    </row>
    <row r="452" spans="1:13" x14ac:dyDescent="0.3">
      <c r="A452">
        <v>3150000</v>
      </c>
      <c r="B452">
        <v>3450</v>
      </c>
      <c r="C452">
        <v>3</v>
      </c>
      <c r="D452">
        <v>1</v>
      </c>
      <c r="E452">
        <v>2</v>
      </c>
      <c r="F452" t="s">
        <v>13</v>
      </c>
      <c r="G452" t="s">
        <v>14</v>
      </c>
      <c r="H452" t="s">
        <v>13</v>
      </c>
      <c r="I452" t="s">
        <v>14</v>
      </c>
      <c r="J452" t="s">
        <v>14</v>
      </c>
      <c r="K452">
        <v>0</v>
      </c>
      <c r="L452" t="s">
        <v>14</v>
      </c>
      <c r="M452" t="s">
        <v>16</v>
      </c>
    </row>
    <row r="453" spans="1:13" x14ac:dyDescent="0.3">
      <c r="A453">
        <v>3150000</v>
      </c>
      <c r="B453">
        <v>6750</v>
      </c>
      <c r="C453">
        <v>2</v>
      </c>
      <c r="D453">
        <v>1</v>
      </c>
      <c r="E453">
        <v>1</v>
      </c>
      <c r="F453" t="s">
        <v>13</v>
      </c>
      <c r="G453" t="s">
        <v>14</v>
      </c>
      <c r="H453" t="s">
        <v>14</v>
      </c>
      <c r="I453" t="s">
        <v>14</v>
      </c>
      <c r="J453" t="s">
        <v>14</v>
      </c>
      <c r="K453">
        <v>0</v>
      </c>
      <c r="L453" t="s">
        <v>14</v>
      </c>
      <c r="M453" t="s">
        <v>16</v>
      </c>
    </row>
    <row r="454" spans="1:13" x14ac:dyDescent="0.3">
      <c r="A454">
        <v>3150000</v>
      </c>
      <c r="B454">
        <v>9000</v>
      </c>
      <c r="C454">
        <v>3</v>
      </c>
      <c r="D454">
        <v>1</v>
      </c>
      <c r="E454">
        <v>2</v>
      </c>
      <c r="F454" t="s">
        <v>13</v>
      </c>
      <c r="G454" t="s">
        <v>14</v>
      </c>
      <c r="H454" t="s">
        <v>14</v>
      </c>
      <c r="I454" t="s">
        <v>14</v>
      </c>
      <c r="J454" t="s">
        <v>14</v>
      </c>
      <c r="K454">
        <v>2</v>
      </c>
      <c r="L454" t="s">
        <v>14</v>
      </c>
      <c r="M454" t="s">
        <v>16</v>
      </c>
    </row>
    <row r="455" spans="1:13" x14ac:dyDescent="0.3">
      <c r="A455">
        <v>3150000</v>
      </c>
      <c r="B455">
        <v>3069</v>
      </c>
      <c r="C455">
        <v>2</v>
      </c>
      <c r="D455">
        <v>1</v>
      </c>
      <c r="E455">
        <v>1</v>
      </c>
      <c r="F455" t="s">
        <v>13</v>
      </c>
      <c r="G455" t="s">
        <v>14</v>
      </c>
      <c r="H455" t="s">
        <v>14</v>
      </c>
      <c r="I455" t="s">
        <v>14</v>
      </c>
      <c r="J455" t="s">
        <v>14</v>
      </c>
      <c r="K455">
        <v>1</v>
      </c>
      <c r="L455" t="s">
        <v>14</v>
      </c>
      <c r="M455" t="s">
        <v>17</v>
      </c>
    </row>
    <row r="456" spans="1:13" x14ac:dyDescent="0.3">
      <c r="A456">
        <v>3143000</v>
      </c>
      <c r="B456">
        <v>4500</v>
      </c>
      <c r="C456">
        <v>3</v>
      </c>
      <c r="D456">
        <v>1</v>
      </c>
      <c r="E456">
        <v>2</v>
      </c>
      <c r="F456" t="s">
        <v>13</v>
      </c>
      <c r="G456" t="s">
        <v>14</v>
      </c>
      <c r="H456" t="s">
        <v>14</v>
      </c>
      <c r="I456" t="s">
        <v>14</v>
      </c>
      <c r="J456" t="s">
        <v>13</v>
      </c>
      <c r="K456">
        <v>0</v>
      </c>
      <c r="L456" t="s">
        <v>14</v>
      </c>
      <c r="M456" t="s">
        <v>17</v>
      </c>
    </row>
    <row r="457" spans="1:13" x14ac:dyDescent="0.3">
      <c r="A457">
        <v>3129000</v>
      </c>
      <c r="B457">
        <v>5495</v>
      </c>
      <c r="C457">
        <v>3</v>
      </c>
      <c r="D457">
        <v>1</v>
      </c>
      <c r="E457">
        <v>1</v>
      </c>
      <c r="F457" t="s">
        <v>13</v>
      </c>
      <c r="G457" t="s">
        <v>14</v>
      </c>
      <c r="H457" t="s">
        <v>13</v>
      </c>
      <c r="I457" t="s">
        <v>14</v>
      </c>
      <c r="J457" t="s">
        <v>14</v>
      </c>
      <c r="K457">
        <v>0</v>
      </c>
      <c r="L457" t="s">
        <v>14</v>
      </c>
      <c r="M457" t="s">
        <v>17</v>
      </c>
    </row>
    <row r="458" spans="1:13" x14ac:dyDescent="0.3">
      <c r="A458">
        <v>3118850</v>
      </c>
      <c r="B458">
        <v>2398</v>
      </c>
      <c r="C458">
        <v>3</v>
      </c>
      <c r="D458">
        <v>1</v>
      </c>
      <c r="E458">
        <v>1</v>
      </c>
      <c r="F458" t="s">
        <v>13</v>
      </c>
      <c r="G458" t="s">
        <v>14</v>
      </c>
      <c r="H458" t="s">
        <v>14</v>
      </c>
      <c r="I458" t="s">
        <v>14</v>
      </c>
      <c r="J458" t="s">
        <v>14</v>
      </c>
      <c r="K458">
        <v>0</v>
      </c>
      <c r="L458" t="s">
        <v>13</v>
      </c>
      <c r="M458" t="s">
        <v>16</v>
      </c>
    </row>
    <row r="459" spans="1:13" x14ac:dyDescent="0.3">
      <c r="A459">
        <v>3115000</v>
      </c>
      <c r="B459">
        <v>3000</v>
      </c>
      <c r="C459">
        <v>3</v>
      </c>
      <c r="D459">
        <v>1</v>
      </c>
      <c r="E459">
        <v>1</v>
      </c>
      <c r="F459" t="s">
        <v>14</v>
      </c>
      <c r="G459" t="s">
        <v>14</v>
      </c>
      <c r="H459" t="s">
        <v>14</v>
      </c>
      <c r="I459" t="s">
        <v>14</v>
      </c>
      <c r="J459" t="s">
        <v>13</v>
      </c>
      <c r="K459">
        <v>0</v>
      </c>
      <c r="L459" t="s">
        <v>14</v>
      </c>
      <c r="M459" t="s">
        <v>17</v>
      </c>
    </row>
    <row r="460" spans="1:13" x14ac:dyDescent="0.3">
      <c r="A460">
        <v>3115000</v>
      </c>
      <c r="B460">
        <v>3850</v>
      </c>
      <c r="C460">
        <v>3</v>
      </c>
      <c r="D460">
        <v>1</v>
      </c>
      <c r="E460">
        <v>2</v>
      </c>
      <c r="F460" t="s">
        <v>13</v>
      </c>
      <c r="G460" t="s">
        <v>14</v>
      </c>
      <c r="H460" t="s">
        <v>14</v>
      </c>
      <c r="I460" t="s">
        <v>14</v>
      </c>
      <c r="J460" t="s">
        <v>14</v>
      </c>
      <c r="K460">
        <v>0</v>
      </c>
      <c r="L460" t="s">
        <v>14</v>
      </c>
      <c r="M460" t="s">
        <v>17</v>
      </c>
    </row>
    <row r="461" spans="1:13" x14ac:dyDescent="0.3">
      <c r="A461">
        <v>3115000</v>
      </c>
      <c r="B461">
        <v>3500</v>
      </c>
      <c r="C461">
        <v>2</v>
      </c>
      <c r="D461">
        <v>1</v>
      </c>
      <c r="E461">
        <v>1</v>
      </c>
      <c r="F461" t="s">
        <v>13</v>
      </c>
      <c r="G461" t="s">
        <v>14</v>
      </c>
      <c r="H461" t="s">
        <v>14</v>
      </c>
      <c r="I461" t="s">
        <v>14</v>
      </c>
      <c r="J461" t="s">
        <v>14</v>
      </c>
      <c r="K461">
        <v>0</v>
      </c>
      <c r="L461" t="s">
        <v>14</v>
      </c>
      <c r="M461" t="s">
        <v>17</v>
      </c>
    </row>
    <row r="462" spans="1:13" x14ac:dyDescent="0.3">
      <c r="A462">
        <v>3087000</v>
      </c>
      <c r="B462">
        <v>8100</v>
      </c>
      <c r="C462">
        <v>2</v>
      </c>
      <c r="D462">
        <v>1</v>
      </c>
      <c r="E462">
        <v>1</v>
      </c>
      <c r="F462" t="s">
        <v>13</v>
      </c>
      <c r="G462" t="s">
        <v>14</v>
      </c>
      <c r="H462" t="s">
        <v>14</v>
      </c>
      <c r="I462" t="s">
        <v>14</v>
      </c>
      <c r="J462" t="s">
        <v>14</v>
      </c>
      <c r="K462">
        <v>1</v>
      </c>
      <c r="L462" t="s">
        <v>14</v>
      </c>
      <c r="M462" t="s">
        <v>17</v>
      </c>
    </row>
    <row r="463" spans="1:13" x14ac:dyDescent="0.3">
      <c r="A463">
        <v>3080000</v>
      </c>
      <c r="B463">
        <v>4960</v>
      </c>
      <c r="C463">
        <v>2</v>
      </c>
      <c r="D463">
        <v>1</v>
      </c>
      <c r="E463">
        <v>1</v>
      </c>
      <c r="F463" t="s">
        <v>13</v>
      </c>
      <c r="G463" t="s">
        <v>14</v>
      </c>
      <c r="H463" t="s">
        <v>13</v>
      </c>
      <c r="I463" t="s">
        <v>14</v>
      </c>
      <c r="J463" t="s">
        <v>13</v>
      </c>
      <c r="K463">
        <v>0</v>
      </c>
      <c r="L463" t="s">
        <v>14</v>
      </c>
      <c r="M463" t="s">
        <v>17</v>
      </c>
    </row>
    <row r="464" spans="1:13" x14ac:dyDescent="0.3">
      <c r="A464">
        <v>3080000</v>
      </c>
      <c r="B464">
        <v>2160</v>
      </c>
      <c r="C464">
        <v>3</v>
      </c>
      <c r="D464">
        <v>1</v>
      </c>
      <c r="E464">
        <v>2</v>
      </c>
      <c r="F464" t="s">
        <v>14</v>
      </c>
      <c r="G464" t="s">
        <v>14</v>
      </c>
      <c r="H464" t="s">
        <v>13</v>
      </c>
      <c r="I464" t="s">
        <v>14</v>
      </c>
      <c r="J464" t="s">
        <v>14</v>
      </c>
      <c r="K464">
        <v>0</v>
      </c>
      <c r="L464" t="s">
        <v>14</v>
      </c>
      <c r="M464" t="s">
        <v>16</v>
      </c>
    </row>
    <row r="465" spans="1:13" x14ac:dyDescent="0.3">
      <c r="A465">
        <v>3080000</v>
      </c>
      <c r="B465">
        <v>3090</v>
      </c>
      <c r="C465">
        <v>2</v>
      </c>
      <c r="D465">
        <v>1</v>
      </c>
      <c r="E465">
        <v>1</v>
      </c>
      <c r="F465" t="s">
        <v>13</v>
      </c>
      <c r="G465" t="s">
        <v>13</v>
      </c>
      <c r="H465" t="s">
        <v>13</v>
      </c>
      <c r="I465" t="s">
        <v>14</v>
      </c>
      <c r="J465" t="s">
        <v>14</v>
      </c>
      <c r="K465">
        <v>0</v>
      </c>
      <c r="L465" t="s">
        <v>14</v>
      </c>
      <c r="M465" t="s">
        <v>17</v>
      </c>
    </row>
    <row r="466" spans="1:13" x14ac:dyDescent="0.3">
      <c r="A466">
        <v>3080000</v>
      </c>
      <c r="B466">
        <v>4500</v>
      </c>
      <c r="C466">
        <v>2</v>
      </c>
      <c r="D466">
        <v>1</v>
      </c>
      <c r="E466">
        <v>2</v>
      </c>
      <c r="F466" t="s">
        <v>13</v>
      </c>
      <c r="G466" t="s">
        <v>14</v>
      </c>
      <c r="H466" t="s">
        <v>14</v>
      </c>
      <c r="I466" t="s">
        <v>13</v>
      </c>
      <c r="J466" t="s">
        <v>14</v>
      </c>
      <c r="K466">
        <v>1</v>
      </c>
      <c r="L466" t="s">
        <v>14</v>
      </c>
      <c r="M466" t="s">
        <v>16</v>
      </c>
    </row>
    <row r="467" spans="1:13" x14ac:dyDescent="0.3">
      <c r="A467">
        <v>3045000</v>
      </c>
      <c r="B467">
        <v>3800</v>
      </c>
      <c r="C467">
        <v>2</v>
      </c>
      <c r="D467">
        <v>1</v>
      </c>
      <c r="E467">
        <v>1</v>
      </c>
      <c r="F467" t="s">
        <v>13</v>
      </c>
      <c r="G467" t="s">
        <v>14</v>
      </c>
      <c r="H467" t="s">
        <v>14</v>
      </c>
      <c r="I467" t="s">
        <v>14</v>
      </c>
      <c r="J467" t="s">
        <v>14</v>
      </c>
      <c r="K467">
        <v>0</v>
      </c>
      <c r="L467" t="s">
        <v>14</v>
      </c>
      <c r="M467" t="s">
        <v>17</v>
      </c>
    </row>
    <row r="468" spans="1:13" x14ac:dyDescent="0.3">
      <c r="A468">
        <v>3010000</v>
      </c>
      <c r="B468">
        <v>3090</v>
      </c>
      <c r="C468">
        <v>3</v>
      </c>
      <c r="D468">
        <v>1</v>
      </c>
      <c r="E468">
        <v>2</v>
      </c>
      <c r="F468" t="s">
        <v>14</v>
      </c>
      <c r="G468" t="s">
        <v>14</v>
      </c>
      <c r="H468" t="s">
        <v>14</v>
      </c>
      <c r="I468" t="s">
        <v>14</v>
      </c>
      <c r="J468" t="s">
        <v>14</v>
      </c>
      <c r="K468">
        <v>0</v>
      </c>
      <c r="L468" t="s">
        <v>14</v>
      </c>
      <c r="M468" t="s">
        <v>16</v>
      </c>
    </row>
    <row r="469" spans="1:13" x14ac:dyDescent="0.3">
      <c r="A469">
        <v>3010000</v>
      </c>
      <c r="B469">
        <v>3240</v>
      </c>
      <c r="C469">
        <v>3</v>
      </c>
      <c r="D469">
        <v>1</v>
      </c>
      <c r="E469">
        <v>2</v>
      </c>
      <c r="F469" t="s">
        <v>13</v>
      </c>
      <c r="G469" t="s">
        <v>14</v>
      </c>
      <c r="H469" t="s">
        <v>14</v>
      </c>
      <c r="I469" t="s">
        <v>14</v>
      </c>
      <c r="J469" t="s">
        <v>14</v>
      </c>
      <c r="K469">
        <v>2</v>
      </c>
      <c r="L469" t="s">
        <v>14</v>
      </c>
      <c r="M469" t="s">
        <v>16</v>
      </c>
    </row>
    <row r="470" spans="1:13" x14ac:dyDescent="0.3">
      <c r="A470">
        <v>3010000</v>
      </c>
      <c r="B470">
        <v>2835</v>
      </c>
      <c r="C470">
        <v>2</v>
      </c>
      <c r="D470">
        <v>1</v>
      </c>
      <c r="E470">
        <v>1</v>
      </c>
      <c r="F470" t="s">
        <v>13</v>
      </c>
      <c r="G470" t="s">
        <v>14</v>
      </c>
      <c r="H470" t="s">
        <v>14</v>
      </c>
      <c r="I470" t="s">
        <v>14</v>
      </c>
      <c r="J470" t="s">
        <v>14</v>
      </c>
      <c r="K470">
        <v>0</v>
      </c>
      <c r="L470" t="s">
        <v>14</v>
      </c>
      <c r="M470" t="s">
        <v>16</v>
      </c>
    </row>
    <row r="471" spans="1:13" x14ac:dyDescent="0.3">
      <c r="A471">
        <v>3010000</v>
      </c>
      <c r="B471">
        <v>4600</v>
      </c>
      <c r="C471">
        <v>2</v>
      </c>
      <c r="D471">
        <v>1</v>
      </c>
      <c r="E471">
        <v>1</v>
      </c>
      <c r="F471" t="s">
        <v>13</v>
      </c>
      <c r="G471" t="s">
        <v>14</v>
      </c>
      <c r="H471" t="s">
        <v>14</v>
      </c>
      <c r="I471" t="s">
        <v>14</v>
      </c>
      <c r="J471" t="s">
        <v>14</v>
      </c>
      <c r="K471">
        <v>0</v>
      </c>
      <c r="L471" t="s">
        <v>14</v>
      </c>
      <c r="M471" t="s">
        <v>15</v>
      </c>
    </row>
    <row r="472" spans="1:13" x14ac:dyDescent="0.3">
      <c r="A472">
        <v>3010000</v>
      </c>
      <c r="B472">
        <v>5076</v>
      </c>
      <c r="C472">
        <v>3</v>
      </c>
      <c r="D472">
        <v>1</v>
      </c>
      <c r="E472">
        <v>1</v>
      </c>
      <c r="F472" t="s">
        <v>14</v>
      </c>
      <c r="G472" t="s">
        <v>14</v>
      </c>
      <c r="H472" t="s">
        <v>14</v>
      </c>
      <c r="I472" t="s">
        <v>14</v>
      </c>
      <c r="J472" t="s">
        <v>14</v>
      </c>
      <c r="K472">
        <v>0</v>
      </c>
      <c r="L472" t="s">
        <v>14</v>
      </c>
      <c r="M472" t="s">
        <v>17</v>
      </c>
    </row>
    <row r="473" spans="1:13" x14ac:dyDescent="0.3">
      <c r="A473">
        <v>3010000</v>
      </c>
      <c r="B473">
        <v>3750</v>
      </c>
      <c r="C473">
        <v>3</v>
      </c>
      <c r="D473">
        <v>1</v>
      </c>
      <c r="E473">
        <v>2</v>
      </c>
      <c r="F473" t="s">
        <v>13</v>
      </c>
      <c r="G473" t="s">
        <v>14</v>
      </c>
      <c r="H473" t="s">
        <v>14</v>
      </c>
      <c r="I473" t="s">
        <v>14</v>
      </c>
      <c r="J473" t="s">
        <v>14</v>
      </c>
      <c r="K473">
        <v>0</v>
      </c>
      <c r="L473" t="s">
        <v>14</v>
      </c>
      <c r="M473" t="s">
        <v>17</v>
      </c>
    </row>
    <row r="474" spans="1:13" x14ac:dyDescent="0.3">
      <c r="A474">
        <v>3010000</v>
      </c>
      <c r="B474">
        <v>3630</v>
      </c>
      <c r="C474">
        <v>4</v>
      </c>
      <c r="D474">
        <v>1</v>
      </c>
      <c r="E474">
        <v>2</v>
      </c>
      <c r="F474" t="s">
        <v>13</v>
      </c>
      <c r="G474" t="s">
        <v>14</v>
      </c>
      <c r="H474" t="s">
        <v>14</v>
      </c>
      <c r="I474" t="s">
        <v>14</v>
      </c>
      <c r="J474" t="s">
        <v>14</v>
      </c>
      <c r="K474">
        <v>3</v>
      </c>
      <c r="L474" t="s">
        <v>14</v>
      </c>
      <c r="M474" t="s">
        <v>16</v>
      </c>
    </row>
    <row r="475" spans="1:13" x14ac:dyDescent="0.3">
      <c r="A475">
        <v>3003000</v>
      </c>
      <c r="B475">
        <v>8050</v>
      </c>
      <c r="C475">
        <v>2</v>
      </c>
      <c r="D475">
        <v>1</v>
      </c>
      <c r="E475">
        <v>1</v>
      </c>
      <c r="F475" t="s">
        <v>13</v>
      </c>
      <c r="G475" t="s">
        <v>14</v>
      </c>
      <c r="H475" t="s">
        <v>14</v>
      </c>
      <c r="I475" t="s">
        <v>14</v>
      </c>
      <c r="J475" t="s">
        <v>14</v>
      </c>
      <c r="K475">
        <v>0</v>
      </c>
      <c r="L475" t="s">
        <v>14</v>
      </c>
      <c r="M475" t="s">
        <v>17</v>
      </c>
    </row>
    <row r="476" spans="1:13" x14ac:dyDescent="0.3">
      <c r="A476">
        <v>2975000</v>
      </c>
      <c r="B476">
        <v>4352</v>
      </c>
      <c r="C476">
        <v>4</v>
      </c>
      <c r="D476">
        <v>1</v>
      </c>
      <c r="E476">
        <v>2</v>
      </c>
      <c r="F476" t="s">
        <v>14</v>
      </c>
      <c r="G476" t="s">
        <v>14</v>
      </c>
      <c r="H476" t="s">
        <v>14</v>
      </c>
      <c r="I476" t="s">
        <v>14</v>
      </c>
      <c r="J476" t="s">
        <v>14</v>
      </c>
      <c r="K476">
        <v>1</v>
      </c>
      <c r="L476" t="s">
        <v>14</v>
      </c>
      <c r="M476" t="s">
        <v>17</v>
      </c>
    </row>
    <row r="477" spans="1:13" x14ac:dyDescent="0.3">
      <c r="A477">
        <v>2961000</v>
      </c>
      <c r="B477">
        <v>3000</v>
      </c>
      <c r="C477">
        <v>2</v>
      </c>
      <c r="D477">
        <v>1</v>
      </c>
      <c r="E477">
        <v>2</v>
      </c>
      <c r="F477" t="s">
        <v>13</v>
      </c>
      <c r="G477" t="s">
        <v>14</v>
      </c>
      <c r="H477" t="s">
        <v>14</v>
      </c>
      <c r="I477" t="s">
        <v>14</v>
      </c>
      <c r="J477" t="s">
        <v>14</v>
      </c>
      <c r="K477">
        <v>0</v>
      </c>
      <c r="L477" t="s">
        <v>14</v>
      </c>
      <c r="M477" t="s">
        <v>16</v>
      </c>
    </row>
    <row r="478" spans="1:13" x14ac:dyDescent="0.3">
      <c r="A478">
        <v>2940000</v>
      </c>
      <c r="B478">
        <v>5850</v>
      </c>
      <c r="C478">
        <v>3</v>
      </c>
      <c r="D478">
        <v>1</v>
      </c>
      <c r="E478">
        <v>2</v>
      </c>
      <c r="F478" t="s">
        <v>13</v>
      </c>
      <c r="G478" t="s">
        <v>14</v>
      </c>
      <c r="H478" t="s">
        <v>13</v>
      </c>
      <c r="I478" t="s">
        <v>14</v>
      </c>
      <c r="J478" t="s">
        <v>14</v>
      </c>
      <c r="K478">
        <v>1</v>
      </c>
      <c r="L478" t="s">
        <v>14</v>
      </c>
      <c r="M478" t="s">
        <v>17</v>
      </c>
    </row>
    <row r="479" spans="1:13" x14ac:dyDescent="0.3">
      <c r="A479">
        <v>2940000</v>
      </c>
      <c r="B479">
        <v>4960</v>
      </c>
      <c r="C479">
        <v>2</v>
      </c>
      <c r="D479">
        <v>1</v>
      </c>
      <c r="E479">
        <v>1</v>
      </c>
      <c r="F479" t="s">
        <v>13</v>
      </c>
      <c r="G479" t="s">
        <v>14</v>
      </c>
      <c r="H479" t="s">
        <v>14</v>
      </c>
      <c r="I479" t="s">
        <v>14</v>
      </c>
      <c r="J479" t="s">
        <v>14</v>
      </c>
      <c r="K479">
        <v>0</v>
      </c>
      <c r="L479" t="s">
        <v>14</v>
      </c>
      <c r="M479" t="s">
        <v>17</v>
      </c>
    </row>
    <row r="480" spans="1:13" x14ac:dyDescent="0.3">
      <c r="A480">
        <v>2940000</v>
      </c>
      <c r="B480">
        <v>3600</v>
      </c>
      <c r="C480">
        <v>3</v>
      </c>
      <c r="D480">
        <v>1</v>
      </c>
      <c r="E480">
        <v>2</v>
      </c>
      <c r="F480" t="s">
        <v>14</v>
      </c>
      <c r="G480" t="s">
        <v>14</v>
      </c>
      <c r="H480" t="s">
        <v>14</v>
      </c>
      <c r="I480" t="s">
        <v>14</v>
      </c>
      <c r="J480" t="s">
        <v>14</v>
      </c>
      <c r="K480">
        <v>1</v>
      </c>
      <c r="L480" t="s">
        <v>14</v>
      </c>
      <c r="M480" t="s">
        <v>17</v>
      </c>
    </row>
    <row r="481" spans="1:13" x14ac:dyDescent="0.3">
      <c r="A481">
        <v>2940000</v>
      </c>
      <c r="B481">
        <v>3660</v>
      </c>
      <c r="C481">
        <v>4</v>
      </c>
      <c r="D481">
        <v>1</v>
      </c>
      <c r="E481">
        <v>2</v>
      </c>
      <c r="F481" t="s">
        <v>14</v>
      </c>
      <c r="G481" t="s">
        <v>14</v>
      </c>
      <c r="H481" t="s">
        <v>14</v>
      </c>
      <c r="I481" t="s">
        <v>14</v>
      </c>
      <c r="J481" t="s">
        <v>14</v>
      </c>
      <c r="K481">
        <v>0</v>
      </c>
      <c r="L481" t="s">
        <v>14</v>
      </c>
      <c r="M481" t="s">
        <v>17</v>
      </c>
    </row>
    <row r="482" spans="1:13" x14ac:dyDescent="0.3">
      <c r="A482">
        <v>2940000</v>
      </c>
      <c r="B482">
        <v>3480</v>
      </c>
      <c r="C482">
        <v>3</v>
      </c>
      <c r="D482">
        <v>1</v>
      </c>
      <c r="E482">
        <v>2</v>
      </c>
      <c r="F482" t="s">
        <v>14</v>
      </c>
      <c r="G482" t="s">
        <v>14</v>
      </c>
      <c r="H482" t="s">
        <v>14</v>
      </c>
      <c r="I482" t="s">
        <v>14</v>
      </c>
      <c r="J482" t="s">
        <v>14</v>
      </c>
      <c r="K482">
        <v>1</v>
      </c>
      <c r="L482" t="s">
        <v>14</v>
      </c>
      <c r="M482" t="s">
        <v>16</v>
      </c>
    </row>
    <row r="483" spans="1:13" x14ac:dyDescent="0.3">
      <c r="A483">
        <v>2940000</v>
      </c>
      <c r="B483">
        <v>2700</v>
      </c>
      <c r="C483">
        <v>2</v>
      </c>
      <c r="D483">
        <v>1</v>
      </c>
      <c r="E483">
        <v>1</v>
      </c>
      <c r="F483" t="s">
        <v>14</v>
      </c>
      <c r="G483" t="s">
        <v>14</v>
      </c>
      <c r="H483" t="s">
        <v>14</v>
      </c>
      <c r="I483" t="s">
        <v>14</v>
      </c>
      <c r="J483" t="s">
        <v>14</v>
      </c>
      <c r="K483">
        <v>0</v>
      </c>
      <c r="L483" t="s">
        <v>14</v>
      </c>
      <c r="M483" t="s">
        <v>15</v>
      </c>
    </row>
    <row r="484" spans="1:13" x14ac:dyDescent="0.3">
      <c r="A484">
        <v>2940000</v>
      </c>
      <c r="B484">
        <v>3150</v>
      </c>
      <c r="C484">
        <v>3</v>
      </c>
      <c r="D484">
        <v>1</v>
      </c>
      <c r="E484">
        <v>2</v>
      </c>
      <c r="F484" t="s">
        <v>14</v>
      </c>
      <c r="G484" t="s">
        <v>14</v>
      </c>
      <c r="H484" t="s">
        <v>14</v>
      </c>
      <c r="I484" t="s">
        <v>14</v>
      </c>
      <c r="J484" t="s">
        <v>14</v>
      </c>
      <c r="K484">
        <v>0</v>
      </c>
      <c r="L484" t="s">
        <v>14</v>
      </c>
      <c r="M484" t="s">
        <v>17</v>
      </c>
    </row>
    <row r="485" spans="1:13" x14ac:dyDescent="0.3">
      <c r="A485">
        <v>2940000</v>
      </c>
      <c r="B485">
        <v>6615</v>
      </c>
      <c r="C485">
        <v>3</v>
      </c>
      <c r="D485">
        <v>1</v>
      </c>
      <c r="E485">
        <v>2</v>
      </c>
      <c r="F485" t="s">
        <v>13</v>
      </c>
      <c r="G485" t="s">
        <v>14</v>
      </c>
      <c r="H485" t="s">
        <v>14</v>
      </c>
      <c r="I485" t="s">
        <v>14</v>
      </c>
      <c r="J485" t="s">
        <v>14</v>
      </c>
      <c r="K485">
        <v>0</v>
      </c>
      <c r="L485" t="s">
        <v>14</v>
      </c>
      <c r="M485" t="s">
        <v>16</v>
      </c>
    </row>
    <row r="486" spans="1:13" x14ac:dyDescent="0.3">
      <c r="A486">
        <v>2870000</v>
      </c>
      <c r="B486">
        <v>3040</v>
      </c>
      <c r="C486">
        <v>2</v>
      </c>
      <c r="D486">
        <v>1</v>
      </c>
      <c r="E486">
        <v>1</v>
      </c>
      <c r="F486" t="s">
        <v>14</v>
      </c>
      <c r="G486" t="s">
        <v>14</v>
      </c>
      <c r="H486" t="s">
        <v>14</v>
      </c>
      <c r="I486" t="s">
        <v>14</v>
      </c>
      <c r="J486" t="s">
        <v>14</v>
      </c>
      <c r="K486">
        <v>0</v>
      </c>
      <c r="L486" t="s">
        <v>14</v>
      </c>
      <c r="M486" t="s">
        <v>17</v>
      </c>
    </row>
    <row r="487" spans="1:13" x14ac:dyDescent="0.3">
      <c r="A487">
        <v>2870000</v>
      </c>
      <c r="B487">
        <v>3630</v>
      </c>
      <c r="C487">
        <v>2</v>
      </c>
      <c r="D487">
        <v>1</v>
      </c>
      <c r="E487">
        <v>1</v>
      </c>
      <c r="F487" t="s">
        <v>13</v>
      </c>
      <c r="G487" t="s">
        <v>14</v>
      </c>
      <c r="H487" t="s">
        <v>14</v>
      </c>
      <c r="I487" t="s">
        <v>14</v>
      </c>
      <c r="J487" t="s">
        <v>14</v>
      </c>
      <c r="K487">
        <v>0</v>
      </c>
      <c r="L487" t="s">
        <v>14</v>
      </c>
      <c r="M487" t="s">
        <v>17</v>
      </c>
    </row>
    <row r="488" spans="1:13" x14ac:dyDescent="0.3">
      <c r="A488">
        <v>2870000</v>
      </c>
      <c r="B488">
        <v>6000</v>
      </c>
      <c r="C488">
        <v>2</v>
      </c>
      <c r="D488">
        <v>1</v>
      </c>
      <c r="E488">
        <v>1</v>
      </c>
      <c r="F488" t="s">
        <v>13</v>
      </c>
      <c r="G488" t="s">
        <v>14</v>
      </c>
      <c r="H488" t="s">
        <v>14</v>
      </c>
      <c r="I488" t="s">
        <v>14</v>
      </c>
      <c r="J488" t="s">
        <v>14</v>
      </c>
      <c r="K488">
        <v>0</v>
      </c>
      <c r="L488" t="s">
        <v>14</v>
      </c>
      <c r="M488" t="s">
        <v>16</v>
      </c>
    </row>
    <row r="489" spans="1:13" x14ac:dyDescent="0.3">
      <c r="A489">
        <v>2870000</v>
      </c>
      <c r="B489">
        <v>5400</v>
      </c>
      <c r="C489">
        <v>4</v>
      </c>
      <c r="D489">
        <v>1</v>
      </c>
      <c r="E489">
        <v>2</v>
      </c>
      <c r="F489" t="s">
        <v>13</v>
      </c>
      <c r="G489" t="s">
        <v>14</v>
      </c>
      <c r="H489" t="s">
        <v>14</v>
      </c>
      <c r="I489" t="s">
        <v>14</v>
      </c>
      <c r="J489" t="s">
        <v>14</v>
      </c>
      <c r="K489">
        <v>0</v>
      </c>
      <c r="L489" t="s">
        <v>14</v>
      </c>
      <c r="M489" t="s">
        <v>17</v>
      </c>
    </row>
    <row r="490" spans="1:13" x14ac:dyDescent="0.3">
      <c r="A490">
        <v>2852500</v>
      </c>
      <c r="B490">
        <v>5200</v>
      </c>
      <c r="C490">
        <v>4</v>
      </c>
      <c r="D490">
        <v>1</v>
      </c>
      <c r="E490">
        <v>3</v>
      </c>
      <c r="F490" t="s">
        <v>13</v>
      </c>
      <c r="G490" t="s">
        <v>14</v>
      </c>
      <c r="H490" t="s">
        <v>14</v>
      </c>
      <c r="I490" t="s">
        <v>14</v>
      </c>
      <c r="J490" t="s">
        <v>14</v>
      </c>
      <c r="K490">
        <v>0</v>
      </c>
      <c r="L490" t="s">
        <v>14</v>
      </c>
      <c r="M490" t="s">
        <v>17</v>
      </c>
    </row>
    <row r="491" spans="1:13" x14ac:dyDescent="0.3">
      <c r="A491">
        <v>2835000</v>
      </c>
      <c r="B491">
        <v>3300</v>
      </c>
      <c r="C491">
        <v>3</v>
      </c>
      <c r="D491">
        <v>1</v>
      </c>
      <c r="E491">
        <v>2</v>
      </c>
      <c r="F491" t="s">
        <v>14</v>
      </c>
      <c r="G491" t="s">
        <v>14</v>
      </c>
      <c r="H491" t="s">
        <v>14</v>
      </c>
      <c r="I491" t="s">
        <v>14</v>
      </c>
      <c r="J491" t="s">
        <v>14</v>
      </c>
      <c r="K491">
        <v>1</v>
      </c>
      <c r="L491" t="s">
        <v>14</v>
      </c>
      <c r="M491" t="s">
        <v>16</v>
      </c>
    </row>
    <row r="492" spans="1:13" x14ac:dyDescent="0.3">
      <c r="A492">
        <v>2835000</v>
      </c>
      <c r="B492">
        <v>4350</v>
      </c>
      <c r="C492">
        <v>3</v>
      </c>
      <c r="D492">
        <v>1</v>
      </c>
      <c r="E492">
        <v>2</v>
      </c>
      <c r="F492" t="s">
        <v>14</v>
      </c>
      <c r="G492" t="s">
        <v>14</v>
      </c>
      <c r="H492" t="s">
        <v>14</v>
      </c>
      <c r="I492" t="s">
        <v>13</v>
      </c>
      <c r="J492" t="s">
        <v>14</v>
      </c>
      <c r="K492">
        <v>1</v>
      </c>
      <c r="L492" t="s">
        <v>14</v>
      </c>
      <c r="M492" t="s">
        <v>17</v>
      </c>
    </row>
    <row r="493" spans="1:13" x14ac:dyDescent="0.3">
      <c r="A493">
        <v>2835000</v>
      </c>
      <c r="B493">
        <v>2640</v>
      </c>
      <c r="C493">
        <v>2</v>
      </c>
      <c r="D493">
        <v>1</v>
      </c>
      <c r="E493">
        <v>1</v>
      </c>
      <c r="F493" t="s">
        <v>14</v>
      </c>
      <c r="G493" t="s">
        <v>14</v>
      </c>
      <c r="H493" t="s">
        <v>14</v>
      </c>
      <c r="I493" t="s">
        <v>14</v>
      </c>
      <c r="J493" t="s">
        <v>14</v>
      </c>
      <c r="K493">
        <v>1</v>
      </c>
      <c r="L493" t="s">
        <v>14</v>
      </c>
      <c r="M493" t="s">
        <v>15</v>
      </c>
    </row>
    <row r="494" spans="1:13" x14ac:dyDescent="0.3">
      <c r="A494">
        <v>2800000</v>
      </c>
      <c r="B494">
        <v>2650</v>
      </c>
      <c r="C494">
        <v>3</v>
      </c>
      <c r="D494">
        <v>1</v>
      </c>
      <c r="E494">
        <v>2</v>
      </c>
      <c r="F494" t="s">
        <v>13</v>
      </c>
      <c r="G494" t="s">
        <v>14</v>
      </c>
      <c r="H494" t="s">
        <v>13</v>
      </c>
      <c r="I494" t="s">
        <v>14</v>
      </c>
      <c r="J494" t="s">
        <v>14</v>
      </c>
      <c r="K494">
        <v>1</v>
      </c>
      <c r="L494" t="s">
        <v>14</v>
      </c>
      <c r="M494" t="s">
        <v>17</v>
      </c>
    </row>
    <row r="495" spans="1:13" x14ac:dyDescent="0.3">
      <c r="A495">
        <v>2800000</v>
      </c>
      <c r="B495">
        <v>3960</v>
      </c>
      <c r="C495">
        <v>3</v>
      </c>
      <c r="D495">
        <v>1</v>
      </c>
      <c r="E495">
        <v>1</v>
      </c>
      <c r="F495" t="s">
        <v>13</v>
      </c>
      <c r="G495" t="s">
        <v>14</v>
      </c>
      <c r="H495" t="s">
        <v>14</v>
      </c>
      <c r="I495" t="s">
        <v>14</v>
      </c>
      <c r="J495" t="s">
        <v>14</v>
      </c>
      <c r="K495">
        <v>0</v>
      </c>
      <c r="L495" t="s">
        <v>14</v>
      </c>
      <c r="M495" t="s">
        <v>15</v>
      </c>
    </row>
    <row r="496" spans="1:13" x14ac:dyDescent="0.3">
      <c r="A496">
        <v>2730000</v>
      </c>
      <c r="B496">
        <v>6800</v>
      </c>
      <c r="C496">
        <v>2</v>
      </c>
      <c r="D496">
        <v>1</v>
      </c>
      <c r="E496">
        <v>1</v>
      </c>
      <c r="F496" t="s">
        <v>13</v>
      </c>
      <c r="G496" t="s">
        <v>14</v>
      </c>
      <c r="H496" t="s">
        <v>14</v>
      </c>
      <c r="I496" t="s">
        <v>14</v>
      </c>
      <c r="J496" t="s">
        <v>14</v>
      </c>
      <c r="K496">
        <v>0</v>
      </c>
      <c r="L496" t="s">
        <v>14</v>
      </c>
      <c r="M496" t="s">
        <v>17</v>
      </c>
    </row>
    <row r="497" spans="1:13" x14ac:dyDescent="0.3">
      <c r="A497">
        <v>2730000</v>
      </c>
      <c r="B497">
        <v>4000</v>
      </c>
      <c r="C497">
        <v>3</v>
      </c>
      <c r="D497">
        <v>1</v>
      </c>
      <c r="E497">
        <v>2</v>
      </c>
      <c r="F497" t="s">
        <v>13</v>
      </c>
      <c r="G497" t="s">
        <v>14</v>
      </c>
      <c r="H497" t="s">
        <v>14</v>
      </c>
      <c r="I497" t="s">
        <v>14</v>
      </c>
      <c r="J497" t="s">
        <v>14</v>
      </c>
      <c r="K497">
        <v>1</v>
      </c>
      <c r="L497" t="s">
        <v>14</v>
      </c>
      <c r="M497" t="s">
        <v>17</v>
      </c>
    </row>
    <row r="498" spans="1:13" x14ac:dyDescent="0.3">
      <c r="A498">
        <v>2695000</v>
      </c>
      <c r="B498">
        <v>4000</v>
      </c>
      <c r="C498">
        <v>2</v>
      </c>
      <c r="D498">
        <v>1</v>
      </c>
      <c r="E498">
        <v>1</v>
      </c>
      <c r="F498" t="s">
        <v>13</v>
      </c>
      <c r="G498" t="s">
        <v>14</v>
      </c>
      <c r="H498" t="s">
        <v>14</v>
      </c>
      <c r="I498" t="s">
        <v>14</v>
      </c>
      <c r="J498" t="s">
        <v>14</v>
      </c>
      <c r="K498">
        <v>0</v>
      </c>
      <c r="L498" t="s">
        <v>14</v>
      </c>
      <c r="M498" t="s">
        <v>17</v>
      </c>
    </row>
    <row r="499" spans="1:13" x14ac:dyDescent="0.3">
      <c r="A499">
        <v>2660000</v>
      </c>
      <c r="B499">
        <v>3934</v>
      </c>
      <c r="C499">
        <v>2</v>
      </c>
      <c r="D499">
        <v>1</v>
      </c>
      <c r="E499">
        <v>1</v>
      </c>
      <c r="F499" t="s">
        <v>13</v>
      </c>
      <c r="G499" t="s">
        <v>14</v>
      </c>
      <c r="H499" t="s">
        <v>14</v>
      </c>
      <c r="I499" t="s">
        <v>14</v>
      </c>
      <c r="J499" t="s">
        <v>14</v>
      </c>
      <c r="K499">
        <v>0</v>
      </c>
      <c r="L499" t="s">
        <v>14</v>
      </c>
      <c r="M499" t="s">
        <v>17</v>
      </c>
    </row>
    <row r="500" spans="1:13" x14ac:dyDescent="0.3">
      <c r="A500">
        <v>2660000</v>
      </c>
      <c r="B500">
        <v>2000</v>
      </c>
      <c r="C500">
        <v>2</v>
      </c>
      <c r="D500">
        <v>1</v>
      </c>
      <c r="E500">
        <v>2</v>
      </c>
      <c r="F500" t="s">
        <v>13</v>
      </c>
      <c r="G500" t="s">
        <v>14</v>
      </c>
      <c r="H500" t="s">
        <v>14</v>
      </c>
      <c r="I500" t="s">
        <v>14</v>
      </c>
      <c r="J500" t="s">
        <v>14</v>
      </c>
      <c r="K500">
        <v>0</v>
      </c>
      <c r="L500" t="s">
        <v>14</v>
      </c>
      <c r="M500" t="s">
        <v>16</v>
      </c>
    </row>
    <row r="501" spans="1:13" x14ac:dyDescent="0.3">
      <c r="A501">
        <v>2660000</v>
      </c>
      <c r="B501">
        <v>3630</v>
      </c>
      <c r="C501">
        <v>3</v>
      </c>
      <c r="D501">
        <v>3</v>
      </c>
      <c r="E501">
        <v>2</v>
      </c>
      <c r="F501" t="s">
        <v>14</v>
      </c>
      <c r="G501" t="s">
        <v>13</v>
      </c>
      <c r="H501" t="s">
        <v>14</v>
      </c>
      <c r="I501" t="s">
        <v>14</v>
      </c>
      <c r="J501" t="s">
        <v>14</v>
      </c>
      <c r="K501">
        <v>0</v>
      </c>
      <c r="L501" t="s">
        <v>14</v>
      </c>
      <c r="M501" t="s">
        <v>17</v>
      </c>
    </row>
    <row r="502" spans="1:13" x14ac:dyDescent="0.3">
      <c r="A502">
        <v>2660000</v>
      </c>
      <c r="B502">
        <v>2800</v>
      </c>
      <c r="C502">
        <v>3</v>
      </c>
      <c r="D502">
        <v>1</v>
      </c>
      <c r="E502">
        <v>1</v>
      </c>
      <c r="F502" t="s">
        <v>13</v>
      </c>
      <c r="G502" t="s">
        <v>14</v>
      </c>
      <c r="H502" t="s">
        <v>14</v>
      </c>
      <c r="I502" t="s">
        <v>14</v>
      </c>
      <c r="J502" t="s">
        <v>14</v>
      </c>
      <c r="K502">
        <v>0</v>
      </c>
      <c r="L502" t="s">
        <v>14</v>
      </c>
      <c r="M502" t="s">
        <v>17</v>
      </c>
    </row>
    <row r="503" spans="1:13" x14ac:dyDescent="0.3">
      <c r="A503">
        <v>2660000</v>
      </c>
      <c r="B503">
        <v>2430</v>
      </c>
      <c r="C503">
        <v>3</v>
      </c>
      <c r="D503">
        <v>1</v>
      </c>
      <c r="E503">
        <v>1</v>
      </c>
      <c r="F503" t="s">
        <v>14</v>
      </c>
      <c r="G503" t="s">
        <v>14</v>
      </c>
      <c r="H503" t="s">
        <v>14</v>
      </c>
      <c r="I503" t="s">
        <v>14</v>
      </c>
      <c r="J503" t="s">
        <v>14</v>
      </c>
      <c r="K503">
        <v>0</v>
      </c>
      <c r="L503" t="s">
        <v>14</v>
      </c>
      <c r="M503" t="s">
        <v>17</v>
      </c>
    </row>
    <row r="504" spans="1:13" x14ac:dyDescent="0.3">
      <c r="A504">
        <v>2660000</v>
      </c>
      <c r="B504">
        <v>3480</v>
      </c>
      <c r="C504">
        <v>2</v>
      </c>
      <c r="D504">
        <v>1</v>
      </c>
      <c r="E504">
        <v>1</v>
      </c>
      <c r="F504" t="s">
        <v>13</v>
      </c>
      <c r="G504" t="s">
        <v>14</v>
      </c>
      <c r="H504" t="s">
        <v>14</v>
      </c>
      <c r="I504" t="s">
        <v>14</v>
      </c>
      <c r="J504" t="s">
        <v>14</v>
      </c>
      <c r="K504">
        <v>1</v>
      </c>
      <c r="L504" t="s">
        <v>14</v>
      </c>
      <c r="M504" t="s">
        <v>16</v>
      </c>
    </row>
    <row r="505" spans="1:13" x14ac:dyDescent="0.3">
      <c r="A505">
        <v>2660000</v>
      </c>
      <c r="B505">
        <v>4000</v>
      </c>
      <c r="C505">
        <v>3</v>
      </c>
      <c r="D505">
        <v>1</v>
      </c>
      <c r="E505">
        <v>1</v>
      </c>
      <c r="F505" t="s">
        <v>13</v>
      </c>
      <c r="G505" t="s">
        <v>14</v>
      </c>
      <c r="H505" t="s">
        <v>14</v>
      </c>
      <c r="I505" t="s">
        <v>14</v>
      </c>
      <c r="J505" t="s">
        <v>14</v>
      </c>
      <c r="K505">
        <v>0</v>
      </c>
      <c r="L505" t="s">
        <v>14</v>
      </c>
      <c r="M505" t="s">
        <v>16</v>
      </c>
    </row>
    <row r="506" spans="1:13" x14ac:dyDescent="0.3">
      <c r="A506">
        <v>2653000</v>
      </c>
      <c r="B506">
        <v>3185</v>
      </c>
      <c r="C506">
        <v>2</v>
      </c>
      <c r="D506">
        <v>1</v>
      </c>
      <c r="E506">
        <v>1</v>
      </c>
      <c r="F506" t="s">
        <v>13</v>
      </c>
      <c r="G506" t="s">
        <v>14</v>
      </c>
      <c r="H506" t="s">
        <v>14</v>
      </c>
      <c r="I506" t="s">
        <v>14</v>
      </c>
      <c r="J506" t="s">
        <v>13</v>
      </c>
      <c r="K506">
        <v>0</v>
      </c>
      <c r="L506" t="s">
        <v>14</v>
      </c>
      <c r="M506" t="s">
        <v>17</v>
      </c>
    </row>
    <row r="507" spans="1:13" x14ac:dyDescent="0.3">
      <c r="A507">
        <v>2653000</v>
      </c>
      <c r="B507">
        <v>4000</v>
      </c>
      <c r="C507">
        <v>3</v>
      </c>
      <c r="D507">
        <v>1</v>
      </c>
      <c r="E507">
        <v>2</v>
      </c>
      <c r="F507" t="s">
        <v>13</v>
      </c>
      <c r="G507" t="s">
        <v>14</v>
      </c>
      <c r="H507" t="s">
        <v>14</v>
      </c>
      <c r="I507" t="s">
        <v>14</v>
      </c>
      <c r="J507" t="s">
        <v>13</v>
      </c>
      <c r="K507">
        <v>0</v>
      </c>
      <c r="L507" t="s">
        <v>14</v>
      </c>
      <c r="M507" t="s">
        <v>17</v>
      </c>
    </row>
    <row r="508" spans="1:13" x14ac:dyDescent="0.3">
      <c r="A508">
        <v>2604000</v>
      </c>
      <c r="B508">
        <v>2910</v>
      </c>
      <c r="C508">
        <v>2</v>
      </c>
      <c r="D508">
        <v>1</v>
      </c>
      <c r="E508">
        <v>1</v>
      </c>
      <c r="F508" t="s">
        <v>14</v>
      </c>
      <c r="G508" t="s">
        <v>14</v>
      </c>
      <c r="H508" t="s">
        <v>14</v>
      </c>
      <c r="I508" t="s">
        <v>14</v>
      </c>
      <c r="J508" t="s">
        <v>14</v>
      </c>
      <c r="K508">
        <v>0</v>
      </c>
      <c r="L508" t="s">
        <v>14</v>
      </c>
      <c r="M508" t="s">
        <v>17</v>
      </c>
    </row>
    <row r="509" spans="1:13" x14ac:dyDescent="0.3">
      <c r="A509">
        <v>2590000</v>
      </c>
      <c r="B509">
        <v>3600</v>
      </c>
      <c r="C509">
        <v>2</v>
      </c>
      <c r="D509">
        <v>1</v>
      </c>
      <c r="E509">
        <v>1</v>
      </c>
      <c r="F509" t="s">
        <v>13</v>
      </c>
      <c r="G509" t="s">
        <v>14</v>
      </c>
      <c r="H509" t="s">
        <v>14</v>
      </c>
      <c r="I509" t="s">
        <v>14</v>
      </c>
      <c r="J509" t="s">
        <v>14</v>
      </c>
      <c r="K509">
        <v>0</v>
      </c>
      <c r="L509" t="s">
        <v>14</v>
      </c>
      <c r="M509" t="s">
        <v>17</v>
      </c>
    </row>
    <row r="510" spans="1:13" x14ac:dyDescent="0.3">
      <c r="A510">
        <v>2590000</v>
      </c>
      <c r="B510">
        <v>4400</v>
      </c>
      <c r="C510">
        <v>2</v>
      </c>
      <c r="D510">
        <v>1</v>
      </c>
      <c r="E510">
        <v>1</v>
      </c>
      <c r="F510" t="s">
        <v>13</v>
      </c>
      <c r="G510" t="s">
        <v>14</v>
      </c>
      <c r="H510" t="s">
        <v>14</v>
      </c>
      <c r="I510" t="s">
        <v>14</v>
      </c>
      <c r="J510" t="s">
        <v>14</v>
      </c>
      <c r="K510">
        <v>0</v>
      </c>
      <c r="L510" t="s">
        <v>14</v>
      </c>
      <c r="M510" t="s">
        <v>17</v>
      </c>
    </row>
    <row r="511" spans="1:13" x14ac:dyDescent="0.3">
      <c r="A511">
        <v>2590000</v>
      </c>
      <c r="B511">
        <v>3600</v>
      </c>
      <c r="C511">
        <v>2</v>
      </c>
      <c r="D511">
        <v>2</v>
      </c>
      <c r="E511">
        <v>2</v>
      </c>
      <c r="F511" t="s">
        <v>13</v>
      </c>
      <c r="G511" t="s">
        <v>14</v>
      </c>
      <c r="H511" t="s">
        <v>13</v>
      </c>
      <c r="I511" t="s">
        <v>14</v>
      </c>
      <c r="J511" t="s">
        <v>14</v>
      </c>
      <c r="K511">
        <v>1</v>
      </c>
      <c r="L511" t="s">
        <v>14</v>
      </c>
      <c r="M511" t="s">
        <v>15</v>
      </c>
    </row>
    <row r="512" spans="1:13" x14ac:dyDescent="0.3">
      <c r="A512">
        <v>2520000</v>
      </c>
      <c r="B512">
        <v>2880</v>
      </c>
      <c r="C512">
        <v>3</v>
      </c>
      <c r="D512">
        <v>1</v>
      </c>
      <c r="E512">
        <v>1</v>
      </c>
      <c r="F512" t="s">
        <v>14</v>
      </c>
      <c r="G512" t="s">
        <v>14</v>
      </c>
      <c r="H512" t="s">
        <v>14</v>
      </c>
      <c r="I512" t="s">
        <v>14</v>
      </c>
      <c r="J512" t="s">
        <v>14</v>
      </c>
      <c r="K512">
        <v>0</v>
      </c>
      <c r="L512" t="s">
        <v>14</v>
      </c>
      <c r="M512" t="s">
        <v>17</v>
      </c>
    </row>
    <row r="513" spans="1:13" x14ac:dyDescent="0.3">
      <c r="A513">
        <v>2520000</v>
      </c>
      <c r="B513">
        <v>3180</v>
      </c>
      <c r="C513">
        <v>3</v>
      </c>
      <c r="D513">
        <v>1</v>
      </c>
      <c r="E513">
        <v>1</v>
      </c>
      <c r="F513" t="s">
        <v>14</v>
      </c>
      <c r="G513" t="s">
        <v>14</v>
      </c>
      <c r="H513" t="s">
        <v>14</v>
      </c>
      <c r="I513" t="s">
        <v>14</v>
      </c>
      <c r="J513" t="s">
        <v>14</v>
      </c>
      <c r="K513">
        <v>0</v>
      </c>
      <c r="L513" t="s">
        <v>14</v>
      </c>
      <c r="M513" t="s">
        <v>17</v>
      </c>
    </row>
    <row r="514" spans="1:13" x14ac:dyDescent="0.3">
      <c r="A514">
        <v>2520000</v>
      </c>
      <c r="B514">
        <v>3000</v>
      </c>
      <c r="C514">
        <v>2</v>
      </c>
      <c r="D514">
        <v>1</v>
      </c>
      <c r="E514">
        <v>2</v>
      </c>
      <c r="F514" t="s">
        <v>13</v>
      </c>
      <c r="G514" t="s">
        <v>14</v>
      </c>
      <c r="H514" t="s">
        <v>14</v>
      </c>
      <c r="I514" t="s">
        <v>14</v>
      </c>
      <c r="J514" t="s">
        <v>14</v>
      </c>
      <c r="K514">
        <v>0</v>
      </c>
      <c r="L514" t="s">
        <v>14</v>
      </c>
      <c r="M514" t="s">
        <v>15</v>
      </c>
    </row>
    <row r="515" spans="1:13" x14ac:dyDescent="0.3">
      <c r="A515">
        <v>2485000</v>
      </c>
      <c r="B515">
        <v>4400</v>
      </c>
      <c r="C515">
        <v>3</v>
      </c>
      <c r="D515">
        <v>1</v>
      </c>
      <c r="E515">
        <v>2</v>
      </c>
      <c r="F515" t="s">
        <v>13</v>
      </c>
      <c r="G515" t="s">
        <v>14</v>
      </c>
      <c r="H515" t="s">
        <v>14</v>
      </c>
      <c r="I515" t="s">
        <v>14</v>
      </c>
      <c r="J515" t="s">
        <v>14</v>
      </c>
      <c r="K515">
        <v>0</v>
      </c>
      <c r="L515" t="s">
        <v>14</v>
      </c>
      <c r="M515" t="s">
        <v>17</v>
      </c>
    </row>
    <row r="516" spans="1:13" x14ac:dyDescent="0.3">
      <c r="A516">
        <v>2485000</v>
      </c>
      <c r="B516">
        <v>3000</v>
      </c>
      <c r="C516">
        <v>3</v>
      </c>
      <c r="D516">
        <v>1</v>
      </c>
      <c r="E516">
        <v>2</v>
      </c>
      <c r="F516" t="s">
        <v>14</v>
      </c>
      <c r="G516" t="s">
        <v>14</v>
      </c>
      <c r="H516" t="s">
        <v>14</v>
      </c>
      <c r="I516" t="s">
        <v>14</v>
      </c>
      <c r="J516" t="s">
        <v>14</v>
      </c>
      <c r="K516">
        <v>0</v>
      </c>
      <c r="L516" t="s">
        <v>14</v>
      </c>
      <c r="M516" t="s">
        <v>16</v>
      </c>
    </row>
    <row r="517" spans="1:13" x14ac:dyDescent="0.3">
      <c r="A517">
        <v>2450000</v>
      </c>
      <c r="B517">
        <v>3210</v>
      </c>
      <c r="C517">
        <v>3</v>
      </c>
      <c r="D517">
        <v>1</v>
      </c>
      <c r="E517">
        <v>2</v>
      </c>
      <c r="F517" t="s">
        <v>13</v>
      </c>
      <c r="G517" t="s">
        <v>14</v>
      </c>
      <c r="H517" t="s">
        <v>13</v>
      </c>
      <c r="I517" t="s">
        <v>14</v>
      </c>
      <c r="J517" t="s">
        <v>14</v>
      </c>
      <c r="K517">
        <v>0</v>
      </c>
      <c r="L517" t="s">
        <v>14</v>
      </c>
      <c r="M517" t="s">
        <v>17</v>
      </c>
    </row>
    <row r="518" spans="1:13" x14ac:dyDescent="0.3">
      <c r="A518">
        <v>2450000</v>
      </c>
      <c r="B518">
        <v>3240</v>
      </c>
      <c r="C518">
        <v>2</v>
      </c>
      <c r="D518">
        <v>1</v>
      </c>
      <c r="E518">
        <v>1</v>
      </c>
      <c r="F518" t="s">
        <v>14</v>
      </c>
      <c r="G518" t="s">
        <v>13</v>
      </c>
      <c r="H518" t="s">
        <v>14</v>
      </c>
      <c r="I518" t="s">
        <v>14</v>
      </c>
      <c r="J518" t="s">
        <v>14</v>
      </c>
      <c r="K518">
        <v>1</v>
      </c>
      <c r="L518" t="s">
        <v>14</v>
      </c>
      <c r="M518" t="s">
        <v>17</v>
      </c>
    </row>
    <row r="519" spans="1:13" x14ac:dyDescent="0.3">
      <c r="A519">
        <v>2450000</v>
      </c>
      <c r="B519">
        <v>3000</v>
      </c>
      <c r="C519">
        <v>2</v>
      </c>
      <c r="D519">
        <v>1</v>
      </c>
      <c r="E519">
        <v>1</v>
      </c>
      <c r="F519" t="s">
        <v>13</v>
      </c>
      <c r="G519" t="s">
        <v>14</v>
      </c>
      <c r="H519" t="s">
        <v>14</v>
      </c>
      <c r="I519" t="s">
        <v>14</v>
      </c>
      <c r="J519" t="s">
        <v>14</v>
      </c>
      <c r="K519">
        <v>1</v>
      </c>
      <c r="L519" t="s">
        <v>14</v>
      </c>
      <c r="M519" t="s">
        <v>17</v>
      </c>
    </row>
    <row r="520" spans="1:13" x14ac:dyDescent="0.3">
      <c r="A520">
        <v>2450000</v>
      </c>
      <c r="B520">
        <v>3500</v>
      </c>
      <c r="C520">
        <v>2</v>
      </c>
      <c r="D520">
        <v>1</v>
      </c>
      <c r="E520">
        <v>1</v>
      </c>
      <c r="F520" t="s">
        <v>13</v>
      </c>
      <c r="G520" t="s">
        <v>13</v>
      </c>
      <c r="H520" t="s">
        <v>14</v>
      </c>
      <c r="I520" t="s">
        <v>14</v>
      </c>
      <c r="J520" t="s">
        <v>14</v>
      </c>
      <c r="K520">
        <v>0</v>
      </c>
      <c r="L520" t="s">
        <v>14</v>
      </c>
      <c r="M520" t="s">
        <v>17</v>
      </c>
    </row>
    <row r="521" spans="1:13" x14ac:dyDescent="0.3">
      <c r="A521">
        <v>2450000</v>
      </c>
      <c r="B521">
        <v>4840</v>
      </c>
      <c r="C521">
        <v>2</v>
      </c>
      <c r="D521">
        <v>1</v>
      </c>
      <c r="E521">
        <v>2</v>
      </c>
      <c r="F521" t="s">
        <v>13</v>
      </c>
      <c r="G521" t="s">
        <v>14</v>
      </c>
      <c r="H521" t="s">
        <v>14</v>
      </c>
      <c r="I521" t="s">
        <v>14</v>
      </c>
      <c r="J521" t="s">
        <v>14</v>
      </c>
      <c r="K521">
        <v>0</v>
      </c>
      <c r="L521" t="s">
        <v>14</v>
      </c>
      <c r="M521" t="s">
        <v>17</v>
      </c>
    </row>
    <row r="522" spans="1:13" x14ac:dyDescent="0.3">
      <c r="A522">
        <v>2450000</v>
      </c>
      <c r="B522">
        <v>7700</v>
      </c>
      <c r="C522">
        <v>2</v>
      </c>
      <c r="D522">
        <v>1</v>
      </c>
      <c r="E522">
        <v>1</v>
      </c>
      <c r="F522" t="s">
        <v>13</v>
      </c>
      <c r="G522" t="s">
        <v>14</v>
      </c>
      <c r="H522" t="s">
        <v>14</v>
      </c>
      <c r="I522" t="s">
        <v>14</v>
      </c>
      <c r="J522" t="s">
        <v>14</v>
      </c>
      <c r="K522">
        <v>0</v>
      </c>
      <c r="L522" t="s">
        <v>14</v>
      </c>
      <c r="M522" t="s">
        <v>17</v>
      </c>
    </row>
    <row r="523" spans="1:13" x14ac:dyDescent="0.3">
      <c r="A523">
        <v>2408000</v>
      </c>
      <c r="B523">
        <v>3635</v>
      </c>
      <c r="C523">
        <v>2</v>
      </c>
      <c r="D523">
        <v>1</v>
      </c>
      <c r="E523">
        <v>1</v>
      </c>
      <c r="F523" t="s">
        <v>14</v>
      </c>
      <c r="G523" t="s">
        <v>14</v>
      </c>
      <c r="H523" t="s">
        <v>14</v>
      </c>
      <c r="I523" t="s">
        <v>14</v>
      </c>
      <c r="J523" t="s">
        <v>14</v>
      </c>
      <c r="K523">
        <v>0</v>
      </c>
      <c r="L523" t="s">
        <v>14</v>
      </c>
      <c r="M523" t="s">
        <v>17</v>
      </c>
    </row>
    <row r="524" spans="1:13" x14ac:dyDescent="0.3">
      <c r="A524">
        <v>2380000</v>
      </c>
      <c r="B524">
        <v>2475</v>
      </c>
      <c r="C524">
        <v>3</v>
      </c>
      <c r="D524">
        <v>1</v>
      </c>
      <c r="E524">
        <v>2</v>
      </c>
      <c r="F524" t="s">
        <v>13</v>
      </c>
      <c r="G524" t="s">
        <v>14</v>
      </c>
      <c r="H524" t="s">
        <v>14</v>
      </c>
      <c r="I524" t="s">
        <v>14</v>
      </c>
      <c r="J524" t="s">
        <v>14</v>
      </c>
      <c r="K524">
        <v>0</v>
      </c>
      <c r="L524" t="s">
        <v>14</v>
      </c>
      <c r="M524" t="s">
        <v>15</v>
      </c>
    </row>
    <row r="525" spans="1:13" x14ac:dyDescent="0.3">
      <c r="A525">
        <v>2380000</v>
      </c>
      <c r="B525">
        <v>2787</v>
      </c>
      <c r="C525">
        <v>4</v>
      </c>
      <c r="D525">
        <v>2</v>
      </c>
      <c r="E525">
        <v>2</v>
      </c>
      <c r="F525" t="s">
        <v>13</v>
      </c>
      <c r="G525" t="s">
        <v>14</v>
      </c>
      <c r="H525" t="s">
        <v>14</v>
      </c>
      <c r="I525" t="s">
        <v>14</v>
      </c>
      <c r="J525" t="s">
        <v>14</v>
      </c>
      <c r="K525">
        <v>0</v>
      </c>
      <c r="L525" t="s">
        <v>14</v>
      </c>
      <c r="M525" t="s">
        <v>15</v>
      </c>
    </row>
    <row r="526" spans="1:13" x14ac:dyDescent="0.3">
      <c r="A526">
        <v>2380000</v>
      </c>
      <c r="B526">
        <v>3264</v>
      </c>
      <c r="C526">
        <v>2</v>
      </c>
      <c r="D526">
        <v>1</v>
      </c>
      <c r="E526">
        <v>1</v>
      </c>
      <c r="F526" t="s">
        <v>13</v>
      </c>
      <c r="G526" t="s">
        <v>14</v>
      </c>
      <c r="H526" t="s">
        <v>14</v>
      </c>
      <c r="I526" t="s">
        <v>14</v>
      </c>
      <c r="J526" t="s">
        <v>14</v>
      </c>
      <c r="K526">
        <v>0</v>
      </c>
      <c r="L526" t="s">
        <v>14</v>
      </c>
      <c r="M526" t="s">
        <v>17</v>
      </c>
    </row>
    <row r="527" spans="1:13" x14ac:dyDescent="0.3">
      <c r="A527">
        <v>2345000</v>
      </c>
      <c r="B527">
        <v>3640</v>
      </c>
      <c r="C527">
        <v>2</v>
      </c>
      <c r="D527">
        <v>1</v>
      </c>
      <c r="E527">
        <v>1</v>
      </c>
      <c r="F527" t="s">
        <v>13</v>
      </c>
      <c r="G527" t="s">
        <v>14</v>
      </c>
      <c r="H527" t="s">
        <v>14</v>
      </c>
      <c r="I527" t="s">
        <v>14</v>
      </c>
      <c r="J527" t="s">
        <v>14</v>
      </c>
      <c r="K527">
        <v>0</v>
      </c>
      <c r="L527" t="s">
        <v>14</v>
      </c>
      <c r="M527" t="s">
        <v>17</v>
      </c>
    </row>
    <row r="528" spans="1:13" x14ac:dyDescent="0.3">
      <c r="A528">
        <v>2310000</v>
      </c>
      <c r="B528">
        <v>3180</v>
      </c>
      <c r="C528">
        <v>2</v>
      </c>
      <c r="D528">
        <v>1</v>
      </c>
      <c r="E528">
        <v>1</v>
      </c>
      <c r="F528" t="s">
        <v>13</v>
      </c>
      <c r="G528" t="s">
        <v>14</v>
      </c>
      <c r="H528" t="s">
        <v>14</v>
      </c>
      <c r="I528" t="s">
        <v>14</v>
      </c>
      <c r="J528" t="s">
        <v>14</v>
      </c>
      <c r="K528">
        <v>0</v>
      </c>
      <c r="L528" t="s">
        <v>14</v>
      </c>
      <c r="M528" t="s">
        <v>17</v>
      </c>
    </row>
    <row r="529" spans="1:13" x14ac:dyDescent="0.3">
      <c r="A529">
        <v>2275000</v>
      </c>
      <c r="B529">
        <v>1836</v>
      </c>
      <c r="C529">
        <v>2</v>
      </c>
      <c r="D529">
        <v>1</v>
      </c>
      <c r="E529">
        <v>1</v>
      </c>
      <c r="F529" t="s">
        <v>14</v>
      </c>
      <c r="G529" t="s">
        <v>14</v>
      </c>
      <c r="H529" t="s">
        <v>13</v>
      </c>
      <c r="I529" t="s">
        <v>14</v>
      </c>
      <c r="J529" t="s">
        <v>14</v>
      </c>
      <c r="K529">
        <v>0</v>
      </c>
      <c r="L529" t="s">
        <v>14</v>
      </c>
      <c r="M529" t="s">
        <v>16</v>
      </c>
    </row>
    <row r="530" spans="1:13" x14ac:dyDescent="0.3">
      <c r="A530">
        <v>2275000</v>
      </c>
      <c r="B530">
        <v>3970</v>
      </c>
      <c r="C530">
        <v>1</v>
      </c>
      <c r="D530">
        <v>1</v>
      </c>
      <c r="E530">
        <v>1</v>
      </c>
      <c r="F530" t="s">
        <v>14</v>
      </c>
      <c r="G530" t="s">
        <v>14</v>
      </c>
      <c r="H530" t="s">
        <v>14</v>
      </c>
      <c r="I530" t="s">
        <v>14</v>
      </c>
      <c r="J530" t="s">
        <v>14</v>
      </c>
      <c r="K530">
        <v>0</v>
      </c>
      <c r="L530" t="s">
        <v>14</v>
      </c>
      <c r="M530" t="s">
        <v>17</v>
      </c>
    </row>
    <row r="531" spans="1:13" x14ac:dyDescent="0.3">
      <c r="A531">
        <v>2275000</v>
      </c>
      <c r="B531">
        <v>3970</v>
      </c>
      <c r="C531">
        <v>3</v>
      </c>
      <c r="D531">
        <v>1</v>
      </c>
      <c r="E531">
        <v>2</v>
      </c>
      <c r="F531" t="s">
        <v>13</v>
      </c>
      <c r="G531" t="s">
        <v>14</v>
      </c>
      <c r="H531" t="s">
        <v>13</v>
      </c>
      <c r="I531" t="s">
        <v>14</v>
      </c>
      <c r="J531" t="s">
        <v>14</v>
      </c>
      <c r="K531">
        <v>0</v>
      </c>
      <c r="L531" t="s">
        <v>14</v>
      </c>
      <c r="M531" t="s">
        <v>17</v>
      </c>
    </row>
    <row r="532" spans="1:13" x14ac:dyDescent="0.3">
      <c r="A532">
        <v>2240000</v>
      </c>
      <c r="B532">
        <v>1950</v>
      </c>
      <c r="C532">
        <v>3</v>
      </c>
      <c r="D532">
        <v>1</v>
      </c>
      <c r="E532">
        <v>1</v>
      </c>
      <c r="F532" t="s">
        <v>14</v>
      </c>
      <c r="G532" t="s">
        <v>14</v>
      </c>
      <c r="H532" t="s">
        <v>14</v>
      </c>
      <c r="I532" t="s">
        <v>13</v>
      </c>
      <c r="J532" t="s">
        <v>14</v>
      </c>
      <c r="K532">
        <v>0</v>
      </c>
      <c r="L532" t="s">
        <v>14</v>
      </c>
      <c r="M532" t="s">
        <v>17</v>
      </c>
    </row>
    <row r="533" spans="1:13" x14ac:dyDescent="0.3">
      <c r="A533">
        <v>2233000</v>
      </c>
      <c r="B533">
        <v>5300</v>
      </c>
      <c r="C533">
        <v>3</v>
      </c>
      <c r="D533">
        <v>1</v>
      </c>
      <c r="E533">
        <v>1</v>
      </c>
      <c r="F533" t="s">
        <v>14</v>
      </c>
      <c r="G533" t="s">
        <v>14</v>
      </c>
      <c r="H533" t="s">
        <v>14</v>
      </c>
      <c r="I533" t="s">
        <v>14</v>
      </c>
      <c r="J533" t="s">
        <v>13</v>
      </c>
      <c r="K533">
        <v>0</v>
      </c>
      <c r="L533" t="s">
        <v>13</v>
      </c>
      <c r="M533" t="s">
        <v>17</v>
      </c>
    </row>
    <row r="534" spans="1:13" x14ac:dyDescent="0.3">
      <c r="A534">
        <v>2135000</v>
      </c>
      <c r="B534">
        <v>3000</v>
      </c>
      <c r="C534">
        <v>2</v>
      </c>
      <c r="D534">
        <v>1</v>
      </c>
      <c r="E534">
        <v>1</v>
      </c>
      <c r="F534" t="s">
        <v>14</v>
      </c>
      <c r="G534" t="s">
        <v>14</v>
      </c>
      <c r="H534" t="s">
        <v>14</v>
      </c>
      <c r="I534" t="s">
        <v>14</v>
      </c>
      <c r="J534" t="s">
        <v>14</v>
      </c>
      <c r="K534">
        <v>0</v>
      </c>
      <c r="L534" t="s">
        <v>14</v>
      </c>
      <c r="M534" t="s">
        <v>17</v>
      </c>
    </row>
    <row r="535" spans="1:13" x14ac:dyDescent="0.3">
      <c r="A535">
        <v>2100000</v>
      </c>
      <c r="B535">
        <v>2400</v>
      </c>
      <c r="C535">
        <v>3</v>
      </c>
      <c r="D535">
        <v>1</v>
      </c>
      <c r="E535">
        <v>2</v>
      </c>
      <c r="F535" t="s">
        <v>13</v>
      </c>
      <c r="G535" t="s">
        <v>14</v>
      </c>
      <c r="H535" t="s">
        <v>14</v>
      </c>
      <c r="I535" t="s">
        <v>14</v>
      </c>
      <c r="J535" t="s">
        <v>14</v>
      </c>
      <c r="K535">
        <v>0</v>
      </c>
      <c r="L535" t="s">
        <v>14</v>
      </c>
      <c r="M535" t="s">
        <v>17</v>
      </c>
    </row>
    <row r="536" spans="1:13" x14ac:dyDescent="0.3">
      <c r="A536">
        <v>2100000</v>
      </c>
      <c r="B536">
        <v>3000</v>
      </c>
      <c r="C536">
        <v>4</v>
      </c>
      <c r="D536">
        <v>1</v>
      </c>
      <c r="E536">
        <v>2</v>
      </c>
      <c r="F536" t="s">
        <v>13</v>
      </c>
      <c r="G536" t="s">
        <v>14</v>
      </c>
      <c r="H536" t="s">
        <v>14</v>
      </c>
      <c r="I536" t="s">
        <v>14</v>
      </c>
      <c r="J536" t="s">
        <v>14</v>
      </c>
      <c r="K536">
        <v>0</v>
      </c>
      <c r="L536" t="s">
        <v>14</v>
      </c>
      <c r="M536" t="s">
        <v>17</v>
      </c>
    </row>
    <row r="537" spans="1:13" x14ac:dyDescent="0.3">
      <c r="A537">
        <v>2100000</v>
      </c>
      <c r="B537">
        <v>3360</v>
      </c>
      <c r="C537">
        <v>2</v>
      </c>
      <c r="D537">
        <v>1</v>
      </c>
      <c r="E537">
        <v>1</v>
      </c>
      <c r="F537" t="s">
        <v>13</v>
      </c>
      <c r="G537" t="s">
        <v>14</v>
      </c>
      <c r="H537" t="s">
        <v>14</v>
      </c>
      <c r="I537" t="s">
        <v>14</v>
      </c>
      <c r="J537" t="s">
        <v>14</v>
      </c>
      <c r="K537">
        <v>1</v>
      </c>
      <c r="L537" t="s">
        <v>14</v>
      </c>
      <c r="M537" t="s">
        <v>17</v>
      </c>
    </row>
    <row r="538" spans="1:13" x14ac:dyDescent="0.3">
      <c r="A538">
        <v>1960000</v>
      </c>
      <c r="B538">
        <v>3420</v>
      </c>
      <c r="C538">
        <v>5</v>
      </c>
      <c r="D538">
        <v>1</v>
      </c>
      <c r="E538">
        <v>2</v>
      </c>
      <c r="F538" t="s">
        <v>14</v>
      </c>
      <c r="G538" t="s">
        <v>14</v>
      </c>
      <c r="H538" t="s">
        <v>14</v>
      </c>
      <c r="I538" t="s">
        <v>14</v>
      </c>
      <c r="J538" t="s">
        <v>14</v>
      </c>
      <c r="K538">
        <v>0</v>
      </c>
      <c r="L538" t="s">
        <v>14</v>
      </c>
      <c r="M538" t="s">
        <v>17</v>
      </c>
    </row>
    <row r="539" spans="1:13" x14ac:dyDescent="0.3">
      <c r="A539">
        <v>1890000</v>
      </c>
      <c r="B539">
        <v>1700</v>
      </c>
      <c r="C539">
        <v>3</v>
      </c>
      <c r="D539">
        <v>1</v>
      </c>
      <c r="E539">
        <v>2</v>
      </c>
      <c r="F539" t="s">
        <v>13</v>
      </c>
      <c r="G539" t="s">
        <v>14</v>
      </c>
      <c r="H539" t="s">
        <v>14</v>
      </c>
      <c r="I539" t="s">
        <v>14</v>
      </c>
      <c r="J539" t="s">
        <v>14</v>
      </c>
      <c r="K539">
        <v>0</v>
      </c>
      <c r="L539" t="s">
        <v>14</v>
      </c>
      <c r="M539" t="s">
        <v>17</v>
      </c>
    </row>
    <row r="540" spans="1:13" x14ac:dyDescent="0.3">
      <c r="A540">
        <v>1890000</v>
      </c>
      <c r="B540">
        <v>3649</v>
      </c>
      <c r="C540">
        <v>2</v>
      </c>
      <c r="D540">
        <v>1</v>
      </c>
      <c r="E540">
        <v>1</v>
      </c>
      <c r="F540" t="s">
        <v>13</v>
      </c>
      <c r="G540" t="s">
        <v>14</v>
      </c>
      <c r="H540" t="s">
        <v>14</v>
      </c>
      <c r="I540" t="s">
        <v>14</v>
      </c>
      <c r="J540" t="s">
        <v>14</v>
      </c>
      <c r="K540">
        <v>0</v>
      </c>
      <c r="L540" t="s">
        <v>14</v>
      </c>
      <c r="M540" t="s">
        <v>17</v>
      </c>
    </row>
    <row r="541" spans="1:13" x14ac:dyDescent="0.3">
      <c r="A541">
        <v>1855000</v>
      </c>
      <c r="B541">
        <v>2990</v>
      </c>
      <c r="C541">
        <v>2</v>
      </c>
      <c r="D541">
        <v>1</v>
      </c>
      <c r="E541">
        <v>1</v>
      </c>
      <c r="F541" t="s">
        <v>14</v>
      </c>
      <c r="G541" t="s">
        <v>14</v>
      </c>
      <c r="H541" t="s">
        <v>14</v>
      </c>
      <c r="I541" t="s">
        <v>14</v>
      </c>
      <c r="J541" t="s">
        <v>14</v>
      </c>
      <c r="K541">
        <v>1</v>
      </c>
      <c r="L541" t="s">
        <v>14</v>
      </c>
      <c r="M541" t="s">
        <v>17</v>
      </c>
    </row>
    <row r="542" spans="1:13" x14ac:dyDescent="0.3">
      <c r="A542">
        <v>1820000</v>
      </c>
      <c r="B542">
        <v>3000</v>
      </c>
      <c r="C542">
        <v>2</v>
      </c>
      <c r="D542">
        <v>1</v>
      </c>
      <c r="E542">
        <v>1</v>
      </c>
      <c r="F542" t="s">
        <v>13</v>
      </c>
      <c r="G542" t="s">
        <v>14</v>
      </c>
      <c r="H542" t="s">
        <v>13</v>
      </c>
      <c r="I542" t="s">
        <v>14</v>
      </c>
      <c r="J542" t="s">
        <v>14</v>
      </c>
      <c r="K542">
        <v>2</v>
      </c>
      <c r="L542" t="s">
        <v>14</v>
      </c>
      <c r="M542" t="s">
        <v>17</v>
      </c>
    </row>
    <row r="543" spans="1:13" x14ac:dyDescent="0.3">
      <c r="A543">
        <v>1767150</v>
      </c>
      <c r="B543">
        <v>2400</v>
      </c>
      <c r="C543">
        <v>3</v>
      </c>
      <c r="D543">
        <v>1</v>
      </c>
      <c r="E543">
        <v>1</v>
      </c>
      <c r="F543" t="s">
        <v>14</v>
      </c>
      <c r="G543" t="s">
        <v>14</v>
      </c>
      <c r="H543" t="s">
        <v>14</v>
      </c>
      <c r="I543" t="s">
        <v>14</v>
      </c>
      <c r="J543" t="s">
        <v>14</v>
      </c>
      <c r="K543">
        <v>0</v>
      </c>
      <c r="L543" t="s">
        <v>14</v>
      </c>
      <c r="M543" t="s">
        <v>16</v>
      </c>
    </row>
    <row r="544" spans="1:13" x14ac:dyDescent="0.3">
      <c r="A544">
        <v>1750000</v>
      </c>
      <c r="B544">
        <v>3620</v>
      </c>
      <c r="C544">
        <v>2</v>
      </c>
      <c r="D544">
        <v>1</v>
      </c>
      <c r="E544">
        <v>1</v>
      </c>
      <c r="F544" t="s">
        <v>13</v>
      </c>
      <c r="G544" t="s">
        <v>14</v>
      </c>
      <c r="H544" t="s">
        <v>14</v>
      </c>
      <c r="I544" t="s">
        <v>14</v>
      </c>
      <c r="J544" t="s">
        <v>14</v>
      </c>
      <c r="K544">
        <v>0</v>
      </c>
      <c r="L544" t="s">
        <v>14</v>
      </c>
      <c r="M544" t="s">
        <v>17</v>
      </c>
    </row>
    <row r="545" spans="1:13" x14ac:dyDescent="0.3">
      <c r="A545">
        <v>1750000</v>
      </c>
      <c r="B545">
        <v>2910</v>
      </c>
      <c r="C545">
        <v>3</v>
      </c>
      <c r="D545">
        <v>1</v>
      </c>
      <c r="E545">
        <v>1</v>
      </c>
      <c r="F545" t="s">
        <v>14</v>
      </c>
      <c r="G545" t="s">
        <v>14</v>
      </c>
      <c r="H545" t="s">
        <v>14</v>
      </c>
      <c r="I545" t="s">
        <v>14</v>
      </c>
      <c r="J545" t="s">
        <v>14</v>
      </c>
      <c r="K545">
        <v>0</v>
      </c>
      <c r="L545" t="s">
        <v>14</v>
      </c>
      <c r="M545" t="s">
        <v>15</v>
      </c>
    </row>
    <row r="546" spans="1:13" x14ac:dyDescent="0.3">
      <c r="A546">
        <v>1750000</v>
      </c>
      <c r="B546">
        <v>3850</v>
      </c>
      <c r="C546">
        <v>3</v>
      </c>
      <c r="D546">
        <v>1</v>
      </c>
      <c r="E546">
        <v>2</v>
      </c>
      <c r="F546" t="s">
        <v>13</v>
      </c>
      <c r="G546" t="s">
        <v>14</v>
      </c>
      <c r="H546" t="s">
        <v>14</v>
      </c>
      <c r="I546" t="s">
        <v>14</v>
      </c>
      <c r="J546" t="s">
        <v>14</v>
      </c>
      <c r="K546">
        <v>0</v>
      </c>
      <c r="L546" t="s">
        <v>14</v>
      </c>
      <c r="M546" t="s">
        <v>17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46"/>
  <sheetViews>
    <sheetView zoomScale="63" workbookViewId="0">
      <selection activeCell="B2" sqref="B2"/>
    </sheetView>
  </sheetViews>
  <sheetFormatPr defaultRowHeight="14.4" x14ac:dyDescent="0.3"/>
  <cols>
    <col min="1" max="1" width="13.5546875" bestFit="1" customWidth="1"/>
    <col min="2" max="2" width="18.33203125" bestFit="1" customWidth="1"/>
    <col min="3" max="3" width="17.33203125" bestFit="1" customWidth="1"/>
    <col min="4" max="4" width="24.44140625" bestFit="1" customWidth="1"/>
    <col min="5" max="5" width="24.44140625" style="15" customWidth="1"/>
    <col min="6" max="6" width="15.109375" bestFit="1" customWidth="1"/>
    <col min="7" max="7" width="15.88671875" bestFit="1" customWidth="1"/>
    <col min="8" max="8" width="12.21875" customWidth="1"/>
    <col min="9" max="9" width="11.21875" customWidth="1"/>
    <col min="10" max="10" width="17" customWidth="1"/>
    <col min="11" max="11" width="15.5546875" customWidth="1"/>
    <col min="12" max="12" width="18.21875" bestFit="1" customWidth="1"/>
    <col min="13" max="13" width="20" bestFit="1" customWidth="1"/>
    <col min="14" max="14" width="12.5546875" bestFit="1" customWidth="1"/>
    <col min="15" max="15" width="19.21875" bestFit="1" customWidth="1"/>
    <col min="16" max="16" width="22.21875" customWidth="1"/>
    <col min="18" max="18" width="16.33203125" bestFit="1" customWidth="1"/>
    <col min="19" max="19" width="12" bestFit="1" customWidth="1"/>
    <col min="20" max="20" width="20.44140625" bestFit="1" customWidth="1"/>
    <col min="21" max="21" width="14.44140625" bestFit="1" customWidth="1"/>
  </cols>
  <sheetData>
    <row r="1" spans="1:20" x14ac:dyDescent="0.3">
      <c r="A1" s="2" t="s">
        <v>18</v>
      </c>
      <c r="B1" s="3" t="s">
        <v>56</v>
      </c>
      <c r="C1" s="3" t="s">
        <v>29</v>
      </c>
      <c r="D1" s="3" t="s">
        <v>57</v>
      </c>
      <c r="E1" s="3" t="s">
        <v>58</v>
      </c>
      <c r="F1" s="3" t="s">
        <v>19</v>
      </c>
      <c r="G1" s="3" t="s">
        <v>27</v>
      </c>
      <c r="H1" s="3" t="s">
        <v>20</v>
      </c>
      <c r="I1" s="3" t="s">
        <v>21</v>
      </c>
      <c r="J1" s="3" t="s">
        <v>22</v>
      </c>
      <c r="K1" s="3" t="s">
        <v>28</v>
      </c>
      <c r="L1" s="3" t="s">
        <v>23</v>
      </c>
      <c r="M1" s="3" t="s">
        <v>55</v>
      </c>
      <c r="N1" s="3" t="s">
        <v>24</v>
      </c>
      <c r="O1" s="3" t="s">
        <v>25</v>
      </c>
      <c r="P1" s="3" t="s">
        <v>26</v>
      </c>
      <c r="R1" s="3" t="s">
        <v>66</v>
      </c>
      <c r="S1" s="3" t="s">
        <v>35</v>
      </c>
      <c r="T1" s="7" t="s">
        <v>65</v>
      </c>
    </row>
    <row r="2" spans="1:20" x14ac:dyDescent="0.3">
      <c r="A2" s="2">
        <v>13300000</v>
      </c>
      <c r="B2" s="7">
        <f>STANDARDIZE(Table1[[#This Row],[Price]],$S$2,$T$2)</f>
        <v>4.5990022213647688</v>
      </c>
      <c r="C2" s="3">
        <v>7420</v>
      </c>
      <c r="D2" s="7">
        <f>STANDARDIZE(Table1[[#This Row],[Area (sq.ft.)]],$S$3,$T$3)</f>
        <v>1.0467262882352135</v>
      </c>
      <c r="E2" s="2">
        <f>Table1[[#This Row],[Price]]/Table1[[#This Row],[Area (sq.ft.)]]</f>
        <v>1792.4528301886792</v>
      </c>
      <c r="F2" s="3">
        <v>4</v>
      </c>
      <c r="G2" s="3">
        <v>2</v>
      </c>
      <c r="H2" s="3">
        <v>3</v>
      </c>
      <c r="I2" s="3">
        <v>1</v>
      </c>
      <c r="J2" s="3">
        <v>0</v>
      </c>
      <c r="K2" s="3">
        <v>0</v>
      </c>
      <c r="L2" s="3">
        <v>0</v>
      </c>
      <c r="M2" s="3">
        <v>1</v>
      </c>
      <c r="N2" s="3">
        <v>2</v>
      </c>
      <c r="O2" s="3">
        <v>1</v>
      </c>
      <c r="P2" s="3" t="s">
        <v>15</v>
      </c>
      <c r="R2" s="3" t="s">
        <v>18</v>
      </c>
      <c r="S2" s="2">
        <v>4816110.6156716421</v>
      </c>
      <c r="T2" s="3">
        <v>1844723.9153128169</v>
      </c>
    </row>
    <row r="3" spans="1:20" x14ac:dyDescent="0.3">
      <c r="A3" s="2">
        <v>12250000</v>
      </c>
      <c r="B3" s="7">
        <f>STANDARDIZE(Table1[[#This Row],[Price]],$S$2,$T$2)</f>
        <v>4.029811356930213</v>
      </c>
      <c r="C3" s="3">
        <v>8960</v>
      </c>
      <c r="D3" s="7">
        <f>STANDARDIZE(Table1[[#This Row],[Area (sq.ft.)]],$S$3,$T$3)</f>
        <v>1.7570095257333962</v>
      </c>
      <c r="E3" s="2">
        <f>Table1[[#This Row],[Price]]/Table1[[#This Row],[Area (sq.ft.)]]</f>
        <v>1367.1875</v>
      </c>
      <c r="F3" s="3">
        <v>4</v>
      </c>
      <c r="G3" s="3">
        <v>4</v>
      </c>
      <c r="H3" s="3">
        <v>4</v>
      </c>
      <c r="I3" s="3">
        <v>1</v>
      </c>
      <c r="J3" s="3">
        <v>0</v>
      </c>
      <c r="K3" s="3">
        <v>0</v>
      </c>
      <c r="L3" s="3">
        <v>0</v>
      </c>
      <c r="M3" s="3">
        <v>1</v>
      </c>
      <c r="N3" s="3">
        <v>3</v>
      </c>
      <c r="O3" s="3">
        <v>0</v>
      </c>
      <c r="P3" s="3" t="s">
        <v>15</v>
      </c>
      <c r="R3" s="3" t="s">
        <v>64</v>
      </c>
      <c r="S3" s="19">
        <v>5150.54128440367</v>
      </c>
      <c r="T3" s="19">
        <v>2168.1491533213048</v>
      </c>
    </row>
    <row r="4" spans="1:20" x14ac:dyDescent="0.3">
      <c r="A4" s="2">
        <v>12250000</v>
      </c>
      <c r="B4" s="7">
        <f>STANDARDIZE(Table1[[#This Row],[Price]],$S$2,$T$2)</f>
        <v>4.029811356930213</v>
      </c>
      <c r="C4" s="3">
        <v>9960</v>
      </c>
      <c r="D4" s="7">
        <f>STANDARDIZE(Table1[[#This Row],[Area (sq.ft.)]],$S$3,$T$3)</f>
        <v>2.2182324072257225</v>
      </c>
      <c r="E4" s="2">
        <f>Table1[[#This Row],[Price]]/Table1[[#This Row],[Area (sq.ft.)]]</f>
        <v>1229.9196787148594</v>
      </c>
      <c r="F4" s="3">
        <v>3</v>
      </c>
      <c r="G4" s="3">
        <v>2</v>
      </c>
      <c r="H4" s="3">
        <v>2</v>
      </c>
      <c r="I4" s="3">
        <v>1</v>
      </c>
      <c r="J4" s="3">
        <v>0</v>
      </c>
      <c r="K4" s="3">
        <v>1</v>
      </c>
      <c r="L4" s="3">
        <v>0</v>
      </c>
      <c r="M4" s="3">
        <v>0</v>
      </c>
      <c r="N4" s="3">
        <v>2</v>
      </c>
      <c r="O4" s="3">
        <v>1</v>
      </c>
      <c r="P4" s="3" t="s">
        <v>16</v>
      </c>
    </row>
    <row r="5" spans="1:20" x14ac:dyDescent="0.3">
      <c r="A5" s="2">
        <v>12215000</v>
      </c>
      <c r="B5" s="7">
        <f>STANDARDIZE(Table1[[#This Row],[Price]],$S$2,$T$2)</f>
        <v>4.010838328115728</v>
      </c>
      <c r="C5" s="3">
        <v>7500</v>
      </c>
      <c r="D5" s="7">
        <f>STANDARDIZE(Table1[[#This Row],[Area (sq.ft.)]],$S$3,$T$3)</f>
        <v>1.0836241187545996</v>
      </c>
      <c r="E5" s="2">
        <f>Table1[[#This Row],[Price]]/Table1[[#This Row],[Area (sq.ft.)]]</f>
        <v>1628.6666666666667</v>
      </c>
      <c r="F5" s="3">
        <v>4</v>
      </c>
      <c r="G5" s="3">
        <v>2</v>
      </c>
      <c r="H5" s="3">
        <v>2</v>
      </c>
      <c r="I5" s="3">
        <v>1</v>
      </c>
      <c r="J5" s="3">
        <v>0</v>
      </c>
      <c r="K5" s="3">
        <v>1</v>
      </c>
      <c r="L5" s="3">
        <v>0</v>
      </c>
      <c r="M5" s="3">
        <v>1</v>
      </c>
      <c r="N5" s="3">
        <v>3</v>
      </c>
      <c r="O5" s="3">
        <v>1</v>
      </c>
      <c r="P5" s="3" t="s">
        <v>15</v>
      </c>
      <c r="R5" t="s">
        <v>90</v>
      </c>
      <c r="S5" s="1">
        <f>AVERAGE(A:A)</f>
        <v>4766729.2477064217</v>
      </c>
    </row>
    <row r="6" spans="1:20" x14ac:dyDescent="0.3">
      <c r="A6" s="2">
        <v>11410000</v>
      </c>
      <c r="B6" s="7">
        <f>STANDARDIZE(Table1[[#This Row],[Price]],$S$2,$T$2)</f>
        <v>3.5744586653825685</v>
      </c>
      <c r="C6" s="3">
        <v>7420</v>
      </c>
      <c r="D6" s="7">
        <f>STANDARDIZE(Table1[[#This Row],[Area (sq.ft.)]],$S$3,$T$3)</f>
        <v>1.0467262882352135</v>
      </c>
      <c r="E6" s="2">
        <f>Table1[[#This Row],[Price]]/Table1[[#This Row],[Area (sq.ft.)]]</f>
        <v>1537.7358490566037</v>
      </c>
      <c r="F6" s="3">
        <v>4</v>
      </c>
      <c r="G6" s="3">
        <v>1</v>
      </c>
      <c r="H6" s="3">
        <v>2</v>
      </c>
      <c r="I6" s="3">
        <v>1</v>
      </c>
      <c r="J6" s="3">
        <v>1</v>
      </c>
      <c r="K6" s="3">
        <v>1</v>
      </c>
      <c r="L6" s="3">
        <v>0</v>
      </c>
      <c r="M6" s="3">
        <v>1</v>
      </c>
      <c r="N6" s="3">
        <v>2</v>
      </c>
      <c r="O6" s="3">
        <v>0</v>
      </c>
      <c r="P6" s="3" t="s">
        <v>15</v>
      </c>
      <c r="R6" s="15" t="s">
        <v>91</v>
      </c>
      <c r="S6" s="6">
        <f>AVERAGE(C:C)</f>
        <v>5150.54128440367</v>
      </c>
    </row>
    <row r="7" spans="1:20" x14ac:dyDescent="0.3">
      <c r="A7" s="2">
        <v>10850000</v>
      </c>
      <c r="B7" s="7">
        <f>STANDARDIZE(Table1[[#This Row],[Price]],$S$2,$T$2)</f>
        <v>3.2708902043508057</v>
      </c>
      <c r="C7" s="3">
        <v>7500</v>
      </c>
      <c r="D7" s="7">
        <f>STANDARDIZE(Table1[[#This Row],[Area (sq.ft.)]],$S$3,$T$3)</f>
        <v>1.0836241187545996</v>
      </c>
      <c r="E7" s="2">
        <f>Table1[[#This Row],[Price]]/Table1[[#This Row],[Area (sq.ft.)]]</f>
        <v>1446.6666666666667</v>
      </c>
      <c r="F7" s="3">
        <v>3</v>
      </c>
      <c r="G7" s="3">
        <v>3</v>
      </c>
      <c r="H7" s="3">
        <v>1</v>
      </c>
      <c r="I7" s="3">
        <v>1</v>
      </c>
      <c r="J7" s="3">
        <v>0</v>
      </c>
      <c r="K7" s="3">
        <v>1</v>
      </c>
      <c r="L7" s="3">
        <v>0</v>
      </c>
      <c r="M7" s="3">
        <v>1</v>
      </c>
      <c r="N7" s="3">
        <v>2</v>
      </c>
      <c r="O7" s="3">
        <v>1</v>
      </c>
      <c r="P7" s="3" t="s">
        <v>16</v>
      </c>
      <c r="S7" s="1">
        <f>S5/S6</f>
        <v>925.48122313678607</v>
      </c>
    </row>
    <row r="8" spans="1:20" x14ac:dyDescent="0.3">
      <c r="A8" s="2">
        <v>10150000</v>
      </c>
      <c r="B8" s="7">
        <f>STANDARDIZE(Table1[[#This Row],[Price]],$S$2,$T$2)</f>
        <v>2.8914296280611018</v>
      </c>
      <c r="C8" s="3">
        <v>8580</v>
      </c>
      <c r="D8" s="7">
        <f>STANDARDIZE(Table1[[#This Row],[Area (sq.ft.)]],$S$3,$T$3)</f>
        <v>1.581744830766312</v>
      </c>
      <c r="E8" s="2">
        <f>Table1[[#This Row],[Price]]/Table1[[#This Row],[Area (sq.ft.)]]</f>
        <v>1182.9836829836829</v>
      </c>
      <c r="F8" s="3">
        <v>4</v>
      </c>
      <c r="G8" s="3">
        <v>3</v>
      </c>
      <c r="H8" s="3">
        <v>4</v>
      </c>
      <c r="I8" s="3">
        <v>1</v>
      </c>
      <c r="J8" s="3">
        <v>0</v>
      </c>
      <c r="K8" s="3">
        <v>0</v>
      </c>
      <c r="L8" s="3">
        <v>0</v>
      </c>
      <c r="M8" s="3">
        <v>1</v>
      </c>
      <c r="N8" s="3">
        <v>2</v>
      </c>
      <c r="O8" s="3">
        <v>1</v>
      </c>
      <c r="P8" s="3" t="s">
        <v>16</v>
      </c>
    </row>
    <row r="9" spans="1:20" x14ac:dyDescent="0.3">
      <c r="A9" s="2">
        <v>10150000</v>
      </c>
      <c r="B9" s="7">
        <f>STANDARDIZE(Table1[[#This Row],[Price]],$S$2,$T$2)</f>
        <v>2.8914296280611018</v>
      </c>
      <c r="C9" s="3">
        <v>16200</v>
      </c>
      <c r="D9" s="7">
        <f>STANDARDIZE(Table1[[#This Row],[Area (sq.ft.)]],$S$3,$T$3)</f>
        <v>5.0962631877378399</v>
      </c>
      <c r="E9" s="2">
        <f>Table1[[#This Row],[Price]]/Table1[[#This Row],[Area (sq.ft.)]]</f>
        <v>626.54320987654319</v>
      </c>
      <c r="F9" s="3">
        <v>5</v>
      </c>
      <c r="G9" s="3">
        <v>3</v>
      </c>
      <c r="H9" s="3">
        <v>2</v>
      </c>
      <c r="I9" s="3">
        <v>1</v>
      </c>
      <c r="J9" s="3">
        <v>0</v>
      </c>
      <c r="K9" s="3">
        <v>0</v>
      </c>
      <c r="L9" s="3">
        <v>0</v>
      </c>
      <c r="M9" s="3">
        <v>0</v>
      </c>
      <c r="N9" s="3">
        <v>0</v>
      </c>
      <c r="O9" s="3">
        <v>0</v>
      </c>
      <c r="P9" s="3" t="s">
        <v>17</v>
      </c>
    </row>
    <row r="10" spans="1:20" x14ac:dyDescent="0.3">
      <c r="A10" s="2">
        <v>9870000</v>
      </c>
      <c r="B10" s="7">
        <f>STANDARDIZE(Table1[[#This Row],[Price]],$S$2,$T$2)</f>
        <v>2.7396453975452206</v>
      </c>
      <c r="C10" s="3">
        <v>8100</v>
      </c>
      <c r="D10" s="7">
        <f>STANDARDIZE(Table1[[#This Row],[Area (sq.ft.)]],$S$3,$T$3)</f>
        <v>1.3603578476499953</v>
      </c>
      <c r="E10" s="2">
        <f>Table1[[#This Row],[Price]]/Table1[[#This Row],[Area (sq.ft.)]]</f>
        <v>1218.5185185185185</v>
      </c>
      <c r="F10" s="3">
        <v>4</v>
      </c>
      <c r="G10" s="3">
        <v>1</v>
      </c>
      <c r="H10" s="3">
        <v>2</v>
      </c>
      <c r="I10" s="3">
        <v>1</v>
      </c>
      <c r="J10" s="3">
        <v>1</v>
      </c>
      <c r="K10" s="3">
        <v>1</v>
      </c>
      <c r="L10" s="3">
        <v>0</v>
      </c>
      <c r="M10" s="3">
        <v>1</v>
      </c>
      <c r="N10" s="3">
        <v>2</v>
      </c>
      <c r="O10" s="3">
        <v>1</v>
      </c>
      <c r="P10" s="3" t="s">
        <v>15</v>
      </c>
    </row>
    <row r="11" spans="1:20" x14ac:dyDescent="0.3">
      <c r="A11" s="2">
        <v>9800000</v>
      </c>
      <c r="B11" s="7">
        <f>STANDARDIZE(Table1[[#This Row],[Price]],$S$2,$T$2)</f>
        <v>2.7016993399162503</v>
      </c>
      <c r="C11" s="3">
        <v>5750</v>
      </c>
      <c r="D11" s="7">
        <f>STANDARDIZE(Table1[[#This Row],[Area (sq.ft.)]],$S$3,$T$3)</f>
        <v>0.27648407614302828</v>
      </c>
      <c r="E11" s="2">
        <f>Table1[[#This Row],[Price]]/Table1[[#This Row],[Area (sq.ft.)]]</f>
        <v>1704.3478260869565</v>
      </c>
      <c r="F11" s="3">
        <v>3</v>
      </c>
      <c r="G11" s="3">
        <v>2</v>
      </c>
      <c r="H11" s="3">
        <v>4</v>
      </c>
      <c r="I11" s="3">
        <v>1</v>
      </c>
      <c r="J11" s="3">
        <v>1</v>
      </c>
      <c r="K11" s="3">
        <v>0</v>
      </c>
      <c r="L11" s="3">
        <v>0</v>
      </c>
      <c r="M11" s="3">
        <v>1</v>
      </c>
      <c r="N11" s="3">
        <v>1</v>
      </c>
      <c r="O11" s="3">
        <v>1</v>
      </c>
      <c r="P11" s="3" t="s">
        <v>17</v>
      </c>
    </row>
    <row r="12" spans="1:20" x14ac:dyDescent="0.3">
      <c r="A12" s="2">
        <v>9800000</v>
      </c>
      <c r="B12" s="7">
        <f>STANDARDIZE(Table1[[#This Row],[Price]],$S$2,$T$2)</f>
        <v>2.7016993399162503</v>
      </c>
      <c r="C12" s="3">
        <v>13200</v>
      </c>
      <c r="D12" s="7">
        <f>STANDARDIZE(Table1[[#This Row],[Area (sq.ft.)]],$S$3,$T$3)</f>
        <v>3.71259454326086</v>
      </c>
      <c r="E12" s="2">
        <f>Table1[[#This Row],[Price]]/Table1[[#This Row],[Area (sq.ft.)]]</f>
        <v>742.42424242424238</v>
      </c>
      <c r="F12" s="3">
        <v>3</v>
      </c>
      <c r="G12" s="3">
        <v>1</v>
      </c>
      <c r="H12" s="3">
        <v>2</v>
      </c>
      <c r="I12" s="3">
        <v>1</v>
      </c>
      <c r="J12" s="3">
        <v>0</v>
      </c>
      <c r="K12" s="3">
        <v>1</v>
      </c>
      <c r="L12" s="3">
        <v>0</v>
      </c>
      <c r="M12" s="3">
        <v>1</v>
      </c>
      <c r="N12" s="3">
        <v>2</v>
      </c>
      <c r="O12" s="3">
        <v>1</v>
      </c>
      <c r="P12" s="3" t="s">
        <v>15</v>
      </c>
    </row>
    <row r="13" spans="1:20" x14ac:dyDescent="0.3">
      <c r="A13" s="2">
        <v>9681000</v>
      </c>
      <c r="B13" s="7">
        <f>STANDARDIZE(Table1[[#This Row],[Price]],$S$2,$T$2)</f>
        <v>2.6371910419470006</v>
      </c>
      <c r="C13" s="3">
        <v>6000</v>
      </c>
      <c r="D13" s="7">
        <f>STANDARDIZE(Table1[[#This Row],[Area (sq.ft.)]],$S$3,$T$3)</f>
        <v>0.3917897965161099</v>
      </c>
      <c r="E13" s="2">
        <f>Table1[[#This Row],[Price]]/Table1[[#This Row],[Area (sq.ft.)]]</f>
        <v>1613.5</v>
      </c>
      <c r="F13" s="3">
        <v>4</v>
      </c>
      <c r="G13" s="3">
        <v>3</v>
      </c>
      <c r="H13" s="3">
        <v>2</v>
      </c>
      <c r="I13" s="3">
        <v>1</v>
      </c>
      <c r="J13" s="3">
        <v>1</v>
      </c>
      <c r="K13" s="3">
        <v>1</v>
      </c>
      <c r="L13" s="3">
        <v>1</v>
      </c>
      <c r="M13" s="3">
        <v>0</v>
      </c>
      <c r="N13" s="3">
        <v>2</v>
      </c>
      <c r="O13" s="3">
        <v>0</v>
      </c>
      <c r="P13" s="3" t="s">
        <v>16</v>
      </c>
    </row>
    <row r="14" spans="1:20" x14ac:dyDescent="0.3">
      <c r="A14" s="2">
        <v>9310000</v>
      </c>
      <c r="B14" s="7">
        <f>STANDARDIZE(Table1[[#This Row],[Price]],$S$2,$T$2)</f>
        <v>2.4360769365134578</v>
      </c>
      <c r="C14" s="3">
        <v>6550</v>
      </c>
      <c r="D14" s="7">
        <f>STANDARDIZE(Table1[[#This Row],[Area (sq.ft.)]],$S$3,$T$3)</f>
        <v>0.64546238133688938</v>
      </c>
      <c r="E14" s="2">
        <f>Table1[[#This Row],[Price]]/Table1[[#This Row],[Area (sq.ft.)]]</f>
        <v>1421.3740458015268</v>
      </c>
      <c r="F14" s="3">
        <v>4</v>
      </c>
      <c r="G14" s="3">
        <v>2</v>
      </c>
      <c r="H14" s="3">
        <v>2</v>
      </c>
      <c r="I14" s="3">
        <v>1</v>
      </c>
      <c r="J14" s="3">
        <v>0</v>
      </c>
      <c r="K14" s="3">
        <v>0</v>
      </c>
      <c r="L14" s="3">
        <v>0</v>
      </c>
      <c r="M14" s="3">
        <v>1</v>
      </c>
      <c r="N14" s="3">
        <v>1</v>
      </c>
      <c r="O14" s="3">
        <v>1</v>
      </c>
      <c r="P14" s="3" t="s">
        <v>16</v>
      </c>
    </row>
    <row r="15" spans="1:20" x14ac:dyDescent="0.3">
      <c r="A15" s="2">
        <v>9240000</v>
      </c>
      <c r="B15" s="7">
        <f>STANDARDIZE(Table1[[#This Row],[Price]],$S$2,$T$2)</f>
        <v>2.3981308788844871</v>
      </c>
      <c r="C15" s="3">
        <v>3500</v>
      </c>
      <c r="D15" s="7">
        <f>STANDARDIZE(Table1[[#This Row],[Area (sq.ft.)]],$S$3,$T$3)</f>
        <v>-0.76126740721470609</v>
      </c>
      <c r="E15" s="2">
        <f>Table1[[#This Row],[Price]]/Table1[[#This Row],[Area (sq.ft.)]]</f>
        <v>2640</v>
      </c>
      <c r="F15" s="3">
        <v>4</v>
      </c>
      <c r="G15" s="3">
        <v>2</v>
      </c>
      <c r="H15" s="3">
        <v>2</v>
      </c>
      <c r="I15" s="3">
        <v>1</v>
      </c>
      <c r="J15" s="3">
        <v>0</v>
      </c>
      <c r="K15" s="3">
        <v>0</v>
      </c>
      <c r="L15" s="3">
        <v>1</v>
      </c>
      <c r="M15" s="3">
        <v>0</v>
      </c>
      <c r="N15" s="3">
        <v>2</v>
      </c>
      <c r="O15" s="3">
        <v>0</v>
      </c>
      <c r="P15" s="3" t="s">
        <v>15</v>
      </c>
    </row>
    <row r="16" spans="1:20" x14ac:dyDescent="0.3">
      <c r="A16" s="2">
        <v>9240000</v>
      </c>
      <c r="B16" s="7">
        <f>STANDARDIZE(Table1[[#This Row],[Price]],$S$2,$T$2)</f>
        <v>2.3981308788844871</v>
      </c>
      <c r="C16" s="3">
        <v>7800</v>
      </c>
      <c r="D16" s="7">
        <f>STANDARDIZE(Table1[[#This Row],[Area (sq.ft.)]],$S$3,$T$3)</f>
        <v>1.2219909832022975</v>
      </c>
      <c r="E16" s="2">
        <f>Table1[[#This Row],[Price]]/Table1[[#This Row],[Area (sq.ft.)]]</f>
        <v>1184.6153846153845</v>
      </c>
      <c r="F16" s="3">
        <v>3</v>
      </c>
      <c r="G16" s="3">
        <v>2</v>
      </c>
      <c r="H16" s="3">
        <v>2</v>
      </c>
      <c r="I16" s="3">
        <v>1</v>
      </c>
      <c r="J16" s="3">
        <v>0</v>
      </c>
      <c r="K16" s="3">
        <v>0</v>
      </c>
      <c r="L16" s="3">
        <v>0</v>
      </c>
      <c r="M16" s="3">
        <v>0</v>
      </c>
      <c r="N16" s="3">
        <v>0</v>
      </c>
      <c r="O16" s="3">
        <v>1</v>
      </c>
      <c r="P16" s="3" t="s">
        <v>16</v>
      </c>
    </row>
    <row r="17" spans="1:20" x14ac:dyDescent="0.3">
      <c r="A17" s="2">
        <v>9100000</v>
      </c>
      <c r="B17" s="7">
        <f>STANDARDIZE(Table1[[#This Row],[Price]],$S$2,$T$2)</f>
        <v>2.3222387636265465</v>
      </c>
      <c r="C17" s="3">
        <v>6000</v>
      </c>
      <c r="D17" s="7">
        <f>STANDARDIZE(Table1[[#This Row],[Area (sq.ft.)]],$S$3,$T$3)</f>
        <v>0.3917897965161099</v>
      </c>
      <c r="E17" s="2">
        <f>Table1[[#This Row],[Price]]/Table1[[#This Row],[Area (sq.ft.)]]</f>
        <v>1516.6666666666667</v>
      </c>
      <c r="F17" s="3">
        <v>4</v>
      </c>
      <c r="G17" s="3">
        <v>1</v>
      </c>
      <c r="H17" s="3">
        <v>2</v>
      </c>
      <c r="I17" s="3">
        <v>1</v>
      </c>
      <c r="J17" s="3">
        <v>0</v>
      </c>
      <c r="K17" s="3">
        <v>1</v>
      </c>
      <c r="L17" s="3">
        <v>0</v>
      </c>
      <c r="M17" s="3">
        <v>0</v>
      </c>
      <c r="N17" s="3">
        <v>2</v>
      </c>
      <c r="O17" s="3">
        <v>0</v>
      </c>
      <c r="P17" s="3" t="s">
        <v>16</v>
      </c>
      <c r="T17" s="1"/>
    </row>
    <row r="18" spans="1:20" x14ac:dyDescent="0.3">
      <c r="A18" s="2">
        <v>9100000</v>
      </c>
      <c r="B18" s="7">
        <f>STANDARDIZE(Table1[[#This Row],[Price]],$S$2,$T$2)</f>
        <v>2.3222387636265465</v>
      </c>
      <c r="C18" s="3">
        <v>6600</v>
      </c>
      <c r="D18" s="7">
        <f>STANDARDIZE(Table1[[#This Row],[Area (sq.ft.)]],$S$3,$T$3)</f>
        <v>0.66852352541150573</v>
      </c>
      <c r="E18" s="2">
        <f>Table1[[#This Row],[Price]]/Table1[[#This Row],[Area (sq.ft.)]]</f>
        <v>1378.7878787878788</v>
      </c>
      <c r="F18" s="3">
        <v>4</v>
      </c>
      <c r="G18" s="3">
        <v>2</v>
      </c>
      <c r="H18" s="3">
        <v>2</v>
      </c>
      <c r="I18" s="3">
        <v>1</v>
      </c>
      <c r="J18" s="3">
        <v>1</v>
      </c>
      <c r="K18" s="3">
        <v>1</v>
      </c>
      <c r="L18" s="3">
        <v>0</v>
      </c>
      <c r="M18" s="3">
        <v>1</v>
      </c>
      <c r="N18" s="3">
        <v>1</v>
      </c>
      <c r="O18" s="3">
        <v>1</v>
      </c>
      <c r="P18" s="3" t="s">
        <v>17</v>
      </c>
    </row>
    <row r="19" spans="1:20" x14ac:dyDescent="0.3">
      <c r="A19" s="2">
        <v>8960000</v>
      </c>
      <c r="B19" s="7">
        <f>STANDARDIZE(Table1[[#This Row],[Price]],$S$2,$T$2)</f>
        <v>2.2463466483686059</v>
      </c>
      <c r="C19" s="3">
        <v>8500</v>
      </c>
      <c r="D19" s="7">
        <f>STANDARDIZE(Table1[[#This Row],[Area (sq.ft.)]],$S$3,$T$3)</f>
        <v>1.5448470002469259</v>
      </c>
      <c r="E19" s="2">
        <f>Table1[[#This Row],[Price]]/Table1[[#This Row],[Area (sq.ft.)]]</f>
        <v>1054.1176470588234</v>
      </c>
      <c r="F19" s="3">
        <v>3</v>
      </c>
      <c r="G19" s="3">
        <v>2</v>
      </c>
      <c r="H19" s="3">
        <v>4</v>
      </c>
      <c r="I19" s="3">
        <v>1</v>
      </c>
      <c r="J19" s="3">
        <v>0</v>
      </c>
      <c r="K19" s="3">
        <v>0</v>
      </c>
      <c r="L19" s="3">
        <v>0</v>
      </c>
      <c r="M19" s="3">
        <v>1</v>
      </c>
      <c r="N19" s="3">
        <v>2</v>
      </c>
      <c r="O19" s="3">
        <v>0</v>
      </c>
      <c r="P19" s="3" t="s">
        <v>15</v>
      </c>
    </row>
    <row r="20" spans="1:20" x14ac:dyDescent="0.3">
      <c r="A20" s="2">
        <v>8890000</v>
      </c>
      <c r="B20" s="7">
        <f>STANDARDIZE(Table1[[#This Row],[Price]],$S$2,$T$2)</f>
        <v>2.2084005907396356</v>
      </c>
      <c r="C20" s="3">
        <v>4600</v>
      </c>
      <c r="D20" s="7">
        <f>STANDARDIZE(Table1[[#This Row],[Area (sq.ft.)]],$S$3,$T$3)</f>
        <v>-0.25392223757314708</v>
      </c>
      <c r="E20" s="2">
        <f>Table1[[#This Row],[Price]]/Table1[[#This Row],[Area (sq.ft.)]]</f>
        <v>1932.608695652174</v>
      </c>
      <c r="F20" s="3">
        <v>3</v>
      </c>
      <c r="G20" s="3">
        <v>2</v>
      </c>
      <c r="H20" s="3">
        <v>2</v>
      </c>
      <c r="I20" s="3">
        <v>1</v>
      </c>
      <c r="J20" s="3">
        <v>1</v>
      </c>
      <c r="K20" s="3">
        <v>0</v>
      </c>
      <c r="L20" s="3">
        <v>0</v>
      </c>
      <c r="M20" s="3">
        <v>1</v>
      </c>
      <c r="N20" s="3">
        <v>2</v>
      </c>
      <c r="O20" s="3">
        <v>0</v>
      </c>
      <c r="P20" s="3" t="s">
        <v>15</v>
      </c>
    </row>
    <row r="21" spans="1:20" x14ac:dyDescent="0.3">
      <c r="A21" s="2">
        <v>8855000</v>
      </c>
      <c r="B21" s="7">
        <f>STANDARDIZE(Table1[[#This Row],[Price]],$S$2,$T$2)</f>
        <v>2.1894275619251502</v>
      </c>
      <c r="C21" s="3">
        <v>6420</v>
      </c>
      <c r="D21" s="7">
        <f>STANDARDIZE(Table1[[#This Row],[Area (sq.ft.)]],$S$3,$T$3)</f>
        <v>0.58550340674288703</v>
      </c>
      <c r="E21" s="2">
        <f>Table1[[#This Row],[Price]]/Table1[[#This Row],[Area (sq.ft.)]]</f>
        <v>1379.2834890965732</v>
      </c>
      <c r="F21" s="3">
        <v>3</v>
      </c>
      <c r="G21" s="3">
        <v>2</v>
      </c>
      <c r="H21" s="3">
        <v>2</v>
      </c>
      <c r="I21" s="3">
        <v>1</v>
      </c>
      <c r="J21" s="3">
        <v>0</v>
      </c>
      <c r="K21" s="3">
        <v>0</v>
      </c>
      <c r="L21" s="3">
        <v>0</v>
      </c>
      <c r="M21" s="3">
        <v>1</v>
      </c>
      <c r="N21" s="3">
        <v>1</v>
      </c>
      <c r="O21" s="3">
        <v>1</v>
      </c>
      <c r="P21" s="3" t="s">
        <v>16</v>
      </c>
      <c r="S21" s="15"/>
      <c r="T21" s="6"/>
    </row>
    <row r="22" spans="1:20" x14ac:dyDescent="0.3">
      <c r="A22" s="2">
        <v>8750000</v>
      </c>
      <c r="B22" s="7">
        <f>STANDARDIZE(Table1[[#This Row],[Price]],$S$2,$T$2)</f>
        <v>2.1325084754816945</v>
      </c>
      <c r="C22" s="3">
        <v>4320</v>
      </c>
      <c r="D22" s="7">
        <f>STANDARDIZE(Table1[[#This Row],[Area (sq.ft.)]],$S$3,$T$3)</f>
        <v>-0.38306464439099847</v>
      </c>
      <c r="E22" s="2">
        <f>Table1[[#This Row],[Price]]/Table1[[#This Row],[Area (sq.ft.)]]</f>
        <v>2025.462962962963</v>
      </c>
      <c r="F22" s="3">
        <v>3</v>
      </c>
      <c r="G22" s="3">
        <v>1</v>
      </c>
      <c r="H22" s="3">
        <v>2</v>
      </c>
      <c r="I22" s="3">
        <v>1</v>
      </c>
      <c r="J22" s="3">
        <v>0</v>
      </c>
      <c r="K22" s="3">
        <v>1</v>
      </c>
      <c r="L22" s="3">
        <v>1</v>
      </c>
      <c r="M22" s="3">
        <v>0</v>
      </c>
      <c r="N22" s="3">
        <v>2</v>
      </c>
      <c r="O22" s="3">
        <v>0</v>
      </c>
      <c r="P22" s="3" t="s">
        <v>16</v>
      </c>
      <c r="S22" s="15"/>
      <c r="T22" s="6"/>
    </row>
    <row r="23" spans="1:20" x14ac:dyDescent="0.3">
      <c r="A23" s="2">
        <v>8680000</v>
      </c>
      <c r="B23" s="7">
        <f>STANDARDIZE(Table1[[#This Row],[Price]],$S$2,$T$2)</f>
        <v>2.0945624178527242</v>
      </c>
      <c r="C23" s="3">
        <v>7155</v>
      </c>
      <c r="D23" s="7">
        <f>STANDARDIZE(Table1[[#This Row],[Area (sq.ft.)]],$S$3,$T$3)</f>
        <v>0.92450222463974696</v>
      </c>
      <c r="E23" s="2">
        <f>Table1[[#This Row],[Price]]/Table1[[#This Row],[Area (sq.ft.)]]</f>
        <v>1213.1376659678547</v>
      </c>
      <c r="F23" s="3">
        <v>3</v>
      </c>
      <c r="G23" s="3">
        <v>2</v>
      </c>
      <c r="H23" s="3">
        <v>1</v>
      </c>
      <c r="I23" s="3">
        <v>1</v>
      </c>
      <c r="J23" s="3">
        <v>1</v>
      </c>
      <c r="K23" s="3">
        <v>1</v>
      </c>
      <c r="L23" s="3">
        <v>0</v>
      </c>
      <c r="M23" s="3">
        <v>1</v>
      </c>
      <c r="N23" s="3">
        <v>2</v>
      </c>
      <c r="O23" s="3">
        <v>0</v>
      </c>
      <c r="P23" s="3" t="s">
        <v>17</v>
      </c>
    </row>
    <row r="24" spans="1:20" x14ac:dyDescent="0.3">
      <c r="A24" s="2">
        <v>8645000</v>
      </c>
      <c r="B24" s="7">
        <f>STANDARDIZE(Table1[[#This Row],[Price]],$S$2,$T$2)</f>
        <v>2.0755893890382393</v>
      </c>
      <c r="C24" s="3">
        <v>8050</v>
      </c>
      <c r="D24" s="7">
        <f>STANDARDIZE(Table1[[#This Row],[Area (sq.ft.)]],$S$3,$T$3)</f>
        <v>1.3372967035753791</v>
      </c>
      <c r="E24" s="2">
        <f>Table1[[#This Row],[Price]]/Table1[[#This Row],[Area (sq.ft.)]]</f>
        <v>1073.9130434782608</v>
      </c>
      <c r="F24" s="3">
        <v>3</v>
      </c>
      <c r="G24" s="3">
        <v>1</v>
      </c>
      <c r="H24" s="3">
        <v>1</v>
      </c>
      <c r="I24" s="3">
        <v>1</v>
      </c>
      <c r="J24" s="3">
        <v>1</v>
      </c>
      <c r="K24" s="3">
        <v>1</v>
      </c>
      <c r="L24" s="3">
        <v>0</v>
      </c>
      <c r="M24" s="3">
        <v>1</v>
      </c>
      <c r="N24" s="3">
        <v>1</v>
      </c>
      <c r="O24" s="3">
        <v>0</v>
      </c>
      <c r="P24" s="3" t="s">
        <v>15</v>
      </c>
    </row>
    <row r="25" spans="1:20" x14ac:dyDescent="0.3">
      <c r="A25" s="2">
        <v>8645000</v>
      </c>
      <c r="B25" s="7">
        <f>STANDARDIZE(Table1[[#This Row],[Price]],$S$2,$T$2)</f>
        <v>2.0755893890382393</v>
      </c>
      <c r="C25" s="3">
        <v>4560</v>
      </c>
      <c r="D25" s="7">
        <f>STANDARDIZE(Table1[[#This Row],[Area (sq.ft.)]],$S$3,$T$3)</f>
        <v>-0.27237115283284014</v>
      </c>
      <c r="E25" s="2">
        <f>Table1[[#This Row],[Price]]/Table1[[#This Row],[Area (sq.ft.)]]</f>
        <v>1895.8333333333333</v>
      </c>
      <c r="F25" s="3">
        <v>3</v>
      </c>
      <c r="G25" s="3">
        <v>2</v>
      </c>
      <c r="H25" s="3">
        <v>2</v>
      </c>
      <c r="I25" s="3">
        <v>1</v>
      </c>
      <c r="J25" s="3">
        <v>1</v>
      </c>
      <c r="K25" s="3">
        <v>1</v>
      </c>
      <c r="L25" s="3">
        <v>0</v>
      </c>
      <c r="M25" s="3">
        <v>1</v>
      </c>
      <c r="N25" s="3">
        <v>1</v>
      </c>
      <c r="O25" s="3">
        <v>0</v>
      </c>
      <c r="P25" s="3" t="s">
        <v>15</v>
      </c>
    </row>
    <row r="26" spans="1:20" x14ac:dyDescent="0.3">
      <c r="A26" s="2">
        <v>8575000</v>
      </c>
      <c r="B26" s="7">
        <f>STANDARDIZE(Table1[[#This Row],[Price]],$S$2,$T$2)</f>
        <v>2.0376433314092686</v>
      </c>
      <c r="C26" s="3">
        <v>8800</v>
      </c>
      <c r="D26" s="7">
        <f>STANDARDIZE(Table1[[#This Row],[Area (sq.ft.)]],$S$3,$T$3)</f>
        <v>1.6832138646946238</v>
      </c>
      <c r="E26" s="2">
        <f>Table1[[#This Row],[Price]]/Table1[[#This Row],[Area (sq.ft.)]]</f>
        <v>974.43181818181813</v>
      </c>
      <c r="F26" s="3">
        <v>3</v>
      </c>
      <c r="G26" s="3">
        <v>2</v>
      </c>
      <c r="H26" s="3">
        <v>2</v>
      </c>
      <c r="I26" s="3">
        <v>1</v>
      </c>
      <c r="J26" s="3">
        <v>0</v>
      </c>
      <c r="K26" s="3">
        <v>0</v>
      </c>
      <c r="L26" s="3">
        <v>0</v>
      </c>
      <c r="M26" s="3">
        <v>1</v>
      </c>
      <c r="N26" s="3">
        <v>2</v>
      </c>
      <c r="O26" s="3">
        <v>0</v>
      </c>
      <c r="P26" s="3" t="s">
        <v>15</v>
      </c>
    </row>
    <row r="27" spans="1:20" x14ac:dyDescent="0.3">
      <c r="A27" s="2">
        <v>8540000</v>
      </c>
      <c r="B27" s="7">
        <f>STANDARDIZE(Table1[[#This Row],[Price]],$S$2,$T$2)</f>
        <v>2.0186703025947836</v>
      </c>
      <c r="C27" s="3">
        <v>6540</v>
      </c>
      <c r="D27" s="7">
        <f>STANDARDIZE(Table1[[#This Row],[Area (sq.ft.)]],$S$3,$T$3)</f>
        <v>0.6408501525219662</v>
      </c>
      <c r="E27" s="2">
        <f>Table1[[#This Row],[Price]]/Table1[[#This Row],[Area (sq.ft.)]]</f>
        <v>1305.8103975535169</v>
      </c>
      <c r="F27" s="3">
        <v>4</v>
      </c>
      <c r="G27" s="3">
        <v>2</v>
      </c>
      <c r="H27" s="3">
        <v>2</v>
      </c>
      <c r="I27" s="3">
        <v>1</v>
      </c>
      <c r="J27" s="3">
        <v>1</v>
      </c>
      <c r="K27" s="3">
        <v>1</v>
      </c>
      <c r="L27" s="3">
        <v>0</v>
      </c>
      <c r="M27" s="3">
        <v>1</v>
      </c>
      <c r="N27" s="3">
        <v>2</v>
      </c>
      <c r="O27" s="3">
        <v>1</v>
      </c>
      <c r="P27" s="3" t="s">
        <v>15</v>
      </c>
    </row>
    <row r="28" spans="1:20" x14ac:dyDescent="0.3">
      <c r="A28" s="2">
        <v>8463000</v>
      </c>
      <c r="B28" s="7">
        <f>STANDARDIZE(Table1[[#This Row],[Price]],$S$2,$T$2)</f>
        <v>1.9769296392029161</v>
      </c>
      <c r="C28" s="3">
        <v>6000</v>
      </c>
      <c r="D28" s="7">
        <f>STANDARDIZE(Table1[[#This Row],[Area (sq.ft.)]],$S$3,$T$3)</f>
        <v>0.3917897965161099</v>
      </c>
      <c r="E28" s="2">
        <f>Table1[[#This Row],[Price]]/Table1[[#This Row],[Area (sq.ft.)]]</f>
        <v>1410.5</v>
      </c>
      <c r="F28" s="3">
        <v>3</v>
      </c>
      <c r="G28" s="3">
        <v>2</v>
      </c>
      <c r="H28" s="3">
        <v>4</v>
      </c>
      <c r="I28" s="3">
        <v>1</v>
      </c>
      <c r="J28" s="3">
        <v>1</v>
      </c>
      <c r="K28" s="3">
        <v>1</v>
      </c>
      <c r="L28" s="3">
        <v>0</v>
      </c>
      <c r="M28" s="3">
        <v>1</v>
      </c>
      <c r="N28" s="3">
        <v>0</v>
      </c>
      <c r="O28" s="3">
        <v>1</v>
      </c>
      <c r="P28" s="3" t="s">
        <v>16</v>
      </c>
    </row>
    <row r="29" spans="1:20" x14ac:dyDescent="0.3">
      <c r="A29" s="2">
        <v>8400000</v>
      </c>
      <c r="B29" s="7">
        <f>STANDARDIZE(Table1[[#This Row],[Price]],$S$2,$T$2)</f>
        <v>1.9427781873368428</v>
      </c>
      <c r="C29" s="3">
        <v>8875</v>
      </c>
      <c r="D29" s="7">
        <f>STANDARDIZE(Table1[[#This Row],[Area (sq.ft.)]],$S$3,$T$3)</f>
        <v>1.7178055808065484</v>
      </c>
      <c r="E29" s="2">
        <f>Table1[[#This Row],[Price]]/Table1[[#This Row],[Area (sq.ft.)]]</f>
        <v>946.47887323943667</v>
      </c>
      <c r="F29" s="3">
        <v>3</v>
      </c>
      <c r="G29" s="3">
        <v>1</v>
      </c>
      <c r="H29" s="3">
        <v>1</v>
      </c>
      <c r="I29" s="3">
        <v>1</v>
      </c>
      <c r="J29" s="3">
        <v>0</v>
      </c>
      <c r="K29" s="3">
        <v>0</v>
      </c>
      <c r="L29" s="3">
        <v>0</v>
      </c>
      <c r="M29" s="3">
        <v>0</v>
      </c>
      <c r="N29" s="3">
        <v>1</v>
      </c>
      <c r="O29" s="3">
        <v>0</v>
      </c>
      <c r="P29" s="3" t="s">
        <v>16</v>
      </c>
    </row>
    <row r="30" spans="1:20" x14ac:dyDescent="0.3">
      <c r="A30" s="2">
        <v>8400000</v>
      </c>
      <c r="B30" s="7">
        <f>STANDARDIZE(Table1[[#This Row],[Price]],$S$2,$T$2)</f>
        <v>1.9427781873368428</v>
      </c>
      <c r="C30" s="3">
        <v>7950</v>
      </c>
      <c r="D30" s="7">
        <f>STANDARDIZE(Table1[[#This Row],[Area (sq.ft.)]],$S$3,$T$3)</f>
        <v>1.2911744154261464</v>
      </c>
      <c r="E30" s="2">
        <f>Table1[[#This Row],[Price]]/Table1[[#This Row],[Area (sq.ft.)]]</f>
        <v>1056.6037735849056</v>
      </c>
      <c r="F30" s="3">
        <v>5</v>
      </c>
      <c r="G30" s="3">
        <v>2</v>
      </c>
      <c r="H30" s="3">
        <v>2</v>
      </c>
      <c r="I30" s="3">
        <v>1</v>
      </c>
      <c r="J30" s="3">
        <v>0</v>
      </c>
      <c r="K30" s="3">
        <v>1</v>
      </c>
      <c r="L30" s="3">
        <v>1</v>
      </c>
      <c r="M30" s="3">
        <v>0</v>
      </c>
      <c r="N30" s="3">
        <v>2</v>
      </c>
      <c r="O30" s="3">
        <v>0</v>
      </c>
      <c r="P30" s="3" t="s">
        <v>17</v>
      </c>
    </row>
    <row r="31" spans="1:20" x14ac:dyDescent="0.3">
      <c r="A31" s="2">
        <v>8400000</v>
      </c>
      <c r="B31" s="7">
        <f>STANDARDIZE(Table1[[#This Row],[Price]],$S$2,$T$2)</f>
        <v>1.9427781873368428</v>
      </c>
      <c r="C31" s="3">
        <v>5500</v>
      </c>
      <c r="D31" s="7">
        <f>STANDARDIZE(Table1[[#This Row],[Area (sq.ft.)]],$S$3,$T$3)</f>
        <v>0.16117835576994669</v>
      </c>
      <c r="E31" s="2">
        <f>Table1[[#This Row],[Price]]/Table1[[#This Row],[Area (sq.ft.)]]</f>
        <v>1527.2727272727273</v>
      </c>
      <c r="F31" s="3">
        <v>4</v>
      </c>
      <c r="G31" s="3">
        <v>2</v>
      </c>
      <c r="H31" s="3">
        <v>2</v>
      </c>
      <c r="I31" s="3">
        <v>1</v>
      </c>
      <c r="J31" s="3">
        <v>0</v>
      </c>
      <c r="K31" s="3">
        <v>1</v>
      </c>
      <c r="L31" s="3">
        <v>0</v>
      </c>
      <c r="M31" s="3">
        <v>1</v>
      </c>
      <c r="N31" s="3">
        <v>1</v>
      </c>
      <c r="O31" s="3">
        <v>1</v>
      </c>
      <c r="P31" s="3" t="s">
        <v>16</v>
      </c>
    </row>
    <row r="32" spans="1:20" x14ac:dyDescent="0.3">
      <c r="A32" s="2">
        <v>8400000</v>
      </c>
      <c r="B32" s="7">
        <f>STANDARDIZE(Table1[[#This Row],[Price]],$S$2,$T$2)</f>
        <v>1.9427781873368428</v>
      </c>
      <c r="C32" s="3">
        <v>7475</v>
      </c>
      <c r="D32" s="7">
        <f>STANDARDIZE(Table1[[#This Row],[Area (sq.ft.)]],$S$3,$T$3)</f>
        <v>1.0720935467172914</v>
      </c>
      <c r="E32" s="2">
        <f>Table1[[#This Row],[Price]]/Table1[[#This Row],[Area (sq.ft.)]]</f>
        <v>1123.7458193979933</v>
      </c>
      <c r="F32" s="3">
        <v>3</v>
      </c>
      <c r="G32" s="3">
        <v>2</v>
      </c>
      <c r="H32" s="3">
        <v>4</v>
      </c>
      <c r="I32" s="3">
        <v>1</v>
      </c>
      <c r="J32" s="3">
        <v>0</v>
      </c>
      <c r="K32" s="3">
        <v>0</v>
      </c>
      <c r="L32" s="3">
        <v>0</v>
      </c>
      <c r="M32" s="3">
        <v>1</v>
      </c>
      <c r="N32" s="3">
        <v>2</v>
      </c>
      <c r="O32" s="3">
        <v>0</v>
      </c>
      <c r="P32" s="3" t="s">
        <v>17</v>
      </c>
    </row>
    <row r="33" spans="1:16" x14ac:dyDescent="0.3">
      <c r="A33" s="2">
        <v>8400000</v>
      </c>
      <c r="B33" s="7">
        <f>STANDARDIZE(Table1[[#This Row],[Price]],$S$2,$T$2)</f>
        <v>1.9427781873368428</v>
      </c>
      <c r="C33" s="3">
        <v>7000</v>
      </c>
      <c r="D33" s="7">
        <f>STANDARDIZE(Table1[[#This Row],[Area (sq.ft.)]],$S$3,$T$3)</f>
        <v>0.85301267800843628</v>
      </c>
      <c r="E33" s="2">
        <f>Table1[[#This Row],[Price]]/Table1[[#This Row],[Area (sq.ft.)]]</f>
        <v>1200</v>
      </c>
      <c r="F33" s="3">
        <v>3</v>
      </c>
      <c r="G33" s="3">
        <v>1</v>
      </c>
      <c r="H33" s="3">
        <v>4</v>
      </c>
      <c r="I33" s="3">
        <v>1</v>
      </c>
      <c r="J33" s="3">
        <v>0</v>
      </c>
      <c r="K33" s="3">
        <v>0</v>
      </c>
      <c r="L33" s="3">
        <v>0</v>
      </c>
      <c r="M33" s="3">
        <v>1</v>
      </c>
      <c r="N33" s="3">
        <v>2</v>
      </c>
      <c r="O33" s="3">
        <v>0</v>
      </c>
      <c r="P33" s="3" t="s">
        <v>16</v>
      </c>
    </row>
    <row r="34" spans="1:16" x14ac:dyDescent="0.3">
      <c r="A34" s="2">
        <v>8295000</v>
      </c>
      <c r="B34" s="7">
        <f>STANDARDIZE(Table1[[#This Row],[Price]],$S$2,$T$2)</f>
        <v>1.8858591008933874</v>
      </c>
      <c r="C34" s="3">
        <v>4880</v>
      </c>
      <c r="D34" s="7">
        <f>STANDARDIZE(Table1[[#This Row],[Area (sq.ft.)]],$S$3,$T$3)</f>
        <v>-0.12477983075529568</v>
      </c>
      <c r="E34" s="2">
        <f>Table1[[#This Row],[Price]]/Table1[[#This Row],[Area (sq.ft.)]]</f>
        <v>1699.795081967213</v>
      </c>
      <c r="F34" s="3">
        <v>4</v>
      </c>
      <c r="G34" s="3">
        <v>2</v>
      </c>
      <c r="H34" s="3">
        <v>2</v>
      </c>
      <c r="I34" s="3">
        <v>1</v>
      </c>
      <c r="J34" s="3">
        <v>0</v>
      </c>
      <c r="K34" s="3">
        <v>0</v>
      </c>
      <c r="L34" s="3">
        <v>0</v>
      </c>
      <c r="M34" s="3">
        <v>1</v>
      </c>
      <c r="N34" s="3">
        <v>1</v>
      </c>
      <c r="O34" s="3">
        <v>1</v>
      </c>
      <c r="P34" s="3" t="s">
        <v>15</v>
      </c>
    </row>
    <row r="35" spans="1:16" x14ac:dyDescent="0.3">
      <c r="A35" s="2">
        <v>8190000</v>
      </c>
      <c r="B35" s="7">
        <f>STANDARDIZE(Table1[[#This Row],[Price]],$S$2,$T$2)</f>
        <v>1.8289400144499317</v>
      </c>
      <c r="C35" s="3">
        <v>5960</v>
      </c>
      <c r="D35" s="7">
        <f>STANDARDIZE(Table1[[#This Row],[Area (sq.ft.)]],$S$3,$T$3)</f>
        <v>0.37334088125641685</v>
      </c>
      <c r="E35" s="2">
        <f>Table1[[#This Row],[Price]]/Table1[[#This Row],[Area (sq.ft.)]]</f>
        <v>1374.1610738255033</v>
      </c>
      <c r="F35" s="3">
        <v>3</v>
      </c>
      <c r="G35" s="3">
        <v>3</v>
      </c>
      <c r="H35" s="3">
        <v>2</v>
      </c>
      <c r="I35" s="3">
        <v>1</v>
      </c>
      <c r="J35" s="3">
        <v>1</v>
      </c>
      <c r="K35" s="3">
        <v>1</v>
      </c>
      <c r="L35" s="3">
        <v>0</v>
      </c>
      <c r="M35" s="3">
        <v>0</v>
      </c>
      <c r="N35" s="3">
        <v>1</v>
      </c>
      <c r="O35" s="3">
        <v>0</v>
      </c>
      <c r="P35" s="3" t="s">
        <v>17</v>
      </c>
    </row>
    <row r="36" spans="1:16" x14ac:dyDescent="0.3">
      <c r="A36" s="2">
        <v>8120000</v>
      </c>
      <c r="B36" s="7">
        <f>STANDARDIZE(Table1[[#This Row],[Price]],$S$2,$T$2)</f>
        <v>1.7909939568209614</v>
      </c>
      <c r="C36" s="3">
        <v>6840</v>
      </c>
      <c r="D36" s="7">
        <f>STANDARDIZE(Table1[[#This Row],[Area (sq.ft.)]],$S$3,$T$3)</f>
        <v>0.77921701696966406</v>
      </c>
      <c r="E36" s="2">
        <f>Table1[[#This Row],[Price]]/Table1[[#This Row],[Area (sq.ft.)]]</f>
        <v>1187.1345029239767</v>
      </c>
      <c r="F36" s="3">
        <v>5</v>
      </c>
      <c r="G36" s="3">
        <v>1</v>
      </c>
      <c r="H36" s="3">
        <v>2</v>
      </c>
      <c r="I36" s="3">
        <v>1</v>
      </c>
      <c r="J36" s="3">
        <v>1</v>
      </c>
      <c r="K36" s="3">
        <v>1</v>
      </c>
      <c r="L36" s="3">
        <v>0</v>
      </c>
      <c r="M36" s="3">
        <v>1</v>
      </c>
      <c r="N36" s="3">
        <v>1</v>
      </c>
      <c r="O36" s="3">
        <v>0</v>
      </c>
      <c r="P36" s="3" t="s">
        <v>15</v>
      </c>
    </row>
    <row r="37" spans="1:16" x14ac:dyDescent="0.3">
      <c r="A37" s="2">
        <v>8080940</v>
      </c>
      <c r="B37" s="7">
        <f>STANDARDIZE(Table1[[#This Row],[Price]],$S$2,$T$2)</f>
        <v>1.7698200566639959</v>
      </c>
      <c r="C37" s="3">
        <v>7000</v>
      </c>
      <c r="D37" s="7">
        <f>STANDARDIZE(Table1[[#This Row],[Area (sq.ft.)]],$S$3,$T$3)</f>
        <v>0.85301267800843628</v>
      </c>
      <c r="E37" s="2">
        <f>Table1[[#This Row],[Price]]/Table1[[#This Row],[Area (sq.ft.)]]</f>
        <v>1154.42</v>
      </c>
      <c r="F37" s="3">
        <v>3</v>
      </c>
      <c r="G37" s="3">
        <v>2</v>
      </c>
      <c r="H37" s="3">
        <v>4</v>
      </c>
      <c r="I37" s="3">
        <v>1</v>
      </c>
      <c r="J37" s="3">
        <v>0</v>
      </c>
      <c r="K37" s="3">
        <v>0</v>
      </c>
      <c r="L37" s="3">
        <v>0</v>
      </c>
      <c r="M37" s="3">
        <v>1</v>
      </c>
      <c r="N37" s="3">
        <v>2</v>
      </c>
      <c r="O37" s="3">
        <v>0</v>
      </c>
      <c r="P37" s="3" t="s">
        <v>15</v>
      </c>
    </row>
    <row r="38" spans="1:16" x14ac:dyDescent="0.3">
      <c r="A38" s="2">
        <v>8043000</v>
      </c>
      <c r="B38" s="7">
        <f>STANDARDIZE(Table1[[#This Row],[Price]],$S$2,$T$2)</f>
        <v>1.7492532934290939</v>
      </c>
      <c r="C38" s="3">
        <v>7482</v>
      </c>
      <c r="D38" s="7">
        <f>STANDARDIZE(Table1[[#This Row],[Area (sq.ft.)]],$S$3,$T$3)</f>
        <v>1.0753221068877377</v>
      </c>
      <c r="E38" s="2">
        <f>Table1[[#This Row],[Price]]/Table1[[#This Row],[Area (sq.ft.)]]</f>
        <v>1074.979951884523</v>
      </c>
      <c r="F38" s="3">
        <v>3</v>
      </c>
      <c r="G38" s="3">
        <v>2</v>
      </c>
      <c r="H38" s="3">
        <v>3</v>
      </c>
      <c r="I38" s="3">
        <v>1</v>
      </c>
      <c r="J38" s="3">
        <v>0</v>
      </c>
      <c r="K38" s="3">
        <v>0</v>
      </c>
      <c r="L38" s="3">
        <v>1</v>
      </c>
      <c r="M38" s="3">
        <v>0</v>
      </c>
      <c r="N38" s="3">
        <v>1</v>
      </c>
      <c r="O38" s="3">
        <v>1</v>
      </c>
      <c r="P38" s="3" t="s">
        <v>15</v>
      </c>
    </row>
    <row r="39" spans="1:16" x14ac:dyDescent="0.3">
      <c r="A39" s="2">
        <v>7980000</v>
      </c>
      <c r="B39" s="7">
        <f>STANDARDIZE(Table1[[#This Row],[Price]],$S$2,$T$2)</f>
        <v>1.7151018415630206</v>
      </c>
      <c r="C39" s="3">
        <v>9000</v>
      </c>
      <c r="D39" s="7">
        <f>STANDARDIZE(Table1[[#This Row],[Area (sq.ft.)]],$S$3,$T$3)</f>
        <v>1.7754584409930891</v>
      </c>
      <c r="E39" s="2">
        <f>Table1[[#This Row],[Price]]/Table1[[#This Row],[Area (sq.ft.)]]</f>
        <v>886.66666666666663</v>
      </c>
      <c r="F39" s="3">
        <v>4</v>
      </c>
      <c r="G39" s="3">
        <v>2</v>
      </c>
      <c r="H39" s="3">
        <v>4</v>
      </c>
      <c r="I39" s="3">
        <v>1</v>
      </c>
      <c r="J39" s="3">
        <v>0</v>
      </c>
      <c r="K39" s="3">
        <v>0</v>
      </c>
      <c r="L39" s="3">
        <v>0</v>
      </c>
      <c r="M39" s="3">
        <v>1</v>
      </c>
      <c r="N39" s="3">
        <v>2</v>
      </c>
      <c r="O39" s="3">
        <v>0</v>
      </c>
      <c r="P39" s="3" t="s">
        <v>15</v>
      </c>
    </row>
    <row r="40" spans="1:16" x14ac:dyDescent="0.3">
      <c r="A40" s="2">
        <v>7962500</v>
      </c>
      <c r="B40" s="7">
        <f>STANDARDIZE(Table1[[#This Row],[Price]],$S$2,$T$2)</f>
        <v>1.7056153271557781</v>
      </c>
      <c r="C40" s="3">
        <v>6000</v>
      </c>
      <c r="D40" s="7">
        <f>STANDARDIZE(Table1[[#This Row],[Area (sq.ft.)]],$S$3,$T$3)</f>
        <v>0.3917897965161099</v>
      </c>
      <c r="E40" s="2">
        <f>Table1[[#This Row],[Price]]/Table1[[#This Row],[Area (sq.ft.)]]</f>
        <v>1327.0833333333333</v>
      </c>
      <c r="F40" s="3">
        <v>3</v>
      </c>
      <c r="G40" s="3">
        <v>1</v>
      </c>
      <c r="H40" s="3">
        <v>4</v>
      </c>
      <c r="I40" s="3">
        <v>1</v>
      </c>
      <c r="J40" s="3">
        <v>1</v>
      </c>
      <c r="K40" s="3">
        <v>0</v>
      </c>
      <c r="L40" s="3">
        <v>0</v>
      </c>
      <c r="M40" s="3">
        <v>1</v>
      </c>
      <c r="N40" s="3">
        <v>2</v>
      </c>
      <c r="O40" s="3">
        <v>0</v>
      </c>
      <c r="P40" s="3" t="s">
        <v>17</v>
      </c>
    </row>
    <row r="41" spans="1:16" x14ac:dyDescent="0.3">
      <c r="A41" s="2">
        <v>7910000</v>
      </c>
      <c r="B41" s="7">
        <f>STANDARDIZE(Table1[[#This Row],[Price]],$S$2,$T$2)</f>
        <v>1.6771557839340503</v>
      </c>
      <c r="C41" s="3">
        <v>6000</v>
      </c>
      <c r="D41" s="7">
        <f>STANDARDIZE(Table1[[#This Row],[Area (sq.ft.)]],$S$3,$T$3)</f>
        <v>0.3917897965161099</v>
      </c>
      <c r="E41" s="2">
        <f>Table1[[#This Row],[Price]]/Table1[[#This Row],[Area (sq.ft.)]]</f>
        <v>1318.3333333333333</v>
      </c>
      <c r="F41" s="3">
        <v>4</v>
      </c>
      <c r="G41" s="3">
        <v>2</v>
      </c>
      <c r="H41" s="3">
        <v>4</v>
      </c>
      <c r="I41" s="3">
        <v>1</v>
      </c>
      <c r="J41" s="3">
        <v>0</v>
      </c>
      <c r="K41" s="3">
        <v>0</v>
      </c>
      <c r="L41" s="3">
        <v>0</v>
      </c>
      <c r="M41" s="3">
        <v>1</v>
      </c>
      <c r="N41" s="3">
        <v>1</v>
      </c>
      <c r="O41" s="3">
        <v>0</v>
      </c>
      <c r="P41" s="3" t="s">
        <v>16</v>
      </c>
    </row>
    <row r="42" spans="1:16" x14ac:dyDescent="0.3">
      <c r="A42" s="2">
        <v>7875000</v>
      </c>
      <c r="B42" s="7">
        <f>STANDARDIZE(Table1[[#This Row],[Price]],$S$2,$T$2)</f>
        <v>1.6581827551195651</v>
      </c>
      <c r="C42" s="3">
        <v>6550</v>
      </c>
      <c r="D42" s="7">
        <f>STANDARDIZE(Table1[[#This Row],[Area (sq.ft.)]],$S$3,$T$3)</f>
        <v>0.64546238133688938</v>
      </c>
      <c r="E42" s="2">
        <f>Table1[[#This Row],[Price]]/Table1[[#This Row],[Area (sq.ft.)]]</f>
        <v>1202.2900763358778</v>
      </c>
      <c r="F42" s="3">
        <v>3</v>
      </c>
      <c r="G42" s="3">
        <v>1</v>
      </c>
      <c r="H42" s="3">
        <v>2</v>
      </c>
      <c r="I42" s="3">
        <v>1</v>
      </c>
      <c r="J42" s="3">
        <v>0</v>
      </c>
      <c r="K42" s="3">
        <v>1</v>
      </c>
      <c r="L42" s="3">
        <v>0</v>
      </c>
      <c r="M42" s="3">
        <v>1</v>
      </c>
      <c r="N42" s="3">
        <v>0</v>
      </c>
      <c r="O42" s="3">
        <v>1</v>
      </c>
      <c r="P42" s="3" t="s">
        <v>15</v>
      </c>
    </row>
    <row r="43" spans="1:16" x14ac:dyDescent="0.3">
      <c r="A43" s="2">
        <v>7840000</v>
      </c>
      <c r="B43" s="7">
        <f>STANDARDIZE(Table1[[#This Row],[Price]],$S$2,$T$2)</f>
        <v>1.6392097263050798</v>
      </c>
      <c r="C43" s="3">
        <v>6360</v>
      </c>
      <c r="D43" s="7">
        <f>STANDARDIZE(Table1[[#This Row],[Area (sq.ft.)]],$S$3,$T$3)</f>
        <v>0.5578300338533474</v>
      </c>
      <c r="E43" s="2">
        <f>Table1[[#This Row],[Price]]/Table1[[#This Row],[Area (sq.ft.)]]</f>
        <v>1232.7044025157234</v>
      </c>
      <c r="F43" s="3">
        <v>3</v>
      </c>
      <c r="G43" s="3">
        <v>2</v>
      </c>
      <c r="H43" s="3">
        <v>4</v>
      </c>
      <c r="I43" s="3">
        <v>1</v>
      </c>
      <c r="J43" s="3">
        <v>0</v>
      </c>
      <c r="K43" s="3">
        <v>0</v>
      </c>
      <c r="L43" s="3">
        <v>0</v>
      </c>
      <c r="M43" s="3">
        <v>1</v>
      </c>
      <c r="N43" s="3">
        <v>0</v>
      </c>
      <c r="O43" s="3">
        <v>1</v>
      </c>
      <c r="P43" s="3" t="s">
        <v>15</v>
      </c>
    </row>
    <row r="44" spans="1:16" x14ac:dyDescent="0.3">
      <c r="A44" s="2">
        <v>7700000</v>
      </c>
      <c r="B44" s="7">
        <f>STANDARDIZE(Table1[[#This Row],[Price]],$S$2,$T$2)</f>
        <v>1.5633176110471392</v>
      </c>
      <c r="C44" s="3">
        <v>6480</v>
      </c>
      <c r="D44" s="7">
        <f>STANDARDIZE(Table1[[#This Row],[Area (sq.ft.)]],$S$3,$T$3)</f>
        <v>0.61317677963242656</v>
      </c>
      <c r="E44" s="2">
        <f>Table1[[#This Row],[Price]]/Table1[[#This Row],[Area (sq.ft.)]]</f>
        <v>1188.2716049382716</v>
      </c>
      <c r="F44" s="3">
        <v>3</v>
      </c>
      <c r="G44" s="3">
        <v>2</v>
      </c>
      <c r="H44" s="3">
        <v>4</v>
      </c>
      <c r="I44" s="3">
        <v>1</v>
      </c>
      <c r="J44" s="3">
        <v>0</v>
      </c>
      <c r="K44" s="3">
        <v>0</v>
      </c>
      <c r="L44" s="3">
        <v>0</v>
      </c>
      <c r="M44" s="3">
        <v>1</v>
      </c>
      <c r="N44" s="3">
        <v>2</v>
      </c>
      <c r="O44" s="3">
        <v>0</v>
      </c>
      <c r="P44" s="3" t="s">
        <v>17</v>
      </c>
    </row>
    <row r="45" spans="1:16" x14ac:dyDescent="0.3">
      <c r="A45" s="2">
        <v>7700000</v>
      </c>
      <c r="B45" s="7">
        <f>STANDARDIZE(Table1[[#This Row],[Price]],$S$2,$T$2)</f>
        <v>1.5633176110471392</v>
      </c>
      <c r="C45" s="3">
        <v>6000</v>
      </c>
      <c r="D45" s="7">
        <f>STANDARDIZE(Table1[[#This Row],[Area (sq.ft.)]],$S$3,$T$3)</f>
        <v>0.3917897965161099</v>
      </c>
      <c r="E45" s="2">
        <f>Table1[[#This Row],[Price]]/Table1[[#This Row],[Area (sq.ft.)]]</f>
        <v>1283.3333333333333</v>
      </c>
      <c r="F45" s="3">
        <v>4</v>
      </c>
      <c r="G45" s="3">
        <v>2</v>
      </c>
      <c r="H45" s="3">
        <v>4</v>
      </c>
      <c r="I45" s="3">
        <v>1</v>
      </c>
      <c r="J45" s="3">
        <v>0</v>
      </c>
      <c r="K45" s="3">
        <v>0</v>
      </c>
      <c r="L45" s="3">
        <v>0</v>
      </c>
      <c r="M45" s="3">
        <v>0</v>
      </c>
      <c r="N45" s="3">
        <v>2</v>
      </c>
      <c r="O45" s="3">
        <v>0</v>
      </c>
      <c r="P45" s="3" t="s">
        <v>16</v>
      </c>
    </row>
    <row r="46" spans="1:16" x14ac:dyDescent="0.3">
      <c r="A46" s="2">
        <v>7560000</v>
      </c>
      <c r="B46" s="7">
        <f>STANDARDIZE(Table1[[#This Row],[Price]],$S$2,$T$2)</f>
        <v>1.4874254957891984</v>
      </c>
      <c r="C46" s="3">
        <v>6000</v>
      </c>
      <c r="D46" s="7">
        <f>STANDARDIZE(Table1[[#This Row],[Area (sq.ft.)]],$S$3,$T$3)</f>
        <v>0.3917897965161099</v>
      </c>
      <c r="E46" s="2">
        <f>Table1[[#This Row],[Price]]/Table1[[#This Row],[Area (sq.ft.)]]</f>
        <v>1260</v>
      </c>
      <c r="F46" s="3">
        <v>4</v>
      </c>
      <c r="G46" s="3">
        <v>2</v>
      </c>
      <c r="H46" s="3">
        <v>4</v>
      </c>
      <c r="I46" s="3">
        <v>1</v>
      </c>
      <c r="J46" s="3">
        <v>0</v>
      </c>
      <c r="K46" s="3">
        <v>0</v>
      </c>
      <c r="L46" s="3">
        <v>0</v>
      </c>
      <c r="M46" s="3">
        <v>1</v>
      </c>
      <c r="N46" s="3">
        <v>1</v>
      </c>
      <c r="O46" s="3">
        <v>0</v>
      </c>
      <c r="P46" s="3" t="s">
        <v>15</v>
      </c>
    </row>
    <row r="47" spans="1:16" x14ac:dyDescent="0.3">
      <c r="A47" s="2">
        <v>7560000</v>
      </c>
      <c r="B47" s="7">
        <f>STANDARDIZE(Table1[[#This Row],[Price]],$S$2,$T$2)</f>
        <v>1.4874254957891984</v>
      </c>
      <c r="C47" s="3">
        <v>6000</v>
      </c>
      <c r="D47" s="7">
        <f>STANDARDIZE(Table1[[#This Row],[Area (sq.ft.)]],$S$3,$T$3)</f>
        <v>0.3917897965161099</v>
      </c>
      <c r="E47" s="2">
        <f>Table1[[#This Row],[Price]]/Table1[[#This Row],[Area (sq.ft.)]]</f>
        <v>1260</v>
      </c>
      <c r="F47" s="3">
        <v>3</v>
      </c>
      <c r="G47" s="3">
        <v>2</v>
      </c>
      <c r="H47" s="3">
        <v>3</v>
      </c>
      <c r="I47" s="3">
        <v>1</v>
      </c>
      <c r="J47" s="3">
        <v>0</v>
      </c>
      <c r="K47" s="3">
        <v>0</v>
      </c>
      <c r="L47" s="3">
        <v>0</v>
      </c>
      <c r="M47" s="3">
        <v>1</v>
      </c>
      <c r="N47" s="3">
        <v>0</v>
      </c>
      <c r="O47" s="3">
        <v>0</v>
      </c>
      <c r="P47" s="3" t="s">
        <v>16</v>
      </c>
    </row>
    <row r="48" spans="1:16" x14ac:dyDescent="0.3">
      <c r="A48" s="2">
        <v>7525000</v>
      </c>
      <c r="B48" s="7">
        <f>STANDARDIZE(Table1[[#This Row],[Price]],$S$2,$T$2)</f>
        <v>1.4684524669747132</v>
      </c>
      <c r="C48" s="3">
        <v>6000</v>
      </c>
      <c r="D48" s="7">
        <f>STANDARDIZE(Table1[[#This Row],[Area (sq.ft.)]],$S$3,$T$3)</f>
        <v>0.3917897965161099</v>
      </c>
      <c r="E48" s="2">
        <f>Table1[[#This Row],[Price]]/Table1[[#This Row],[Area (sq.ft.)]]</f>
        <v>1254.1666666666667</v>
      </c>
      <c r="F48" s="3">
        <v>3</v>
      </c>
      <c r="G48" s="3">
        <v>2</v>
      </c>
      <c r="H48" s="3">
        <v>4</v>
      </c>
      <c r="I48" s="3">
        <v>1</v>
      </c>
      <c r="J48" s="3">
        <v>0</v>
      </c>
      <c r="K48" s="3">
        <v>0</v>
      </c>
      <c r="L48" s="3">
        <v>0</v>
      </c>
      <c r="M48" s="3">
        <v>1</v>
      </c>
      <c r="N48" s="3">
        <v>1</v>
      </c>
      <c r="O48" s="3">
        <v>0</v>
      </c>
      <c r="P48" s="3" t="s">
        <v>15</v>
      </c>
    </row>
    <row r="49" spans="1:16" x14ac:dyDescent="0.3">
      <c r="A49" s="2">
        <v>7490000</v>
      </c>
      <c r="B49" s="7">
        <f>STANDARDIZE(Table1[[#This Row],[Price]],$S$2,$T$2)</f>
        <v>1.4494794381602281</v>
      </c>
      <c r="C49" s="3">
        <v>6600</v>
      </c>
      <c r="D49" s="7">
        <f>STANDARDIZE(Table1[[#This Row],[Area (sq.ft.)]],$S$3,$T$3)</f>
        <v>0.66852352541150573</v>
      </c>
      <c r="E49" s="2">
        <f>Table1[[#This Row],[Price]]/Table1[[#This Row],[Area (sq.ft.)]]</f>
        <v>1134.8484848484848</v>
      </c>
      <c r="F49" s="3">
        <v>3</v>
      </c>
      <c r="G49" s="3">
        <v>1</v>
      </c>
      <c r="H49" s="3">
        <v>4</v>
      </c>
      <c r="I49" s="3">
        <v>1</v>
      </c>
      <c r="J49" s="3">
        <v>0</v>
      </c>
      <c r="K49" s="3">
        <v>0</v>
      </c>
      <c r="L49" s="3">
        <v>0</v>
      </c>
      <c r="M49" s="3">
        <v>1</v>
      </c>
      <c r="N49" s="3">
        <v>3</v>
      </c>
      <c r="O49" s="3">
        <v>1</v>
      </c>
      <c r="P49" s="3" t="s">
        <v>15</v>
      </c>
    </row>
    <row r="50" spans="1:16" x14ac:dyDescent="0.3">
      <c r="A50" s="2">
        <v>7455000</v>
      </c>
      <c r="B50" s="7">
        <f>STANDARDIZE(Table1[[#This Row],[Price]],$S$2,$T$2)</f>
        <v>1.4305064093457429</v>
      </c>
      <c r="C50" s="3">
        <v>4300</v>
      </c>
      <c r="D50" s="7">
        <f>STANDARDIZE(Table1[[#This Row],[Area (sq.ft.)]],$S$3,$T$3)</f>
        <v>-0.39228910202084499</v>
      </c>
      <c r="E50" s="2">
        <f>Table1[[#This Row],[Price]]/Table1[[#This Row],[Area (sq.ft.)]]</f>
        <v>1733.7209302325582</v>
      </c>
      <c r="F50" s="3">
        <v>3</v>
      </c>
      <c r="G50" s="3">
        <v>2</v>
      </c>
      <c r="H50" s="3">
        <v>2</v>
      </c>
      <c r="I50" s="3">
        <v>1</v>
      </c>
      <c r="J50" s="3">
        <v>0</v>
      </c>
      <c r="K50" s="3">
        <v>1</v>
      </c>
      <c r="L50" s="3">
        <v>0</v>
      </c>
      <c r="M50" s="3">
        <v>0</v>
      </c>
      <c r="N50" s="3">
        <v>1</v>
      </c>
      <c r="O50" s="3">
        <v>0</v>
      </c>
      <c r="P50" s="3" t="s">
        <v>17</v>
      </c>
    </row>
    <row r="51" spans="1:16" x14ac:dyDescent="0.3">
      <c r="A51" s="2">
        <v>7420000</v>
      </c>
      <c r="B51" s="7">
        <f>STANDARDIZE(Table1[[#This Row],[Price]],$S$2,$T$2)</f>
        <v>1.4115333805312578</v>
      </c>
      <c r="C51" s="3">
        <v>7440</v>
      </c>
      <c r="D51" s="7">
        <f>STANDARDIZE(Table1[[#This Row],[Area (sq.ft.)]],$S$3,$T$3)</f>
        <v>1.0559507458650599</v>
      </c>
      <c r="E51" s="2">
        <f>Table1[[#This Row],[Price]]/Table1[[#This Row],[Area (sq.ft.)]]</f>
        <v>997.31182795698919</v>
      </c>
      <c r="F51" s="3">
        <v>3</v>
      </c>
      <c r="G51" s="3">
        <v>2</v>
      </c>
      <c r="H51" s="3">
        <v>1</v>
      </c>
      <c r="I51" s="3">
        <v>1</v>
      </c>
      <c r="J51" s="3">
        <v>1</v>
      </c>
      <c r="K51" s="3">
        <v>1</v>
      </c>
      <c r="L51" s="3">
        <v>0</v>
      </c>
      <c r="M51" s="3">
        <v>1</v>
      </c>
      <c r="N51" s="3">
        <v>0</v>
      </c>
      <c r="O51" s="3">
        <v>1</v>
      </c>
      <c r="P51" s="3" t="s">
        <v>16</v>
      </c>
    </row>
    <row r="52" spans="1:16" x14ac:dyDescent="0.3">
      <c r="A52" s="2">
        <v>7420000</v>
      </c>
      <c r="B52" s="7">
        <f>STANDARDIZE(Table1[[#This Row],[Price]],$S$2,$T$2)</f>
        <v>1.4115333805312578</v>
      </c>
      <c r="C52" s="3">
        <v>7440</v>
      </c>
      <c r="D52" s="7">
        <f>STANDARDIZE(Table1[[#This Row],[Area (sq.ft.)]],$S$3,$T$3)</f>
        <v>1.0559507458650599</v>
      </c>
      <c r="E52" s="2">
        <f>Table1[[#This Row],[Price]]/Table1[[#This Row],[Area (sq.ft.)]]</f>
        <v>997.31182795698919</v>
      </c>
      <c r="F52" s="3">
        <v>3</v>
      </c>
      <c r="G52" s="3">
        <v>2</v>
      </c>
      <c r="H52" s="3">
        <v>4</v>
      </c>
      <c r="I52" s="3">
        <v>1</v>
      </c>
      <c r="J52" s="3">
        <v>0</v>
      </c>
      <c r="K52" s="3">
        <v>0</v>
      </c>
      <c r="L52" s="3">
        <v>0</v>
      </c>
      <c r="M52" s="3">
        <v>0</v>
      </c>
      <c r="N52" s="3">
        <v>1</v>
      </c>
      <c r="O52" s="3">
        <v>1</v>
      </c>
      <c r="P52" s="3" t="s">
        <v>17</v>
      </c>
    </row>
    <row r="53" spans="1:16" x14ac:dyDescent="0.3">
      <c r="A53" s="2">
        <v>7420000</v>
      </c>
      <c r="B53" s="7">
        <f>STANDARDIZE(Table1[[#This Row],[Price]],$S$2,$T$2)</f>
        <v>1.4115333805312578</v>
      </c>
      <c r="C53" s="3">
        <v>6325</v>
      </c>
      <c r="D53" s="7">
        <f>STANDARDIZE(Table1[[#This Row],[Area (sq.ft.)]],$S$3,$T$3)</f>
        <v>0.54168723300111599</v>
      </c>
      <c r="E53" s="2">
        <f>Table1[[#This Row],[Price]]/Table1[[#This Row],[Area (sq.ft.)]]</f>
        <v>1173.1225296442688</v>
      </c>
      <c r="F53" s="3">
        <v>3</v>
      </c>
      <c r="G53" s="3">
        <v>1</v>
      </c>
      <c r="H53" s="3">
        <v>4</v>
      </c>
      <c r="I53" s="3">
        <v>1</v>
      </c>
      <c r="J53" s="3">
        <v>0</v>
      </c>
      <c r="K53" s="3">
        <v>0</v>
      </c>
      <c r="L53" s="3">
        <v>0</v>
      </c>
      <c r="M53" s="3">
        <v>1</v>
      </c>
      <c r="N53" s="3">
        <v>1</v>
      </c>
      <c r="O53" s="3">
        <v>0</v>
      </c>
      <c r="P53" s="3" t="s">
        <v>17</v>
      </c>
    </row>
    <row r="54" spans="1:16" x14ac:dyDescent="0.3">
      <c r="A54" s="2">
        <v>7350000</v>
      </c>
      <c r="B54" s="7">
        <f>STANDARDIZE(Table1[[#This Row],[Price]],$S$2,$T$2)</f>
        <v>1.3735873229022872</v>
      </c>
      <c r="C54" s="3">
        <v>6000</v>
      </c>
      <c r="D54" s="7">
        <f>STANDARDIZE(Table1[[#This Row],[Area (sq.ft.)]],$S$3,$T$3)</f>
        <v>0.3917897965161099</v>
      </c>
      <c r="E54" s="2">
        <f>Table1[[#This Row],[Price]]/Table1[[#This Row],[Area (sq.ft.)]]</f>
        <v>1225</v>
      </c>
      <c r="F54" s="3">
        <v>4</v>
      </c>
      <c r="G54" s="3">
        <v>2</v>
      </c>
      <c r="H54" s="3">
        <v>4</v>
      </c>
      <c r="I54" s="3">
        <v>1</v>
      </c>
      <c r="J54" s="3">
        <v>1</v>
      </c>
      <c r="K54" s="3">
        <v>0</v>
      </c>
      <c r="L54" s="3">
        <v>0</v>
      </c>
      <c r="M54" s="3">
        <v>1</v>
      </c>
      <c r="N54" s="3">
        <v>1</v>
      </c>
      <c r="O54" s="3">
        <v>0</v>
      </c>
      <c r="P54" s="3" t="s">
        <v>15</v>
      </c>
    </row>
    <row r="55" spans="1:16" x14ac:dyDescent="0.3">
      <c r="A55" s="2">
        <v>7350000</v>
      </c>
      <c r="B55" s="7">
        <f>STANDARDIZE(Table1[[#This Row],[Price]],$S$2,$T$2)</f>
        <v>1.3735873229022872</v>
      </c>
      <c r="C55" s="3">
        <v>5150</v>
      </c>
      <c r="D55" s="7">
        <f>STANDARDIZE(Table1[[#This Row],[Area (sq.ft.)]],$S$3,$T$3)</f>
        <v>-2.4965275236754842E-4</v>
      </c>
      <c r="E55" s="2">
        <f>Table1[[#This Row],[Price]]/Table1[[#This Row],[Area (sq.ft.)]]</f>
        <v>1427.1844660194174</v>
      </c>
      <c r="F55" s="3">
        <v>3</v>
      </c>
      <c r="G55" s="3">
        <v>2</v>
      </c>
      <c r="H55" s="3">
        <v>4</v>
      </c>
      <c r="I55" s="3">
        <v>1</v>
      </c>
      <c r="J55" s="3">
        <v>0</v>
      </c>
      <c r="K55" s="3">
        <v>0</v>
      </c>
      <c r="L55" s="3">
        <v>0</v>
      </c>
      <c r="M55" s="3">
        <v>1</v>
      </c>
      <c r="N55" s="3">
        <v>2</v>
      </c>
      <c r="O55" s="3">
        <v>0</v>
      </c>
      <c r="P55" s="3" t="s">
        <v>16</v>
      </c>
    </row>
    <row r="56" spans="1:16" x14ac:dyDescent="0.3">
      <c r="A56" s="2">
        <v>7350000</v>
      </c>
      <c r="B56" s="7">
        <f>STANDARDIZE(Table1[[#This Row],[Price]],$S$2,$T$2)</f>
        <v>1.3735873229022872</v>
      </c>
      <c r="C56" s="3">
        <v>6000</v>
      </c>
      <c r="D56" s="7">
        <f>STANDARDIZE(Table1[[#This Row],[Area (sq.ft.)]],$S$3,$T$3)</f>
        <v>0.3917897965161099</v>
      </c>
      <c r="E56" s="2">
        <f>Table1[[#This Row],[Price]]/Table1[[#This Row],[Area (sq.ft.)]]</f>
        <v>1225</v>
      </c>
      <c r="F56" s="3">
        <v>3</v>
      </c>
      <c r="G56" s="3">
        <v>2</v>
      </c>
      <c r="H56" s="3">
        <v>2</v>
      </c>
      <c r="I56" s="3">
        <v>1</v>
      </c>
      <c r="J56" s="3">
        <v>1</v>
      </c>
      <c r="K56" s="3">
        <v>0</v>
      </c>
      <c r="L56" s="3">
        <v>0</v>
      </c>
      <c r="M56" s="3">
        <v>1</v>
      </c>
      <c r="N56" s="3">
        <v>1</v>
      </c>
      <c r="O56" s="3">
        <v>0</v>
      </c>
      <c r="P56" s="3" t="s">
        <v>16</v>
      </c>
    </row>
    <row r="57" spans="1:16" x14ac:dyDescent="0.3">
      <c r="A57" s="2">
        <v>7350000</v>
      </c>
      <c r="B57" s="7">
        <f>STANDARDIZE(Table1[[#This Row],[Price]],$S$2,$T$2)</f>
        <v>1.3735873229022872</v>
      </c>
      <c r="C57" s="3">
        <v>6000</v>
      </c>
      <c r="D57" s="7">
        <f>STANDARDIZE(Table1[[#This Row],[Area (sq.ft.)]],$S$3,$T$3)</f>
        <v>0.3917897965161099</v>
      </c>
      <c r="E57" s="2">
        <f>Table1[[#This Row],[Price]]/Table1[[#This Row],[Area (sq.ft.)]]</f>
        <v>1225</v>
      </c>
      <c r="F57" s="3">
        <v>3</v>
      </c>
      <c r="G57" s="3">
        <v>1</v>
      </c>
      <c r="H57" s="3">
        <v>2</v>
      </c>
      <c r="I57" s="3">
        <v>1</v>
      </c>
      <c r="J57" s="3">
        <v>0</v>
      </c>
      <c r="K57" s="3">
        <v>0</v>
      </c>
      <c r="L57" s="3">
        <v>0</v>
      </c>
      <c r="M57" s="3">
        <v>1</v>
      </c>
      <c r="N57" s="3">
        <v>1</v>
      </c>
      <c r="O57" s="3">
        <v>0</v>
      </c>
      <c r="P57" s="3" t="s">
        <v>17</v>
      </c>
    </row>
    <row r="58" spans="1:16" x14ac:dyDescent="0.3">
      <c r="A58" s="2">
        <v>7343000</v>
      </c>
      <c r="B58" s="7">
        <f>STANDARDIZE(Table1[[#This Row],[Price]],$S$2,$T$2)</f>
        <v>1.3697927171393902</v>
      </c>
      <c r="C58" s="3">
        <v>11440</v>
      </c>
      <c r="D58" s="7">
        <f>STANDARDIZE(Table1[[#This Row],[Area (sq.ft.)]],$S$3,$T$3)</f>
        <v>2.9008422718343656</v>
      </c>
      <c r="E58" s="2">
        <f>Table1[[#This Row],[Price]]/Table1[[#This Row],[Area (sq.ft.)]]</f>
        <v>641.87062937062933</v>
      </c>
      <c r="F58" s="3">
        <v>4</v>
      </c>
      <c r="G58" s="3">
        <v>1</v>
      </c>
      <c r="H58" s="3">
        <v>2</v>
      </c>
      <c r="I58" s="3">
        <v>1</v>
      </c>
      <c r="J58" s="3">
        <v>0</v>
      </c>
      <c r="K58" s="3">
        <v>1</v>
      </c>
      <c r="L58" s="3">
        <v>0</v>
      </c>
      <c r="M58" s="3">
        <v>0</v>
      </c>
      <c r="N58" s="3">
        <v>1</v>
      </c>
      <c r="O58" s="3">
        <v>1</v>
      </c>
      <c r="P58" s="3" t="s">
        <v>16</v>
      </c>
    </row>
    <row r="59" spans="1:16" x14ac:dyDescent="0.3">
      <c r="A59" s="2">
        <v>7245000</v>
      </c>
      <c r="B59" s="7">
        <f>STANDARDIZE(Table1[[#This Row],[Price]],$S$2,$T$2)</f>
        <v>1.3166682364588318</v>
      </c>
      <c r="C59" s="3">
        <v>9000</v>
      </c>
      <c r="D59" s="7">
        <f>STANDARDIZE(Table1[[#This Row],[Area (sq.ft.)]],$S$3,$T$3)</f>
        <v>1.7754584409930891</v>
      </c>
      <c r="E59" s="2">
        <f>Table1[[#This Row],[Price]]/Table1[[#This Row],[Area (sq.ft.)]]</f>
        <v>805</v>
      </c>
      <c r="F59" s="3">
        <v>4</v>
      </c>
      <c r="G59" s="3">
        <v>2</v>
      </c>
      <c r="H59" s="3">
        <v>4</v>
      </c>
      <c r="I59" s="3">
        <v>1</v>
      </c>
      <c r="J59" s="3">
        <v>1</v>
      </c>
      <c r="K59" s="3">
        <v>0</v>
      </c>
      <c r="L59" s="3">
        <v>0</v>
      </c>
      <c r="M59" s="3">
        <v>1</v>
      </c>
      <c r="N59" s="3">
        <v>1</v>
      </c>
      <c r="O59" s="3">
        <v>1</v>
      </c>
      <c r="P59" s="3" t="s">
        <v>15</v>
      </c>
    </row>
    <row r="60" spans="1:16" x14ac:dyDescent="0.3">
      <c r="A60" s="2">
        <v>7210000</v>
      </c>
      <c r="B60" s="7">
        <f>STANDARDIZE(Table1[[#This Row],[Price]],$S$2,$T$2)</f>
        <v>1.2976952076443466</v>
      </c>
      <c r="C60" s="3">
        <v>7680</v>
      </c>
      <c r="D60" s="7">
        <f>STANDARDIZE(Table1[[#This Row],[Area (sq.ft.)]],$S$3,$T$3)</f>
        <v>1.1666442374232182</v>
      </c>
      <c r="E60" s="2">
        <f>Table1[[#This Row],[Price]]/Table1[[#This Row],[Area (sq.ft.)]]</f>
        <v>938.80208333333337</v>
      </c>
      <c r="F60" s="3">
        <v>4</v>
      </c>
      <c r="G60" s="3">
        <v>2</v>
      </c>
      <c r="H60" s="3">
        <v>4</v>
      </c>
      <c r="I60" s="3">
        <v>1</v>
      </c>
      <c r="J60" s="3">
        <v>1</v>
      </c>
      <c r="K60" s="3">
        <v>0</v>
      </c>
      <c r="L60" s="3">
        <v>0</v>
      </c>
      <c r="M60" s="3">
        <v>1</v>
      </c>
      <c r="N60" s="3">
        <v>1</v>
      </c>
      <c r="O60" s="3">
        <v>0</v>
      </c>
      <c r="P60" s="3" t="s">
        <v>16</v>
      </c>
    </row>
    <row r="61" spans="1:16" x14ac:dyDescent="0.3">
      <c r="A61" s="2">
        <v>7210000</v>
      </c>
      <c r="B61" s="7">
        <f>STANDARDIZE(Table1[[#This Row],[Price]],$S$2,$T$2)</f>
        <v>1.2976952076443466</v>
      </c>
      <c r="C61" s="3">
        <v>6000</v>
      </c>
      <c r="D61" s="7">
        <f>STANDARDIZE(Table1[[#This Row],[Area (sq.ft.)]],$S$3,$T$3)</f>
        <v>0.3917897965161099</v>
      </c>
      <c r="E61" s="2">
        <f>Table1[[#This Row],[Price]]/Table1[[#This Row],[Area (sq.ft.)]]</f>
        <v>1201.6666666666667</v>
      </c>
      <c r="F61" s="3">
        <v>3</v>
      </c>
      <c r="G61" s="3">
        <v>2</v>
      </c>
      <c r="H61" s="3">
        <v>4</v>
      </c>
      <c r="I61" s="3">
        <v>1</v>
      </c>
      <c r="J61" s="3">
        <v>1</v>
      </c>
      <c r="K61" s="3">
        <v>0</v>
      </c>
      <c r="L61" s="3">
        <v>0</v>
      </c>
      <c r="M61" s="3">
        <v>1</v>
      </c>
      <c r="N61" s="3">
        <v>1</v>
      </c>
      <c r="O61" s="3">
        <v>0</v>
      </c>
      <c r="P61" s="3" t="s">
        <v>15</v>
      </c>
    </row>
    <row r="62" spans="1:16" x14ac:dyDescent="0.3">
      <c r="A62" s="2">
        <v>7140000</v>
      </c>
      <c r="B62" s="7">
        <f>STANDARDIZE(Table1[[#This Row],[Price]],$S$2,$T$2)</f>
        <v>1.2597491500153761</v>
      </c>
      <c r="C62" s="3">
        <v>6000</v>
      </c>
      <c r="D62" s="7">
        <f>STANDARDIZE(Table1[[#This Row],[Area (sq.ft.)]],$S$3,$T$3)</f>
        <v>0.3917897965161099</v>
      </c>
      <c r="E62" s="2">
        <f>Table1[[#This Row],[Price]]/Table1[[#This Row],[Area (sq.ft.)]]</f>
        <v>1190</v>
      </c>
      <c r="F62" s="3">
        <v>3</v>
      </c>
      <c r="G62" s="3">
        <v>2</v>
      </c>
      <c r="H62" s="3">
        <v>2</v>
      </c>
      <c r="I62" s="3">
        <v>1</v>
      </c>
      <c r="J62" s="3">
        <v>1</v>
      </c>
      <c r="K62" s="3">
        <v>0</v>
      </c>
      <c r="L62" s="3">
        <v>0</v>
      </c>
      <c r="M62" s="3">
        <v>0</v>
      </c>
      <c r="N62" s="3">
        <v>1</v>
      </c>
      <c r="O62" s="3">
        <v>0</v>
      </c>
      <c r="P62" s="3" t="s">
        <v>16</v>
      </c>
    </row>
    <row r="63" spans="1:16" x14ac:dyDescent="0.3">
      <c r="A63" s="2">
        <v>7070000</v>
      </c>
      <c r="B63" s="7">
        <f>STANDARDIZE(Table1[[#This Row],[Price]],$S$2,$T$2)</f>
        <v>1.2218030923864058</v>
      </c>
      <c r="C63" s="3">
        <v>8880</v>
      </c>
      <c r="D63" s="7">
        <f>STANDARDIZE(Table1[[#This Row],[Area (sq.ft.)]],$S$3,$T$3)</f>
        <v>1.7201116952140101</v>
      </c>
      <c r="E63" s="2">
        <f>Table1[[#This Row],[Price]]/Table1[[#This Row],[Area (sq.ft.)]]</f>
        <v>796.17117117117118</v>
      </c>
      <c r="F63" s="3">
        <v>2</v>
      </c>
      <c r="G63" s="3">
        <v>1</v>
      </c>
      <c r="H63" s="3">
        <v>1</v>
      </c>
      <c r="I63" s="3">
        <v>1</v>
      </c>
      <c r="J63" s="3">
        <v>0</v>
      </c>
      <c r="K63" s="3">
        <v>0</v>
      </c>
      <c r="L63" s="3">
        <v>0</v>
      </c>
      <c r="M63" s="3">
        <v>1</v>
      </c>
      <c r="N63" s="3">
        <v>1</v>
      </c>
      <c r="O63" s="3">
        <v>0</v>
      </c>
      <c r="P63" s="3" t="s">
        <v>16</v>
      </c>
    </row>
    <row r="64" spans="1:16" x14ac:dyDescent="0.3">
      <c r="A64" s="2">
        <v>7070000</v>
      </c>
      <c r="B64" s="7">
        <f>STANDARDIZE(Table1[[#This Row],[Price]],$S$2,$T$2)</f>
        <v>1.2218030923864058</v>
      </c>
      <c r="C64" s="3">
        <v>6240</v>
      </c>
      <c r="D64" s="7">
        <f>STANDARDIZE(Table1[[#This Row],[Area (sq.ft.)]],$S$3,$T$3)</f>
        <v>0.50248328807426823</v>
      </c>
      <c r="E64" s="2">
        <f>Table1[[#This Row],[Price]]/Table1[[#This Row],[Area (sq.ft.)]]</f>
        <v>1133.0128205128206</v>
      </c>
      <c r="F64" s="3">
        <v>4</v>
      </c>
      <c r="G64" s="3">
        <v>2</v>
      </c>
      <c r="H64" s="3">
        <v>2</v>
      </c>
      <c r="I64" s="3">
        <v>1</v>
      </c>
      <c r="J64" s="3">
        <v>0</v>
      </c>
      <c r="K64" s="3">
        <v>0</v>
      </c>
      <c r="L64" s="3">
        <v>0</v>
      </c>
      <c r="M64" s="3">
        <v>1</v>
      </c>
      <c r="N64" s="3">
        <v>1</v>
      </c>
      <c r="O64" s="3">
        <v>0</v>
      </c>
      <c r="P64" s="3" t="s">
        <v>15</v>
      </c>
    </row>
    <row r="65" spans="1:16" x14ac:dyDescent="0.3">
      <c r="A65" s="2">
        <v>7035000</v>
      </c>
      <c r="B65" s="7">
        <f>STANDARDIZE(Table1[[#This Row],[Price]],$S$2,$T$2)</f>
        <v>1.2028300635719207</v>
      </c>
      <c r="C65" s="3">
        <v>6360</v>
      </c>
      <c r="D65" s="7">
        <f>STANDARDIZE(Table1[[#This Row],[Area (sq.ft.)]],$S$3,$T$3)</f>
        <v>0.5578300338533474</v>
      </c>
      <c r="E65" s="2">
        <f>Table1[[#This Row],[Price]]/Table1[[#This Row],[Area (sq.ft.)]]</f>
        <v>1106.132075471698</v>
      </c>
      <c r="F65" s="3">
        <v>4</v>
      </c>
      <c r="G65" s="3">
        <v>2</v>
      </c>
      <c r="H65" s="3">
        <v>3</v>
      </c>
      <c r="I65" s="3">
        <v>1</v>
      </c>
      <c r="J65" s="3">
        <v>0</v>
      </c>
      <c r="K65" s="3">
        <v>0</v>
      </c>
      <c r="L65" s="3">
        <v>0</v>
      </c>
      <c r="M65" s="3">
        <v>1</v>
      </c>
      <c r="N65" s="3">
        <v>2</v>
      </c>
      <c r="O65" s="3">
        <v>1</v>
      </c>
      <c r="P65" s="3" t="s">
        <v>15</v>
      </c>
    </row>
    <row r="66" spans="1:16" x14ac:dyDescent="0.3">
      <c r="A66" s="2">
        <v>7000000</v>
      </c>
      <c r="B66" s="7">
        <f>STANDARDIZE(Table1[[#This Row],[Price]],$S$2,$T$2)</f>
        <v>1.1838570347574355</v>
      </c>
      <c r="C66" s="3">
        <v>11175</v>
      </c>
      <c r="D66" s="7">
        <f>STANDARDIZE(Table1[[#This Row],[Area (sq.ft.)]],$S$3,$T$3)</f>
        <v>2.7786182082388993</v>
      </c>
      <c r="E66" s="2">
        <f>Table1[[#This Row],[Price]]/Table1[[#This Row],[Area (sq.ft.)]]</f>
        <v>626.39821029082771</v>
      </c>
      <c r="F66" s="3">
        <v>3</v>
      </c>
      <c r="G66" s="3">
        <v>1</v>
      </c>
      <c r="H66" s="3">
        <v>1</v>
      </c>
      <c r="I66" s="3">
        <v>1</v>
      </c>
      <c r="J66" s="3">
        <v>0</v>
      </c>
      <c r="K66" s="3">
        <v>1</v>
      </c>
      <c r="L66" s="3">
        <v>0</v>
      </c>
      <c r="M66" s="3">
        <v>1</v>
      </c>
      <c r="N66" s="3">
        <v>1</v>
      </c>
      <c r="O66" s="3">
        <v>1</v>
      </c>
      <c r="P66" s="3" t="s">
        <v>15</v>
      </c>
    </row>
    <row r="67" spans="1:16" x14ac:dyDescent="0.3">
      <c r="A67" s="2">
        <v>6930000</v>
      </c>
      <c r="B67" s="7">
        <f>STANDARDIZE(Table1[[#This Row],[Price]],$S$2,$T$2)</f>
        <v>1.145910977128465</v>
      </c>
      <c r="C67" s="3">
        <v>8880</v>
      </c>
      <c r="D67" s="7">
        <f>STANDARDIZE(Table1[[#This Row],[Area (sq.ft.)]],$S$3,$T$3)</f>
        <v>1.7201116952140101</v>
      </c>
      <c r="E67" s="2">
        <f>Table1[[#This Row],[Price]]/Table1[[#This Row],[Area (sq.ft.)]]</f>
        <v>780.40540540540542</v>
      </c>
      <c r="F67" s="3">
        <v>3</v>
      </c>
      <c r="G67" s="3">
        <v>2</v>
      </c>
      <c r="H67" s="3">
        <v>2</v>
      </c>
      <c r="I67" s="3">
        <v>1</v>
      </c>
      <c r="J67" s="3">
        <v>0</v>
      </c>
      <c r="K67" s="3">
        <v>1</v>
      </c>
      <c r="L67" s="3">
        <v>0</v>
      </c>
      <c r="M67" s="3">
        <v>1</v>
      </c>
      <c r="N67" s="3">
        <v>1</v>
      </c>
      <c r="O67" s="3">
        <v>0</v>
      </c>
      <c r="P67" s="3" t="s">
        <v>15</v>
      </c>
    </row>
    <row r="68" spans="1:16" x14ac:dyDescent="0.3">
      <c r="A68" s="2">
        <v>6930000</v>
      </c>
      <c r="B68" s="7">
        <f>STANDARDIZE(Table1[[#This Row],[Price]],$S$2,$T$2)</f>
        <v>1.145910977128465</v>
      </c>
      <c r="C68" s="3">
        <v>13200</v>
      </c>
      <c r="D68" s="7">
        <f>STANDARDIZE(Table1[[#This Row],[Area (sq.ft.)]],$S$3,$T$3)</f>
        <v>3.71259454326086</v>
      </c>
      <c r="E68" s="2">
        <f>Table1[[#This Row],[Price]]/Table1[[#This Row],[Area (sq.ft.)]]</f>
        <v>525</v>
      </c>
      <c r="F68" s="3">
        <v>2</v>
      </c>
      <c r="G68" s="3">
        <v>1</v>
      </c>
      <c r="H68" s="3">
        <v>1</v>
      </c>
      <c r="I68" s="3">
        <v>1</v>
      </c>
      <c r="J68" s="3">
        <v>0</v>
      </c>
      <c r="K68" s="3">
        <v>1</v>
      </c>
      <c r="L68" s="3">
        <v>1</v>
      </c>
      <c r="M68" s="3">
        <v>0</v>
      </c>
      <c r="N68" s="3">
        <v>1</v>
      </c>
      <c r="O68" s="3">
        <v>0</v>
      </c>
      <c r="P68" s="3" t="s">
        <v>15</v>
      </c>
    </row>
    <row r="69" spans="1:16" x14ac:dyDescent="0.3">
      <c r="A69" s="2">
        <v>6895000</v>
      </c>
      <c r="B69" s="7">
        <f>STANDARDIZE(Table1[[#This Row],[Price]],$S$2,$T$2)</f>
        <v>1.1269379483139799</v>
      </c>
      <c r="C69" s="3">
        <v>7700</v>
      </c>
      <c r="D69" s="7">
        <f>STANDARDIZE(Table1[[#This Row],[Area (sq.ft.)]],$S$3,$T$3)</f>
        <v>1.1758686950530648</v>
      </c>
      <c r="E69" s="2">
        <f>Table1[[#This Row],[Price]]/Table1[[#This Row],[Area (sq.ft.)]]</f>
        <v>895.4545454545455</v>
      </c>
      <c r="F69" s="3">
        <v>3</v>
      </c>
      <c r="G69" s="3">
        <v>2</v>
      </c>
      <c r="H69" s="3">
        <v>1</v>
      </c>
      <c r="I69" s="3">
        <v>1</v>
      </c>
      <c r="J69" s="3">
        <v>0</v>
      </c>
      <c r="K69" s="3">
        <v>0</v>
      </c>
      <c r="L69" s="3">
        <v>0</v>
      </c>
      <c r="M69" s="3">
        <v>0</v>
      </c>
      <c r="N69" s="3">
        <v>2</v>
      </c>
      <c r="O69" s="3">
        <v>0</v>
      </c>
      <c r="P69" s="3" t="s">
        <v>17</v>
      </c>
    </row>
    <row r="70" spans="1:16" x14ac:dyDescent="0.3">
      <c r="A70" s="2">
        <v>6860000</v>
      </c>
      <c r="B70" s="7">
        <f>STANDARDIZE(Table1[[#This Row],[Price]],$S$2,$T$2)</f>
        <v>1.1079649194994947</v>
      </c>
      <c r="C70" s="3">
        <v>6000</v>
      </c>
      <c r="D70" s="7">
        <f>STANDARDIZE(Table1[[#This Row],[Area (sq.ft.)]],$S$3,$T$3)</f>
        <v>0.3917897965161099</v>
      </c>
      <c r="E70" s="2">
        <f>Table1[[#This Row],[Price]]/Table1[[#This Row],[Area (sq.ft.)]]</f>
        <v>1143.3333333333333</v>
      </c>
      <c r="F70" s="3">
        <v>3</v>
      </c>
      <c r="G70" s="3">
        <v>1</v>
      </c>
      <c r="H70" s="3">
        <v>1</v>
      </c>
      <c r="I70" s="3">
        <v>1</v>
      </c>
      <c r="J70" s="3">
        <v>0</v>
      </c>
      <c r="K70" s="3">
        <v>0</v>
      </c>
      <c r="L70" s="3">
        <v>0</v>
      </c>
      <c r="M70" s="3">
        <v>1</v>
      </c>
      <c r="N70" s="3">
        <v>1</v>
      </c>
      <c r="O70" s="3">
        <v>0</v>
      </c>
      <c r="P70" s="3" t="s">
        <v>15</v>
      </c>
    </row>
    <row r="71" spans="1:16" x14ac:dyDescent="0.3">
      <c r="A71" s="2">
        <v>6790000</v>
      </c>
      <c r="B71" s="7">
        <f>STANDARDIZE(Table1[[#This Row],[Price]],$S$2,$T$2)</f>
        <v>1.0700188618705244</v>
      </c>
      <c r="C71" s="3">
        <v>12090</v>
      </c>
      <c r="D71" s="7">
        <f>STANDARDIZE(Table1[[#This Row],[Area (sq.ft.)]],$S$3,$T$3)</f>
        <v>3.2006371448043778</v>
      </c>
      <c r="E71" s="2">
        <f>Table1[[#This Row],[Price]]/Table1[[#This Row],[Area (sq.ft.)]]</f>
        <v>561.62117452440032</v>
      </c>
      <c r="F71" s="3">
        <v>4</v>
      </c>
      <c r="G71" s="3">
        <v>2</v>
      </c>
      <c r="H71" s="3">
        <v>2</v>
      </c>
      <c r="I71" s="3">
        <v>1</v>
      </c>
      <c r="J71" s="3">
        <v>0</v>
      </c>
      <c r="K71" s="3">
        <v>0</v>
      </c>
      <c r="L71" s="3">
        <v>0</v>
      </c>
      <c r="M71" s="3">
        <v>0</v>
      </c>
      <c r="N71" s="3">
        <v>2</v>
      </c>
      <c r="O71" s="3">
        <v>1</v>
      </c>
      <c r="P71" s="3" t="s">
        <v>15</v>
      </c>
    </row>
    <row r="72" spans="1:16" x14ac:dyDescent="0.3">
      <c r="A72" s="2">
        <v>6790000</v>
      </c>
      <c r="B72" s="7">
        <f>STANDARDIZE(Table1[[#This Row],[Price]],$S$2,$T$2)</f>
        <v>1.0700188618705244</v>
      </c>
      <c r="C72" s="3">
        <v>4000</v>
      </c>
      <c r="D72" s="7">
        <f>STANDARDIZE(Table1[[#This Row],[Area (sq.ft.)]],$S$3,$T$3)</f>
        <v>-0.53065596646854296</v>
      </c>
      <c r="E72" s="2">
        <f>Table1[[#This Row],[Price]]/Table1[[#This Row],[Area (sq.ft.)]]</f>
        <v>1697.5</v>
      </c>
      <c r="F72" s="3">
        <v>3</v>
      </c>
      <c r="G72" s="3">
        <v>2</v>
      </c>
      <c r="H72" s="3">
        <v>2</v>
      </c>
      <c r="I72" s="3">
        <v>1</v>
      </c>
      <c r="J72" s="3">
        <v>0</v>
      </c>
      <c r="K72" s="3">
        <v>1</v>
      </c>
      <c r="L72" s="3">
        <v>0</v>
      </c>
      <c r="M72" s="3">
        <v>1</v>
      </c>
      <c r="N72" s="3">
        <v>0</v>
      </c>
      <c r="O72" s="3">
        <v>1</v>
      </c>
      <c r="P72" s="3" t="s">
        <v>16</v>
      </c>
    </row>
    <row r="73" spans="1:16" x14ac:dyDescent="0.3">
      <c r="A73" s="2">
        <v>6755000</v>
      </c>
      <c r="B73" s="7">
        <f>STANDARDIZE(Table1[[#This Row],[Price]],$S$2,$T$2)</f>
        <v>1.0510458330560393</v>
      </c>
      <c r="C73" s="3">
        <v>6000</v>
      </c>
      <c r="D73" s="7">
        <f>STANDARDIZE(Table1[[#This Row],[Area (sq.ft.)]],$S$3,$T$3)</f>
        <v>0.3917897965161099</v>
      </c>
      <c r="E73" s="2">
        <f>Table1[[#This Row],[Price]]/Table1[[#This Row],[Area (sq.ft.)]]</f>
        <v>1125.8333333333333</v>
      </c>
      <c r="F73" s="3">
        <v>4</v>
      </c>
      <c r="G73" s="3">
        <v>2</v>
      </c>
      <c r="H73" s="3">
        <v>4</v>
      </c>
      <c r="I73" s="3">
        <v>1</v>
      </c>
      <c r="J73" s="3">
        <v>0</v>
      </c>
      <c r="K73" s="3">
        <v>0</v>
      </c>
      <c r="L73" s="3">
        <v>0</v>
      </c>
      <c r="M73" s="3">
        <v>1</v>
      </c>
      <c r="N73" s="3">
        <v>0</v>
      </c>
      <c r="O73" s="3">
        <v>0</v>
      </c>
      <c r="P73" s="3" t="s">
        <v>17</v>
      </c>
    </row>
    <row r="74" spans="1:16" x14ac:dyDescent="0.3">
      <c r="A74" s="2">
        <v>6720000</v>
      </c>
      <c r="B74" s="7">
        <f>STANDARDIZE(Table1[[#This Row],[Price]],$S$2,$T$2)</f>
        <v>1.0320728042415539</v>
      </c>
      <c r="C74" s="3">
        <v>5020</v>
      </c>
      <c r="D74" s="7">
        <f>STANDARDIZE(Table1[[#This Row],[Area (sq.ft.)]],$S$3,$T$3)</f>
        <v>-6.0208627346369982E-2</v>
      </c>
      <c r="E74" s="2">
        <f>Table1[[#This Row],[Price]]/Table1[[#This Row],[Area (sq.ft.)]]</f>
        <v>1338.6454183266933</v>
      </c>
      <c r="F74" s="3">
        <v>3</v>
      </c>
      <c r="G74" s="3">
        <v>1</v>
      </c>
      <c r="H74" s="3">
        <v>4</v>
      </c>
      <c r="I74" s="3">
        <v>1</v>
      </c>
      <c r="J74" s="3">
        <v>0</v>
      </c>
      <c r="K74" s="3">
        <v>0</v>
      </c>
      <c r="L74" s="3">
        <v>0</v>
      </c>
      <c r="M74" s="3">
        <v>1</v>
      </c>
      <c r="N74" s="3">
        <v>0</v>
      </c>
      <c r="O74" s="3">
        <v>1</v>
      </c>
      <c r="P74" s="3" t="s">
        <v>17</v>
      </c>
    </row>
    <row r="75" spans="1:16" x14ac:dyDescent="0.3">
      <c r="A75" s="2">
        <v>6685000</v>
      </c>
      <c r="B75" s="7">
        <f>STANDARDIZE(Table1[[#This Row],[Price]],$S$2,$T$2)</f>
        <v>1.0130997754270687</v>
      </c>
      <c r="C75" s="3">
        <v>6600</v>
      </c>
      <c r="D75" s="7">
        <f>STANDARDIZE(Table1[[#This Row],[Area (sq.ft.)]],$S$3,$T$3)</f>
        <v>0.66852352541150573</v>
      </c>
      <c r="E75" s="2">
        <f>Table1[[#This Row],[Price]]/Table1[[#This Row],[Area (sq.ft.)]]</f>
        <v>1012.8787878787879</v>
      </c>
      <c r="F75" s="3">
        <v>2</v>
      </c>
      <c r="G75" s="3">
        <v>2</v>
      </c>
      <c r="H75" s="3">
        <v>4</v>
      </c>
      <c r="I75" s="3">
        <v>1</v>
      </c>
      <c r="J75" s="3">
        <v>0</v>
      </c>
      <c r="K75" s="3">
        <v>1</v>
      </c>
      <c r="L75" s="3">
        <v>0</v>
      </c>
      <c r="M75" s="3">
        <v>0</v>
      </c>
      <c r="N75" s="3">
        <v>0</v>
      </c>
      <c r="O75" s="3">
        <v>1</v>
      </c>
      <c r="P75" s="3" t="s">
        <v>15</v>
      </c>
    </row>
    <row r="76" spans="1:16" x14ac:dyDescent="0.3">
      <c r="A76" s="2">
        <v>6650000</v>
      </c>
      <c r="B76" s="7">
        <f>STANDARDIZE(Table1[[#This Row],[Price]],$S$2,$T$2)</f>
        <v>0.9941267466125836</v>
      </c>
      <c r="C76" s="3">
        <v>4040</v>
      </c>
      <c r="D76" s="7">
        <f>STANDARDIZE(Table1[[#This Row],[Area (sq.ft.)]],$S$3,$T$3)</f>
        <v>-0.51220705120884991</v>
      </c>
      <c r="E76" s="2">
        <f>Table1[[#This Row],[Price]]/Table1[[#This Row],[Area (sq.ft.)]]</f>
        <v>1646.0396039603961</v>
      </c>
      <c r="F76" s="3">
        <v>3</v>
      </c>
      <c r="G76" s="3">
        <v>1</v>
      </c>
      <c r="H76" s="3">
        <v>2</v>
      </c>
      <c r="I76" s="3">
        <v>1</v>
      </c>
      <c r="J76" s="3">
        <v>0</v>
      </c>
      <c r="K76" s="3">
        <v>1</v>
      </c>
      <c r="L76" s="3">
        <v>1</v>
      </c>
      <c r="M76" s="3">
        <v>0</v>
      </c>
      <c r="N76" s="3">
        <v>1</v>
      </c>
      <c r="O76" s="3">
        <v>0</v>
      </c>
      <c r="P76" s="3" t="s">
        <v>15</v>
      </c>
    </row>
    <row r="77" spans="1:16" x14ac:dyDescent="0.3">
      <c r="A77" s="2">
        <v>6650000</v>
      </c>
      <c r="B77" s="7">
        <f>STANDARDIZE(Table1[[#This Row],[Price]],$S$2,$T$2)</f>
        <v>0.9941267466125836</v>
      </c>
      <c r="C77" s="3">
        <v>4260</v>
      </c>
      <c r="D77" s="7">
        <f>STANDARDIZE(Table1[[#This Row],[Area (sq.ft.)]],$S$3,$T$3)</f>
        <v>-0.41073801728053805</v>
      </c>
      <c r="E77" s="2">
        <f>Table1[[#This Row],[Price]]/Table1[[#This Row],[Area (sq.ft.)]]</f>
        <v>1561.0328638497654</v>
      </c>
      <c r="F77" s="3">
        <v>4</v>
      </c>
      <c r="G77" s="3">
        <v>2</v>
      </c>
      <c r="H77" s="3">
        <v>2</v>
      </c>
      <c r="I77" s="3">
        <v>1</v>
      </c>
      <c r="J77" s="3">
        <v>0</v>
      </c>
      <c r="K77" s="3">
        <v>0</v>
      </c>
      <c r="L77" s="3">
        <v>1</v>
      </c>
      <c r="M77" s="3">
        <v>0</v>
      </c>
      <c r="N77" s="3">
        <v>0</v>
      </c>
      <c r="O77" s="3">
        <v>0</v>
      </c>
      <c r="P77" s="3" t="s">
        <v>16</v>
      </c>
    </row>
    <row r="78" spans="1:16" x14ac:dyDescent="0.3">
      <c r="A78" s="2">
        <v>6650000</v>
      </c>
      <c r="B78" s="7">
        <f>STANDARDIZE(Table1[[#This Row],[Price]],$S$2,$T$2)</f>
        <v>0.9941267466125836</v>
      </c>
      <c r="C78" s="3">
        <v>6420</v>
      </c>
      <c r="D78" s="7">
        <f>STANDARDIZE(Table1[[#This Row],[Area (sq.ft.)]],$S$3,$T$3)</f>
        <v>0.58550340674288703</v>
      </c>
      <c r="E78" s="2">
        <f>Table1[[#This Row],[Price]]/Table1[[#This Row],[Area (sq.ft.)]]</f>
        <v>1035.8255451713396</v>
      </c>
      <c r="F78" s="3">
        <v>3</v>
      </c>
      <c r="G78" s="3">
        <v>2</v>
      </c>
      <c r="H78" s="3">
        <v>3</v>
      </c>
      <c r="I78" s="3">
        <v>1</v>
      </c>
      <c r="J78" s="3">
        <v>0</v>
      </c>
      <c r="K78" s="3">
        <v>0</v>
      </c>
      <c r="L78" s="3">
        <v>0</v>
      </c>
      <c r="M78" s="3">
        <v>1</v>
      </c>
      <c r="N78" s="3">
        <v>0</v>
      </c>
      <c r="O78" s="3">
        <v>1</v>
      </c>
      <c r="P78" s="3" t="s">
        <v>15</v>
      </c>
    </row>
    <row r="79" spans="1:16" x14ac:dyDescent="0.3">
      <c r="A79" s="2">
        <v>6650000</v>
      </c>
      <c r="B79" s="7">
        <f>STANDARDIZE(Table1[[#This Row],[Price]],$S$2,$T$2)</f>
        <v>0.9941267466125836</v>
      </c>
      <c r="C79" s="3">
        <v>6500</v>
      </c>
      <c r="D79" s="7">
        <f>STANDARDIZE(Table1[[#This Row],[Area (sq.ft.)]],$S$3,$T$3)</f>
        <v>0.62240123726227314</v>
      </c>
      <c r="E79" s="2">
        <f>Table1[[#This Row],[Price]]/Table1[[#This Row],[Area (sq.ft.)]]</f>
        <v>1023.0769230769231</v>
      </c>
      <c r="F79" s="3">
        <v>3</v>
      </c>
      <c r="G79" s="3">
        <v>2</v>
      </c>
      <c r="H79" s="3">
        <v>3</v>
      </c>
      <c r="I79" s="3">
        <v>1</v>
      </c>
      <c r="J79" s="3">
        <v>0</v>
      </c>
      <c r="K79" s="3">
        <v>0</v>
      </c>
      <c r="L79" s="3">
        <v>0</v>
      </c>
      <c r="M79" s="3">
        <v>1</v>
      </c>
      <c r="N79" s="3">
        <v>0</v>
      </c>
      <c r="O79" s="3">
        <v>1</v>
      </c>
      <c r="P79" s="3" t="s">
        <v>15</v>
      </c>
    </row>
    <row r="80" spans="1:16" x14ac:dyDescent="0.3">
      <c r="A80" s="2">
        <v>6650000</v>
      </c>
      <c r="B80" s="7">
        <f>STANDARDIZE(Table1[[#This Row],[Price]],$S$2,$T$2)</f>
        <v>0.9941267466125836</v>
      </c>
      <c r="C80" s="3">
        <v>5700</v>
      </c>
      <c r="D80" s="7">
        <f>STANDARDIZE(Table1[[#This Row],[Area (sq.ft.)]],$S$3,$T$3)</f>
        <v>0.25342293206841199</v>
      </c>
      <c r="E80" s="2">
        <f>Table1[[#This Row],[Price]]/Table1[[#This Row],[Area (sq.ft.)]]</f>
        <v>1166.6666666666667</v>
      </c>
      <c r="F80" s="3">
        <v>3</v>
      </c>
      <c r="G80" s="3">
        <v>1</v>
      </c>
      <c r="H80" s="3">
        <v>1</v>
      </c>
      <c r="I80" s="3">
        <v>1</v>
      </c>
      <c r="J80" s="3">
        <v>1</v>
      </c>
      <c r="K80" s="3">
        <v>1</v>
      </c>
      <c r="L80" s="3">
        <v>0</v>
      </c>
      <c r="M80" s="3">
        <v>1</v>
      </c>
      <c r="N80" s="3">
        <v>2</v>
      </c>
      <c r="O80" s="3">
        <v>1</v>
      </c>
      <c r="P80" s="3" t="s">
        <v>15</v>
      </c>
    </row>
    <row r="81" spans="1:16" x14ac:dyDescent="0.3">
      <c r="A81" s="2">
        <v>6650000</v>
      </c>
      <c r="B81" s="7">
        <f>STANDARDIZE(Table1[[#This Row],[Price]],$S$2,$T$2)</f>
        <v>0.9941267466125836</v>
      </c>
      <c r="C81" s="3">
        <v>6000</v>
      </c>
      <c r="D81" s="7">
        <f>STANDARDIZE(Table1[[#This Row],[Area (sq.ft.)]],$S$3,$T$3)</f>
        <v>0.3917897965161099</v>
      </c>
      <c r="E81" s="2">
        <f>Table1[[#This Row],[Price]]/Table1[[#This Row],[Area (sq.ft.)]]</f>
        <v>1108.3333333333333</v>
      </c>
      <c r="F81" s="3">
        <v>3</v>
      </c>
      <c r="G81" s="3">
        <v>2</v>
      </c>
      <c r="H81" s="3">
        <v>3</v>
      </c>
      <c r="I81" s="3">
        <v>1</v>
      </c>
      <c r="J81" s="3">
        <v>1</v>
      </c>
      <c r="K81" s="3">
        <v>0</v>
      </c>
      <c r="L81" s="3">
        <v>0</v>
      </c>
      <c r="M81" s="3">
        <v>1</v>
      </c>
      <c r="N81" s="3">
        <v>0</v>
      </c>
      <c r="O81" s="3">
        <v>0</v>
      </c>
      <c r="P81" s="3" t="s">
        <v>15</v>
      </c>
    </row>
    <row r="82" spans="1:16" x14ac:dyDescent="0.3">
      <c r="A82" s="2">
        <v>6629000</v>
      </c>
      <c r="B82" s="7">
        <f>STANDARDIZE(Table1[[#This Row],[Price]],$S$2,$T$2)</f>
        <v>0.98274292932389251</v>
      </c>
      <c r="C82" s="3">
        <v>6000</v>
      </c>
      <c r="D82" s="7">
        <f>STANDARDIZE(Table1[[#This Row],[Area (sq.ft.)]],$S$3,$T$3)</f>
        <v>0.3917897965161099</v>
      </c>
      <c r="E82" s="2">
        <f>Table1[[#This Row],[Price]]/Table1[[#This Row],[Area (sq.ft.)]]</f>
        <v>1104.8333333333333</v>
      </c>
      <c r="F82" s="3">
        <v>3</v>
      </c>
      <c r="G82" s="3">
        <v>1</v>
      </c>
      <c r="H82" s="3">
        <v>2</v>
      </c>
      <c r="I82" s="3">
        <v>1</v>
      </c>
      <c r="J82" s="3">
        <v>0</v>
      </c>
      <c r="K82" s="3">
        <v>0</v>
      </c>
      <c r="L82" s="3">
        <v>1</v>
      </c>
      <c r="M82" s="3">
        <v>0</v>
      </c>
      <c r="N82" s="3">
        <v>1</v>
      </c>
      <c r="O82" s="3">
        <v>1</v>
      </c>
      <c r="P82" s="3" t="s">
        <v>16</v>
      </c>
    </row>
    <row r="83" spans="1:16" x14ac:dyDescent="0.3">
      <c r="A83" s="2">
        <v>6615000</v>
      </c>
      <c r="B83" s="7">
        <f>STANDARDIZE(Table1[[#This Row],[Price]],$S$2,$T$2)</f>
        <v>0.97515371779809845</v>
      </c>
      <c r="C83" s="3">
        <v>4000</v>
      </c>
      <c r="D83" s="7">
        <f>STANDARDIZE(Table1[[#This Row],[Area (sq.ft.)]],$S$3,$T$3)</f>
        <v>-0.53065596646854296</v>
      </c>
      <c r="E83" s="2">
        <f>Table1[[#This Row],[Price]]/Table1[[#This Row],[Area (sq.ft.)]]</f>
        <v>1653.75</v>
      </c>
      <c r="F83" s="3">
        <v>3</v>
      </c>
      <c r="G83" s="3">
        <v>2</v>
      </c>
      <c r="H83" s="3">
        <v>2</v>
      </c>
      <c r="I83" s="3">
        <v>1</v>
      </c>
      <c r="J83" s="3">
        <v>0</v>
      </c>
      <c r="K83" s="3">
        <v>1</v>
      </c>
      <c r="L83" s="3">
        <v>0</v>
      </c>
      <c r="M83" s="3">
        <v>1</v>
      </c>
      <c r="N83" s="3">
        <v>1</v>
      </c>
      <c r="O83" s="3">
        <v>0</v>
      </c>
      <c r="P83" s="3" t="s">
        <v>16</v>
      </c>
    </row>
    <row r="84" spans="1:16" x14ac:dyDescent="0.3">
      <c r="A84" s="2">
        <v>6615000</v>
      </c>
      <c r="B84" s="7">
        <f>STANDARDIZE(Table1[[#This Row],[Price]],$S$2,$T$2)</f>
        <v>0.97515371779809845</v>
      </c>
      <c r="C84" s="3">
        <v>10500</v>
      </c>
      <c r="D84" s="7">
        <f>STANDARDIZE(Table1[[#This Row],[Area (sq.ft.)]],$S$3,$T$3)</f>
        <v>2.4672927632315789</v>
      </c>
      <c r="E84" s="2">
        <f>Table1[[#This Row],[Price]]/Table1[[#This Row],[Area (sq.ft.)]]</f>
        <v>630</v>
      </c>
      <c r="F84" s="3">
        <v>3</v>
      </c>
      <c r="G84" s="3">
        <v>2</v>
      </c>
      <c r="H84" s="3">
        <v>1</v>
      </c>
      <c r="I84" s="3">
        <v>1</v>
      </c>
      <c r="J84" s="3">
        <v>0</v>
      </c>
      <c r="K84" s="3">
        <v>1</v>
      </c>
      <c r="L84" s="3">
        <v>0</v>
      </c>
      <c r="M84" s="3">
        <v>1</v>
      </c>
      <c r="N84" s="3">
        <v>1</v>
      </c>
      <c r="O84" s="3">
        <v>1</v>
      </c>
      <c r="P84" s="3" t="s">
        <v>15</v>
      </c>
    </row>
    <row r="85" spans="1:16" x14ac:dyDescent="0.3">
      <c r="A85" s="2">
        <v>6580000</v>
      </c>
      <c r="B85" s="7">
        <f>STANDARDIZE(Table1[[#This Row],[Price]],$S$2,$T$2)</f>
        <v>0.9561806889836133</v>
      </c>
      <c r="C85" s="3">
        <v>6000</v>
      </c>
      <c r="D85" s="7">
        <f>STANDARDIZE(Table1[[#This Row],[Area (sq.ft.)]],$S$3,$T$3)</f>
        <v>0.3917897965161099</v>
      </c>
      <c r="E85" s="2">
        <f>Table1[[#This Row],[Price]]/Table1[[#This Row],[Area (sq.ft.)]]</f>
        <v>1096.6666666666667</v>
      </c>
      <c r="F85" s="3">
        <v>3</v>
      </c>
      <c r="G85" s="3">
        <v>2</v>
      </c>
      <c r="H85" s="3">
        <v>4</v>
      </c>
      <c r="I85" s="3">
        <v>1</v>
      </c>
      <c r="J85" s="3">
        <v>0</v>
      </c>
      <c r="K85" s="3">
        <v>0</v>
      </c>
      <c r="L85" s="3">
        <v>0</v>
      </c>
      <c r="M85" s="3">
        <v>1</v>
      </c>
      <c r="N85" s="3">
        <v>0</v>
      </c>
      <c r="O85" s="3">
        <v>0</v>
      </c>
      <c r="P85" s="3" t="s">
        <v>16</v>
      </c>
    </row>
    <row r="86" spans="1:16" x14ac:dyDescent="0.3">
      <c r="A86" s="2">
        <v>6510000</v>
      </c>
      <c r="B86" s="7">
        <f>STANDARDIZE(Table1[[#This Row],[Price]],$S$2,$T$2)</f>
        <v>0.91823463135464289</v>
      </c>
      <c r="C86" s="3">
        <v>3760</v>
      </c>
      <c r="D86" s="7">
        <f>STANDARDIZE(Table1[[#This Row],[Area (sq.ft.)]],$S$3,$T$3)</f>
        <v>-0.64134945802670129</v>
      </c>
      <c r="E86" s="2">
        <f>Table1[[#This Row],[Price]]/Table1[[#This Row],[Area (sq.ft.)]]</f>
        <v>1731.3829787234042</v>
      </c>
      <c r="F86" s="3">
        <v>3</v>
      </c>
      <c r="G86" s="3">
        <v>1</v>
      </c>
      <c r="H86" s="3">
        <v>2</v>
      </c>
      <c r="I86" s="3">
        <v>1</v>
      </c>
      <c r="J86" s="3">
        <v>0</v>
      </c>
      <c r="K86" s="3">
        <v>0</v>
      </c>
      <c r="L86" s="3">
        <v>1</v>
      </c>
      <c r="M86" s="3">
        <v>0</v>
      </c>
      <c r="N86" s="3">
        <v>2</v>
      </c>
      <c r="O86" s="3">
        <v>0</v>
      </c>
      <c r="P86" s="3" t="s">
        <v>16</v>
      </c>
    </row>
    <row r="87" spans="1:16" x14ac:dyDescent="0.3">
      <c r="A87" s="2">
        <v>6510000</v>
      </c>
      <c r="B87" s="7">
        <f>STANDARDIZE(Table1[[#This Row],[Price]],$S$2,$T$2)</f>
        <v>0.91823463135464289</v>
      </c>
      <c r="C87" s="3">
        <v>8250</v>
      </c>
      <c r="D87" s="7">
        <f>STANDARDIZE(Table1[[#This Row],[Area (sq.ft.)]],$S$3,$T$3)</f>
        <v>1.4295412798738443</v>
      </c>
      <c r="E87" s="2">
        <f>Table1[[#This Row],[Price]]/Table1[[#This Row],[Area (sq.ft.)]]</f>
        <v>789.09090909090912</v>
      </c>
      <c r="F87" s="3">
        <v>3</v>
      </c>
      <c r="G87" s="3">
        <v>2</v>
      </c>
      <c r="H87" s="3">
        <v>3</v>
      </c>
      <c r="I87" s="3">
        <v>1</v>
      </c>
      <c r="J87" s="3">
        <v>0</v>
      </c>
      <c r="K87" s="3">
        <v>0</v>
      </c>
      <c r="L87" s="3">
        <v>0</v>
      </c>
      <c r="M87" s="3">
        <v>1</v>
      </c>
      <c r="N87" s="3">
        <v>0</v>
      </c>
      <c r="O87" s="3">
        <v>0</v>
      </c>
      <c r="P87" s="3" t="s">
        <v>15</v>
      </c>
    </row>
    <row r="88" spans="1:16" x14ac:dyDescent="0.3">
      <c r="A88" s="2">
        <v>6510000</v>
      </c>
      <c r="B88" s="7">
        <f>STANDARDIZE(Table1[[#This Row],[Price]],$S$2,$T$2)</f>
        <v>0.91823463135464289</v>
      </c>
      <c r="C88" s="3">
        <v>6670</v>
      </c>
      <c r="D88" s="7">
        <f>STANDARDIZE(Table1[[#This Row],[Area (sq.ft.)]],$S$3,$T$3)</f>
        <v>0.70080912711596866</v>
      </c>
      <c r="E88" s="2">
        <f>Table1[[#This Row],[Price]]/Table1[[#This Row],[Area (sq.ft.)]]</f>
        <v>976.01199400299845</v>
      </c>
      <c r="F88" s="3">
        <v>3</v>
      </c>
      <c r="G88" s="3">
        <v>1</v>
      </c>
      <c r="H88" s="3">
        <v>3</v>
      </c>
      <c r="I88" s="3">
        <v>1</v>
      </c>
      <c r="J88" s="3">
        <v>0</v>
      </c>
      <c r="K88" s="3">
        <v>1</v>
      </c>
      <c r="L88" s="3">
        <v>0</v>
      </c>
      <c r="M88" s="3">
        <v>0</v>
      </c>
      <c r="N88" s="3">
        <v>0</v>
      </c>
      <c r="O88" s="3">
        <v>1</v>
      </c>
      <c r="P88" s="3" t="s">
        <v>17</v>
      </c>
    </row>
    <row r="89" spans="1:16" x14ac:dyDescent="0.3">
      <c r="A89" s="2">
        <v>6475000</v>
      </c>
      <c r="B89" s="7">
        <f>STANDARDIZE(Table1[[#This Row],[Price]],$S$2,$T$2)</f>
        <v>0.89926160254015775</v>
      </c>
      <c r="C89" s="3">
        <v>3960</v>
      </c>
      <c r="D89" s="7">
        <f>STANDARDIZE(Table1[[#This Row],[Area (sq.ft.)]],$S$3,$T$3)</f>
        <v>-0.54910488172823602</v>
      </c>
      <c r="E89" s="2">
        <f>Table1[[#This Row],[Price]]/Table1[[#This Row],[Area (sq.ft.)]]</f>
        <v>1635.1010101010102</v>
      </c>
      <c r="F89" s="3">
        <v>3</v>
      </c>
      <c r="G89" s="3">
        <v>1</v>
      </c>
      <c r="H89" s="3">
        <v>1</v>
      </c>
      <c r="I89" s="3">
        <v>1</v>
      </c>
      <c r="J89" s="3">
        <v>0</v>
      </c>
      <c r="K89" s="3">
        <v>1</v>
      </c>
      <c r="L89" s="3">
        <v>0</v>
      </c>
      <c r="M89" s="3">
        <v>0</v>
      </c>
      <c r="N89" s="3">
        <v>2</v>
      </c>
      <c r="O89" s="3">
        <v>0</v>
      </c>
      <c r="P89" s="3" t="s">
        <v>16</v>
      </c>
    </row>
    <row r="90" spans="1:16" x14ac:dyDescent="0.3">
      <c r="A90" s="2">
        <v>6475000</v>
      </c>
      <c r="B90" s="7">
        <f>STANDARDIZE(Table1[[#This Row],[Price]],$S$2,$T$2)</f>
        <v>0.89926160254015775</v>
      </c>
      <c r="C90" s="3">
        <v>7410</v>
      </c>
      <c r="D90" s="7">
        <f>STANDARDIZE(Table1[[#This Row],[Area (sq.ft.)]],$S$3,$T$3)</f>
        <v>1.0421140594202902</v>
      </c>
      <c r="E90" s="2">
        <f>Table1[[#This Row],[Price]]/Table1[[#This Row],[Area (sq.ft.)]]</f>
        <v>873.81916329284752</v>
      </c>
      <c r="F90" s="3">
        <v>3</v>
      </c>
      <c r="G90" s="3">
        <v>1</v>
      </c>
      <c r="H90" s="3">
        <v>1</v>
      </c>
      <c r="I90" s="3">
        <v>1</v>
      </c>
      <c r="J90" s="3">
        <v>1</v>
      </c>
      <c r="K90" s="3">
        <v>1</v>
      </c>
      <c r="L90" s="3">
        <v>0</v>
      </c>
      <c r="M90" s="3">
        <v>1</v>
      </c>
      <c r="N90" s="3">
        <v>2</v>
      </c>
      <c r="O90" s="3">
        <v>1</v>
      </c>
      <c r="P90" s="3" t="s">
        <v>17</v>
      </c>
    </row>
    <row r="91" spans="1:16" x14ac:dyDescent="0.3">
      <c r="A91" s="2">
        <v>6440000</v>
      </c>
      <c r="B91" s="7">
        <f>STANDARDIZE(Table1[[#This Row],[Price]],$S$2,$T$2)</f>
        <v>0.88028857372567249</v>
      </c>
      <c r="C91" s="3">
        <v>8580</v>
      </c>
      <c r="D91" s="7">
        <f>STANDARDIZE(Table1[[#This Row],[Area (sq.ft.)]],$S$3,$T$3)</f>
        <v>1.581744830766312</v>
      </c>
      <c r="E91" s="2">
        <f>Table1[[#This Row],[Price]]/Table1[[#This Row],[Area (sq.ft.)]]</f>
        <v>750.58275058275058</v>
      </c>
      <c r="F91" s="3">
        <v>5</v>
      </c>
      <c r="G91" s="3">
        <v>3</v>
      </c>
      <c r="H91" s="3">
        <v>2</v>
      </c>
      <c r="I91" s="3">
        <v>1</v>
      </c>
      <c r="J91" s="3">
        <v>0</v>
      </c>
      <c r="K91" s="3">
        <v>0</v>
      </c>
      <c r="L91" s="3">
        <v>0</v>
      </c>
      <c r="M91" s="3">
        <v>0</v>
      </c>
      <c r="N91" s="3">
        <v>2</v>
      </c>
      <c r="O91" s="3">
        <v>0</v>
      </c>
      <c r="P91" s="3" t="s">
        <v>15</v>
      </c>
    </row>
    <row r="92" spans="1:16" x14ac:dyDescent="0.3">
      <c r="A92" s="2">
        <v>6440000</v>
      </c>
      <c r="B92" s="7">
        <f>STANDARDIZE(Table1[[#This Row],[Price]],$S$2,$T$2)</f>
        <v>0.88028857372567249</v>
      </c>
      <c r="C92" s="3">
        <v>5000</v>
      </c>
      <c r="D92" s="7">
        <f>STANDARDIZE(Table1[[#This Row],[Area (sq.ft.)]],$S$3,$T$3)</f>
        <v>-6.9433084976216516E-2</v>
      </c>
      <c r="E92" s="2">
        <f>Table1[[#This Row],[Price]]/Table1[[#This Row],[Area (sq.ft.)]]</f>
        <v>1288</v>
      </c>
      <c r="F92" s="3">
        <v>3</v>
      </c>
      <c r="G92" s="3">
        <v>1</v>
      </c>
      <c r="H92" s="3">
        <v>2</v>
      </c>
      <c r="I92" s="3">
        <v>1</v>
      </c>
      <c r="J92" s="3">
        <v>0</v>
      </c>
      <c r="K92" s="3">
        <v>0</v>
      </c>
      <c r="L92" s="3">
        <v>0</v>
      </c>
      <c r="M92" s="3">
        <v>1</v>
      </c>
      <c r="N92" s="3">
        <v>0</v>
      </c>
      <c r="O92" s="3">
        <v>0</v>
      </c>
      <c r="P92" s="3" t="s">
        <v>16</v>
      </c>
    </row>
    <row r="93" spans="1:16" x14ac:dyDescent="0.3">
      <c r="A93" s="2">
        <v>6419000</v>
      </c>
      <c r="B93" s="7">
        <f>STANDARDIZE(Table1[[#This Row],[Price]],$S$2,$T$2)</f>
        <v>0.8689047564369814</v>
      </c>
      <c r="C93" s="3">
        <v>6750</v>
      </c>
      <c r="D93" s="7">
        <f>STANDARDIZE(Table1[[#This Row],[Area (sq.ft.)]],$S$3,$T$3)</f>
        <v>0.73770695763535477</v>
      </c>
      <c r="E93" s="2">
        <f>Table1[[#This Row],[Price]]/Table1[[#This Row],[Area (sq.ft.)]]</f>
        <v>950.96296296296293</v>
      </c>
      <c r="F93" s="3">
        <v>2</v>
      </c>
      <c r="G93" s="3">
        <v>1</v>
      </c>
      <c r="H93" s="3">
        <v>1</v>
      </c>
      <c r="I93" s="3">
        <v>1</v>
      </c>
      <c r="J93" s="3">
        <v>1</v>
      </c>
      <c r="K93" s="3">
        <v>1</v>
      </c>
      <c r="L93" s="3">
        <v>0</v>
      </c>
      <c r="M93" s="3">
        <v>0</v>
      </c>
      <c r="N93" s="3">
        <v>2</v>
      </c>
      <c r="O93" s="3">
        <v>1</v>
      </c>
      <c r="P93" s="3" t="s">
        <v>15</v>
      </c>
    </row>
    <row r="94" spans="1:16" x14ac:dyDescent="0.3">
      <c r="A94" s="2">
        <v>6405000</v>
      </c>
      <c r="B94" s="7">
        <f>STANDARDIZE(Table1[[#This Row],[Price]],$S$2,$T$2)</f>
        <v>0.86131554491118734</v>
      </c>
      <c r="C94" s="3">
        <v>4800</v>
      </c>
      <c r="D94" s="7">
        <f>STANDARDIZE(Table1[[#This Row],[Area (sq.ft.)]],$S$3,$T$3)</f>
        <v>-0.16167766127468181</v>
      </c>
      <c r="E94" s="2">
        <f>Table1[[#This Row],[Price]]/Table1[[#This Row],[Area (sq.ft.)]]</f>
        <v>1334.375</v>
      </c>
      <c r="F94" s="3">
        <v>3</v>
      </c>
      <c r="G94" s="3">
        <v>2</v>
      </c>
      <c r="H94" s="3">
        <v>4</v>
      </c>
      <c r="I94" s="3">
        <v>1</v>
      </c>
      <c r="J94" s="3">
        <v>1</v>
      </c>
      <c r="K94" s="3">
        <v>0</v>
      </c>
      <c r="L94" s="3">
        <v>0</v>
      </c>
      <c r="M94" s="3">
        <v>1</v>
      </c>
      <c r="N94" s="3">
        <v>0</v>
      </c>
      <c r="O94" s="3">
        <v>0</v>
      </c>
      <c r="P94" s="3" t="s">
        <v>15</v>
      </c>
    </row>
    <row r="95" spans="1:16" x14ac:dyDescent="0.3">
      <c r="A95" s="2">
        <v>6300000</v>
      </c>
      <c r="B95" s="7">
        <f>STANDARDIZE(Table1[[#This Row],[Price]],$S$2,$T$2)</f>
        <v>0.80439645846773178</v>
      </c>
      <c r="C95" s="3">
        <v>7200</v>
      </c>
      <c r="D95" s="7">
        <f>STANDARDIZE(Table1[[#This Row],[Area (sq.ft.)]],$S$3,$T$3)</f>
        <v>0.94525725430690155</v>
      </c>
      <c r="E95" s="2">
        <f>Table1[[#This Row],[Price]]/Table1[[#This Row],[Area (sq.ft.)]]</f>
        <v>875</v>
      </c>
      <c r="F95" s="3">
        <v>3</v>
      </c>
      <c r="G95" s="3">
        <v>2</v>
      </c>
      <c r="H95" s="3">
        <v>1</v>
      </c>
      <c r="I95" s="3">
        <v>1</v>
      </c>
      <c r="J95" s="3">
        <v>0</v>
      </c>
      <c r="K95" s="3">
        <v>1</v>
      </c>
      <c r="L95" s="3">
        <v>0</v>
      </c>
      <c r="M95" s="3">
        <v>1</v>
      </c>
      <c r="N95" s="3">
        <v>3</v>
      </c>
      <c r="O95" s="3">
        <v>0</v>
      </c>
      <c r="P95" s="3" t="s">
        <v>16</v>
      </c>
    </row>
    <row r="96" spans="1:16" x14ac:dyDescent="0.3">
      <c r="A96" s="2">
        <v>6300000</v>
      </c>
      <c r="B96" s="7">
        <f>STANDARDIZE(Table1[[#This Row],[Price]],$S$2,$T$2)</f>
        <v>0.80439645846773178</v>
      </c>
      <c r="C96" s="3">
        <v>6000</v>
      </c>
      <c r="D96" s="7">
        <f>STANDARDIZE(Table1[[#This Row],[Area (sq.ft.)]],$S$3,$T$3)</f>
        <v>0.3917897965161099</v>
      </c>
      <c r="E96" s="2">
        <f>Table1[[#This Row],[Price]]/Table1[[#This Row],[Area (sq.ft.)]]</f>
        <v>1050</v>
      </c>
      <c r="F96" s="3">
        <v>4</v>
      </c>
      <c r="G96" s="3">
        <v>2</v>
      </c>
      <c r="H96" s="3">
        <v>4</v>
      </c>
      <c r="I96" s="3">
        <v>1</v>
      </c>
      <c r="J96" s="3">
        <v>0</v>
      </c>
      <c r="K96" s="3">
        <v>0</v>
      </c>
      <c r="L96" s="3">
        <v>0</v>
      </c>
      <c r="M96" s="3">
        <v>0</v>
      </c>
      <c r="N96" s="3">
        <v>1</v>
      </c>
      <c r="O96" s="3">
        <v>0</v>
      </c>
      <c r="P96" s="3" t="s">
        <v>16</v>
      </c>
    </row>
    <row r="97" spans="1:16" x14ac:dyDescent="0.3">
      <c r="A97" s="2">
        <v>6300000</v>
      </c>
      <c r="B97" s="7">
        <f>STANDARDIZE(Table1[[#This Row],[Price]],$S$2,$T$2)</f>
        <v>0.80439645846773178</v>
      </c>
      <c r="C97" s="3">
        <v>4100</v>
      </c>
      <c r="D97" s="7">
        <f>STANDARDIZE(Table1[[#This Row],[Area (sq.ft.)]],$S$3,$T$3)</f>
        <v>-0.48453367831931027</v>
      </c>
      <c r="E97" s="2">
        <f>Table1[[#This Row],[Price]]/Table1[[#This Row],[Area (sq.ft.)]]</f>
        <v>1536.5853658536585</v>
      </c>
      <c r="F97" s="3">
        <v>3</v>
      </c>
      <c r="G97" s="3">
        <v>2</v>
      </c>
      <c r="H97" s="3">
        <v>3</v>
      </c>
      <c r="I97" s="3">
        <v>1</v>
      </c>
      <c r="J97" s="3">
        <v>0</v>
      </c>
      <c r="K97" s="3">
        <v>0</v>
      </c>
      <c r="L97" s="3">
        <v>0</v>
      </c>
      <c r="M97" s="3">
        <v>1</v>
      </c>
      <c r="N97" s="3">
        <v>2</v>
      </c>
      <c r="O97" s="3">
        <v>0</v>
      </c>
      <c r="P97" s="3" t="s">
        <v>16</v>
      </c>
    </row>
    <row r="98" spans="1:16" x14ac:dyDescent="0.3">
      <c r="A98" s="2">
        <v>6300000</v>
      </c>
      <c r="B98" s="7">
        <f>STANDARDIZE(Table1[[#This Row],[Price]],$S$2,$T$2)</f>
        <v>0.80439645846773178</v>
      </c>
      <c r="C98" s="3">
        <v>9000</v>
      </c>
      <c r="D98" s="7">
        <f>STANDARDIZE(Table1[[#This Row],[Area (sq.ft.)]],$S$3,$T$3)</f>
        <v>1.7754584409930891</v>
      </c>
      <c r="E98" s="2">
        <f>Table1[[#This Row],[Price]]/Table1[[#This Row],[Area (sq.ft.)]]</f>
        <v>700</v>
      </c>
      <c r="F98" s="3">
        <v>3</v>
      </c>
      <c r="G98" s="3">
        <v>1</v>
      </c>
      <c r="H98" s="3">
        <v>1</v>
      </c>
      <c r="I98" s="3">
        <v>1</v>
      </c>
      <c r="J98" s="3">
        <v>0</v>
      </c>
      <c r="K98" s="3">
        <v>1</v>
      </c>
      <c r="L98" s="3">
        <v>0</v>
      </c>
      <c r="M98" s="3">
        <v>0</v>
      </c>
      <c r="N98" s="3">
        <v>1</v>
      </c>
      <c r="O98" s="3">
        <v>1</v>
      </c>
      <c r="P98" s="3" t="s">
        <v>15</v>
      </c>
    </row>
    <row r="99" spans="1:16" x14ac:dyDescent="0.3">
      <c r="A99" s="2">
        <v>6300000</v>
      </c>
      <c r="B99" s="7">
        <f>STANDARDIZE(Table1[[#This Row],[Price]],$S$2,$T$2)</f>
        <v>0.80439645846773178</v>
      </c>
      <c r="C99" s="3">
        <v>6400</v>
      </c>
      <c r="D99" s="7">
        <f>STANDARDIZE(Table1[[#This Row],[Area (sq.ft.)]],$S$3,$T$3)</f>
        <v>0.57627894911304045</v>
      </c>
      <c r="E99" s="2">
        <f>Table1[[#This Row],[Price]]/Table1[[#This Row],[Area (sq.ft.)]]</f>
        <v>984.375</v>
      </c>
      <c r="F99" s="3">
        <v>3</v>
      </c>
      <c r="G99" s="3">
        <v>1</v>
      </c>
      <c r="H99" s="3">
        <v>1</v>
      </c>
      <c r="I99" s="3">
        <v>1</v>
      </c>
      <c r="J99" s="3">
        <v>1</v>
      </c>
      <c r="K99" s="3">
        <v>1</v>
      </c>
      <c r="L99" s="3">
        <v>0</v>
      </c>
      <c r="M99" s="3">
        <v>1</v>
      </c>
      <c r="N99" s="3">
        <v>1</v>
      </c>
      <c r="O99" s="3">
        <v>1</v>
      </c>
      <c r="P99" s="3" t="s">
        <v>16</v>
      </c>
    </row>
    <row r="100" spans="1:16" x14ac:dyDescent="0.3">
      <c r="A100" s="2">
        <v>6293000</v>
      </c>
      <c r="B100" s="7">
        <f>STANDARDIZE(Table1[[#This Row],[Price]],$S$2,$T$2)</f>
        <v>0.80060185270483475</v>
      </c>
      <c r="C100" s="3">
        <v>6600</v>
      </c>
      <c r="D100" s="7">
        <f>STANDARDIZE(Table1[[#This Row],[Area (sq.ft.)]],$S$3,$T$3)</f>
        <v>0.66852352541150573</v>
      </c>
      <c r="E100" s="2">
        <f>Table1[[#This Row],[Price]]/Table1[[#This Row],[Area (sq.ft.)]]</f>
        <v>953.4848484848485</v>
      </c>
      <c r="F100" s="3">
        <v>3</v>
      </c>
      <c r="G100" s="3">
        <v>2</v>
      </c>
      <c r="H100" s="3">
        <v>3</v>
      </c>
      <c r="I100" s="3">
        <v>1</v>
      </c>
      <c r="J100" s="3">
        <v>0</v>
      </c>
      <c r="K100" s="3">
        <v>0</v>
      </c>
      <c r="L100" s="3">
        <v>0</v>
      </c>
      <c r="M100" s="3">
        <v>1</v>
      </c>
      <c r="N100" s="3">
        <v>0</v>
      </c>
      <c r="O100" s="3">
        <v>1</v>
      </c>
      <c r="P100" s="3" t="s">
        <v>17</v>
      </c>
    </row>
    <row r="101" spans="1:16" x14ac:dyDescent="0.3">
      <c r="A101" s="2">
        <v>6265000</v>
      </c>
      <c r="B101" s="7">
        <f>STANDARDIZE(Table1[[#This Row],[Price]],$S$2,$T$2)</f>
        <v>0.78542342965324663</v>
      </c>
      <c r="C101" s="3">
        <v>6000</v>
      </c>
      <c r="D101" s="7">
        <f>STANDARDIZE(Table1[[#This Row],[Area (sq.ft.)]],$S$3,$T$3)</f>
        <v>0.3917897965161099</v>
      </c>
      <c r="E101" s="2">
        <f>Table1[[#This Row],[Price]]/Table1[[#This Row],[Area (sq.ft.)]]</f>
        <v>1044.1666666666667</v>
      </c>
      <c r="F101" s="3">
        <v>4</v>
      </c>
      <c r="G101" s="3">
        <v>1</v>
      </c>
      <c r="H101" s="3">
        <v>3</v>
      </c>
      <c r="I101" s="3">
        <v>1</v>
      </c>
      <c r="J101" s="3">
        <v>1</v>
      </c>
      <c r="K101" s="3">
        <v>1</v>
      </c>
      <c r="L101" s="3">
        <v>0</v>
      </c>
      <c r="M101" s="3">
        <v>0</v>
      </c>
      <c r="N101" s="3">
        <v>0</v>
      </c>
      <c r="O101" s="3">
        <v>1</v>
      </c>
      <c r="P101" s="3" t="s">
        <v>17</v>
      </c>
    </row>
    <row r="102" spans="1:16" x14ac:dyDescent="0.3">
      <c r="A102" s="2">
        <v>6230000</v>
      </c>
      <c r="B102" s="7">
        <f>STANDARDIZE(Table1[[#This Row],[Price]],$S$2,$T$2)</f>
        <v>0.76645040083876148</v>
      </c>
      <c r="C102" s="3">
        <v>6600</v>
      </c>
      <c r="D102" s="7">
        <f>STANDARDIZE(Table1[[#This Row],[Area (sq.ft.)]],$S$3,$T$3)</f>
        <v>0.66852352541150573</v>
      </c>
      <c r="E102" s="2">
        <f>Table1[[#This Row],[Price]]/Table1[[#This Row],[Area (sq.ft.)]]</f>
        <v>943.93939393939399</v>
      </c>
      <c r="F102" s="3">
        <v>3</v>
      </c>
      <c r="G102" s="3">
        <v>2</v>
      </c>
      <c r="H102" s="3">
        <v>1</v>
      </c>
      <c r="I102" s="3">
        <v>1</v>
      </c>
      <c r="J102" s="3">
        <v>0</v>
      </c>
      <c r="K102" s="3">
        <v>1</v>
      </c>
      <c r="L102" s="3">
        <v>0</v>
      </c>
      <c r="M102" s="3">
        <v>1</v>
      </c>
      <c r="N102" s="3">
        <v>0</v>
      </c>
      <c r="O102" s="3">
        <v>1</v>
      </c>
      <c r="P102" s="3" t="s">
        <v>17</v>
      </c>
    </row>
    <row r="103" spans="1:16" x14ac:dyDescent="0.3">
      <c r="A103" s="2">
        <v>6230000</v>
      </c>
      <c r="B103" s="7">
        <f>STANDARDIZE(Table1[[#This Row],[Price]],$S$2,$T$2)</f>
        <v>0.76645040083876148</v>
      </c>
      <c r="C103" s="3">
        <v>5500</v>
      </c>
      <c r="D103" s="7">
        <f>STANDARDIZE(Table1[[#This Row],[Area (sq.ft.)]],$S$3,$T$3)</f>
        <v>0.16117835576994669</v>
      </c>
      <c r="E103" s="2">
        <f>Table1[[#This Row],[Price]]/Table1[[#This Row],[Area (sq.ft.)]]</f>
        <v>1132.7272727272727</v>
      </c>
      <c r="F103" s="3">
        <v>3</v>
      </c>
      <c r="G103" s="3">
        <v>1</v>
      </c>
      <c r="H103" s="3">
        <v>3</v>
      </c>
      <c r="I103" s="3">
        <v>1</v>
      </c>
      <c r="J103" s="3">
        <v>0</v>
      </c>
      <c r="K103" s="3">
        <v>0</v>
      </c>
      <c r="L103" s="3">
        <v>0</v>
      </c>
      <c r="M103" s="3">
        <v>0</v>
      </c>
      <c r="N103" s="3">
        <v>1</v>
      </c>
      <c r="O103" s="3">
        <v>1</v>
      </c>
      <c r="P103" s="3" t="s">
        <v>17</v>
      </c>
    </row>
    <row r="104" spans="1:16" x14ac:dyDescent="0.3">
      <c r="A104" s="2">
        <v>6195000</v>
      </c>
      <c r="B104" s="7">
        <f>STANDARDIZE(Table1[[#This Row],[Price]],$S$2,$T$2)</f>
        <v>0.74747737202427622</v>
      </c>
      <c r="C104" s="3">
        <v>5500</v>
      </c>
      <c r="D104" s="7">
        <f>STANDARDIZE(Table1[[#This Row],[Area (sq.ft.)]],$S$3,$T$3)</f>
        <v>0.16117835576994669</v>
      </c>
      <c r="E104" s="2">
        <f>Table1[[#This Row],[Price]]/Table1[[#This Row],[Area (sq.ft.)]]</f>
        <v>1126.3636363636363</v>
      </c>
      <c r="F104" s="3">
        <v>3</v>
      </c>
      <c r="G104" s="3">
        <v>2</v>
      </c>
      <c r="H104" s="3">
        <v>4</v>
      </c>
      <c r="I104" s="3">
        <v>1</v>
      </c>
      <c r="J104" s="3">
        <v>1</v>
      </c>
      <c r="K104" s="3">
        <v>0</v>
      </c>
      <c r="L104" s="3">
        <v>0</v>
      </c>
      <c r="M104" s="3">
        <v>1</v>
      </c>
      <c r="N104" s="3">
        <v>1</v>
      </c>
      <c r="O104" s="3">
        <v>0</v>
      </c>
      <c r="P104" s="3" t="s">
        <v>16</v>
      </c>
    </row>
    <row r="105" spans="1:16" x14ac:dyDescent="0.3">
      <c r="A105" s="2">
        <v>6195000</v>
      </c>
      <c r="B105" s="7">
        <f>STANDARDIZE(Table1[[#This Row],[Price]],$S$2,$T$2)</f>
        <v>0.74747737202427622</v>
      </c>
      <c r="C105" s="3">
        <v>6350</v>
      </c>
      <c r="D105" s="7">
        <f>STANDARDIZE(Table1[[#This Row],[Area (sq.ft.)]],$S$3,$T$3)</f>
        <v>0.5532178050384241</v>
      </c>
      <c r="E105" s="2">
        <f>Table1[[#This Row],[Price]]/Table1[[#This Row],[Area (sq.ft.)]]</f>
        <v>975.59055118110234</v>
      </c>
      <c r="F105" s="3">
        <v>3</v>
      </c>
      <c r="G105" s="3">
        <v>2</v>
      </c>
      <c r="H105" s="3">
        <v>3</v>
      </c>
      <c r="I105" s="3">
        <v>1</v>
      </c>
      <c r="J105" s="3">
        <v>1</v>
      </c>
      <c r="K105" s="3">
        <v>0</v>
      </c>
      <c r="L105" s="3">
        <v>0</v>
      </c>
      <c r="M105" s="3">
        <v>1</v>
      </c>
      <c r="N105" s="3">
        <v>0</v>
      </c>
      <c r="O105" s="3">
        <v>0</v>
      </c>
      <c r="P105" s="3" t="s">
        <v>15</v>
      </c>
    </row>
    <row r="106" spans="1:16" x14ac:dyDescent="0.3">
      <c r="A106" s="2">
        <v>6195000</v>
      </c>
      <c r="B106" s="7">
        <f>STANDARDIZE(Table1[[#This Row],[Price]],$S$2,$T$2)</f>
        <v>0.74747737202427622</v>
      </c>
      <c r="C106" s="3">
        <v>5500</v>
      </c>
      <c r="D106" s="7">
        <f>STANDARDIZE(Table1[[#This Row],[Area (sq.ft.)]],$S$3,$T$3)</f>
        <v>0.16117835576994669</v>
      </c>
      <c r="E106" s="2">
        <f>Table1[[#This Row],[Price]]/Table1[[#This Row],[Area (sq.ft.)]]</f>
        <v>1126.3636363636363</v>
      </c>
      <c r="F106" s="3">
        <v>3</v>
      </c>
      <c r="G106" s="3">
        <v>2</v>
      </c>
      <c r="H106" s="3">
        <v>1</v>
      </c>
      <c r="I106" s="3">
        <v>1</v>
      </c>
      <c r="J106" s="3">
        <v>1</v>
      </c>
      <c r="K106" s="3">
        <v>1</v>
      </c>
      <c r="L106" s="3">
        <v>0</v>
      </c>
      <c r="M106" s="3">
        <v>0</v>
      </c>
      <c r="N106" s="3">
        <v>2</v>
      </c>
      <c r="O106" s="3">
        <v>1</v>
      </c>
      <c r="P106" s="3" t="s">
        <v>15</v>
      </c>
    </row>
    <row r="107" spans="1:16" x14ac:dyDescent="0.3">
      <c r="A107" s="2">
        <v>6160000</v>
      </c>
      <c r="B107" s="7">
        <f>STANDARDIZE(Table1[[#This Row],[Price]],$S$2,$T$2)</f>
        <v>0.72850434320979107</v>
      </c>
      <c r="C107" s="3">
        <v>4500</v>
      </c>
      <c r="D107" s="7">
        <f>STANDARDIZE(Table1[[#This Row],[Area (sq.ft.)]],$S$3,$T$3)</f>
        <v>-0.30004452572237972</v>
      </c>
      <c r="E107" s="2">
        <f>Table1[[#This Row],[Price]]/Table1[[#This Row],[Area (sq.ft.)]]</f>
        <v>1368.8888888888889</v>
      </c>
      <c r="F107" s="3">
        <v>3</v>
      </c>
      <c r="G107" s="3">
        <v>1</v>
      </c>
      <c r="H107" s="3">
        <v>4</v>
      </c>
      <c r="I107" s="3">
        <v>1</v>
      </c>
      <c r="J107" s="3">
        <v>0</v>
      </c>
      <c r="K107" s="3">
        <v>0</v>
      </c>
      <c r="L107" s="3">
        <v>0</v>
      </c>
      <c r="M107" s="3">
        <v>1</v>
      </c>
      <c r="N107" s="3">
        <v>0</v>
      </c>
      <c r="O107" s="3">
        <v>0</v>
      </c>
      <c r="P107" s="3" t="s">
        <v>17</v>
      </c>
    </row>
    <row r="108" spans="1:16" x14ac:dyDescent="0.3">
      <c r="A108" s="2">
        <v>6160000</v>
      </c>
      <c r="B108" s="7">
        <f>STANDARDIZE(Table1[[#This Row],[Price]],$S$2,$T$2)</f>
        <v>0.72850434320979107</v>
      </c>
      <c r="C108" s="3">
        <v>5450</v>
      </c>
      <c r="D108" s="7">
        <f>STANDARDIZE(Table1[[#This Row],[Area (sq.ft.)]],$S$3,$T$3)</f>
        <v>0.13811721169533037</v>
      </c>
      <c r="E108" s="2">
        <f>Table1[[#This Row],[Price]]/Table1[[#This Row],[Area (sq.ft.)]]</f>
        <v>1130.2752293577983</v>
      </c>
      <c r="F108" s="3">
        <v>4</v>
      </c>
      <c r="G108" s="3">
        <v>2</v>
      </c>
      <c r="H108" s="3">
        <v>1</v>
      </c>
      <c r="I108" s="3">
        <v>1</v>
      </c>
      <c r="J108" s="3">
        <v>0</v>
      </c>
      <c r="K108" s="3">
        <v>1</v>
      </c>
      <c r="L108" s="3">
        <v>0</v>
      </c>
      <c r="M108" s="3">
        <v>1</v>
      </c>
      <c r="N108" s="3">
        <v>0</v>
      </c>
      <c r="O108" s="3">
        <v>1</v>
      </c>
      <c r="P108" s="3" t="s">
        <v>16</v>
      </c>
    </row>
    <row r="109" spans="1:16" x14ac:dyDescent="0.3">
      <c r="A109" s="2">
        <v>6125000</v>
      </c>
      <c r="B109" s="7">
        <f>STANDARDIZE(Table1[[#This Row],[Price]],$S$2,$T$2)</f>
        <v>0.70953131439530592</v>
      </c>
      <c r="C109" s="3">
        <v>6420</v>
      </c>
      <c r="D109" s="7">
        <f>STANDARDIZE(Table1[[#This Row],[Area (sq.ft.)]],$S$3,$T$3)</f>
        <v>0.58550340674288703</v>
      </c>
      <c r="E109" s="2">
        <f>Table1[[#This Row],[Price]]/Table1[[#This Row],[Area (sq.ft.)]]</f>
        <v>954.04984423676012</v>
      </c>
      <c r="F109" s="3">
        <v>3</v>
      </c>
      <c r="G109" s="3">
        <v>1</v>
      </c>
      <c r="H109" s="3">
        <v>3</v>
      </c>
      <c r="I109" s="3">
        <v>1</v>
      </c>
      <c r="J109" s="3">
        <v>0</v>
      </c>
      <c r="K109" s="3">
        <v>1</v>
      </c>
      <c r="L109" s="3">
        <v>0</v>
      </c>
      <c r="M109" s="3">
        <v>0</v>
      </c>
      <c r="N109" s="3">
        <v>0</v>
      </c>
      <c r="O109" s="3">
        <v>1</v>
      </c>
      <c r="P109" s="3" t="s">
        <v>17</v>
      </c>
    </row>
    <row r="110" spans="1:16" x14ac:dyDescent="0.3">
      <c r="A110" s="2">
        <v>6107500</v>
      </c>
      <c r="B110" s="7">
        <f>STANDARDIZE(Table1[[#This Row],[Price]],$S$2,$T$2)</f>
        <v>0.70004479998806324</v>
      </c>
      <c r="C110" s="3">
        <v>3240</v>
      </c>
      <c r="D110" s="7">
        <f>STANDARDIZE(Table1[[#This Row],[Area (sq.ft.)]],$S$3,$T$3)</f>
        <v>-0.88118535640271101</v>
      </c>
      <c r="E110" s="2">
        <f>Table1[[#This Row],[Price]]/Table1[[#This Row],[Area (sq.ft.)]]</f>
        <v>1885.0308641975309</v>
      </c>
      <c r="F110" s="3">
        <v>4</v>
      </c>
      <c r="G110" s="3">
        <v>1</v>
      </c>
      <c r="H110" s="3">
        <v>3</v>
      </c>
      <c r="I110" s="3">
        <v>1</v>
      </c>
      <c r="J110" s="3">
        <v>0</v>
      </c>
      <c r="K110" s="3">
        <v>0</v>
      </c>
      <c r="L110" s="3">
        <v>0</v>
      </c>
      <c r="M110" s="3">
        <v>0</v>
      </c>
      <c r="N110" s="3">
        <v>1</v>
      </c>
      <c r="O110" s="3">
        <v>0</v>
      </c>
      <c r="P110" s="3" t="s">
        <v>16</v>
      </c>
    </row>
    <row r="111" spans="1:16" x14ac:dyDescent="0.3">
      <c r="A111" s="2">
        <v>6090000</v>
      </c>
      <c r="B111" s="7">
        <f>STANDARDIZE(Table1[[#This Row],[Price]],$S$2,$T$2)</f>
        <v>0.69055828558082066</v>
      </c>
      <c r="C111" s="3">
        <v>6615</v>
      </c>
      <c r="D111" s="7">
        <f>STANDARDIZE(Table1[[#This Row],[Area (sq.ft.)]],$S$3,$T$3)</f>
        <v>0.67544186863389066</v>
      </c>
      <c r="E111" s="2">
        <f>Table1[[#This Row],[Price]]/Table1[[#This Row],[Area (sq.ft.)]]</f>
        <v>920.6349206349206</v>
      </c>
      <c r="F111" s="3">
        <v>4</v>
      </c>
      <c r="G111" s="3">
        <v>2</v>
      </c>
      <c r="H111" s="3">
        <v>2</v>
      </c>
      <c r="I111" s="3">
        <v>1</v>
      </c>
      <c r="J111" s="3">
        <v>1</v>
      </c>
      <c r="K111" s="3">
        <v>0</v>
      </c>
      <c r="L111" s="3">
        <v>1</v>
      </c>
      <c r="M111" s="3">
        <v>0</v>
      </c>
      <c r="N111" s="3">
        <v>1</v>
      </c>
      <c r="O111" s="3">
        <v>0</v>
      </c>
      <c r="P111" s="3" t="s">
        <v>16</v>
      </c>
    </row>
    <row r="112" spans="1:16" x14ac:dyDescent="0.3">
      <c r="A112" s="2">
        <v>6090000</v>
      </c>
      <c r="B112" s="7">
        <f>STANDARDIZE(Table1[[#This Row],[Price]],$S$2,$T$2)</f>
        <v>0.69055828558082066</v>
      </c>
      <c r="C112" s="3">
        <v>6600</v>
      </c>
      <c r="D112" s="7">
        <f>STANDARDIZE(Table1[[#This Row],[Area (sq.ft.)]],$S$3,$T$3)</f>
        <v>0.66852352541150573</v>
      </c>
      <c r="E112" s="2">
        <f>Table1[[#This Row],[Price]]/Table1[[#This Row],[Area (sq.ft.)]]</f>
        <v>922.72727272727275</v>
      </c>
      <c r="F112" s="3">
        <v>3</v>
      </c>
      <c r="G112" s="3">
        <v>1</v>
      </c>
      <c r="H112" s="3">
        <v>1</v>
      </c>
      <c r="I112" s="3">
        <v>1</v>
      </c>
      <c r="J112" s="3">
        <v>1</v>
      </c>
      <c r="K112" s="3">
        <v>1</v>
      </c>
      <c r="L112" s="3">
        <v>0</v>
      </c>
      <c r="M112" s="3">
        <v>0</v>
      </c>
      <c r="N112" s="3">
        <v>2</v>
      </c>
      <c r="O112" s="3">
        <v>1</v>
      </c>
      <c r="P112" s="3" t="s">
        <v>16</v>
      </c>
    </row>
    <row r="113" spans="1:16" x14ac:dyDescent="0.3">
      <c r="A113" s="2">
        <v>6090000</v>
      </c>
      <c r="B113" s="7">
        <f>STANDARDIZE(Table1[[#This Row],[Price]],$S$2,$T$2)</f>
        <v>0.69055828558082066</v>
      </c>
      <c r="C113" s="3">
        <v>8372</v>
      </c>
      <c r="D113" s="7">
        <f>STANDARDIZE(Table1[[#This Row],[Area (sq.ft.)]],$S$3,$T$3)</f>
        <v>1.4858104714159082</v>
      </c>
      <c r="E113" s="2">
        <f>Table1[[#This Row],[Price]]/Table1[[#This Row],[Area (sq.ft.)]]</f>
        <v>727.4247491638796</v>
      </c>
      <c r="F113" s="3">
        <v>3</v>
      </c>
      <c r="G113" s="3">
        <v>1</v>
      </c>
      <c r="H113" s="3">
        <v>3</v>
      </c>
      <c r="I113" s="3">
        <v>1</v>
      </c>
      <c r="J113" s="3">
        <v>0</v>
      </c>
      <c r="K113" s="3">
        <v>0</v>
      </c>
      <c r="L113" s="3">
        <v>0</v>
      </c>
      <c r="M113" s="3">
        <v>1</v>
      </c>
      <c r="N113" s="3">
        <v>2</v>
      </c>
      <c r="O113" s="3">
        <v>0</v>
      </c>
      <c r="P113" s="3" t="s">
        <v>17</v>
      </c>
    </row>
    <row r="114" spans="1:16" x14ac:dyDescent="0.3">
      <c r="A114" s="2">
        <v>6083000</v>
      </c>
      <c r="B114" s="7">
        <f>STANDARDIZE(Table1[[#This Row],[Price]],$S$2,$T$2)</f>
        <v>0.68676367981792363</v>
      </c>
      <c r="C114" s="3">
        <v>4300</v>
      </c>
      <c r="D114" s="7">
        <f>STANDARDIZE(Table1[[#This Row],[Area (sq.ft.)]],$S$3,$T$3)</f>
        <v>-0.39228910202084499</v>
      </c>
      <c r="E114" s="2">
        <f>Table1[[#This Row],[Price]]/Table1[[#This Row],[Area (sq.ft.)]]</f>
        <v>1414.6511627906978</v>
      </c>
      <c r="F114" s="3">
        <v>6</v>
      </c>
      <c r="G114" s="3">
        <v>2</v>
      </c>
      <c r="H114" s="3">
        <v>2</v>
      </c>
      <c r="I114" s="3">
        <v>1</v>
      </c>
      <c r="J114" s="3">
        <v>0</v>
      </c>
      <c r="K114" s="3">
        <v>0</v>
      </c>
      <c r="L114" s="3">
        <v>0</v>
      </c>
      <c r="M114" s="3">
        <v>0</v>
      </c>
      <c r="N114" s="3">
        <v>0</v>
      </c>
      <c r="O114" s="3">
        <v>0</v>
      </c>
      <c r="P114" s="3" t="s">
        <v>15</v>
      </c>
    </row>
    <row r="115" spans="1:16" x14ac:dyDescent="0.3">
      <c r="A115" s="2">
        <v>6083000</v>
      </c>
      <c r="B115" s="7">
        <f>STANDARDIZE(Table1[[#This Row],[Price]],$S$2,$T$2)</f>
        <v>0.68676367981792363</v>
      </c>
      <c r="C115" s="3">
        <v>9620</v>
      </c>
      <c r="D115" s="7">
        <f>STANDARDIZE(Table1[[#This Row],[Area (sq.ft.)]],$S$3,$T$3)</f>
        <v>2.0614166275183314</v>
      </c>
      <c r="E115" s="2">
        <f>Table1[[#This Row],[Price]]/Table1[[#This Row],[Area (sq.ft.)]]</f>
        <v>632.32848232848232</v>
      </c>
      <c r="F115" s="3">
        <v>3</v>
      </c>
      <c r="G115" s="3">
        <v>1</v>
      </c>
      <c r="H115" s="3">
        <v>1</v>
      </c>
      <c r="I115" s="3">
        <v>1</v>
      </c>
      <c r="J115" s="3">
        <v>0</v>
      </c>
      <c r="K115" s="3">
        <v>1</v>
      </c>
      <c r="L115" s="3">
        <v>0</v>
      </c>
      <c r="M115" s="3">
        <v>0</v>
      </c>
      <c r="N115" s="3">
        <v>2</v>
      </c>
      <c r="O115" s="3">
        <v>1</v>
      </c>
      <c r="P115" s="3" t="s">
        <v>15</v>
      </c>
    </row>
    <row r="116" spans="1:16" x14ac:dyDescent="0.3">
      <c r="A116" s="2">
        <v>6020000</v>
      </c>
      <c r="B116" s="7">
        <f>STANDARDIZE(Table1[[#This Row],[Price]],$S$2,$T$2)</f>
        <v>0.65261222795185037</v>
      </c>
      <c r="C116" s="3">
        <v>6800</v>
      </c>
      <c r="D116" s="7">
        <f>STANDARDIZE(Table1[[#This Row],[Area (sq.ft.)]],$S$3,$T$3)</f>
        <v>0.760768101709971</v>
      </c>
      <c r="E116" s="2">
        <f>Table1[[#This Row],[Price]]/Table1[[#This Row],[Area (sq.ft.)]]</f>
        <v>885.29411764705878</v>
      </c>
      <c r="F116" s="3">
        <v>2</v>
      </c>
      <c r="G116" s="3">
        <v>1</v>
      </c>
      <c r="H116" s="3">
        <v>1</v>
      </c>
      <c r="I116" s="3">
        <v>1</v>
      </c>
      <c r="J116" s="3">
        <v>1</v>
      </c>
      <c r="K116" s="3">
        <v>1</v>
      </c>
      <c r="L116" s="3">
        <v>0</v>
      </c>
      <c r="M116" s="3">
        <v>0</v>
      </c>
      <c r="N116" s="3">
        <v>2</v>
      </c>
      <c r="O116" s="3">
        <v>0</v>
      </c>
      <c r="P116" s="3" t="s">
        <v>15</v>
      </c>
    </row>
    <row r="117" spans="1:16" x14ac:dyDescent="0.3">
      <c r="A117" s="2">
        <v>6020000</v>
      </c>
      <c r="B117" s="7">
        <f>STANDARDIZE(Table1[[#This Row],[Price]],$S$2,$T$2)</f>
        <v>0.65261222795185037</v>
      </c>
      <c r="C117" s="3">
        <v>8000</v>
      </c>
      <c r="D117" s="7">
        <f>STANDARDIZE(Table1[[#This Row],[Area (sq.ft.)]],$S$3,$T$3)</f>
        <v>1.3142355595007627</v>
      </c>
      <c r="E117" s="2">
        <f>Table1[[#This Row],[Price]]/Table1[[#This Row],[Area (sq.ft.)]]</f>
        <v>752.5</v>
      </c>
      <c r="F117" s="3">
        <v>3</v>
      </c>
      <c r="G117" s="3">
        <v>1</v>
      </c>
      <c r="H117" s="3">
        <v>1</v>
      </c>
      <c r="I117" s="3">
        <v>1</v>
      </c>
      <c r="J117" s="3">
        <v>1</v>
      </c>
      <c r="K117" s="3">
        <v>1</v>
      </c>
      <c r="L117" s="3">
        <v>0</v>
      </c>
      <c r="M117" s="3">
        <v>1</v>
      </c>
      <c r="N117" s="3">
        <v>2</v>
      </c>
      <c r="O117" s="3">
        <v>1</v>
      </c>
      <c r="P117" s="3" t="s">
        <v>16</v>
      </c>
    </row>
    <row r="118" spans="1:16" x14ac:dyDescent="0.3">
      <c r="A118" s="2">
        <v>6020000</v>
      </c>
      <c r="B118" s="7">
        <f>STANDARDIZE(Table1[[#This Row],[Price]],$S$2,$T$2)</f>
        <v>0.65261222795185037</v>
      </c>
      <c r="C118" s="3">
        <v>6900</v>
      </c>
      <c r="D118" s="7">
        <f>STANDARDIZE(Table1[[#This Row],[Area (sq.ft.)]],$S$3,$T$3)</f>
        <v>0.80689038985920369</v>
      </c>
      <c r="E118" s="2">
        <f>Table1[[#This Row],[Price]]/Table1[[#This Row],[Area (sq.ft.)]]</f>
        <v>872.463768115942</v>
      </c>
      <c r="F118" s="3">
        <v>3</v>
      </c>
      <c r="G118" s="3">
        <v>2</v>
      </c>
      <c r="H118" s="3">
        <v>1</v>
      </c>
      <c r="I118" s="3">
        <v>1</v>
      </c>
      <c r="J118" s="3">
        <v>1</v>
      </c>
      <c r="K118" s="3">
        <v>1</v>
      </c>
      <c r="L118" s="3">
        <v>0</v>
      </c>
      <c r="M118" s="3">
        <v>0</v>
      </c>
      <c r="N118" s="3">
        <v>0</v>
      </c>
      <c r="O118" s="3">
        <v>1</v>
      </c>
      <c r="P118" s="3" t="s">
        <v>17</v>
      </c>
    </row>
    <row r="119" spans="1:16" x14ac:dyDescent="0.3">
      <c r="A119" s="2">
        <v>5950000</v>
      </c>
      <c r="B119" s="7">
        <f>STANDARDIZE(Table1[[#This Row],[Price]],$S$2,$T$2)</f>
        <v>0.61466617032287996</v>
      </c>
      <c r="C119" s="3">
        <v>3700</v>
      </c>
      <c r="D119" s="7">
        <f>STANDARDIZE(Table1[[#This Row],[Area (sq.ft.)]],$S$3,$T$3)</f>
        <v>-0.66902283091624082</v>
      </c>
      <c r="E119" s="2">
        <f>Table1[[#This Row],[Price]]/Table1[[#This Row],[Area (sq.ft.)]]</f>
        <v>1608.1081081081081</v>
      </c>
      <c r="F119" s="3">
        <v>4</v>
      </c>
      <c r="G119" s="3">
        <v>1</v>
      </c>
      <c r="H119" s="3">
        <v>2</v>
      </c>
      <c r="I119" s="3">
        <v>1</v>
      </c>
      <c r="J119" s="3">
        <v>1</v>
      </c>
      <c r="K119" s="3">
        <v>0</v>
      </c>
      <c r="L119" s="3">
        <v>0</v>
      </c>
      <c r="M119" s="3">
        <v>1</v>
      </c>
      <c r="N119" s="3">
        <v>0</v>
      </c>
      <c r="O119" s="3">
        <v>0</v>
      </c>
      <c r="P119" s="3" t="s">
        <v>15</v>
      </c>
    </row>
    <row r="120" spans="1:16" x14ac:dyDescent="0.3">
      <c r="A120" s="2">
        <v>5950000</v>
      </c>
      <c r="B120" s="7">
        <f>STANDARDIZE(Table1[[#This Row],[Price]],$S$2,$T$2)</f>
        <v>0.61466617032287996</v>
      </c>
      <c r="C120" s="3">
        <v>6420</v>
      </c>
      <c r="D120" s="7">
        <f>STANDARDIZE(Table1[[#This Row],[Area (sq.ft.)]],$S$3,$T$3)</f>
        <v>0.58550340674288703</v>
      </c>
      <c r="E120" s="2">
        <f>Table1[[#This Row],[Price]]/Table1[[#This Row],[Area (sq.ft.)]]</f>
        <v>926.79127725856699</v>
      </c>
      <c r="F120" s="3">
        <v>3</v>
      </c>
      <c r="G120" s="3">
        <v>1</v>
      </c>
      <c r="H120" s="3">
        <v>1</v>
      </c>
      <c r="I120" s="3">
        <v>1</v>
      </c>
      <c r="J120" s="3">
        <v>0</v>
      </c>
      <c r="K120" s="3">
        <v>1</v>
      </c>
      <c r="L120" s="3">
        <v>0</v>
      </c>
      <c r="M120" s="3">
        <v>1</v>
      </c>
      <c r="N120" s="3">
        <v>0</v>
      </c>
      <c r="O120" s="3">
        <v>1</v>
      </c>
      <c r="P120" s="3" t="s">
        <v>15</v>
      </c>
    </row>
    <row r="121" spans="1:16" x14ac:dyDescent="0.3">
      <c r="A121" s="2">
        <v>5950000</v>
      </c>
      <c r="B121" s="7">
        <f>STANDARDIZE(Table1[[#This Row],[Price]],$S$2,$T$2)</f>
        <v>0.61466617032287996</v>
      </c>
      <c r="C121" s="3">
        <v>7020</v>
      </c>
      <c r="D121" s="7">
        <f>STANDARDIZE(Table1[[#This Row],[Area (sq.ft.)]],$S$3,$T$3)</f>
        <v>0.86223713563828286</v>
      </c>
      <c r="E121" s="2">
        <f>Table1[[#This Row],[Price]]/Table1[[#This Row],[Area (sq.ft.)]]</f>
        <v>847.57834757834758</v>
      </c>
      <c r="F121" s="3">
        <v>3</v>
      </c>
      <c r="G121" s="3">
        <v>1</v>
      </c>
      <c r="H121" s="3">
        <v>1</v>
      </c>
      <c r="I121" s="3">
        <v>1</v>
      </c>
      <c r="J121" s="3">
        <v>0</v>
      </c>
      <c r="K121" s="3">
        <v>1</v>
      </c>
      <c r="L121" s="3">
        <v>0</v>
      </c>
      <c r="M121" s="3">
        <v>1</v>
      </c>
      <c r="N121" s="3">
        <v>2</v>
      </c>
      <c r="O121" s="3">
        <v>1</v>
      </c>
      <c r="P121" s="3" t="s">
        <v>16</v>
      </c>
    </row>
    <row r="122" spans="1:16" x14ac:dyDescent="0.3">
      <c r="A122" s="2">
        <v>5950000</v>
      </c>
      <c r="B122" s="7">
        <f>STANDARDIZE(Table1[[#This Row],[Price]],$S$2,$T$2)</f>
        <v>0.61466617032287996</v>
      </c>
      <c r="C122" s="3">
        <v>6540</v>
      </c>
      <c r="D122" s="7">
        <f>STANDARDIZE(Table1[[#This Row],[Area (sq.ft.)]],$S$3,$T$3)</f>
        <v>0.6408501525219662</v>
      </c>
      <c r="E122" s="2">
        <f>Table1[[#This Row],[Price]]/Table1[[#This Row],[Area (sq.ft.)]]</f>
        <v>909.78593272171258</v>
      </c>
      <c r="F122" s="3">
        <v>3</v>
      </c>
      <c r="G122" s="3">
        <v>1</v>
      </c>
      <c r="H122" s="3">
        <v>1</v>
      </c>
      <c r="I122" s="3">
        <v>1</v>
      </c>
      <c r="J122" s="3">
        <v>1</v>
      </c>
      <c r="K122" s="3">
        <v>1</v>
      </c>
      <c r="L122" s="3">
        <v>0</v>
      </c>
      <c r="M122" s="3">
        <v>0</v>
      </c>
      <c r="N122" s="3">
        <v>2</v>
      </c>
      <c r="O122" s="3">
        <v>1</v>
      </c>
      <c r="P122" s="3" t="s">
        <v>15</v>
      </c>
    </row>
    <row r="123" spans="1:16" x14ac:dyDescent="0.3">
      <c r="A123" s="2">
        <v>5950000</v>
      </c>
      <c r="B123" s="7">
        <f>STANDARDIZE(Table1[[#This Row],[Price]],$S$2,$T$2)</f>
        <v>0.61466617032287996</v>
      </c>
      <c r="C123" s="3">
        <v>7231</v>
      </c>
      <c r="D123" s="7">
        <f>STANDARDIZE(Table1[[#This Row],[Area (sq.ft.)]],$S$3,$T$3)</f>
        <v>0.95955516363316373</v>
      </c>
      <c r="E123" s="2">
        <f>Table1[[#This Row],[Price]]/Table1[[#This Row],[Area (sq.ft.)]]</f>
        <v>822.8460793804453</v>
      </c>
      <c r="F123" s="3">
        <v>3</v>
      </c>
      <c r="G123" s="3">
        <v>1</v>
      </c>
      <c r="H123" s="3">
        <v>2</v>
      </c>
      <c r="I123" s="3">
        <v>1</v>
      </c>
      <c r="J123" s="3">
        <v>1</v>
      </c>
      <c r="K123" s="3">
        <v>1</v>
      </c>
      <c r="L123" s="3">
        <v>0</v>
      </c>
      <c r="M123" s="3">
        <v>1</v>
      </c>
      <c r="N123" s="3">
        <v>0</v>
      </c>
      <c r="O123" s="3">
        <v>1</v>
      </c>
      <c r="P123" s="3" t="s">
        <v>16</v>
      </c>
    </row>
    <row r="124" spans="1:16" x14ac:dyDescent="0.3">
      <c r="A124" s="2">
        <v>5950000</v>
      </c>
      <c r="B124" s="7">
        <f>STANDARDIZE(Table1[[#This Row],[Price]],$S$2,$T$2)</f>
        <v>0.61466617032287996</v>
      </c>
      <c r="C124" s="3">
        <v>6254</v>
      </c>
      <c r="D124" s="7">
        <f>STANDARDIZE(Table1[[#This Row],[Area (sq.ft.)]],$S$3,$T$3)</f>
        <v>0.50894040841516086</v>
      </c>
      <c r="E124" s="2">
        <f>Table1[[#This Row],[Price]]/Table1[[#This Row],[Area (sq.ft.)]]</f>
        <v>951.39110968979855</v>
      </c>
      <c r="F124" s="3">
        <v>4</v>
      </c>
      <c r="G124" s="3">
        <v>2</v>
      </c>
      <c r="H124" s="3">
        <v>1</v>
      </c>
      <c r="I124" s="3">
        <v>1</v>
      </c>
      <c r="J124" s="3">
        <v>0</v>
      </c>
      <c r="K124" s="3">
        <v>1</v>
      </c>
      <c r="L124" s="3">
        <v>0</v>
      </c>
      <c r="M124" s="3">
        <v>0</v>
      </c>
      <c r="N124" s="3">
        <v>1</v>
      </c>
      <c r="O124" s="3">
        <v>1</v>
      </c>
      <c r="P124" s="3" t="s">
        <v>16</v>
      </c>
    </row>
    <row r="125" spans="1:16" x14ac:dyDescent="0.3">
      <c r="A125" s="2">
        <v>5950000</v>
      </c>
      <c r="B125" s="7">
        <f>STANDARDIZE(Table1[[#This Row],[Price]],$S$2,$T$2)</f>
        <v>0.61466617032287996</v>
      </c>
      <c r="C125" s="3">
        <v>7320</v>
      </c>
      <c r="D125" s="7">
        <f>STANDARDIZE(Table1[[#This Row],[Area (sq.ft.)]],$S$3,$T$3)</f>
        <v>1.0006040000859808</v>
      </c>
      <c r="E125" s="2">
        <f>Table1[[#This Row],[Price]]/Table1[[#This Row],[Area (sq.ft.)]]</f>
        <v>812.84153005464486</v>
      </c>
      <c r="F125" s="3">
        <v>4</v>
      </c>
      <c r="G125" s="3">
        <v>2</v>
      </c>
      <c r="H125" s="3">
        <v>2</v>
      </c>
      <c r="I125" s="3">
        <v>1</v>
      </c>
      <c r="J125" s="3">
        <v>0</v>
      </c>
      <c r="K125" s="3">
        <v>0</v>
      </c>
      <c r="L125" s="3">
        <v>0</v>
      </c>
      <c r="M125" s="3">
        <v>0</v>
      </c>
      <c r="N125" s="3">
        <v>0</v>
      </c>
      <c r="O125" s="3">
        <v>0</v>
      </c>
      <c r="P125" s="3" t="s">
        <v>15</v>
      </c>
    </row>
    <row r="126" spans="1:16" x14ac:dyDescent="0.3">
      <c r="A126" s="2">
        <v>5950000</v>
      </c>
      <c r="B126" s="7">
        <f>STANDARDIZE(Table1[[#This Row],[Price]],$S$2,$T$2)</f>
        <v>0.61466617032287996</v>
      </c>
      <c r="C126" s="3">
        <v>6525</v>
      </c>
      <c r="D126" s="7">
        <f>STANDARDIZE(Table1[[#This Row],[Area (sq.ft.)]],$S$3,$T$3)</f>
        <v>0.63393180929958126</v>
      </c>
      <c r="E126" s="2">
        <f>Table1[[#This Row],[Price]]/Table1[[#This Row],[Area (sq.ft.)]]</f>
        <v>911.87739463601531</v>
      </c>
      <c r="F126" s="3">
        <v>3</v>
      </c>
      <c r="G126" s="3">
        <v>2</v>
      </c>
      <c r="H126" s="3">
        <v>4</v>
      </c>
      <c r="I126" s="3">
        <v>1</v>
      </c>
      <c r="J126" s="3">
        <v>0</v>
      </c>
      <c r="K126" s="3">
        <v>0</v>
      </c>
      <c r="L126" s="3">
        <v>0</v>
      </c>
      <c r="M126" s="3">
        <v>0</v>
      </c>
      <c r="N126" s="3">
        <v>1</v>
      </c>
      <c r="O126" s="3">
        <v>0</v>
      </c>
      <c r="P126" s="3" t="s">
        <v>15</v>
      </c>
    </row>
    <row r="127" spans="1:16" x14ac:dyDescent="0.3">
      <c r="A127" s="2">
        <v>5943000</v>
      </c>
      <c r="B127" s="7">
        <f>STANDARDIZE(Table1[[#This Row],[Price]],$S$2,$T$2)</f>
        <v>0.61087156455998293</v>
      </c>
      <c r="C127" s="3">
        <v>15600</v>
      </c>
      <c r="D127" s="7">
        <f>STANDARDIZE(Table1[[#This Row],[Area (sq.ft.)]],$S$3,$T$3)</f>
        <v>4.8195294588424442</v>
      </c>
      <c r="E127" s="2">
        <f>Table1[[#This Row],[Price]]/Table1[[#This Row],[Area (sq.ft.)]]</f>
        <v>380.96153846153845</v>
      </c>
      <c r="F127" s="3">
        <v>3</v>
      </c>
      <c r="G127" s="3">
        <v>1</v>
      </c>
      <c r="H127" s="3">
        <v>1</v>
      </c>
      <c r="I127" s="3">
        <v>1</v>
      </c>
      <c r="J127" s="3">
        <v>0</v>
      </c>
      <c r="K127" s="3">
        <v>0</v>
      </c>
      <c r="L127" s="3">
        <v>0</v>
      </c>
      <c r="M127" s="3">
        <v>1</v>
      </c>
      <c r="N127" s="3">
        <v>2</v>
      </c>
      <c r="O127" s="3">
        <v>0</v>
      </c>
      <c r="P127" s="3" t="s">
        <v>16</v>
      </c>
    </row>
    <row r="128" spans="1:16" x14ac:dyDescent="0.3">
      <c r="A128" s="2">
        <v>5880000</v>
      </c>
      <c r="B128" s="7">
        <f>STANDARDIZE(Table1[[#This Row],[Price]],$S$2,$T$2)</f>
        <v>0.57672011269390955</v>
      </c>
      <c r="C128" s="3">
        <v>7160</v>
      </c>
      <c r="D128" s="7">
        <f>STANDARDIZE(Table1[[#This Row],[Area (sq.ft.)]],$S$3,$T$3)</f>
        <v>0.9268083390472085</v>
      </c>
      <c r="E128" s="2">
        <f>Table1[[#This Row],[Price]]/Table1[[#This Row],[Area (sq.ft.)]]</f>
        <v>821.22905027932961</v>
      </c>
      <c r="F128" s="3">
        <v>3</v>
      </c>
      <c r="G128" s="3">
        <v>1</v>
      </c>
      <c r="H128" s="3">
        <v>1</v>
      </c>
      <c r="I128" s="3">
        <v>1</v>
      </c>
      <c r="J128" s="3">
        <v>0</v>
      </c>
      <c r="K128" s="3">
        <v>1</v>
      </c>
      <c r="L128" s="3">
        <v>0</v>
      </c>
      <c r="M128" s="3">
        <v>0</v>
      </c>
      <c r="N128" s="3">
        <v>2</v>
      </c>
      <c r="O128" s="3">
        <v>1</v>
      </c>
      <c r="P128" s="3" t="s">
        <v>17</v>
      </c>
    </row>
    <row r="129" spans="1:16" x14ac:dyDescent="0.3">
      <c r="A129" s="2">
        <v>5880000</v>
      </c>
      <c r="B129" s="7">
        <f>STANDARDIZE(Table1[[#This Row],[Price]],$S$2,$T$2)</f>
        <v>0.57672011269390955</v>
      </c>
      <c r="C129" s="3">
        <v>6500</v>
      </c>
      <c r="D129" s="7">
        <f>STANDARDIZE(Table1[[#This Row],[Area (sq.ft.)]],$S$3,$T$3)</f>
        <v>0.62240123726227314</v>
      </c>
      <c r="E129" s="2">
        <f>Table1[[#This Row],[Price]]/Table1[[#This Row],[Area (sq.ft.)]]</f>
        <v>904.61538461538464</v>
      </c>
      <c r="F129" s="3">
        <v>3</v>
      </c>
      <c r="G129" s="3">
        <v>2</v>
      </c>
      <c r="H129" s="3">
        <v>3</v>
      </c>
      <c r="I129" s="3">
        <v>1</v>
      </c>
      <c r="J129" s="3">
        <v>0</v>
      </c>
      <c r="K129" s="3">
        <v>0</v>
      </c>
      <c r="L129" s="3">
        <v>0</v>
      </c>
      <c r="M129" s="3">
        <v>1</v>
      </c>
      <c r="N129" s="3">
        <v>0</v>
      </c>
      <c r="O129" s="3">
        <v>0</v>
      </c>
      <c r="P129" s="3" t="s">
        <v>17</v>
      </c>
    </row>
    <row r="130" spans="1:16" x14ac:dyDescent="0.3">
      <c r="A130" s="2">
        <v>5873000</v>
      </c>
      <c r="B130" s="7">
        <f>STANDARDIZE(Table1[[#This Row],[Price]],$S$2,$T$2)</f>
        <v>0.57292550693101252</v>
      </c>
      <c r="C130" s="3">
        <v>5500</v>
      </c>
      <c r="D130" s="7">
        <f>STANDARDIZE(Table1[[#This Row],[Area (sq.ft.)]],$S$3,$T$3)</f>
        <v>0.16117835576994669</v>
      </c>
      <c r="E130" s="2">
        <f>Table1[[#This Row],[Price]]/Table1[[#This Row],[Area (sq.ft.)]]</f>
        <v>1067.8181818181818</v>
      </c>
      <c r="F130" s="3">
        <v>3</v>
      </c>
      <c r="G130" s="3">
        <v>1</v>
      </c>
      <c r="H130" s="3">
        <v>3</v>
      </c>
      <c r="I130" s="3">
        <v>1</v>
      </c>
      <c r="J130" s="3">
        <v>1</v>
      </c>
      <c r="K130" s="3">
        <v>0</v>
      </c>
      <c r="L130" s="3">
        <v>0</v>
      </c>
      <c r="M130" s="3">
        <v>1</v>
      </c>
      <c r="N130" s="3">
        <v>1</v>
      </c>
      <c r="O130" s="3">
        <v>0</v>
      </c>
      <c r="P130" s="3" t="s">
        <v>15</v>
      </c>
    </row>
    <row r="131" spans="1:16" x14ac:dyDescent="0.3">
      <c r="A131" s="2">
        <v>5873000</v>
      </c>
      <c r="B131" s="7">
        <f>STANDARDIZE(Table1[[#This Row],[Price]],$S$2,$T$2)</f>
        <v>0.57292550693101252</v>
      </c>
      <c r="C131" s="3">
        <v>11460</v>
      </c>
      <c r="D131" s="7">
        <f>STANDARDIZE(Table1[[#This Row],[Area (sq.ft.)]],$S$3,$T$3)</f>
        <v>2.9100667294642122</v>
      </c>
      <c r="E131" s="2">
        <f>Table1[[#This Row],[Price]]/Table1[[#This Row],[Area (sq.ft.)]]</f>
        <v>512.47818499127402</v>
      </c>
      <c r="F131" s="3">
        <v>3</v>
      </c>
      <c r="G131" s="3">
        <v>1</v>
      </c>
      <c r="H131" s="3">
        <v>3</v>
      </c>
      <c r="I131" s="3">
        <v>1</v>
      </c>
      <c r="J131" s="3">
        <v>0</v>
      </c>
      <c r="K131" s="3">
        <v>0</v>
      </c>
      <c r="L131" s="3">
        <v>0</v>
      </c>
      <c r="M131" s="3">
        <v>0</v>
      </c>
      <c r="N131" s="3">
        <v>2</v>
      </c>
      <c r="O131" s="3">
        <v>1</v>
      </c>
      <c r="P131" s="3" t="s">
        <v>16</v>
      </c>
    </row>
    <row r="132" spans="1:16" x14ac:dyDescent="0.3">
      <c r="A132" s="2">
        <v>5866000</v>
      </c>
      <c r="B132" s="7">
        <f>STANDARDIZE(Table1[[#This Row],[Price]],$S$2,$T$2)</f>
        <v>0.56913090116811549</v>
      </c>
      <c r="C132" s="3">
        <v>4800</v>
      </c>
      <c r="D132" s="7">
        <f>STANDARDIZE(Table1[[#This Row],[Area (sq.ft.)]],$S$3,$T$3)</f>
        <v>-0.16167766127468181</v>
      </c>
      <c r="E132" s="2">
        <f>Table1[[#This Row],[Price]]/Table1[[#This Row],[Area (sq.ft.)]]</f>
        <v>1222.0833333333333</v>
      </c>
      <c r="F132" s="3">
        <v>3</v>
      </c>
      <c r="G132" s="3">
        <v>1</v>
      </c>
      <c r="H132" s="3">
        <v>1</v>
      </c>
      <c r="I132" s="3">
        <v>1</v>
      </c>
      <c r="J132" s="3">
        <v>1</v>
      </c>
      <c r="K132" s="3">
        <v>1</v>
      </c>
      <c r="L132" s="3">
        <v>0</v>
      </c>
      <c r="M132" s="3">
        <v>0</v>
      </c>
      <c r="N132" s="3">
        <v>0</v>
      </c>
      <c r="O132" s="3">
        <v>0</v>
      </c>
      <c r="P132" s="3" t="s">
        <v>17</v>
      </c>
    </row>
    <row r="133" spans="1:16" x14ac:dyDescent="0.3">
      <c r="A133" s="2">
        <v>5810000</v>
      </c>
      <c r="B133" s="7">
        <f>STANDARDIZE(Table1[[#This Row],[Price]],$S$2,$T$2)</f>
        <v>0.53877405506493925</v>
      </c>
      <c r="C133" s="3">
        <v>5828</v>
      </c>
      <c r="D133" s="7">
        <f>STANDARDIZE(Table1[[#This Row],[Area (sq.ft.)]],$S$3,$T$3)</f>
        <v>0.31245946089942978</v>
      </c>
      <c r="E133" s="2">
        <f>Table1[[#This Row],[Price]]/Table1[[#This Row],[Area (sq.ft.)]]</f>
        <v>996.91146190803022</v>
      </c>
      <c r="F133" s="3">
        <v>4</v>
      </c>
      <c r="G133" s="3">
        <v>1</v>
      </c>
      <c r="H133" s="3">
        <v>4</v>
      </c>
      <c r="I133" s="3">
        <v>1</v>
      </c>
      <c r="J133" s="3">
        <v>1</v>
      </c>
      <c r="K133" s="3">
        <v>0</v>
      </c>
      <c r="L133" s="3">
        <v>0</v>
      </c>
      <c r="M133" s="3">
        <v>0</v>
      </c>
      <c r="N133" s="3">
        <v>0</v>
      </c>
      <c r="O133" s="3">
        <v>0</v>
      </c>
      <c r="P133" s="3" t="s">
        <v>16</v>
      </c>
    </row>
    <row r="134" spans="1:16" x14ac:dyDescent="0.3">
      <c r="A134" s="2">
        <v>5810000</v>
      </c>
      <c r="B134" s="7">
        <f>STANDARDIZE(Table1[[#This Row],[Price]],$S$2,$T$2)</f>
        <v>0.53877405506493925</v>
      </c>
      <c r="C134" s="3">
        <v>5200</v>
      </c>
      <c r="D134" s="7">
        <f>STANDARDIZE(Table1[[#This Row],[Area (sq.ft.)]],$S$3,$T$3)</f>
        <v>2.2811491322248773E-2</v>
      </c>
      <c r="E134" s="2">
        <f>Table1[[#This Row],[Price]]/Table1[[#This Row],[Area (sq.ft.)]]</f>
        <v>1117.3076923076924</v>
      </c>
      <c r="F134" s="3">
        <v>3</v>
      </c>
      <c r="G134" s="3">
        <v>1</v>
      </c>
      <c r="H134" s="3">
        <v>3</v>
      </c>
      <c r="I134" s="3">
        <v>1</v>
      </c>
      <c r="J134" s="3">
        <v>0</v>
      </c>
      <c r="K134" s="3">
        <v>0</v>
      </c>
      <c r="L134" s="3">
        <v>0</v>
      </c>
      <c r="M134" s="3">
        <v>1</v>
      </c>
      <c r="N134" s="3">
        <v>0</v>
      </c>
      <c r="O134" s="3">
        <v>0</v>
      </c>
      <c r="P134" s="3" t="s">
        <v>16</v>
      </c>
    </row>
    <row r="135" spans="1:16" x14ac:dyDescent="0.3">
      <c r="A135" s="2">
        <v>5810000</v>
      </c>
      <c r="B135" s="7">
        <f>STANDARDIZE(Table1[[#This Row],[Price]],$S$2,$T$2)</f>
        <v>0.53877405506493925</v>
      </c>
      <c r="C135" s="3">
        <v>4800</v>
      </c>
      <c r="D135" s="7">
        <f>STANDARDIZE(Table1[[#This Row],[Area (sq.ft.)]],$S$3,$T$3)</f>
        <v>-0.16167766127468181</v>
      </c>
      <c r="E135" s="2">
        <f>Table1[[#This Row],[Price]]/Table1[[#This Row],[Area (sq.ft.)]]</f>
        <v>1210.4166666666667</v>
      </c>
      <c r="F135" s="3">
        <v>3</v>
      </c>
      <c r="G135" s="3">
        <v>1</v>
      </c>
      <c r="H135" s="3">
        <v>3</v>
      </c>
      <c r="I135" s="3">
        <v>1</v>
      </c>
      <c r="J135" s="3">
        <v>0</v>
      </c>
      <c r="K135" s="3">
        <v>0</v>
      </c>
      <c r="L135" s="3">
        <v>0</v>
      </c>
      <c r="M135" s="3">
        <v>1</v>
      </c>
      <c r="N135" s="3">
        <v>0</v>
      </c>
      <c r="O135" s="3">
        <v>0</v>
      </c>
      <c r="P135" s="3" t="s">
        <v>17</v>
      </c>
    </row>
    <row r="136" spans="1:16" x14ac:dyDescent="0.3">
      <c r="A136" s="2">
        <v>5803000</v>
      </c>
      <c r="B136" s="7">
        <f>STANDARDIZE(Table1[[#This Row],[Price]],$S$2,$T$2)</f>
        <v>0.53497944930204222</v>
      </c>
      <c r="C136" s="3">
        <v>7000</v>
      </c>
      <c r="D136" s="7">
        <f>STANDARDIZE(Table1[[#This Row],[Area (sq.ft.)]],$S$3,$T$3)</f>
        <v>0.85301267800843628</v>
      </c>
      <c r="E136" s="2">
        <f>Table1[[#This Row],[Price]]/Table1[[#This Row],[Area (sq.ft.)]]</f>
        <v>829</v>
      </c>
      <c r="F136" s="3">
        <v>3</v>
      </c>
      <c r="G136" s="3">
        <v>1</v>
      </c>
      <c r="H136" s="3">
        <v>1</v>
      </c>
      <c r="I136" s="3">
        <v>1</v>
      </c>
      <c r="J136" s="3">
        <v>0</v>
      </c>
      <c r="K136" s="3">
        <v>1</v>
      </c>
      <c r="L136" s="3">
        <v>0</v>
      </c>
      <c r="M136" s="3">
        <v>0</v>
      </c>
      <c r="N136" s="3">
        <v>2</v>
      </c>
      <c r="O136" s="3">
        <v>1</v>
      </c>
      <c r="P136" s="3" t="s">
        <v>16</v>
      </c>
    </row>
    <row r="137" spans="1:16" x14ac:dyDescent="0.3">
      <c r="A137" s="2">
        <v>5775000</v>
      </c>
      <c r="B137" s="7">
        <f>STANDARDIZE(Table1[[#This Row],[Price]],$S$2,$T$2)</f>
        <v>0.51980102625045399</v>
      </c>
      <c r="C137" s="3">
        <v>6000</v>
      </c>
      <c r="D137" s="7">
        <f>STANDARDIZE(Table1[[#This Row],[Area (sq.ft.)]],$S$3,$T$3)</f>
        <v>0.3917897965161099</v>
      </c>
      <c r="E137" s="2">
        <f>Table1[[#This Row],[Price]]/Table1[[#This Row],[Area (sq.ft.)]]</f>
        <v>962.5</v>
      </c>
      <c r="F137" s="3">
        <v>3</v>
      </c>
      <c r="G137" s="3">
        <v>2</v>
      </c>
      <c r="H137" s="3">
        <v>4</v>
      </c>
      <c r="I137" s="3">
        <v>1</v>
      </c>
      <c r="J137" s="3">
        <v>0</v>
      </c>
      <c r="K137" s="3">
        <v>0</v>
      </c>
      <c r="L137" s="3">
        <v>0</v>
      </c>
      <c r="M137" s="3">
        <v>1</v>
      </c>
      <c r="N137" s="3">
        <v>0</v>
      </c>
      <c r="O137" s="3">
        <v>0</v>
      </c>
      <c r="P137" s="3" t="s">
        <v>17</v>
      </c>
    </row>
    <row r="138" spans="1:16" x14ac:dyDescent="0.3">
      <c r="A138" s="2">
        <v>5740000</v>
      </c>
      <c r="B138" s="7">
        <f>STANDARDIZE(Table1[[#This Row],[Price]],$S$2,$T$2)</f>
        <v>0.50082799743596884</v>
      </c>
      <c r="C138" s="3">
        <v>5400</v>
      </c>
      <c r="D138" s="7">
        <f>STANDARDIZE(Table1[[#This Row],[Area (sq.ft.)]],$S$3,$T$3)</f>
        <v>0.11505606762071406</v>
      </c>
      <c r="E138" s="2">
        <f>Table1[[#This Row],[Price]]/Table1[[#This Row],[Area (sq.ft.)]]</f>
        <v>1062.962962962963</v>
      </c>
      <c r="F138" s="3">
        <v>4</v>
      </c>
      <c r="G138" s="3">
        <v>2</v>
      </c>
      <c r="H138" s="3">
        <v>2</v>
      </c>
      <c r="I138" s="3">
        <v>1</v>
      </c>
      <c r="J138" s="3">
        <v>0</v>
      </c>
      <c r="K138" s="3">
        <v>0</v>
      </c>
      <c r="L138" s="3">
        <v>0</v>
      </c>
      <c r="M138" s="3">
        <v>1</v>
      </c>
      <c r="N138" s="3">
        <v>2</v>
      </c>
      <c r="O138" s="3">
        <v>0</v>
      </c>
      <c r="P138" s="3" t="s">
        <v>17</v>
      </c>
    </row>
    <row r="139" spans="1:16" x14ac:dyDescent="0.3">
      <c r="A139" s="2">
        <v>5740000</v>
      </c>
      <c r="B139" s="7">
        <f>STANDARDIZE(Table1[[#This Row],[Price]],$S$2,$T$2)</f>
        <v>0.50082799743596884</v>
      </c>
      <c r="C139" s="3">
        <v>4640</v>
      </c>
      <c r="D139" s="7">
        <f>STANDARDIZE(Table1[[#This Row],[Area (sq.ft.)]],$S$3,$T$3)</f>
        <v>-0.23547332231345403</v>
      </c>
      <c r="E139" s="2">
        <f>Table1[[#This Row],[Price]]/Table1[[#This Row],[Area (sq.ft.)]]</f>
        <v>1237.0689655172414</v>
      </c>
      <c r="F139" s="3">
        <v>4</v>
      </c>
      <c r="G139" s="3">
        <v>1</v>
      </c>
      <c r="H139" s="3">
        <v>2</v>
      </c>
      <c r="I139" s="3">
        <v>1</v>
      </c>
      <c r="J139" s="3">
        <v>0</v>
      </c>
      <c r="K139" s="3">
        <v>0</v>
      </c>
      <c r="L139" s="3">
        <v>0</v>
      </c>
      <c r="M139" s="3">
        <v>0</v>
      </c>
      <c r="N139" s="3">
        <v>1</v>
      </c>
      <c r="O139" s="3">
        <v>0</v>
      </c>
      <c r="P139" s="3" t="s">
        <v>16</v>
      </c>
    </row>
    <row r="140" spans="1:16" x14ac:dyDescent="0.3">
      <c r="A140" s="2">
        <v>5740000</v>
      </c>
      <c r="B140" s="7">
        <f>STANDARDIZE(Table1[[#This Row],[Price]],$S$2,$T$2)</f>
        <v>0.50082799743596884</v>
      </c>
      <c r="C140" s="3">
        <v>5000</v>
      </c>
      <c r="D140" s="7">
        <f>STANDARDIZE(Table1[[#This Row],[Area (sq.ft.)]],$S$3,$T$3)</f>
        <v>-6.9433084976216516E-2</v>
      </c>
      <c r="E140" s="2">
        <f>Table1[[#This Row],[Price]]/Table1[[#This Row],[Area (sq.ft.)]]</f>
        <v>1148</v>
      </c>
      <c r="F140" s="3">
        <v>3</v>
      </c>
      <c r="G140" s="3">
        <v>1</v>
      </c>
      <c r="H140" s="3">
        <v>3</v>
      </c>
      <c r="I140" s="3">
        <v>1</v>
      </c>
      <c r="J140" s="3">
        <v>0</v>
      </c>
      <c r="K140" s="3">
        <v>0</v>
      </c>
      <c r="L140" s="3">
        <v>0</v>
      </c>
      <c r="M140" s="3">
        <v>1</v>
      </c>
      <c r="N140" s="3">
        <v>0</v>
      </c>
      <c r="O140" s="3">
        <v>0</v>
      </c>
      <c r="P140" s="3" t="s">
        <v>16</v>
      </c>
    </row>
    <row r="141" spans="1:16" x14ac:dyDescent="0.3">
      <c r="A141" s="2">
        <v>5740000</v>
      </c>
      <c r="B141" s="7">
        <f>STANDARDIZE(Table1[[#This Row],[Price]],$S$2,$T$2)</f>
        <v>0.50082799743596884</v>
      </c>
      <c r="C141" s="3">
        <v>6360</v>
      </c>
      <c r="D141" s="7">
        <f>STANDARDIZE(Table1[[#This Row],[Area (sq.ft.)]],$S$3,$T$3)</f>
        <v>0.5578300338533474</v>
      </c>
      <c r="E141" s="2">
        <f>Table1[[#This Row],[Price]]/Table1[[#This Row],[Area (sq.ft.)]]</f>
        <v>902.51572327044028</v>
      </c>
      <c r="F141" s="3">
        <v>3</v>
      </c>
      <c r="G141" s="3">
        <v>1</v>
      </c>
      <c r="H141" s="3">
        <v>1</v>
      </c>
      <c r="I141" s="3">
        <v>1</v>
      </c>
      <c r="J141" s="3">
        <v>1</v>
      </c>
      <c r="K141" s="3">
        <v>1</v>
      </c>
      <c r="L141" s="3">
        <v>0</v>
      </c>
      <c r="M141" s="3">
        <v>1</v>
      </c>
      <c r="N141" s="3">
        <v>2</v>
      </c>
      <c r="O141" s="3">
        <v>1</v>
      </c>
      <c r="P141" s="3" t="s">
        <v>15</v>
      </c>
    </row>
    <row r="142" spans="1:16" x14ac:dyDescent="0.3">
      <c r="A142" s="2">
        <v>5740000</v>
      </c>
      <c r="B142" s="7">
        <f>STANDARDIZE(Table1[[#This Row],[Price]],$S$2,$T$2)</f>
        <v>0.50082799743596884</v>
      </c>
      <c r="C142" s="3">
        <v>5800</v>
      </c>
      <c r="D142" s="7">
        <f>STANDARDIZE(Table1[[#This Row],[Area (sq.ft.)]],$S$3,$T$3)</f>
        <v>0.29954522021764463</v>
      </c>
      <c r="E142" s="2">
        <f>Table1[[#This Row],[Price]]/Table1[[#This Row],[Area (sq.ft.)]]</f>
        <v>989.65517241379314</v>
      </c>
      <c r="F142" s="3">
        <v>3</v>
      </c>
      <c r="G142" s="3">
        <v>2</v>
      </c>
      <c r="H142" s="3">
        <v>4</v>
      </c>
      <c r="I142" s="3">
        <v>1</v>
      </c>
      <c r="J142" s="3">
        <v>0</v>
      </c>
      <c r="K142" s="3">
        <v>0</v>
      </c>
      <c r="L142" s="3">
        <v>0</v>
      </c>
      <c r="M142" s="3">
        <v>1</v>
      </c>
      <c r="N142" s="3">
        <v>0</v>
      </c>
      <c r="O142" s="3">
        <v>0</v>
      </c>
      <c r="P142" s="3" t="s">
        <v>17</v>
      </c>
    </row>
    <row r="143" spans="1:16" x14ac:dyDescent="0.3">
      <c r="A143" s="2">
        <v>5652500</v>
      </c>
      <c r="B143" s="7">
        <f>STANDARDIZE(Table1[[#This Row],[Price]],$S$2,$T$2)</f>
        <v>0.45339542539975591</v>
      </c>
      <c r="C143" s="3">
        <v>6660</v>
      </c>
      <c r="D143" s="7">
        <f>STANDARDIZE(Table1[[#This Row],[Area (sq.ft.)]],$S$3,$T$3)</f>
        <v>0.69619689830104536</v>
      </c>
      <c r="E143" s="2">
        <f>Table1[[#This Row],[Price]]/Table1[[#This Row],[Area (sq.ft.)]]</f>
        <v>848.72372372372377</v>
      </c>
      <c r="F143" s="3">
        <v>4</v>
      </c>
      <c r="G143" s="3">
        <v>2</v>
      </c>
      <c r="H143" s="3">
        <v>2</v>
      </c>
      <c r="I143" s="3">
        <v>1</v>
      </c>
      <c r="J143" s="3">
        <v>1</v>
      </c>
      <c r="K143" s="3">
        <v>1</v>
      </c>
      <c r="L143" s="3">
        <v>0</v>
      </c>
      <c r="M143" s="3">
        <v>0</v>
      </c>
      <c r="N143" s="3">
        <v>1</v>
      </c>
      <c r="O143" s="3">
        <v>1</v>
      </c>
      <c r="P143" s="3" t="s">
        <v>16</v>
      </c>
    </row>
    <row r="144" spans="1:16" x14ac:dyDescent="0.3">
      <c r="A144" s="2">
        <v>5600000</v>
      </c>
      <c r="B144" s="7">
        <f>STANDARDIZE(Table1[[#This Row],[Price]],$S$2,$T$2)</f>
        <v>0.42493588217802813</v>
      </c>
      <c r="C144" s="3">
        <v>10500</v>
      </c>
      <c r="D144" s="7">
        <f>STANDARDIZE(Table1[[#This Row],[Area (sq.ft.)]],$S$3,$T$3)</f>
        <v>2.4672927632315789</v>
      </c>
      <c r="E144" s="2">
        <f>Table1[[#This Row],[Price]]/Table1[[#This Row],[Area (sq.ft.)]]</f>
        <v>533.33333333333337</v>
      </c>
      <c r="F144" s="3">
        <v>4</v>
      </c>
      <c r="G144" s="3">
        <v>2</v>
      </c>
      <c r="H144" s="3">
        <v>2</v>
      </c>
      <c r="I144" s="3">
        <v>1</v>
      </c>
      <c r="J144" s="3">
        <v>0</v>
      </c>
      <c r="K144" s="3">
        <v>0</v>
      </c>
      <c r="L144" s="3">
        <v>0</v>
      </c>
      <c r="M144" s="3">
        <v>0</v>
      </c>
      <c r="N144" s="3">
        <v>1</v>
      </c>
      <c r="O144" s="3">
        <v>0</v>
      </c>
      <c r="P144" s="3" t="s">
        <v>16</v>
      </c>
    </row>
    <row r="145" spans="1:16" x14ac:dyDescent="0.3">
      <c r="A145" s="2">
        <v>5600000</v>
      </c>
      <c r="B145" s="7">
        <f>STANDARDIZE(Table1[[#This Row],[Price]],$S$2,$T$2)</f>
        <v>0.42493588217802813</v>
      </c>
      <c r="C145" s="3">
        <v>4800</v>
      </c>
      <c r="D145" s="7">
        <f>STANDARDIZE(Table1[[#This Row],[Area (sq.ft.)]],$S$3,$T$3)</f>
        <v>-0.16167766127468181</v>
      </c>
      <c r="E145" s="2">
        <f>Table1[[#This Row],[Price]]/Table1[[#This Row],[Area (sq.ft.)]]</f>
        <v>1166.6666666666667</v>
      </c>
      <c r="F145" s="3">
        <v>5</v>
      </c>
      <c r="G145" s="3">
        <v>2</v>
      </c>
      <c r="H145" s="3">
        <v>3</v>
      </c>
      <c r="I145" s="3">
        <v>0</v>
      </c>
      <c r="J145" s="3">
        <v>0</v>
      </c>
      <c r="K145" s="3">
        <v>1</v>
      </c>
      <c r="L145" s="3">
        <v>1</v>
      </c>
      <c r="M145" s="3">
        <v>0</v>
      </c>
      <c r="N145" s="3">
        <v>0</v>
      </c>
      <c r="O145" s="3">
        <v>0</v>
      </c>
      <c r="P145" s="3" t="s">
        <v>17</v>
      </c>
    </row>
    <row r="146" spans="1:16" x14ac:dyDescent="0.3">
      <c r="A146" s="2">
        <v>5600000</v>
      </c>
      <c r="B146" s="7">
        <f>STANDARDIZE(Table1[[#This Row],[Price]],$S$2,$T$2)</f>
        <v>0.42493588217802813</v>
      </c>
      <c r="C146" s="3">
        <v>4700</v>
      </c>
      <c r="D146" s="7">
        <f>STANDARDIZE(Table1[[#This Row],[Area (sq.ft.)]],$S$3,$T$3)</f>
        <v>-0.20779994942391444</v>
      </c>
      <c r="E146" s="2">
        <f>Table1[[#This Row],[Price]]/Table1[[#This Row],[Area (sq.ft.)]]</f>
        <v>1191.4893617021276</v>
      </c>
      <c r="F146" s="3">
        <v>4</v>
      </c>
      <c r="G146" s="3">
        <v>1</v>
      </c>
      <c r="H146" s="3">
        <v>2</v>
      </c>
      <c r="I146" s="3">
        <v>1</v>
      </c>
      <c r="J146" s="3">
        <v>1</v>
      </c>
      <c r="K146" s="3">
        <v>1</v>
      </c>
      <c r="L146" s="3">
        <v>0</v>
      </c>
      <c r="M146" s="3">
        <v>1</v>
      </c>
      <c r="N146" s="3">
        <v>1</v>
      </c>
      <c r="O146" s="3">
        <v>0</v>
      </c>
      <c r="P146" s="3" t="s">
        <v>15</v>
      </c>
    </row>
    <row r="147" spans="1:16" x14ac:dyDescent="0.3">
      <c r="A147" s="2">
        <v>5600000</v>
      </c>
      <c r="B147" s="7">
        <f>STANDARDIZE(Table1[[#This Row],[Price]],$S$2,$T$2)</f>
        <v>0.42493588217802813</v>
      </c>
      <c r="C147" s="3">
        <v>5000</v>
      </c>
      <c r="D147" s="7">
        <f>STANDARDIZE(Table1[[#This Row],[Area (sq.ft.)]],$S$3,$T$3)</f>
        <v>-6.9433084976216516E-2</v>
      </c>
      <c r="E147" s="2">
        <f>Table1[[#This Row],[Price]]/Table1[[#This Row],[Area (sq.ft.)]]</f>
        <v>1120</v>
      </c>
      <c r="F147" s="3">
        <v>3</v>
      </c>
      <c r="G147" s="3">
        <v>1</v>
      </c>
      <c r="H147" s="3">
        <v>4</v>
      </c>
      <c r="I147" s="3">
        <v>1</v>
      </c>
      <c r="J147" s="3">
        <v>0</v>
      </c>
      <c r="K147" s="3">
        <v>0</v>
      </c>
      <c r="L147" s="3">
        <v>0</v>
      </c>
      <c r="M147" s="3">
        <v>0</v>
      </c>
      <c r="N147" s="3">
        <v>0</v>
      </c>
      <c r="O147" s="3">
        <v>0</v>
      </c>
      <c r="P147" s="3" t="s">
        <v>15</v>
      </c>
    </row>
    <row r="148" spans="1:16" x14ac:dyDescent="0.3">
      <c r="A148" s="2">
        <v>5600000</v>
      </c>
      <c r="B148" s="7">
        <f>STANDARDIZE(Table1[[#This Row],[Price]],$S$2,$T$2)</f>
        <v>0.42493588217802813</v>
      </c>
      <c r="C148" s="3">
        <v>10500</v>
      </c>
      <c r="D148" s="7">
        <f>STANDARDIZE(Table1[[#This Row],[Area (sq.ft.)]],$S$3,$T$3)</f>
        <v>2.4672927632315789</v>
      </c>
      <c r="E148" s="2">
        <f>Table1[[#This Row],[Price]]/Table1[[#This Row],[Area (sq.ft.)]]</f>
        <v>533.33333333333337</v>
      </c>
      <c r="F148" s="3">
        <v>2</v>
      </c>
      <c r="G148" s="3">
        <v>1</v>
      </c>
      <c r="H148" s="3">
        <v>1</v>
      </c>
      <c r="I148" s="3">
        <v>1</v>
      </c>
      <c r="J148" s="3">
        <v>0</v>
      </c>
      <c r="K148" s="3">
        <v>0</v>
      </c>
      <c r="L148" s="3">
        <v>0</v>
      </c>
      <c r="M148" s="3">
        <v>0</v>
      </c>
      <c r="N148" s="3">
        <v>1</v>
      </c>
      <c r="O148" s="3">
        <v>0</v>
      </c>
      <c r="P148" s="3" t="s">
        <v>16</v>
      </c>
    </row>
    <row r="149" spans="1:16" x14ac:dyDescent="0.3">
      <c r="A149" s="2">
        <v>5600000</v>
      </c>
      <c r="B149" s="7">
        <f>STANDARDIZE(Table1[[#This Row],[Price]],$S$2,$T$2)</f>
        <v>0.42493588217802813</v>
      </c>
      <c r="C149" s="3">
        <v>5500</v>
      </c>
      <c r="D149" s="7">
        <f>STANDARDIZE(Table1[[#This Row],[Area (sq.ft.)]],$S$3,$T$3)</f>
        <v>0.16117835576994669</v>
      </c>
      <c r="E149" s="2">
        <f>Table1[[#This Row],[Price]]/Table1[[#This Row],[Area (sq.ft.)]]</f>
        <v>1018.1818181818181</v>
      </c>
      <c r="F149" s="3">
        <v>3</v>
      </c>
      <c r="G149" s="3">
        <v>2</v>
      </c>
      <c r="H149" s="3">
        <v>2</v>
      </c>
      <c r="I149" s="3">
        <v>1</v>
      </c>
      <c r="J149" s="3">
        <v>0</v>
      </c>
      <c r="K149" s="3">
        <v>0</v>
      </c>
      <c r="L149" s="3">
        <v>0</v>
      </c>
      <c r="M149" s="3">
        <v>0</v>
      </c>
      <c r="N149" s="3">
        <v>1</v>
      </c>
      <c r="O149" s="3">
        <v>0</v>
      </c>
      <c r="P149" s="3" t="s">
        <v>16</v>
      </c>
    </row>
    <row r="150" spans="1:16" x14ac:dyDescent="0.3">
      <c r="A150" s="2">
        <v>5600000</v>
      </c>
      <c r="B150" s="7">
        <f>STANDARDIZE(Table1[[#This Row],[Price]],$S$2,$T$2)</f>
        <v>0.42493588217802813</v>
      </c>
      <c r="C150" s="3">
        <v>6360</v>
      </c>
      <c r="D150" s="7">
        <f>STANDARDIZE(Table1[[#This Row],[Area (sq.ft.)]],$S$3,$T$3)</f>
        <v>0.5578300338533474</v>
      </c>
      <c r="E150" s="2">
        <f>Table1[[#This Row],[Price]]/Table1[[#This Row],[Area (sq.ft.)]]</f>
        <v>880.50314465408803</v>
      </c>
      <c r="F150" s="3">
        <v>3</v>
      </c>
      <c r="G150" s="3">
        <v>1</v>
      </c>
      <c r="H150" s="3">
        <v>3</v>
      </c>
      <c r="I150" s="3">
        <v>1</v>
      </c>
      <c r="J150" s="3">
        <v>0</v>
      </c>
      <c r="K150" s="3">
        <v>0</v>
      </c>
      <c r="L150" s="3">
        <v>0</v>
      </c>
      <c r="M150" s="3">
        <v>0</v>
      </c>
      <c r="N150" s="3">
        <v>0</v>
      </c>
      <c r="O150" s="3">
        <v>1</v>
      </c>
      <c r="P150" s="3" t="s">
        <v>16</v>
      </c>
    </row>
    <row r="151" spans="1:16" x14ac:dyDescent="0.3">
      <c r="A151" s="2">
        <v>5600000</v>
      </c>
      <c r="B151" s="7">
        <f>STANDARDIZE(Table1[[#This Row],[Price]],$S$2,$T$2)</f>
        <v>0.42493588217802813</v>
      </c>
      <c r="C151" s="3">
        <v>6600</v>
      </c>
      <c r="D151" s="7">
        <f>STANDARDIZE(Table1[[#This Row],[Area (sq.ft.)]],$S$3,$T$3)</f>
        <v>0.66852352541150573</v>
      </c>
      <c r="E151" s="2">
        <f>Table1[[#This Row],[Price]]/Table1[[#This Row],[Area (sq.ft.)]]</f>
        <v>848.4848484848485</v>
      </c>
      <c r="F151" s="3">
        <v>4</v>
      </c>
      <c r="G151" s="3">
        <v>2</v>
      </c>
      <c r="H151" s="3">
        <v>1</v>
      </c>
      <c r="I151" s="3">
        <v>1</v>
      </c>
      <c r="J151" s="3">
        <v>0</v>
      </c>
      <c r="K151" s="3">
        <v>1</v>
      </c>
      <c r="L151" s="3">
        <v>0</v>
      </c>
      <c r="M151" s="3">
        <v>0</v>
      </c>
      <c r="N151" s="3">
        <v>0</v>
      </c>
      <c r="O151" s="3">
        <v>1</v>
      </c>
      <c r="P151" s="3" t="s">
        <v>16</v>
      </c>
    </row>
    <row r="152" spans="1:16" x14ac:dyDescent="0.3">
      <c r="A152" s="2">
        <v>5600000</v>
      </c>
      <c r="B152" s="7">
        <f>STANDARDIZE(Table1[[#This Row],[Price]],$S$2,$T$2)</f>
        <v>0.42493588217802813</v>
      </c>
      <c r="C152" s="3">
        <v>5136</v>
      </c>
      <c r="D152" s="7">
        <f>STANDARDIZE(Table1[[#This Row],[Area (sq.ft.)]],$S$3,$T$3)</f>
        <v>-6.7067730932601185E-3</v>
      </c>
      <c r="E152" s="2">
        <f>Table1[[#This Row],[Price]]/Table1[[#This Row],[Area (sq.ft.)]]</f>
        <v>1090.3426791277259</v>
      </c>
      <c r="F152" s="3">
        <v>3</v>
      </c>
      <c r="G152" s="3">
        <v>1</v>
      </c>
      <c r="H152" s="3">
        <v>2</v>
      </c>
      <c r="I152" s="3">
        <v>1</v>
      </c>
      <c r="J152" s="3">
        <v>1</v>
      </c>
      <c r="K152" s="3">
        <v>1</v>
      </c>
      <c r="L152" s="3">
        <v>0</v>
      </c>
      <c r="M152" s="3">
        <v>1</v>
      </c>
      <c r="N152" s="3">
        <v>0</v>
      </c>
      <c r="O152" s="3">
        <v>1</v>
      </c>
      <c r="P152" s="3" t="s">
        <v>17</v>
      </c>
    </row>
    <row r="153" spans="1:16" x14ac:dyDescent="0.3">
      <c r="A153" s="2">
        <v>5565000</v>
      </c>
      <c r="B153" s="7">
        <f>STANDARDIZE(Table1[[#This Row],[Price]],$S$2,$T$2)</f>
        <v>0.40596285336354293</v>
      </c>
      <c r="C153" s="3">
        <v>4400</v>
      </c>
      <c r="D153" s="7">
        <f>STANDARDIZE(Table1[[#This Row],[Area (sq.ft.)]],$S$3,$T$3)</f>
        <v>-0.34616681387161236</v>
      </c>
      <c r="E153" s="2">
        <f>Table1[[#This Row],[Price]]/Table1[[#This Row],[Area (sq.ft.)]]</f>
        <v>1264.7727272727273</v>
      </c>
      <c r="F153" s="3">
        <v>4</v>
      </c>
      <c r="G153" s="3">
        <v>1</v>
      </c>
      <c r="H153" s="3">
        <v>2</v>
      </c>
      <c r="I153" s="3">
        <v>1</v>
      </c>
      <c r="J153" s="3">
        <v>0</v>
      </c>
      <c r="K153" s="3">
        <v>0</v>
      </c>
      <c r="L153" s="3">
        <v>0</v>
      </c>
      <c r="M153" s="3">
        <v>1</v>
      </c>
      <c r="N153" s="3">
        <v>2</v>
      </c>
      <c r="O153" s="3">
        <v>1</v>
      </c>
      <c r="P153" s="3" t="s">
        <v>16</v>
      </c>
    </row>
    <row r="154" spans="1:16" x14ac:dyDescent="0.3">
      <c r="A154" s="2">
        <v>5565000</v>
      </c>
      <c r="B154" s="7">
        <f>STANDARDIZE(Table1[[#This Row],[Price]],$S$2,$T$2)</f>
        <v>0.40596285336354293</v>
      </c>
      <c r="C154" s="3">
        <v>5400</v>
      </c>
      <c r="D154" s="7">
        <f>STANDARDIZE(Table1[[#This Row],[Area (sq.ft.)]],$S$3,$T$3)</f>
        <v>0.11505606762071406</v>
      </c>
      <c r="E154" s="2">
        <f>Table1[[#This Row],[Price]]/Table1[[#This Row],[Area (sq.ft.)]]</f>
        <v>1030.5555555555557</v>
      </c>
      <c r="F154" s="3">
        <v>5</v>
      </c>
      <c r="G154" s="3">
        <v>1</v>
      </c>
      <c r="H154" s="3">
        <v>2</v>
      </c>
      <c r="I154" s="3">
        <v>1</v>
      </c>
      <c r="J154" s="3">
        <v>1</v>
      </c>
      <c r="K154" s="3">
        <v>1</v>
      </c>
      <c r="L154" s="3">
        <v>0</v>
      </c>
      <c r="M154" s="3">
        <v>1</v>
      </c>
      <c r="N154" s="3">
        <v>0</v>
      </c>
      <c r="O154" s="3">
        <v>1</v>
      </c>
      <c r="P154" s="3" t="s">
        <v>15</v>
      </c>
    </row>
    <row r="155" spans="1:16" x14ac:dyDescent="0.3">
      <c r="A155" s="2">
        <v>5530000</v>
      </c>
      <c r="B155" s="7">
        <f>STANDARDIZE(Table1[[#This Row],[Price]],$S$2,$T$2)</f>
        <v>0.38698982454905778</v>
      </c>
      <c r="C155" s="3">
        <v>3300</v>
      </c>
      <c r="D155" s="7">
        <f>STANDARDIZE(Table1[[#This Row],[Area (sq.ft.)]],$S$3,$T$3)</f>
        <v>-0.85351198351317137</v>
      </c>
      <c r="E155" s="2">
        <f>Table1[[#This Row],[Price]]/Table1[[#This Row],[Area (sq.ft.)]]</f>
        <v>1675.7575757575758</v>
      </c>
      <c r="F155" s="3">
        <v>3</v>
      </c>
      <c r="G155" s="3">
        <v>3</v>
      </c>
      <c r="H155" s="3">
        <v>2</v>
      </c>
      <c r="I155" s="3">
        <v>1</v>
      </c>
      <c r="J155" s="3">
        <v>0</v>
      </c>
      <c r="K155" s="3">
        <v>1</v>
      </c>
      <c r="L155" s="3">
        <v>0</v>
      </c>
      <c r="M155" s="3">
        <v>0</v>
      </c>
      <c r="N155" s="3">
        <v>0</v>
      </c>
      <c r="O155" s="3">
        <v>0</v>
      </c>
      <c r="P155" s="3" t="s">
        <v>16</v>
      </c>
    </row>
    <row r="156" spans="1:16" x14ac:dyDescent="0.3">
      <c r="A156" s="2">
        <v>5530000</v>
      </c>
      <c r="B156" s="7">
        <f>STANDARDIZE(Table1[[#This Row],[Price]],$S$2,$T$2)</f>
        <v>0.38698982454905778</v>
      </c>
      <c r="C156" s="3">
        <v>3650</v>
      </c>
      <c r="D156" s="7">
        <f>STANDARDIZE(Table1[[#This Row],[Area (sq.ft.)]],$S$3,$T$3)</f>
        <v>-0.69208397499085716</v>
      </c>
      <c r="E156" s="2">
        <f>Table1[[#This Row],[Price]]/Table1[[#This Row],[Area (sq.ft.)]]</f>
        <v>1515.0684931506848</v>
      </c>
      <c r="F156" s="3">
        <v>3</v>
      </c>
      <c r="G156" s="3">
        <v>2</v>
      </c>
      <c r="H156" s="3">
        <v>2</v>
      </c>
      <c r="I156" s="3">
        <v>1</v>
      </c>
      <c r="J156" s="3">
        <v>0</v>
      </c>
      <c r="K156" s="3">
        <v>0</v>
      </c>
      <c r="L156" s="3">
        <v>0</v>
      </c>
      <c r="M156" s="3">
        <v>0</v>
      </c>
      <c r="N156" s="3">
        <v>2</v>
      </c>
      <c r="O156" s="3">
        <v>0</v>
      </c>
      <c r="P156" s="3" t="s">
        <v>16</v>
      </c>
    </row>
    <row r="157" spans="1:16" x14ac:dyDescent="0.3">
      <c r="A157" s="2">
        <v>5530000</v>
      </c>
      <c r="B157" s="7">
        <f>STANDARDIZE(Table1[[#This Row],[Price]],$S$2,$T$2)</f>
        <v>0.38698982454905778</v>
      </c>
      <c r="C157" s="3">
        <v>6100</v>
      </c>
      <c r="D157" s="7">
        <f>STANDARDIZE(Table1[[#This Row],[Area (sq.ft.)]],$S$3,$T$3)</f>
        <v>0.43791208466534254</v>
      </c>
      <c r="E157" s="2">
        <f>Table1[[#This Row],[Price]]/Table1[[#This Row],[Area (sq.ft.)]]</f>
        <v>906.55737704918033</v>
      </c>
      <c r="F157" s="3">
        <v>3</v>
      </c>
      <c r="G157" s="3">
        <v>2</v>
      </c>
      <c r="H157" s="3">
        <v>1</v>
      </c>
      <c r="I157" s="3">
        <v>1</v>
      </c>
      <c r="J157" s="3">
        <v>0</v>
      </c>
      <c r="K157" s="3">
        <v>1</v>
      </c>
      <c r="L157" s="3">
        <v>0</v>
      </c>
      <c r="M157" s="3">
        <v>0</v>
      </c>
      <c r="N157" s="3">
        <v>2</v>
      </c>
      <c r="O157" s="3">
        <v>1</v>
      </c>
      <c r="P157" s="3" t="s">
        <v>15</v>
      </c>
    </row>
    <row r="158" spans="1:16" x14ac:dyDescent="0.3">
      <c r="A158" s="2">
        <v>5523000</v>
      </c>
      <c r="B158" s="7">
        <f>STANDARDIZE(Table1[[#This Row],[Price]],$S$2,$T$2)</f>
        <v>0.3831952187861607</v>
      </c>
      <c r="C158" s="3">
        <v>6900</v>
      </c>
      <c r="D158" s="7">
        <f>STANDARDIZE(Table1[[#This Row],[Area (sq.ft.)]],$S$3,$T$3)</f>
        <v>0.80689038985920369</v>
      </c>
      <c r="E158" s="2">
        <f>Table1[[#This Row],[Price]]/Table1[[#This Row],[Area (sq.ft.)]]</f>
        <v>800.43478260869563</v>
      </c>
      <c r="F158" s="3">
        <v>3</v>
      </c>
      <c r="G158" s="3">
        <v>1</v>
      </c>
      <c r="H158" s="3">
        <v>1</v>
      </c>
      <c r="I158" s="3">
        <v>1</v>
      </c>
      <c r="J158" s="3">
        <v>1</v>
      </c>
      <c r="K158" s="3">
        <v>1</v>
      </c>
      <c r="L158" s="3">
        <v>0</v>
      </c>
      <c r="M158" s="3">
        <v>0</v>
      </c>
      <c r="N158" s="3">
        <v>0</v>
      </c>
      <c r="O158" s="3">
        <v>1</v>
      </c>
      <c r="P158" s="3" t="s">
        <v>16</v>
      </c>
    </row>
    <row r="159" spans="1:16" x14ac:dyDescent="0.3">
      <c r="A159" s="2">
        <v>5495000</v>
      </c>
      <c r="B159" s="7">
        <f>STANDARDIZE(Table1[[#This Row],[Price]],$S$2,$T$2)</f>
        <v>0.36801679573457258</v>
      </c>
      <c r="C159" s="3">
        <v>2817</v>
      </c>
      <c r="D159" s="7">
        <f>STANDARDIZE(Table1[[#This Row],[Area (sq.ft.)]],$S$3,$T$3)</f>
        <v>-1.0762826352739652</v>
      </c>
      <c r="E159" s="2">
        <f>Table1[[#This Row],[Price]]/Table1[[#This Row],[Area (sq.ft.)]]</f>
        <v>1950.6567270145545</v>
      </c>
      <c r="F159" s="3">
        <v>4</v>
      </c>
      <c r="G159" s="3">
        <v>2</v>
      </c>
      <c r="H159" s="3">
        <v>2</v>
      </c>
      <c r="I159" s="3">
        <v>0</v>
      </c>
      <c r="J159" s="3">
        <v>1</v>
      </c>
      <c r="K159" s="3">
        <v>1</v>
      </c>
      <c r="L159" s="3">
        <v>0</v>
      </c>
      <c r="M159" s="3">
        <v>0</v>
      </c>
      <c r="N159" s="3">
        <v>1</v>
      </c>
      <c r="O159" s="3">
        <v>0</v>
      </c>
      <c r="P159" s="3" t="s">
        <v>15</v>
      </c>
    </row>
    <row r="160" spans="1:16" x14ac:dyDescent="0.3">
      <c r="A160" s="2">
        <v>5495000</v>
      </c>
      <c r="B160" s="7">
        <f>STANDARDIZE(Table1[[#This Row],[Price]],$S$2,$T$2)</f>
        <v>0.36801679573457258</v>
      </c>
      <c r="C160" s="3">
        <v>7980</v>
      </c>
      <c r="D160" s="7">
        <f>STANDARDIZE(Table1[[#This Row],[Area (sq.ft.)]],$S$3,$T$3)</f>
        <v>1.3050111018709163</v>
      </c>
      <c r="E160" s="2">
        <f>Table1[[#This Row],[Price]]/Table1[[#This Row],[Area (sq.ft.)]]</f>
        <v>688.59649122807014</v>
      </c>
      <c r="F160" s="3">
        <v>3</v>
      </c>
      <c r="G160" s="3">
        <v>1</v>
      </c>
      <c r="H160" s="3">
        <v>1</v>
      </c>
      <c r="I160" s="3">
        <v>1</v>
      </c>
      <c r="J160" s="3">
        <v>0</v>
      </c>
      <c r="K160" s="3">
        <v>0</v>
      </c>
      <c r="L160" s="3">
        <v>0</v>
      </c>
      <c r="M160" s="3">
        <v>0</v>
      </c>
      <c r="N160" s="3">
        <v>2</v>
      </c>
      <c r="O160" s="3">
        <v>0</v>
      </c>
      <c r="P160" s="3" t="s">
        <v>16</v>
      </c>
    </row>
    <row r="161" spans="1:16" x14ac:dyDescent="0.3">
      <c r="A161" s="2">
        <v>5460000</v>
      </c>
      <c r="B161" s="7">
        <f>STANDARDIZE(Table1[[#This Row],[Price]],$S$2,$T$2)</f>
        <v>0.34904376692008737</v>
      </c>
      <c r="C161" s="3">
        <v>3150</v>
      </c>
      <c r="D161" s="7">
        <f>STANDARDIZE(Table1[[#This Row],[Area (sq.ft.)]],$S$3,$T$3)</f>
        <v>-0.92269541573702041</v>
      </c>
      <c r="E161" s="2">
        <f>Table1[[#This Row],[Price]]/Table1[[#This Row],[Area (sq.ft.)]]</f>
        <v>1733.3333333333333</v>
      </c>
      <c r="F161" s="3">
        <v>3</v>
      </c>
      <c r="G161" s="3">
        <v>2</v>
      </c>
      <c r="H161" s="3">
        <v>1</v>
      </c>
      <c r="I161" s="3">
        <v>1</v>
      </c>
      <c r="J161" s="3">
        <v>1</v>
      </c>
      <c r="K161" s="3">
        <v>1</v>
      </c>
      <c r="L161" s="3">
        <v>0</v>
      </c>
      <c r="M161" s="3">
        <v>1</v>
      </c>
      <c r="N161" s="3">
        <v>0</v>
      </c>
      <c r="O161" s="3">
        <v>0</v>
      </c>
      <c r="P161" s="3" t="s">
        <v>15</v>
      </c>
    </row>
    <row r="162" spans="1:16" x14ac:dyDescent="0.3">
      <c r="A162" s="2">
        <v>5460000</v>
      </c>
      <c r="B162" s="7">
        <f>STANDARDIZE(Table1[[#This Row],[Price]],$S$2,$T$2)</f>
        <v>0.34904376692008737</v>
      </c>
      <c r="C162" s="3">
        <v>6210</v>
      </c>
      <c r="D162" s="7">
        <f>STANDARDIZE(Table1[[#This Row],[Area (sq.ft.)]],$S$3,$T$3)</f>
        <v>0.48864660162949847</v>
      </c>
      <c r="E162" s="2">
        <f>Table1[[#This Row],[Price]]/Table1[[#This Row],[Area (sq.ft.)]]</f>
        <v>879.22705314009659</v>
      </c>
      <c r="F162" s="3">
        <v>4</v>
      </c>
      <c r="G162" s="3">
        <v>1</v>
      </c>
      <c r="H162" s="3">
        <v>4</v>
      </c>
      <c r="I162" s="3">
        <v>1</v>
      </c>
      <c r="J162" s="3">
        <v>1</v>
      </c>
      <c r="K162" s="3">
        <v>0</v>
      </c>
      <c r="L162" s="3">
        <v>0</v>
      </c>
      <c r="M162" s="3">
        <v>1</v>
      </c>
      <c r="N162" s="3">
        <v>0</v>
      </c>
      <c r="O162" s="3">
        <v>0</v>
      </c>
      <c r="P162" s="3" t="s">
        <v>15</v>
      </c>
    </row>
    <row r="163" spans="1:16" x14ac:dyDescent="0.3">
      <c r="A163" s="2">
        <v>5460000</v>
      </c>
      <c r="B163" s="7">
        <f>STANDARDIZE(Table1[[#This Row],[Price]],$S$2,$T$2)</f>
        <v>0.34904376692008737</v>
      </c>
      <c r="C163" s="3">
        <v>6100</v>
      </c>
      <c r="D163" s="7">
        <f>STANDARDIZE(Table1[[#This Row],[Area (sq.ft.)]],$S$3,$T$3)</f>
        <v>0.43791208466534254</v>
      </c>
      <c r="E163" s="2">
        <f>Table1[[#This Row],[Price]]/Table1[[#This Row],[Area (sq.ft.)]]</f>
        <v>895.08196721311481</v>
      </c>
      <c r="F163" s="3">
        <v>3</v>
      </c>
      <c r="G163" s="3">
        <v>1</v>
      </c>
      <c r="H163" s="3">
        <v>3</v>
      </c>
      <c r="I163" s="3">
        <v>1</v>
      </c>
      <c r="J163" s="3">
        <v>1</v>
      </c>
      <c r="K163" s="3">
        <v>0</v>
      </c>
      <c r="L163" s="3">
        <v>0</v>
      </c>
      <c r="M163" s="3">
        <v>1</v>
      </c>
      <c r="N163" s="3">
        <v>0</v>
      </c>
      <c r="O163" s="3">
        <v>1</v>
      </c>
      <c r="P163" s="3" t="s">
        <v>16</v>
      </c>
    </row>
    <row r="164" spans="1:16" x14ac:dyDescent="0.3">
      <c r="A164" s="2">
        <v>5460000</v>
      </c>
      <c r="B164" s="7">
        <f>STANDARDIZE(Table1[[#This Row],[Price]],$S$2,$T$2)</f>
        <v>0.34904376692008737</v>
      </c>
      <c r="C164" s="3">
        <v>6600</v>
      </c>
      <c r="D164" s="7">
        <f>STANDARDIZE(Table1[[#This Row],[Area (sq.ft.)]],$S$3,$T$3)</f>
        <v>0.66852352541150573</v>
      </c>
      <c r="E164" s="2">
        <f>Table1[[#This Row],[Price]]/Table1[[#This Row],[Area (sq.ft.)]]</f>
        <v>827.27272727272725</v>
      </c>
      <c r="F164" s="3">
        <v>4</v>
      </c>
      <c r="G164" s="3">
        <v>2</v>
      </c>
      <c r="H164" s="3">
        <v>2</v>
      </c>
      <c r="I164" s="3">
        <v>1</v>
      </c>
      <c r="J164" s="3">
        <v>1</v>
      </c>
      <c r="K164" s="3">
        <v>1</v>
      </c>
      <c r="L164" s="3">
        <v>0</v>
      </c>
      <c r="M164" s="3">
        <v>0</v>
      </c>
      <c r="N164" s="3">
        <v>0</v>
      </c>
      <c r="O164" s="3">
        <v>1</v>
      </c>
      <c r="P164" s="3" t="s">
        <v>16</v>
      </c>
    </row>
    <row r="165" spans="1:16" x14ac:dyDescent="0.3">
      <c r="A165" s="2">
        <v>5425000</v>
      </c>
      <c r="B165" s="7">
        <f>STANDARDIZE(Table1[[#This Row],[Price]],$S$2,$T$2)</f>
        <v>0.33007073810560222</v>
      </c>
      <c r="C165" s="3">
        <v>6825</v>
      </c>
      <c r="D165" s="7">
        <f>STANDARDIZE(Table1[[#This Row],[Area (sq.ft.)]],$S$3,$T$3)</f>
        <v>0.77229867374727923</v>
      </c>
      <c r="E165" s="2">
        <f>Table1[[#This Row],[Price]]/Table1[[#This Row],[Area (sq.ft.)]]</f>
        <v>794.87179487179492</v>
      </c>
      <c r="F165" s="3">
        <v>3</v>
      </c>
      <c r="G165" s="3">
        <v>1</v>
      </c>
      <c r="H165" s="3">
        <v>1</v>
      </c>
      <c r="I165" s="3">
        <v>1</v>
      </c>
      <c r="J165" s="3">
        <v>1</v>
      </c>
      <c r="K165" s="3">
        <v>1</v>
      </c>
      <c r="L165" s="3">
        <v>0</v>
      </c>
      <c r="M165" s="3">
        <v>1</v>
      </c>
      <c r="N165" s="3">
        <v>0</v>
      </c>
      <c r="O165" s="3">
        <v>1</v>
      </c>
      <c r="P165" s="3" t="s">
        <v>16</v>
      </c>
    </row>
    <row r="166" spans="1:16" x14ac:dyDescent="0.3">
      <c r="A166" s="2">
        <v>5390000</v>
      </c>
      <c r="B166" s="7">
        <f>STANDARDIZE(Table1[[#This Row],[Price]],$S$2,$T$2)</f>
        <v>0.31109770929111702</v>
      </c>
      <c r="C166" s="3">
        <v>6710</v>
      </c>
      <c r="D166" s="7">
        <f>STANDARDIZE(Table1[[#This Row],[Area (sq.ft.)]],$S$3,$T$3)</f>
        <v>0.71925804237566171</v>
      </c>
      <c r="E166" s="2">
        <f>Table1[[#This Row],[Price]]/Table1[[#This Row],[Area (sq.ft.)]]</f>
        <v>803.27868852459017</v>
      </c>
      <c r="F166" s="3">
        <v>3</v>
      </c>
      <c r="G166" s="3">
        <v>2</v>
      </c>
      <c r="H166" s="3">
        <v>2</v>
      </c>
      <c r="I166" s="3">
        <v>1</v>
      </c>
      <c r="J166" s="3">
        <v>1</v>
      </c>
      <c r="K166" s="3">
        <v>1</v>
      </c>
      <c r="L166" s="3">
        <v>0</v>
      </c>
      <c r="M166" s="3">
        <v>0</v>
      </c>
      <c r="N166" s="3">
        <v>1</v>
      </c>
      <c r="O166" s="3">
        <v>1</v>
      </c>
      <c r="P166" s="3" t="s">
        <v>15</v>
      </c>
    </row>
    <row r="167" spans="1:16" x14ac:dyDescent="0.3">
      <c r="A167" s="2">
        <v>5383000</v>
      </c>
      <c r="B167" s="7">
        <f>STANDARDIZE(Table1[[#This Row],[Price]],$S$2,$T$2)</f>
        <v>0.30730310352821999</v>
      </c>
      <c r="C167" s="3">
        <v>6450</v>
      </c>
      <c r="D167" s="7">
        <f>STANDARDIZE(Table1[[#This Row],[Area (sq.ft.)]],$S$3,$T$3)</f>
        <v>0.5993400931876568</v>
      </c>
      <c r="E167" s="2">
        <f>Table1[[#This Row],[Price]]/Table1[[#This Row],[Area (sq.ft.)]]</f>
        <v>834.5736434108527</v>
      </c>
      <c r="F167" s="3">
        <v>3</v>
      </c>
      <c r="G167" s="3">
        <v>2</v>
      </c>
      <c r="H167" s="3">
        <v>1</v>
      </c>
      <c r="I167" s="3">
        <v>1</v>
      </c>
      <c r="J167" s="3">
        <v>1</v>
      </c>
      <c r="K167" s="3">
        <v>1</v>
      </c>
      <c r="L167" s="3">
        <v>1</v>
      </c>
      <c r="M167" s="3">
        <v>0</v>
      </c>
      <c r="N167" s="3">
        <v>0</v>
      </c>
      <c r="O167" s="3">
        <v>0</v>
      </c>
      <c r="P167" s="3" t="s">
        <v>17</v>
      </c>
    </row>
    <row r="168" spans="1:16" x14ac:dyDescent="0.3">
      <c r="A168" s="2">
        <v>5320000</v>
      </c>
      <c r="B168" s="7">
        <f>STANDARDIZE(Table1[[#This Row],[Price]],$S$2,$T$2)</f>
        <v>0.27315165166214667</v>
      </c>
      <c r="C168" s="3">
        <v>7800</v>
      </c>
      <c r="D168" s="7">
        <f>STANDARDIZE(Table1[[#This Row],[Area (sq.ft.)]],$S$3,$T$3)</f>
        <v>1.2219909832022975</v>
      </c>
      <c r="E168" s="2">
        <f>Table1[[#This Row],[Price]]/Table1[[#This Row],[Area (sq.ft.)]]</f>
        <v>682.0512820512821</v>
      </c>
      <c r="F168" s="3">
        <v>3</v>
      </c>
      <c r="G168" s="3">
        <v>1</v>
      </c>
      <c r="H168" s="3">
        <v>1</v>
      </c>
      <c r="I168" s="3">
        <v>1</v>
      </c>
      <c r="J168" s="3">
        <v>0</v>
      </c>
      <c r="K168" s="3">
        <v>1</v>
      </c>
      <c r="L168" s="3">
        <v>0</v>
      </c>
      <c r="M168" s="3">
        <v>1</v>
      </c>
      <c r="N168" s="3">
        <v>2</v>
      </c>
      <c r="O168" s="3">
        <v>1</v>
      </c>
      <c r="P168" s="3" t="s">
        <v>17</v>
      </c>
    </row>
    <row r="169" spans="1:16" x14ac:dyDescent="0.3">
      <c r="A169" s="2">
        <v>5285000</v>
      </c>
      <c r="B169" s="7">
        <f>STANDARDIZE(Table1[[#This Row],[Price]],$S$2,$T$2)</f>
        <v>0.25417862284766146</v>
      </c>
      <c r="C169" s="3">
        <v>4600</v>
      </c>
      <c r="D169" s="7">
        <f>STANDARDIZE(Table1[[#This Row],[Area (sq.ft.)]],$S$3,$T$3)</f>
        <v>-0.25392223757314708</v>
      </c>
      <c r="E169" s="2">
        <f>Table1[[#This Row],[Price]]/Table1[[#This Row],[Area (sq.ft.)]]</f>
        <v>1148.9130434782608</v>
      </c>
      <c r="F169" s="3">
        <v>2</v>
      </c>
      <c r="G169" s="3">
        <v>2</v>
      </c>
      <c r="H169" s="3">
        <v>1</v>
      </c>
      <c r="I169" s="3">
        <v>1</v>
      </c>
      <c r="J169" s="3">
        <v>0</v>
      </c>
      <c r="K169" s="3">
        <v>0</v>
      </c>
      <c r="L169" s="3">
        <v>0</v>
      </c>
      <c r="M169" s="3">
        <v>1</v>
      </c>
      <c r="N169" s="3">
        <v>2</v>
      </c>
      <c r="O169" s="3">
        <v>0</v>
      </c>
      <c r="P169" s="3" t="s">
        <v>16</v>
      </c>
    </row>
    <row r="170" spans="1:16" x14ac:dyDescent="0.3">
      <c r="A170" s="2">
        <v>5250000</v>
      </c>
      <c r="B170" s="7">
        <f>STANDARDIZE(Table1[[#This Row],[Price]],$S$2,$T$2)</f>
        <v>0.23520559403317629</v>
      </c>
      <c r="C170" s="3">
        <v>4260</v>
      </c>
      <c r="D170" s="7">
        <f>STANDARDIZE(Table1[[#This Row],[Area (sq.ft.)]],$S$3,$T$3)</f>
        <v>-0.41073801728053805</v>
      </c>
      <c r="E170" s="2">
        <f>Table1[[#This Row],[Price]]/Table1[[#This Row],[Area (sq.ft.)]]</f>
        <v>1232.394366197183</v>
      </c>
      <c r="F170" s="3">
        <v>4</v>
      </c>
      <c r="G170" s="3">
        <v>1</v>
      </c>
      <c r="H170" s="3">
        <v>2</v>
      </c>
      <c r="I170" s="3">
        <v>1</v>
      </c>
      <c r="J170" s="3">
        <v>0</v>
      </c>
      <c r="K170" s="3">
        <v>1</v>
      </c>
      <c r="L170" s="3">
        <v>0</v>
      </c>
      <c r="M170" s="3">
        <v>1</v>
      </c>
      <c r="N170" s="3">
        <v>0</v>
      </c>
      <c r="O170" s="3">
        <v>0</v>
      </c>
      <c r="P170" s="3" t="s">
        <v>15</v>
      </c>
    </row>
    <row r="171" spans="1:16" x14ac:dyDescent="0.3">
      <c r="A171" s="2">
        <v>5250000</v>
      </c>
      <c r="B171" s="7">
        <f>STANDARDIZE(Table1[[#This Row],[Price]],$S$2,$T$2)</f>
        <v>0.23520559403317629</v>
      </c>
      <c r="C171" s="3">
        <v>6540</v>
      </c>
      <c r="D171" s="7">
        <f>STANDARDIZE(Table1[[#This Row],[Area (sq.ft.)]],$S$3,$T$3)</f>
        <v>0.6408501525219662</v>
      </c>
      <c r="E171" s="2">
        <f>Table1[[#This Row],[Price]]/Table1[[#This Row],[Area (sq.ft.)]]</f>
        <v>802.75229357798162</v>
      </c>
      <c r="F171" s="3">
        <v>4</v>
      </c>
      <c r="G171" s="3">
        <v>2</v>
      </c>
      <c r="H171" s="3">
        <v>2</v>
      </c>
      <c r="I171" s="3">
        <v>0</v>
      </c>
      <c r="J171" s="3">
        <v>0</v>
      </c>
      <c r="K171" s="3">
        <v>0</v>
      </c>
      <c r="L171" s="3">
        <v>0</v>
      </c>
      <c r="M171" s="3">
        <v>1</v>
      </c>
      <c r="N171" s="3">
        <v>0</v>
      </c>
      <c r="O171" s="3">
        <v>0</v>
      </c>
      <c r="P171" s="3" t="s">
        <v>16</v>
      </c>
    </row>
    <row r="172" spans="1:16" x14ac:dyDescent="0.3">
      <c r="A172" s="2">
        <v>5250000</v>
      </c>
      <c r="B172" s="7">
        <f>STANDARDIZE(Table1[[#This Row],[Price]],$S$2,$T$2)</f>
        <v>0.23520559403317629</v>
      </c>
      <c r="C172" s="3">
        <v>5500</v>
      </c>
      <c r="D172" s="7">
        <f>STANDARDIZE(Table1[[#This Row],[Area (sq.ft.)]],$S$3,$T$3)</f>
        <v>0.16117835576994669</v>
      </c>
      <c r="E172" s="2">
        <f>Table1[[#This Row],[Price]]/Table1[[#This Row],[Area (sq.ft.)]]</f>
        <v>954.5454545454545</v>
      </c>
      <c r="F172" s="3">
        <v>3</v>
      </c>
      <c r="G172" s="3">
        <v>2</v>
      </c>
      <c r="H172" s="3">
        <v>1</v>
      </c>
      <c r="I172" s="3">
        <v>1</v>
      </c>
      <c r="J172" s="3">
        <v>0</v>
      </c>
      <c r="K172" s="3">
        <v>1</v>
      </c>
      <c r="L172" s="3">
        <v>0</v>
      </c>
      <c r="M172" s="3">
        <v>0</v>
      </c>
      <c r="N172" s="3">
        <v>0</v>
      </c>
      <c r="O172" s="3">
        <v>0</v>
      </c>
      <c r="P172" s="3" t="s">
        <v>16</v>
      </c>
    </row>
    <row r="173" spans="1:16" x14ac:dyDescent="0.3">
      <c r="A173" s="2">
        <v>5250000</v>
      </c>
      <c r="B173" s="7">
        <f>STANDARDIZE(Table1[[#This Row],[Price]],$S$2,$T$2)</f>
        <v>0.23520559403317629</v>
      </c>
      <c r="C173" s="3">
        <v>10269</v>
      </c>
      <c r="D173" s="7">
        <f>STANDARDIZE(Table1[[#This Row],[Area (sq.ft.)]],$S$3,$T$3)</f>
        <v>2.3607502776068512</v>
      </c>
      <c r="E173" s="2">
        <f>Table1[[#This Row],[Price]]/Table1[[#This Row],[Area (sq.ft.)]]</f>
        <v>511.24744376278119</v>
      </c>
      <c r="F173" s="3">
        <v>3</v>
      </c>
      <c r="G173" s="3">
        <v>1</v>
      </c>
      <c r="H173" s="3">
        <v>1</v>
      </c>
      <c r="I173" s="3">
        <v>1</v>
      </c>
      <c r="J173" s="3">
        <v>0</v>
      </c>
      <c r="K173" s="3">
        <v>0</v>
      </c>
      <c r="L173" s="3">
        <v>0</v>
      </c>
      <c r="M173" s="3">
        <v>0</v>
      </c>
      <c r="N173" s="3">
        <v>1</v>
      </c>
      <c r="O173" s="3">
        <v>1</v>
      </c>
      <c r="P173" s="3" t="s">
        <v>16</v>
      </c>
    </row>
    <row r="174" spans="1:16" x14ac:dyDescent="0.3">
      <c r="A174" s="2">
        <v>5250000</v>
      </c>
      <c r="B174" s="7">
        <f>STANDARDIZE(Table1[[#This Row],[Price]],$S$2,$T$2)</f>
        <v>0.23520559403317629</v>
      </c>
      <c r="C174" s="3">
        <v>8400</v>
      </c>
      <c r="D174" s="7">
        <f>STANDARDIZE(Table1[[#This Row],[Area (sq.ft.)]],$S$3,$T$3)</f>
        <v>1.4987247120976932</v>
      </c>
      <c r="E174" s="2">
        <f>Table1[[#This Row],[Price]]/Table1[[#This Row],[Area (sq.ft.)]]</f>
        <v>625</v>
      </c>
      <c r="F174" s="3">
        <v>3</v>
      </c>
      <c r="G174" s="3">
        <v>1</v>
      </c>
      <c r="H174" s="3">
        <v>2</v>
      </c>
      <c r="I174" s="3">
        <v>1</v>
      </c>
      <c r="J174" s="3">
        <v>1</v>
      </c>
      <c r="K174" s="3">
        <v>1</v>
      </c>
      <c r="L174" s="3">
        <v>0</v>
      </c>
      <c r="M174" s="3">
        <v>1</v>
      </c>
      <c r="N174" s="3">
        <v>2</v>
      </c>
      <c r="O174" s="3">
        <v>1</v>
      </c>
      <c r="P174" s="3" t="s">
        <v>17</v>
      </c>
    </row>
    <row r="175" spans="1:16" x14ac:dyDescent="0.3">
      <c r="A175" s="2">
        <v>5250000</v>
      </c>
      <c r="B175" s="7">
        <f>STANDARDIZE(Table1[[#This Row],[Price]],$S$2,$T$2)</f>
        <v>0.23520559403317629</v>
      </c>
      <c r="C175" s="3">
        <v>5300</v>
      </c>
      <c r="D175" s="7">
        <f>STANDARDIZE(Table1[[#This Row],[Area (sq.ft.)]],$S$3,$T$3)</f>
        <v>6.893377947148141E-2</v>
      </c>
      <c r="E175" s="2">
        <f>Table1[[#This Row],[Price]]/Table1[[#This Row],[Area (sq.ft.)]]</f>
        <v>990.56603773584902</v>
      </c>
      <c r="F175" s="3">
        <v>4</v>
      </c>
      <c r="G175" s="3">
        <v>2</v>
      </c>
      <c r="H175" s="3">
        <v>1</v>
      </c>
      <c r="I175" s="3">
        <v>1</v>
      </c>
      <c r="J175" s="3">
        <v>0</v>
      </c>
      <c r="K175" s="3">
        <v>0</v>
      </c>
      <c r="L175" s="3">
        <v>0</v>
      </c>
      <c r="M175" s="3">
        <v>1</v>
      </c>
      <c r="N175" s="3">
        <v>0</v>
      </c>
      <c r="O175" s="3">
        <v>1</v>
      </c>
      <c r="P175" s="3" t="s">
        <v>17</v>
      </c>
    </row>
    <row r="176" spans="1:16" x14ac:dyDescent="0.3">
      <c r="A176" s="2">
        <v>5250000</v>
      </c>
      <c r="B176" s="7">
        <f>STANDARDIZE(Table1[[#This Row],[Price]],$S$2,$T$2)</f>
        <v>0.23520559403317629</v>
      </c>
      <c r="C176" s="3">
        <v>3800</v>
      </c>
      <c r="D176" s="7">
        <f>STANDARDIZE(Table1[[#This Row],[Area (sq.ft.)]],$S$3,$T$3)</f>
        <v>-0.62290054276700824</v>
      </c>
      <c r="E176" s="2">
        <f>Table1[[#This Row],[Price]]/Table1[[#This Row],[Area (sq.ft.)]]</f>
        <v>1381.578947368421</v>
      </c>
      <c r="F176" s="3">
        <v>3</v>
      </c>
      <c r="G176" s="3">
        <v>1</v>
      </c>
      <c r="H176" s="3">
        <v>2</v>
      </c>
      <c r="I176" s="3">
        <v>1</v>
      </c>
      <c r="J176" s="3">
        <v>1</v>
      </c>
      <c r="K176" s="3">
        <v>1</v>
      </c>
      <c r="L176" s="3">
        <v>0</v>
      </c>
      <c r="M176" s="3">
        <v>0</v>
      </c>
      <c r="N176" s="3">
        <v>1</v>
      </c>
      <c r="O176" s="3">
        <v>1</v>
      </c>
      <c r="P176" s="3" t="s">
        <v>17</v>
      </c>
    </row>
    <row r="177" spans="1:16" x14ac:dyDescent="0.3">
      <c r="A177" s="2">
        <v>5250000</v>
      </c>
      <c r="B177" s="7">
        <f>STANDARDIZE(Table1[[#This Row],[Price]],$S$2,$T$2)</f>
        <v>0.23520559403317629</v>
      </c>
      <c r="C177" s="3">
        <v>9800</v>
      </c>
      <c r="D177" s="7">
        <f>STANDARDIZE(Table1[[#This Row],[Area (sq.ft.)]],$S$3,$T$3)</f>
        <v>2.1444367461869502</v>
      </c>
      <c r="E177" s="2">
        <f>Table1[[#This Row],[Price]]/Table1[[#This Row],[Area (sq.ft.)]]</f>
        <v>535.71428571428567</v>
      </c>
      <c r="F177" s="3">
        <v>4</v>
      </c>
      <c r="G177" s="3">
        <v>2</v>
      </c>
      <c r="H177" s="3">
        <v>2</v>
      </c>
      <c r="I177" s="3">
        <v>1</v>
      </c>
      <c r="J177" s="3">
        <v>1</v>
      </c>
      <c r="K177" s="3">
        <v>0</v>
      </c>
      <c r="L177" s="3">
        <v>0</v>
      </c>
      <c r="M177" s="3">
        <v>0</v>
      </c>
      <c r="N177" s="3">
        <v>2</v>
      </c>
      <c r="O177" s="3">
        <v>0</v>
      </c>
      <c r="P177" s="3" t="s">
        <v>16</v>
      </c>
    </row>
    <row r="178" spans="1:16" x14ac:dyDescent="0.3">
      <c r="A178" s="2">
        <v>5250000</v>
      </c>
      <c r="B178" s="7">
        <f>STANDARDIZE(Table1[[#This Row],[Price]],$S$2,$T$2)</f>
        <v>0.23520559403317629</v>
      </c>
      <c r="C178" s="3">
        <v>8520</v>
      </c>
      <c r="D178" s="7">
        <f>STANDARDIZE(Table1[[#This Row],[Area (sq.ft.)]],$S$3,$T$3)</f>
        <v>1.5540714578767725</v>
      </c>
      <c r="E178" s="2">
        <f>Table1[[#This Row],[Price]]/Table1[[#This Row],[Area (sq.ft.)]]</f>
        <v>616.19718309859149</v>
      </c>
      <c r="F178" s="3">
        <v>3</v>
      </c>
      <c r="G178" s="3">
        <v>1</v>
      </c>
      <c r="H178" s="3">
        <v>1</v>
      </c>
      <c r="I178" s="3">
        <v>1</v>
      </c>
      <c r="J178" s="3">
        <v>0</v>
      </c>
      <c r="K178" s="3">
        <v>0</v>
      </c>
      <c r="L178" s="3">
        <v>0</v>
      </c>
      <c r="M178" s="3">
        <v>1</v>
      </c>
      <c r="N178" s="3">
        <v>2</v>
      </c>
      <c r="O178" s="3">
        <v>0</v>
      </c>
      <c r="P178" s="3" t="s">
        <v>15</v>
      </c>
    </row>
    <row r="179" spans="1:16" x14ac:dyDescent="0.3">
      <c r="A179" s="2">
        <v>5243000</v>
      </c>
      <c r="B179" s="7">
        <f>STANDARDIZE(Table1[[#This Row],[Price]],$S$2,$T$2)</f>
        <v>0.23141098827027926</v>
      </c>
      <c r="C179" s="3">
        <v>6050</v>
      </c>
      <c r="D179" s="7">
        <f>STANDARDIZE(Table1[[#This Row],[Area (sq.ft.)]],$S$3,$T$3)</f>
        <v>0.41485094059072625</v>
      </c>
      <c r="E179" s="2">
        <f>Table1[[#This Row],[Price]]/Table1[[#This Row],[Area (sq.ft.)]]</f>
        <v>866.61157024793386</v>
      </c>
      <c r="F179" s="3">
        <v>3</v>
      </c>
      <c r="G179" s="3">
        <v>1</v>
      </c>
      <c r="H179" s="3">
        <v>1</v>
      </c>
      <c r="I179" s="3">
        <v>1</v>
      </c>
      <c r="J179" s="3">
        <v>0</v>
      </c>
      <c r="K179" s="3">
        <v>1</v>
      </c>
      <c r="L179" s="3">
        <v>0</v>
      </c>
      <c r="M179" s="3">
        <v>0</v>
      </c>
      <c r="N179" s="3">
        <v>0</v>
      </c>
      <c r="O179" s="3">
        <v>1</v>
      </c>
      <c r="P179" s="3" t="s">
        <v>16</v>
      </c>
    </row>
    <row r="180" spans="1:16" x14ac:dyDescent="0.3">
      <c r="A180" s="2">
        <v>5229000</v>
      </c>
      <c r="B180" s="7">
        <f>STANDARDIZE(Table1[[#This Row],[Price]],$S$2,$T$2)</f>
        <v>0.22382177674448517</v>
      </c>
      <c r="C180" s="3">
        <v>7085</v>
      </c>
      <c r="D180" s="7">
        <f>STANDARDIZE(Table1[[#This Row],[Area (sq.ft.)]],$S$3,$T$3)</f>
        <v>0.89221662293528403</v>
      </c>
      <c r="E180" s="2">
        <f>Table1[[#This Row],[Price]]/Table1[[#This Row],[Area (sq.ft.)]]</f>
        <v>738.03810868031053</v>
      </c>
      <c r="F180" s="3">
        <v>3</v>
      </c>
      <c r="G180" s="3">
        <v>1</v>
      </c>
      <c r="H180" s="3">
        <v>1</v>
      </c>
      <c r="I180" s="3">
        <v>1</v>
      </c>
      <c r="J180" s="3">
        <v>1</v>
      </c>
      <c r="K180" s="3">
        <v>1</v>
      </c>
      <c r="L180" s="3">
        <v>0</v>
      </c>
      <c r="M180" s="3">
        <v>0</v>
      </c>
      <c r="N180" s="3">
        <v>2</v>
      </c>
      <c r="O180" s="3">
        <v>1</v>
      </c>
      <c r="P180" s="3" t="s">
        <v>16</v>
      </c>
    </row>
    <row r="181" spans="1:16" x14ac:dyDescent="0.3">
      <c r="A181" s="2">
        <v>5215000</v>
      </c>
      <c r="B181" s="7">
        <f>STANDARDIZE(Table1[[#This Row],[Price]],$S$2,$T$2)</f>
        <v>0.21623256521869111</v>
      </c>
      <c r="C181" s="3">
        <v>3180</v>
      </c>
      <c r="D181" s="7">
        <f>STANDARDIZE(Table1[[#This Row],[Area (sq.ft.)]],$S$3,$T$3)</f>
        <v>-0.90885872929225053</v>
      </c>
      <c r="E181" s="2">
        <f>Table1[[#This Row],[Price]]/Table1[[#This Row],[Area (sq.ft.)]]</f>
        <v>1639.9371069182389</v>
      </c>
      <c r="F181" s="3">
        <v>3</v>
      </c>
      <c r="G181" s="3">
        <v>2</v>
      </c>
      <c r="H181" s="3">
        <v>2</v>
      </c>
      <c r="I181" s="3">
        <v>1</v>
      </c>
      <c r="J181" s="3">
        <v>0</v>
      </c>
      <c r="K181" s="3">
        <v>0</v>
      </c>
      <c r="L181" s="3">
        <v>0</v>
      </c>
      <c r="M181" s="3">
        <v>0</v>
      </c>
      <c r="N181" s="3">
        <v>2</v>
      </c>
      <c r="O181" s="3">
        <v>0</v>
      </c>
      <c r="P181" s="3" t="s">
        <v>16</v>
      </c>
    </row>
    <row r="182" spans="1:16" x14ac:dyDescent="0.3">
      <c r="A182" s="2">
        <v>5215000</v>
      </c>
      <c r="B182" s="7">
        <f>STANDARDIZE(Table1[[#This Row],[Price]],$S$2,$T$2)</f>
        <v>0.21623256521869111</v>
      </c>
      <c r="C182" s="3">
        <v>4500</v>
      </c>
      <c r="D182" s="7">
        <f>STANDARDIZE(Table1[[#This Row],[Area (sq.ft.)]],$S$3,$T$3)</f>
        <v>-0.30004452572237972</v>
      </c>
      <c r="E182" s="2">
        <f>Table1[[#This Row],[Price]]/Table1[[#This Row],[Area (sq.ft.)]]</f>
        <v>1158.8888888888889</v>
      </c>
      <c r="F182" s="3">
        <v>4</v>
      </c>
      <c r="G182" s="3">
        <v>2</v>
      </c>
      <c r="H182" s="3">
        <v>1</v>
      </c>
      <c r="I182" s="3">
        <v>0</v>
      </c>
      <c r="J182" s="3">
        <v>0</v>
      </c>
      <c r="K182" s="3">
        <v>1</v>
      </c>
      <c r="L182" s="3">
        <v>0</v>
      </c>
      <c r="M182" s="3">
        <v>1</v>
      </c>
      <c r="N182" s="3">
        <v>2</v>
      </c>
      <c r="O182" s="3">
        <v>0</v>
      </c>
      <c r="P182" s="3" t="s">
        <v>16</v>
      </c>
    </row>
    <row r="183" spans="1:16" x14ac:dyDescent="0.3">
      <c r="A183" s="2">
        <v>5215000</v>
      </c>
      <c r="B183" s="7">
        <f>STANDARDIZE(Table1[[#This Row],[Price]],$S$2,$T$2)</f>
        <v>0.21623256521869111</v>
      </c>
      <c r="C183" s="3">
        <v>7200</v>
      </c>
      <c r="D183" s="7">
        <f>STANDARDIZE(Table1[[#This Row],[Area (sq.ft.)]],$S$3,$T$3)</f>
        <v>0.94525725430690155</v>
      </c>
      <c r="E183" s="2">
        <f>Table1[[#This Row],[Price]]/Table1[[#This Row],[Area (sq.ft.)]]</f>
        <v>724.30555555555554</v>
      </c>
      <c r="F183" s="3">
        <v>3</v>
      </c>
      <c r="G183" s="3">
        <v>1</v>
      </c>
      <c r="H183" s="3">
        <v>2</v>
      </c>
      <c r="I183" s="3">
        <v>1</v>
      </c>
      <c r="J183" s="3">
        <v>1</v>
      </c>
      <c r="K183" s="3">
        <v>1</v>
      </c>
      <c r="L183" s="3">
        <v>0</v>
      </c>
      <c r="M183" s="3">
        <v>0</v>
      </c>
      <c r="N183" s="3">
        <v>1</v>
      </c>
      <c r="O183" s="3">
        <v>1</v>
      </c>
      <c r="P183" s="3" t="s">
        <v>15</v>
      </c>
    </row>
    <row r="184" spans="1:16" x14ac:dyDescent="0.3">
      <c r="A184" s="2">
        <v>5145000</v>
      </c>
      <c r="B184" s="7">
        <f>STANDARDIZE(Table1[[#This Row],[Price]],$S$2,$T$2)</f>
        <v>0.17828650758972073</v>
      </c>
      <c r="C184" s="3">
        <v>3410</v>
      </c>
      <c r="D184" s="7">
        <f>STANDARDIZE(Table1[[#This Row],[Area (sq.ft.)]],$S$3,$T$3)</f>
        <v>-0.80277746654901549</v>
      </c>
      <c r="E184" s="2">
        <f>Table1[[#This Row],[Price]]/Table1[[#This Row],[Area (sq.ft.)]]</f>
        <v>1508.7976539589442</v>
      </c>
      <c r="F184" s="3">
        <v>3</v>
      </c>
      <c r="G184" s="3">
        <v>1</v>
      </c>
      <c r="H184" s="3">
        <v>2</v>
      </c>
      <c r="I184" s="3">
        <v>0</v>
      </c>
      <c r="J184" s="3">
        <v>0</v>
      </c>
      <c r="K184" s="3">
        <v>0</v>
      </c>
      <c r="L184" s="3">
        <v>0</v>
      </c>
      <c r="M184" s="3">
        <v>1</v>
      </c>
      <c r="N184" s="3">
        <v>0</v>
      </c>
      <c r="O184" s="3">
        <v>0</v>
      </c>
      <c r="P184" s="3" t="s">
        <v>16</v>
      </c>
    </row>
    <row r="185" spans="1:16" x14ac:dyDescent="0.3">
      <c r="A185" s="2">
        <v>5145000</v>
      </c>
      <c r="B185" s="7">
        <f>STANDARDIZE(Table1[[#This Row],[Price]],$S$2,$T$2)</f>
        <v>0.17828650758972073</v>
      </c>
      <c r="C185" s="3">
        <v>7980</v>
      </c>
      <c r="D185" s="7">
        <f>STANDARDIZE(Table1[[#This Row],[Area (sq.ft.)]],$S$3,$T$3)</f>
        <v>1.3050111018709163</v>
      </c>
      <c r="E185" s="2">
        <f>Table1[[#This Row],[Price]]/Table1[[#This Row],[Area (sq.ft.)]]</f>
        <v>644.73684210526312</v>
      </c>
      <c r="F185" s="3">
        <v>3</v>
      </c>
      <c r="G185" s="3">
        <v>1</v>
      </c>
      <c r="H185" s="3">
        <v>1</v>
      </c>
      <c r="I185" s="3">
        <v>1</v>
      </c>
      <c r="J185" s="3">
        <v>0</v>
      </c>
      <c r="K185" s="3">
        <v>0</v>
      </c>
      <c r="L185" s="3">
        <v>0</v>
      </c>
      <c r="M185" s="3">
        <v>0</v>
      </c>
      <c r="N185" s="3">
        <v>1</v>
      </c>
      <c r="O185" s="3">
        <v>1</v>
      </c>
      <c r="P185" s="3" t="s">
        <v>16</v>
      </c>
    </row>
    <row r="186" spans="1:16" x14ac:dyDescent="0.3">
      <c r="A186" s="2">
        <v>5110000</v>
      </c>
      <c r="B186" s="7">
        <f>STANDARDIZE(Table1[[#This Row],[Price]],$S$2,$T$2)</f>
        <v>0.15931347877523555</v>
      </c>
      <c r="C186" s="3">
        <v>3000</v>
      </c>
      <c r="D186" s="7">
        <f>STANDARDIZE(Table1[[#This Row],[Area (sq.ft.)]],$S$3,$T$3)</f>
        <v>-0.99187884796086934</v>
      </c>
      <c r="E186" s="2">
        <f>Table1[[#This Row],[Price]]/Table1[[#This Row],[Area (sq.ft.)]]</f>
        <v>1703.3333333333333</v>
      </c>
      <c r="F186" s="3">
        <v>3</v>
      </c>
      <c r="G186" s="3">
        <v>2</v>
      </c>
      <c r="H186" s="3">
        <v>2</v>
      </c>
      <c r="I186" s="3">
        <v>1</v>
      </c>
      <c r="J186" s="3">
        <v>1</v>
      </c>
      <c r="K186" s="3">
        <v>1</v>
      </c>
      <c r="L186" s="3">
        <v>0</v>
      </c>
      <c r="M186" s="3">
        <v>0</v>
      </c>
      <c r="N186" s="3">
        <v>0</v>
      </c>
      <c r="O186" s="3">
        <v>0</v>
      </c>
      <c r="P186" s="3" t="s">
        <v>15</v>
      </c>
    </row>
    <row r="187" spans="1:16" x14ac:dyDescent="0.3">
      <c r="A187" s="2">
        <v>5110000</v>
      </c>
      <c r="B187" s="7">
        <f>STANDARDIZE(Table1[[#This Row],[Price]],$S$2,$T$2)</f>
        <v>0.15931347877523555</v>
      </c>
      <c r="C187" s="3">
        <v>3000</v>
      </c>
      <c r="D187" s="7">
        <f>STANDARDIZE(Table1[[#This Row],[Area (sq.ft.)]],$S$3,$T$3)</f>
        <v>-0.99187884796086934</v>
      </c>
      <c r="E187" s="2">
        <f>Table1[[#This Row],[Price]]/Table1[[#This Row],[Area (sq.ft.)]]</f>
        <v>1703.3333333333333</v>
      </c>
      <c r="F187" s="3">
        <v>3</v>
      </c>
      <c r="G187" s="3">
        <v>1</v>
      </c>
      <c r="H187" s="3">
        <v>2</v>
      </c>
      <c r="I187" s="3">
        <v>1</v>
      </c>
      <c r="J187" s="3">
        <v>0</v>
      </c>
      <c r="K187" s="3">
        <v>1</v>
      </c>
      <c r="L187" s="3">
        <v>0</v>
      </c>
      <c r="M187" s="3">
        <v>0</v>
      </c>
      <c r="N187" s="3">
        <v>0</v>
      </c>
      <c r="O187" s="3">
        <v>0</v>
      </c>
      <c r="P187" s="3" t="s">
        <v>17</v>
      </c>
    </row>
    <row r="188" spans="1:16" x14ac:dyDescent="0.3">
      <c r="A188" s="2">
        <v>5110000</v>
      </c>
      <c r="B188" s="7">
        <f>STANDARDIZE(Table1[[#This Row],[Price]],$S$2,$T$2)</f>
        <v>0.15931347877523555</v>
      </c>
      <c r="C188" s="3">
        <v>11410</v>
      </c>
      <c r="D188" s="7">
        <f>STANDARDIZE(Table1[[#This Row],[Area (sq.ft.)]],$S$3,$T$3)</f>
        <v>2.8870055853895957</v>
      </c>
      <c r="E188" s="2">
        <f>Table1[[#This Row],[Price]]/Table1[[#This Row],[Area (sq.ft.)]]</f>
        <v>447.85276073619633</v>
      </c>
      <c r="F188" s="3">
        <v>2</v>
      </c>
      <c r="G188" s="3">
        <v>1</v>
      </c>
      <c r="H188" s="3">
        <v>2</v>
      </c>
      <c r="I188" s="3">
        <v>1</v>
      </c>
      <c r="J188" s="3">
        <v>0</v>
      </c>
      <c r="K188" s="3">
        <v>0</v>
      </c>
      <c r="L188" s="3">
        <v>0</v>
      </c>
      <c r="M188" s="3">
        <v>0</v>
      </c>
      <c r="N188" s="3">
        <v>0</v>
      </c>
      <c r="O188" s="3">
        <v>1</v>
      </c>
      <c r="P188" s="3" t="s">
        <v>15</v>
      </c>
    </row>
    <row r="189" spans="1:16" x14ac:dyDescent="0.3">
      <c r="A189" s="2">
        <v>5110000</v>
      </c>
      <c r="B189" s="7">
        <f>STANDARDIZE(Table1[[#This Row],[Price]],$S$2,$T$2)</f>
        <v>0.15931347877523555</v>
      </c>
      <c r="C189" s="3">
        <v>6100</v>
      </c>
      <c r="D189" s="7">
        <f>STANDARDIZE(Table1[[#This Row],[Area (sq.ft.)]],$S$3,$T$3)</f>
        <v>0.43791208466534254</v>
      </c>
      <c r="E189" s="2">
        <f>Table1[[#This Row],[Price]]/Table1[[#This Row],[Area (sq.ft.)]]</f>
        <v>837.70491803278685</v>
      </c>
      <c r="F189" s="3">
        <v>3</v>
      </c>
      <c r="G189" s="3">
        <v>1</v>
      </c>
      <c r="H189" s="3">
        <v>1</v>
      </c>
      <c r="I189" s="3">
        <v>1</v>
      </c>
      <c r="J189" s="3">
        <v>0</v>
      </c>
      <c r="K189" s="3">
        <v>1</v>
      </c>
      <c r="L189" s="3">
        <v>0</v>
      </c>
      <c r="M189" s="3">
        <v>1</v>
      </c>
      <c r="N189" s="3">
        <v>0</v>
      </c>
      <c r="O189" s="3">
        <v>1</v>
      </c>
      <c r="P189" s="3" t="s">
        <v>16</v>
      </c>
    </row>
    <row r="190" spans="1:16" x14ac:dyDescent="0.3">
      <c r="A190" s="2">
        <v>5075000</v>
      </c>
      <c r="B190" s="7">
        <f>STANDARDIZE(Table1[[#This Row],[Price]],$S$2,$T$2)</f>
        <v>0.14034044996075037</v>
      </c>
      <c r="C190" s="3">
        <v>5720</v>
      </c>
      <c r="D190" s="7">
        <f>STANDARDIZE(Table1[[#This Row],[Area (sq.ft.)]],$S$3,$T$3)</f>
        <v>0.26264738969825852</v>
      </c>
      <c r="E190" s="2">
        <f>Table1[[#This Row],[Price]]/Table1[[#This Row],[Area (sq.ft.)]]</f>
        <v>887.23776223776224</v>
      </c>
      <c r="F190" s="3">
        <v>2</v>
      </c>
      <c r="G190" s="3">
        <v>1</v>
      </c>
      <c r="H190" s="3">
        <v>2</v>
      </c>
      <c r="I190" s="3">
        <v>1</v>
      </c>
      <c r="J190" s="3">
        <v>0</v>
      </c>
      <c r="K190" s="3">
        <v>0</v>
      </c>
      <c r="L190" s="3">
        <v>0</v>
      </c>
      <c r="M190" s="3">
        <v>1</v>
      </c>
      <c r="N190" s="3">
        <v>0</v>
      </c>
      <c r="O190" s="3">
        <v>1</v>
      </c>
      <c r="P190" s="3" t="s">
        <v>17</v>
      </c>
    </row>
    <row r="191" spans="1:16" x14ac:dyDescent="0.3">
      <c r="A191" s="2">
        <v>5040000</v>
      </c>
      <c r="B191" s="7">
        <f>STANDARDIZE(Table1[[#This Row],[Price]],$S$2,$T$2)</f>
        <v>0.12136742114626518</v>
      </c>
      <c r="C191" s="3">
        <v>3540</v>
      </c>
      <c r="D191" s="7">
        <f>STANDARDIZE(Table1[[#This Row],[Area (sq.ft.)]],$S$3,$T$3)</f>
        <v>-0.74281849195501304</v>
      </c>
      <c r="E191" s="2">
        <f>Table1[[#This Row],[Price]]/Table1[[#This Row],[Area (sq.ft.)]]</f>
        <v>1423.7288135593221</v>
      </c>
      <c r="F191" s="3">
        <v>2</v>
      </c>
      <c r="G191" s="3">
        <v>1</v>
      </c>
      <c r="H191" s="3">
        <v>1</v>
      </c>
      <c r="I191" s="3">
        <v>0</v>
      </c>
      <c r="J191" s="3">
        <v>1</v>
      </c>
      <c r="K191" s="3">
        <v>1</v>
      </c>
      <c r="L191" s="3">
        <v>0</v>
      </c>
      <c r="M191" s="3">
        <v>0</v>
      </c>
      <c r="N191" s="3">
        <v>0</v>
      </c>
      <c r="O191" s="3">
        <v>0</v>
      </c>
      <c r="P191" s="3" t="s">
        <v>16</v>
      </c>
    </row>
    <row r="192" spans="1:16" x14ac:dyDescent="0.3">
      <c r="A192" s="2">
        <v>5040000</v>
      </c>
      <c r="B192" s="7">
        <f>STANDARDIZE(Table1[[#This Row],[Price]],$S$2,$T$2)</f>
        <v>0.12136742114626518</v>
      </c>
      <c r="C192" s="3">
        <v>7600</v>
      </c>
      <c r="D192" s="7">
        <f>STANDARDIZE(Table1[[#This Row],[Area (sq.ft.)]],$S$3,$T$3)</f>
        <v>1.1297464069038321</v>
      </c>
      <c r="E192" s="2">
        <f>Table1[[#This Row],[Price]]/Table1[[#This Row],[Area (sq.ft.)]]</f>
        <v>663.15789473684208</v>
      </c>
      <c r="F192" s="3">
        <v>4</v>
      </c>
      <c r="G192" s="3">
        <v>1</v>
      </c>
      <c r="H192" s="3">
        <v>2</v>
      </c>
      <c r="I192" s="3">
        <v>1</v>
      </c>
      <c r="J192" s="3">
        <v>0</v>
      </c>
      <c r="K192" s="3">
        <v>0</v>
      </c>
      <c r="L192" s="3">
        <v>0</v>
      </c>
      <c r="M192" s="3">
        <v>1</v>
      </c>
      <c r="N192" s="3">
        <v>2</v>
      </c>
      <c r="O192" s="3">
        <v>0</v>
      </c>
      <c r="P192" s="3" t="s">
        <v>15</v>
      </c>
    </row>
    <row r="193" spans="1:16" x14ac:dyDescent="0.3">
      <c r="A193" s="2">
        <v>5040000</v>
      </c>
      <c r="B193" s="7">
        <f>STANDARDIZE(Table1[[#This Row],[Price]],$S$2,$T$2)</f>
        <v>0.12136742114626518</v>
      </c>
      <c r="C193" s="3">
        <v>10700</v>
      </c>
      <c r="D193" s="7">
        <f>STANDARDIZE(Table1[[#This Row],[Area (sq.ft.)]],$S$3,$T$3)</f>
        <v>2.5595373395300443</v>
      </c>
      <c r="E193" s="2">
        <f>Table1[[#This Row],[Price]]/Table1[[#This Row],[Area (sq.ft.)]]</f>
        <v>471.02803738317755</v>
      </c>
      <c r="F193" s="3">
        <v>3</v>
      </c>
      <c r="G193" s="3">
        <v>1</v>
      </c>
      <c r="H193" s="3">
        <v>2</v>
      </c>
      <c r="I193" s="3">
        <v>1</v>
      </c>
      <c r="J193" s="3">
        <v>1</v>
      </c>
      <c r="K193" s="3">
        <v>1</v>
      </c>
      <c r="L193" s="3">
        <v>0</v>
      </c>
      <c r="M193" s="3">
        <v>0</v>
      </c>
      <c r="N193" s="3">
        <v>0</v>
      </c>
      <c r="O193" s="3">
        <v>0</v>
      </c>
      <c r="P193" s="3" t="s">
        <v>16</v>
      </c>
    </row>
    <row r="194" spans="1:16" x14ac:dyDescent="0.3">
      <c r="A194" s="2">
        <v>5040000</v>
      </c>
      <c r="B194" s="7">
        <f>STANDARDIZE(Table1[[#This Row],[Price]],$S$2,$T$2)</f>
        <v>0.12136742114626518</v>
      </c>
      <c r="C194" s="3">
        <v>6600</v>
      </c>
      <c r="D194" s="7">
        <f>STANDARDIZE(Table1[[#This Row],[Area (sq.ft.)]],$S$3,$T$3)</f>
        <v>0.66852352541150573</v>
      </c>
      <c r="E194" s="2">
        <f>Table1[[#This Row],[Price]]/Table1[[#This Row],[Area (sq.ft.)]]</f>
        <v>763.63636363636363</v>
      </c>
      <c r="F194" s="3">
        <v>3</v>
      </c>
      <c r="G194" s="3">
        <v>1</v>
      </c>
      <c r="H194" s="3">
        <v>1</v>
      </c>
      <c r="I194" s="3">
        <v>1</v>
      </c>
      <c r="J194" s="3">
        <v>1</v>
      </c>
      <c r="K194" s="3">
        <v>1</v>
      </c>
      <c r="L194" s="3">
        <v>0</v>
      </c>
      <c r="M194" s="3">
        <v>0</v>
      </c>
      <c r="N194" s="3">
        <v>0</v>
      </c>
      <c r="O194" s="3">
        <v>1</v>
      </c>
      <c r="P194" s="3" t="s">
        <v>15</v>
      </c>
    </row>
    <row r="195" spans="1:16" x14ac:dyDescent="0.3">
      <c r="A195" s="2">
        <v>5033000</v>
      </c>
      <c r="B195" s="7">
        <f>STANDARDIZE(Table1[[#This Row],[Price]],$S$2,$T$2)</f>
        <v>0.11757281538336815</v>
      </c>
      <c r="C195" s="3">
        <v>4800</v>
      </c>
      <c r="D195" s="7">
        <f>STANDARDIZE(Table1[[#This Row],[Area (sq.ft.)]],$S$3,$T$3)</f>
        <v>-0.16167766127468181</v>
      </c>
      <c r="E195" s="2">
        <f>Table1[[#This Row],[Price]]/Table1[[#This Row],[Area (sq.ft.)]]</f>
        <v>1048.5416666666667</v>
      </c>
      <c r="F195" s="3">
        <v>2</v>
      </c>
      <c r="G195" s="3">
        <v>1</v>
      </c>
      <c r="H195" s="3">
        <v>1</v>
      </c>
      <c r="I195" s="3">
        <v>1</v>
      </c>
      <c r="J195" s="3">
        <v>1</v>
      </c>
      <c r="K195" s="3">
        <v>1</v>
      </c>
      <c r="L195" s="3">
        <v>0</v>
      </c>
      <c r="M195" s="3">
        <v>0</v>
      </c>
      <c r="N195" s="3">
        <v>0</v>
      </c>
      <c r="O195" s="3">
        <v>0</v>
      </c>
      <c r="P195" s="3" t="s">
        <v>16</v>
      </c>
    </row>
    <row r="196" spans="1:16" x14ac:dyDescent="0.3">
      <c r="A196" s="2">
        <v>5005000</v>
      </c>
      <c r="B196" s="7">
        <f>STANDARDIZE(Table1[[#This Row],[Price]],$S$2,$T$2)</f>
        <v>0.10239439233178001</v>
      </c>
      <c r="C196" s="3">
        <v>8150</v>
      </c>
      <c r="D196" s="7">
        <f>STANDARDIZE(Table1[[#This Row],[Area (sq.ft.)]],$S$3,$T$3)</f>
        <v>1.3834189917246118</v>
      </c>
      <c r="E196" s="2">
        <f>Table1[[#This Row],[Price]]/Table1[[#This Row],[Area (sq.ft.)]]</f>
        <v>614.11042944785277</v>
      </c>
      <c r="F196" s="3">
        <v>3</v>
      </c>
      <c r="G196" s="3">
        <v>2</v>
      </c>
      <c r="H196" s="3">
        <v>1</v>
      </c>
      <c r="I196" s="3">
        <v>1</v>
      </c>
      <c r="J196" s="3">
        <v>1</v>
      </c>
      <c r="K196" s="3">
        <v>1</v>
      </c>
      <c r="L196" s="3">
        <v>0</v>
      </c>
      <c r="M196" s="3">
        <v>0</v>
      </c>
      <c r="N196" s="3">
        <v>0</v>
      </c>
      <c r="O196" s="3">
        <v>0</v>
      </c>
      <c r="P196" s="3" t="s">
        <v>16</v>
      </c>
    </row>
    <row r="197" spans="1:16" x14ac:dyDescent="0.3">
      <c r="A197" s="2">
        <v>4970000</v>
      </c>
      <c r="B197" s="7">
        <f>STANDARDIZE(Table1[[#This Row],[Price]],$S$2,$T$2)</f>
        <v>8.3421363517294816E-2</v>
      </c>
      <c r="C197" s="3">
        <v>4410</v>
      </c>
      <c r="D197" s="7">
        <f>STANDARDIZE(Table1[[#This Row],[Area (sq.ft.)]],$S$3,$T$3)</f>
        <v>-0.34155458505668912</v>
      </c>
      <c r="E197" s="2">
        <f>Table1[[#This Row],[Price]]/Table1[[#This Row],[Area (sq.ft.)]]</f>
        <v>1126.984126984127</v>
      </c>
      <c r="F197" s="3">
        <v>4</v>
      </c>
      <c r="G197" s="3">
        <v>3</v>
      </c>
      <c r="H197" s="3">
        <v>2</v>
      </c>
      <c r="I197" s="3">
        <v>1</v>
      </c>
      <c r="J197" s="3">
        <v>0</v>
      </c>
      <c r="K197" s="3">
        <v>1</v>
      </c>
      <c r="L197" s="3">
        <v>0</v>
      </c>
      <c r="M197" s="3">
        <v>0</v>
      </c>
      <c r="N197" s="3">
        <v>2</v>
      </c>
      <c r="O197" s="3">
        <v>0</v>
      </c>
      <c r="P197" s="3" t="s">
        <v>16</v>
      </c>
    </row>
    <row r="198" spans="1:16" x14ac:dyDescent="0.3">
      <c r="A198" s="2">
        <v>4970000</v>
      </c>
      <c r="B198" s="7">
        <f>STANDARDIZE(Table1[[#This Row],[Price]],$S$2,$T$2)</f>
        <v>8.3421363517294816E-2</v>
      </c>
      <c r="C198" s="3">
        <v>7686</v>
      </c>
      <c r="D198" s="7">
        <f>STANDARDIZE(Table1[[#This Row],[Area (sq.ft.)]],$S$3,$T$3)</f>
        <v>1.1694115747121723</v>
      </c>
      <c r="E198" s="2">
        <f>Table1[[#This Row],[Price]]/Table1[[#This Row],[Area (sq.ft.)]]</f>
        <v>646.6302367941712</v>
      </c>
      <c r="F198" s="3">
        <v>3</v>
      </c>
      <c r="G198" s="3">
        <v>1</v>
      </c>
      <c r="H198" s="3">
        <v>1</v>
      </c>
      <c r="I198" s="3">
        <v>1</v>
      </c>
      <c r="J198" s="3">
        <v>1</v>
      </c>
      <c r="K198" s="3">
        <v>1</v>
      </c>
      <c r="L198" s="3">
        <v>1</v>
      </c>
      <c r="M198" s="3">
        <v>0</v>
      </c>
      <c r="N198" s="3">
        <v>0</v>
      </c>
      <c r="O198" s="3">
        <v>0</v>
      </c>
      <c r="P198" s="3" t="s">
        <v>16</v>
      </c>
    </row>
    <row r="199" spans="1:16" x14ac:dyDescent="0.3">
      <c r="A199" s="2">
        <v>4956000</v>
      </c>
      <c r="B199" s="7">
        <f>STANDARDIZE(Table1[[#This Row],[Price]],$S$2,$T$2)</f>
        <v>7.5832151991500743E-2</v>
      </c>
      <c r="C199" s="3">
        <v>2800</v>
      </c>
      <c r="D199" s="7">
        <f>STANDARDIZE(Table1[[#This Row],[Area (sq.ft.)]],$S$3,$T$3)</f>
        <v>-1.0841234242593347</v>
      </c>
      <c r="E199" s="2">
        <f>Table1[[#This Row],[Price]]/Table1[[#This Row],[Area (sq.ft.)]]</f>
        <v>1770</v>
      </c>
      <c r="F199" s="3">
        <v>3</v>
      </c>
      <c r="G199" s="3">
        <v>2</v>
      </c>
      <c r="H199" s="3">
        <v>2</v>
      </c>
      <c r="I199" s="3">
        <v>0</v>
      </c>
      <c r="J199" s="3">
        <v>0</v>
      </c>
      <c r="K199" s="3">
        <v>1</v>
      </c>
      <c r="L199" s="3">
        <v>0</v>
      </c>
      <c r="M199" s="3">
        <v>1</v>
      </c>
      <c r="N199" s="3">
        <v>1</v>
      </c>
      <c r="O199" s="3">
        <v>0</v>
      </c>
      <c r="P199" s="3" t="s">
        <v>16</v>
      </c>
    </row>
    <row r="200" spans="1:16" x14ac:dyDescent="0.3">
      <c r="A200" s="2">
        <v>4935000</v>
      </c>
      <c r="B200" s="7">
        <f>STANDARDIZE(Table1[[#This Row],[Price]],$S$2,$T$2)</f>
        <v>6.444833470280964E-2</v>
      </c>
      <c r="C200" s="3">
        <v>5948</v>
      </c>
      <c r="D200" s="7">
        <f>STANDARDIZE(Table1[[#This Row],[Area (sq.ft.)]],$S$3,$T$3)</f>
        <v>0.36780620667850894</v>
      </c>
      <c r="E200" s="2">
        <f>Table1[[#This Row],[Price]]/Table1[[#This Row],[Area (sq.ft.)]]</f>
        <v>829.69065232010757</v>
      </c>
      <c r="F200" s="3">
        <v>3</v>
      </c>
      <c r="G200" s="3">
        <v>1</v>
      </c>
      <c r="H200" s="3">
        <v>2</v>
      </c>
      <c r="I200" s="3">
        <v>1</v>
      </c>
      <c r="J200" s="3">
        <v>0</v>
      </c>
      <c r="K200" s="3">
        <v>0</v>
      </c>
      <c r="L200" s="3">
        <v>0</v>
      </c>
      <c r="M200" s="3">
        <v>1</v>
      </c>
      <c r="N200" s="3">
        <v>0</v>
      </c>
      <c r="O200" s="3">
        <v>0</v>
      </c>
      <c r="P200" s="3" t="s">
        <v>16</v>
      </c>
    </row>
    <row r="201" spans="1:16" x14ac:dyDescent="0.3">
      <c r="A201" s="2">
        <v>4907000</v>
      </c>
      <c r="B201" s="7">
        <f>STANDARDIZE(Table1[[#This Row],[Price]],$S$2,$T$2)</f>
        <v>4.9269911651221486E-2</v>
      </c>
      <c r="C201" s="3">
        <v>4200</v>
      </c>
      <c r="D201" s="7">
        <f>STANDARDIZE(Table1[[#This Row],[Area (sq.ft.)]],$S$3,$T$3)</f>
        <v>-0.43841139017007763</v>
      </c>
      <c r="E201" s="2">
        <f>Table1[[#This Row],[Price]]/Table1[[#This Row],[Area (sq.ft.)]]</f>
        <v>1168.3333333333333</v>
      </c>
      <c r="F201" s="3">
        <v>3</v>
      </c>
      <c r="G201" s="3">
        <v>1</v>
      </c>
      <c r="H201" s="3">
        <v>2</v>
      </c>
      <c r="I201" s="3">
        <v>1</v>
      </c>
      <c r="J201" s="3">
        <v>0</v>
      </c>
      <c r="K201" s="3">
        <v>0</v>
      </c>
      <c r="L201" s="3">
        <v>0</v>
      </c>
      <c r="M201" s="3">
        <v>0</v>
      </c>
      <c r="N201" s="3">
        <v>1</v>
      </c>
      <c r="O201" s="3">
        <v>0</v>
      </c>
      <c r="P201" s="3" t="s">
        <v>15</v>
      </c>
    </row>
    <row r="202" spans="1:16" x14ac:dyDescent="0.3">
      <c r="A202" s="2">
        <v>4900000</v>
      </c>
      <c r="B202" s="7">
        <f>STANDARDIZE(Table1[[#This Row],[Price]],$S$2,$T$2)</f>
        <v>4.5475305888324449E-2</v>
      </c>
      <c r="C202" s="3">
        <v>4520</v>
      </c>
      <c r="D202" s="7">
        <f>STANDARDIZE(Table1[[#This Row],[Area (sq.ft.)]],$S$3,$T$3)</f>
        <v>-0.29082006809253319</v>
      </c>
      <c r="E202" s="2">
        <f>Table1[[#This Row],[Price]]/Table1[[#This Row],[Area (sq.ft.)]]</f>
        <v>1084.070796460177</v>
      </c>
      <c r="F202" s="3">
        <v>3</v>
      </c>
      <c r="G202" s="3">
        <v>1</v>
      </c>
      <c r="H202" s="3">
        <v>2</v>
      </c>
      <c r="I202" s="3">
        <v>1</v>
      </c>
      <c r="J202" s="3">
        <v>0</v>
      </c>
      <c r="K202" s="3">
        <v>1</v>
      </c>
      <c r="L202" s="3">
        <v>0</v>
      </c>
      <c r="M202" s="3">
        <v>1</v>
      </c>
      <c r="N202" s="3">
        <v>0</v>
      </c>
      <c r="O202" s="3">
        <v>0</v>
      </c>
      <c r="P202" s="3" t="s">
        <v>16</v>
      </c>
    </row>
    <row r="203" spans="1:16" x14ac:dyDescent="0.3">
      <c r="A203" s="2">
        <v>4900000</v>
      </c>
      <c r="B203" s="7">
        <f>STANDARDIZE(Table1[[#This Row],[Price]],$S$2,$T$2)</f>
        <v>4.5475305888324449E-2</v>
      </c>
      <c r="C203" s="3">
        <v>4095</v>
      </c>
      <c r="D203" s="7">
        <f>STANDARDIZE(Table1[[#This Row],[Area (sq.ft.)]],$S$3,$T$3)</f>
        <v>-0.48683979272677191</v>
      </c>
      <c r="E203" s="2">
        <f>Table1[[#This Row],[Price]]/Table1[[#This Row],[Area (sq.ft.)]]</f>
        <v>1196.5811965811965</v>
      </c>
      <c r="F203" s="3">
        <v>3</v>
      </c>
      <c r="G203" s="3">
        <v>1</v>
      </c>
      <c r="H203" s="3">
        <v>2</v>
      </c>
      <c r="I203" s="3">
        <v>0</v>
      </c>
      <c r="J203" s="3">
        <v>1</v>
      </c>
      <c r="K203" s="3">
        <v>1</v>
      </c>
      <c r="L203" s="3">
        <v>0</v>
      </c>
      <c r="M203" s="3">
        <v>1</v>
      </c>
      <c r="N203" s="3">
        <v>0</v>
      </c>
      <c r="O203" s="3">
        <v>0</v>
      </c>
      <c r="P203" s="3" t="s">
        <v>16</v>
      </c>
    </row>
    <row r="204" spans="1:16" x14ac:dyDescent="0.3">
      <c r="A204" s="2">
        <v>4900000</v>
      </c>
      <c r="B204" s="7">
        <f>STANDARDIZE(Table1[[#This Row],[Price]],$S$2,$T$2)</f>
        <v>4.5475305888324449E-2</v>
      </c>
      <c r="C204" s="3">
        <v>4120</v>
      </c>
      <c r="D204" s="7">
        <f>STANDARDIZE(Table1[[#This Row],[Area (sq.ft.)]],$S$3,$T$3)</f>
        <v>-0.47530922068946374</v>
      </c>
      <c r="E204" s="2">
        <f>Table1[[#This Row],[Price]]/Table1[[#This Row],[Area (sq.ft.)]]</f>
        <v>1189.3203883495146</v>
      </c>
      <c r="F204" s="3">
        <v>2</v>
      </c>
      <c r="G204" s="3">
        <v>1</v>
      </c>
      <c r="H204" s="3">
        <v>1</v>
      </c>
      <c r="I204" s="3">
        <v>1</v>
      </c>
      <c r="J204" s="3">
        <v>0</v>
      </c>
      <c r="K204" s="3">
        <v>1</v>
      </c>
      <c r="L204" s="3">
        <v>0</v>
      </c>
      <c r="M204" s="3">
        <v>0</v>
      </c>
      <c r="N204" s="3">
        <v>1</v>
      </c>
      <c r="O204" s="3">
        <v>0</v>
      </c>
      <c r="P204" s="3" t="s">
        <v>16</v>
      </c>
    </row>
    <row r="205" spans="1:16" x14ac:dyDescent="0.3">
      <c r="A205" s="2">
        <v>4900000</v>
      </c>
      <c r="B205" s="7">
        <f>STANDARDIZE(Table1[[#This Row],[Price]],$S$2,$T$2)</f>
        <v>4.5475305888324449E-2</v>
      </c>
      <c r="C205" s="3">
        <v>5400</v>
      </c>
      <c r="D205" s="7">
        <f>STANDARDIZE(Table1[[#This Row],[Area (sq.ft.)]],$S$3,$T$3)</f>
        <v>0.11505606762071406</v>
      </c>
      <c r="E205" s="2">
        <f>Table1[[#This Row],[Price]]/Table1[[#This Row],[Area (sq.ft.)]]</f>
        <v>907.40740740740739</v>
      </c>
      <c r="F205" s="3">
        <v>4</v>
      </c>
      <c r="G205" s="3">
        <v>1</v>
      </c>
      <c r="H205" s="3">
        <v>2</v>
      </c>
      <c r="I205" s="3">
        <v>1</v>
      </c>
      <c r="J205" s="3">
        <v>0</v>
      </c>
      <c r="K205" s="3">
        <v>0</v>
      </c>
      <c r="L205" s="3">
        <v>0</v>
      </c>
      <c r="M205" s="3">
        <v>0</v>
      </c>
      <c r="N205" s="3">
        <v>0</v>
      </c>
      <c r="O205" s="3">
        <v>0</v>
      </c>
      <c r="P205" s="3" t="s">
        <v>16</v>
      </c>
    </row>
    <row r="206" spans="1:16" x14ac:dyDescent="0.3">
      <c r="A206" s="2">
        <v>4900000</v>
      </c>
      <c r="B206" s="7">
        <f>STANDARDIZE(Table1[[#This Row],[Price]],$S$2,$T$2)</f>
        <v>4.5475305888324449E-2</v>
      </c>
      <c r="C206" s="3">
        <v>4770</v>
      </c>
      <c r="D206" s="7">
        <f>STANDARDIZE(Table1[[#This Row],[Area (sq.ft.)]],$S$3,$T$3)</f>
        <v>-0.1755143477194516</v>
      </c>
      <c r="E206" s="2">
        <f>Table1[[#This Row],[Price]]/Table1[[#This Row],[Area (sq.ft.)]]</f>
        <v>1027.2536687631027</v>
      </c>
      <c r="F206" s="3">
        <v>3</v>
      </c>
      <c r="G206" s="3">
        <v>1</v>
      </c>
      <c r="H206" s="3">
        <v>1</v>
      </c>
      <c r="I206" s="3">
        <v>1</v>
      </c>
      <c r="J206" s="3">
        <v>1</v>
      </c>
      <c r="K206" s="3">
        <v>1</v>
      </c>
      <c r="L206" s="3">
        <v>0</v>
      </c>
      <c r="M206" s="3">
        <v>0</v>
      </c>
      <c r="N206" s="3">
        <v>0</v>
      </c>
      <c r="O206" s="3">
        <v>0</v>
      </c>
      <c r="P206" s="3" t="s">
        <v>16</v>
      </c>
    </row>
    <row r="207" spans="1:16" x14ac:dyDescent="0.3">
      <c r="A207" s="2">
        <v>4900000</v>
      </c>
      <c r="B207" s="7">
        <f>STANDARDIZE(Table1[[#This Row],[Price]],$S$2,$T$2)</f>
        <v>4.5475305888324449E-2</v>
      </c>
      <c r="C207" s="3">
        <v>6300</v>
      </c>
      <c r="D207" s="7">
        <f>STANDARDIZE(Table1[[#This Row],[Area (sq.ft.)]],$S$3,$T$3)</f>
        <v>0.53015666096380787</v>
      </c>
      <c r="E207" s="2">
        <f>Table1[[#This Row],[Price]]/Table1[[#This Row],[Area (sq.ft.)]]</f>
        <v>777.77777777777783</v>
      </c>
      <c r="F207" s="3">
        <v>3</v>
      </c>
      <c r="G207" s="3">
        <v>1</v>
      </c>
      <c r="H207" s="3">
        <v>1</v>
      </c>
      <c r="I207" s="3">
        <v>1</v>
      </c>
      <c r="J207" s="3">
        <v>0</v>
      </c>
      <c r="K207" s="3">
        <v>0</v>
      </c>
      <c r="L207" s="3">
        <v>0</v>
      </c>
      <c r="M207" s="3">
        <v>1</v>
      </c>
      <c r="N207" s="3">
        <v>2</v>
      </c>
      <c r="O207" s="3">
        <v>0</v>
      </c>
      <c r="P207" s="3" t="s">
        <v>16</v>
      </c>
    </row>
    <row r="208" spans="1:16" x14ac:dyDescent="0.3">
      <c r="A208" s="2">
        <v>4900000</v>
      </c>
      <c r="B208" s="7">
        <f>STANDARDIZE(Table1[[#This Row],[Price]],$S$2,$T$2)</f>
        <v>4.5475305888324449E-2</v>
      </c>
      <c r="C208" s="3">
        <v>5800</v>
      </c>
      <c r="D208" s="7">
        <f>STANDARDIZE(Table1[[#This Row],[Area (sq.ft.)]],$S$3,$T$3)</f>
        <v>0.29954522021764463</v>
      </c>
      <c r="E208" s="2">
        <f>Table1[[#This Row],[Price]]/Table1[[#This Row],[Area (sq.ft.)]]</f>
        <v>844.82758620689651</v>
      </c>
      <c r="F208" s="3">
        <v>2</v>
      </c>
      <c r="G208" s="3">
        <v>1</v>
      </c>
      <c r="H208" s="3">
        <v>1</v>
      </c>
      <c r="I208" s="3">
        <v>1</v>
      </c>
      <c r="J208" s="3">
        <v>1</v>
      </c>
      <c r="K208" s="3">
        <v>1</v>
      </c>
      <c r="L208" s="3">
        <v>0</v>
      </c>
      <c r="M208" s="3">
        <v>1</v>
      </c>
      <c r="N208" s="3">
        <v>0</v>
      </c>
      <c r="O208" s="3">
        <v>0</v>
      </c>
      <c r="P208" s="3" t="s">
        <v>16</v>
      </c>
    </row>
    <row r="209" spans="1:16" x14ac:dyDescent="0.3">
      <c r="A209" s="2">
        <v>4900000</v>
      </c>
      <c r="B209" s="7">
        <f>STANDARDIZE(Table1[[#This Row],[Price]],$S$2,$T$2)</f>
        <v>4.5475305888324449E-2</v>
      </c>
      <c r="C209" s="3">
        <v>3000</v>
      </c>
      <c r="D209" s="7">
        <f>STANDARDIZE(Table1[[#This Row],[Area (sq.ft.)]],$S$3,$T$3)</f>
        <v>-0.99187884796086934</v>
      </c>
      <c r="E209" s="2">
        <f>Table1[[#This Row],[Price]]/Table1[[#This Row],[Area (sq.ft.)]]</f>
        <v>1633.3333333333333</v>
      </c>
      <c r="F209" s="3">
        <v>3</v>
      </c>
      <c r="G209" s="3">
        <v>1</v>
      </c>
      <c r="H209" s="3">
        <v>2</v>
      </c>
      <c r="I209" s="3">
        <v>1</v>
      </c>
      <c r="J209" s="3">
        <v>0</v>
      </c>
      <c r="K209" s="3">
        <v>1</v>
      </c>
      <c r="L209" s="3">
        <v>0</v>
      </c>
      <c r="M209" s="3">
        <v>1</v>
      </c>
      <c r="N209" s="3">
        <v>0</v>
      </c>
      <c r="O209" s="3">
        <v>0</v>
      </c>
      <c r="P209" s="3" t="s">
        <v>16</v>
      </c>
    </row>
    <row r="210" spans="1:16" x14ac:dyDescent="0.3">
      <c r="A210" s="2">
        <v>4900000</v>
      </c>
      <c r="B210" s="7">
        <f>STANDARDIZE(Table1[[#This Row],[Price]],$S$2,$T$2)</f>
        <v>4.5475305888324449E-2</v>
      </c>
      <c r="C210" s="3">
        <v>2970</v>
      </c>
      <c r="D210" s="7">
        <f>STANDARDIZE(Table1[[#This Row],[Area (sq.ft.)]],$S$3,$T$3)</f>
        <v>-1.0057155344056392</v>
      </c>
      <c r="E210" s="2">
        <f>Table1[[#This Row],[Price]]/Table1[[#This Row],[Area (sq.ft.)]]</f>
        <v>1649.8316498316499</v>
      </c>
      <c r="F210" s="3">
        <v>3</v>
      </c>
      <c r="G210" s="3">
        <v>1</v>
      </c>
      <c r="H210" s="3">
        <v>3</v>
      </c>
      <c r="I210" s="3">
        <v>1</v>
      </c>
      <c r="J210" s="3">
        <v>0</v>
      </c>
      <c r="K210" s="3">
        <v>0</v>
      </c>
      <c r="L210" s="3">
        <v>0</v>
      </c>
      <c r="M210" s="3">
        <v>0</v>
      </c>
      <c r="N210" s="3">
        <v>0</v>
      </c>
      <c r="O210" s="3">
        <v>0</v>
      </c>
      <c r="P210" s="3" t="s">
        <v>16</v>
      </c>
    </row>
    <row r="211" spans="1:16" x14ac:dyDescent="0.3">
      <c r="A211" s="2">
        <v>4900000</v>
      </c>
      <c r="B211" s="7">
        <f>STANDARDIZE(Table1[[#This Row],[Price]],$S$2,$T$2)</f>
        <v>4.5475305888324449E-2</v>
      </c>
      <c r="C211" s="3">
        <v>6720</v>
      </c>
      <c r="D211" s="7">
        <f>STANDARDIZE(Table1[[#This Row],[Area (sq.ft.)]],$S$3,$T$3)</f>
        <v>0.72387027119058489</v>
      </c>
      <c r="E211" s="2">
        <f>Table1[[#This Row],[Price]]/Table1[[#This Row],[Area (sq.ft.)]]</f>
        <v>729.16666666666663</v>
      </c>
      <c r="F211" s="3">
        <v>3</v>
      </c>
      <c r="G211" s="3">
        <v>1</v>
      </c>
      <c r="H211" s="3">
        <v>1</v>
      </c>
      <c r="I211" s="3">
        <v>1</v>
      </c>
      <c r="J211" s="3">
        <v>0</v>
      </c>
      <c r="K211" s="3">
        <v>0</v>
      </c>
      <c r="L211" s="3">
        <v>0</v>
      </c>
      <c r="M211" s="3">
        <v>0</v>
      </c>
      <c r="N211" s="3">
        <v>0</v>
      </c>
      <c r="O211" s="3">
        <v>0</v>
      </c>
      <c r="P211" s="3" t="s">
        <v>17</v>
      </c>
    </row>
    <row r="212" spans="1:16" x14ac:dyDescent="0.3">
      <c r="A212" s="2">
        <v>4900000</v>
      </c>
      <c r="B212" s="7">
        <f>STANDARDIZE(Table1[[#This Row],[Price]],$S$2,$T$2)</f>
        <v>4.5475305888324449E-2</v>
      </c>
      <c r="C212" s="3">
        <v>4646</v>
      </c>
      <c r="D212" s="7">
        <f>STANDARDIZE(Table1[[#This Row],[Area (sq.ft.)]],$S$3,$T$3)</f>
        <v>-0.23270598502450007</v>
      </c>
      <c r="E212" s="2">
        <f>Table1[[#This Row],[Price]]/Table1[[#This Row],[Area (sq.ft.)]]</f>
        <v>1054.6706844597504</v>
      </c>
      <c r="F212" s="3">
        <v>3</v>
      </c>
      <c r="G212" s="3">
        <v>1</v>
      </c>
      <c r="H212" s="3">
        <v>2</v>
      </c>
      <c r="I212" s="3">
        <v>1</v>
      </c>
      <c r="J212" s="3">
        <v>1</v>
      </c>
      <c r="K212" s="3">
        <v>1</v>
      </c>
      <c r="L212" s="3">
        <v>0</v>
      </c>
      <c r="M212" s="3">
        <v>0</v>
      </c>
      <c r="N212" s="3">
        <v>2</v>
      </c>
      <c r="O212" s="3">
        <v>0</v>
      </c>
      <c r="P212" s="3" t="s">
        <v>16</v>
      </c>
    </row>
    <row r="213" spans="1:16" x14ac:dyDescent="0.3">
      <c r="A213" s="2">
        <v>4900000</v>
      </c>
      <c r="B213" s="7">
        <f>STANDARDIZE(Table1[[#This Row],[Price]],$S$2,$T$2)</f>
        <v>4.5475305888324449E-2</v>
      </c>
      <c r="C213" s="3">
        <v>12900</v>
      </c>
      <c r="D213" s="7">
        <f>STANDARDIZE(Table1[[#This Row],[Area (sq.ft.)]],$S$3,$T$3)</f>
        <v>3.5742276788131622</v>
      </c>
      <c r="E213" s="2">
        <f>Table1[[#This Row],[Price]]/Table1[[#This Row],[Area (sq.ft.)]]</f>
        <v>379.84496124031006</v>
      </c>
      <c r="F213" s="3">
        <v>3</v>
      </c>
      <c r="G213" s="3">
        <v>1</v>
      </c>
      <c r="H213" s="3">
        <v>1</v>
      </c>
      <c r="I213" s="3">
        <v>1</v>
      </c>
      <c r="J213" s="3">
        <v>0</v>
      </c>
      <c r="K213" s="3">
        <v>0</v>
      </c>
      <c r="L213" s="3">
        <v>0</v>
      </c>
      <c r="M213" s="3">
        <v>0</v>
      </c>
      <c r="N213" s="3">
        <v>2</v>
      </c>
      <c r="O213" s="3">
        <v>0</v>
      </c>
      <c r="P213" s="3" t="s">
        <v>15</v>
      </c>
    </row>
    <row r="214" spans="1:16" x14ac:dyDescent="0.3">
      <c r="A214" s="2">
        <v>4893000</v>
      </c>
      <c r="B214" s="7">
        <f>STANDARDIZE(Table1[[#This Row],[Price]],$S$2,$T$2)</f>
        <v>4.1680700125427413E-2</v>
      </c>
      <c r="C214" s="3">
        <v>3420</v>
      </c>
      <c r="D214" s="7">
        <f>STANDARDIZE(Table1[[#This Row],[Area (sq.ft.)]],$S$3,$T$3)</f>
        <v>-0.7981652377340922</v>
      </c>
      <c r="E214" s="2">
        <f>Table1[[#This Row],[Price]]/Table1[[#This Row],[Area (sq.ft.)]]</f>
        <v>1430.7017543859649</v>
      </c>
      <c r="F214" s="3">
        <v>4</v>
      </c>
      <c r="G214" s="3">
        <v>2</v>
      </c>
      <c r="H214" s="3">
        <v>2</v>
      </c>
      <c r="I214" s="3">
        <v>1</v>
      </c>
      <c r="J214" s="3">
        <v>0</v>
      </c>
      <c r="K214" s="3">
        <v>1</v>
      </c>
      <c r="L214" s="3">
        <v>0</v>
      </c>
      <c r="M214" s="3">
        <v>1</v>
      </c>
      <c r="N214" s="3">
        <v>2</v>
      </c>
      <c r="O214" s="3">
        <v>0</v>
      </c>
      <c r="P214" s="3" t="s">
        <v>16</v>
      </c>
    </row>
    <row r="215" spans="1:16" x14ac:dyDescent="0.3">
      <c r="A215" s="2">
        <v>4893000</v>
      </c>
      <c r="B215" s="7">
        <f>STANDARDIZE(Table1[[#This Row],[Price]],$S$2,$T$2)</f>
        <v>4.1680700125427413E-2</v>
      </c>
      <c r="C215" s="3">
        <v>4995</v>
      </c>
      <c r="D215" s="7">
        <f>STANDARDIZE(Table1[[#This Row],[Area (sq.ft.)]],$S$3,$T$3)</f>
        <v>-7.1739199383678148E-2</v>
      </c>
      <c r="E215" s="2">
        <f>Table1[[#This Row],[Price]]/Table1[[#This Row],[Area (sq.ft.)]]</f>
        <v>979.57957957957956</v>
      </c>
      <c r="F215" s="3">
        <v>4</v>
      </c>
      <c r="G215" s="3">
        <v>2</v>
      </c>
      <c r="H215" s="3">
        <v>1</v>
      </c>
      <c r="I215" s="3">
        <v>1</v>
      </c>
      <c r="J215" s="3">
        <v>0</v>
      </c>
      <c r="K215" s="3">
        <v>1</v>
      </c>
      <c r="L215" s="3">
        <v>0</v>
      </c>
      <c r="M215" s="3">
        <v>0</v>
      </c>
      <c r="N215" s="3">
        <v>0</v>
      </c>
      <c r="O215" s="3">
        <v>0</v>
      </c>
      <c r="P215" s="3" t="s">
        <v>16</v>
      </c>
    </row>
    <row r="216" spans="1:16" x14ac:dyDescent="0.3">
      <c r="A216" s="2">
        <v>4865000</v>
      </c>
      <c r="B216" s="7">
        <f>STANDARDIZE(Table1[[#This Row],[Price]],$S$2,$T$2)</f>
        <v>2.6502277073839266E-2</v>
      </c>
      <c r="C216" s="3">
        <v>4350</v>
      </c>
      <c r="D216" s="7">
        <f>STANDARDIZE(Table1[[#This Row],[Area (sq.ft.)]],$S$3,$T$3)</f>
        <v>-0.3692279579462287</v>
      </c>
      <c r="E216" s="2">
        <f>Table1[[#This Row],[Price]]/Table1[[#This Row],[Area (sq.ft.)]]</f>
        <v>1118.3908045977012</v>
      </c>
      <c r="F216" s="3">
        <v>2</v>
      </c>
      <c r="G216" s="3">
        <v>1</v>
      </c>
      <c r="H216" s="3">
        <v>1</v>
      </c>
      <c r="I216" s="3">
        <v>1</v>
      </c>
      <c r="J216" s="3">
        <v>0</v>
      </c>
      <c r="K216" s="3">
        <v>1</v>
      </c>
      <c r="L216" s="3">
        <v>0</v>
      </c>
      <c r="M216" s="3">
        <v>0</v>
      </c>
      <c r="N216" s="3">
        <v>0</v>
      </c>
      <c r="O216" s="3">
        <v>0</v>
      </c>
      <c r="P216" s="3" t="s">
        <v>17</v>
      </c>
    </row>
    <row r="217" spans="1:16" x14ac:dyDescent="0.3">
      <c r="A217" s="2">
        <v>4830000</v>
      </c>
      <c r="B217" s="7">
        <f>STANDARDIZE(Table1[[#This Row],[Price]],$S$2,$T$2)</f>
        <v>7.529248259354083E-3</v>
      </c>
      <c r="C217" s="3">
        <v>4160</v>
      </c>
      <c r="D217" s="7">
        <f>STANDARDIZE(Table1[[#This Row],[Area (sq.ft.)]],$S$3,$T$3)</f>
        <v>-0.45686030542977069</v>
      </c>
      <c r="E217" s="2">
        <f>Table1[[#This Row],[Price]]/Table1[[#This Row],[Area (sq.ft.)]]</f>
        <v>1161.0576923076924</v>
      </c>
      <c r="F217" s="3">
        <v>3</v>
      </c>
      <c r="G217" s="3">
        <v>1</v>
      </c>
      <c r="H217" s="3">
        <v>3</v>
      </c>
      <c r="I217" s="3">
        <v>1</v>
      </c>
      <c r="J217" s="3">
        <v>0</v>
      </c>
      <c r="K217" s="3">
        <v>0</v>
      </c>
      <c r="L217" s="3">
        <v>0</v>
      </c>
      <c r="M217" s="3">
        <v>0</v>
      </c>
      <c r="N217" s="3">
        <v>0</v>
      </c>
      <c r="O217" s="3">
        <v>0</v>
      </c>
      <c r="P217" s="3" t="s">
        <v>17</v>
      </c>
    </row>
    <row r="218" spans="1:16" x14ac:dyDescent="0.3">
      <c r="A218" s="2">
        <v>4830000</v>
      </c>
      <c r="B218" s="7">
        <f>STANDARDIZE(Table1[[#This Row],[Price]],$S$2,$T$2)</f>
        <v>7.529248259354083E-3</v>
      </c>
      <c r="C218" s="3">
        <v>6040</v>
      </c>
      <c r="D218" s="7">
        <f>STANDARDIZE(Table1[[#This Row],[Area (sq.ft.)]],$S$3,$T$3)</f>
        <v>0.41023871177580296</v>
      </c>
      <c r="E218" s="2">
        <f>Table1[[#This Row],[Price]]/Table1[[#This Row],[Area (sq.ft.)]]</f>
        <v>799.66887417218538</v>
      </c>
      <c r="F218" s="3">
        <v>3</v>
      </c>
      <c r="G218" s="3">
        <v>1</v>
      </c>
      <c r="H218" s="3">
        <v>1</v>
      </c>
      <c r="I218" s="3">
        <v>1</v>
      </c>
      <c r="J218" s="3">
        <v>0</v>
      </c>
      <c r="K218" s="3">
        <v>0</v>
      </c>
      <c r="L218" s="3">
        <v>0</v>
      </c>
      <c r="M218" s="3">
        <v>0</v>
      </c>
      <c r="N218" s="3">
        <v>2</v>
      </c>
      <c r="O218" s="3">
        <v>1</v>
      </c>
      <c r="P218" s="3" t="s">
        <v>16</v>
      </c>
    </row>
    <row r="219" spans="1:16" x14ac:dyDescent="0.3">
      <c r="A219" s="2">
        <v>4830000</v>
      </c>
      <c r="B219" s="7">
        <f>STANDARDIZE(Table1[[#This Row],[Price]],$S$2,$T$2)</f>
        <v>7.529248259354083E-3</v>
      </c>
      <c r="C219" s="3">
        <v>6862</v>
      </c>
      <c r="D219" s="7">
        <f>STANDARDIZE(Table1[[#This Row],[Area (sq.ft.)]],$S$3,$T$3)</f>
        <v>0.78936392036249525</v>
      </c>
      <c r="E219" s="2">
        <f>Table1[[#This Row],[Price]]/Table1[[#This Row],[Area (sq.ft.)]]</f>
        <v>703.87642086855146</v>
      </c>
      <c r="F219" s="3">
        <v>3</v>
      </c>
      <c r="G219" s="3">
        <v>1</v>
      </c>
      <c r="H219" s="3">
        <v>2</v>
      </c>
      <c r="I219" s="3">
        <v>1</v>
      </c>
      <c r="J219" s="3">
        <v>0</v>
      </c>
      <c r="K219" s="3">
        <v>0</v>
      </c>
      <c r="L219" s="3">
        <v>0</v>
      </c>
      <c r="M219" s="3">
        <v>1</v>
      </c>
      <c r="N219" s="3">
        <v>2</v>
      </c>
      <c r="O219" s="3">
        <v>1</v>
      </c>
      <c r="P219" s="3" t="s">
        <v>15</v>
      </c>
    </row>
    <row r="220" spans="1:16" x14ac:dyDescent="0.3">
      <c r="A220" s="2">
        <v>4830000</v>
      </c>
      <c r="B220" s="7">
        <f>STANDARDIZE(Table1[[#This Row],[Price]],$S$2,$T$2)</f>
        <v>7.529248259354083E-3</v>
      </c>
      <c r="C220" s="3">
        <v>4815</v>
      </c>
      <c r="D220" s="7">
        <f>STANDARDIZE(Table1[[#This Row],[Area (sq.ft.)]],$S$3,$T$3)</f>
        <v>-0.1547593180522969</v>
      </c>
      <c r="E220" s="2">
        <f>Table1[[#This Row],[Price]]/Table1[[#This Row],[Area (sq.ft.)]]</f>
        <v>1003.1152647975077</v>
      </c>
      <c r="F220" s="3">
        <v>2</v>
      </c>
      <c r="G220" s="3">
        <v>1</v>
      </c>
      <c r="H220" s="3">
        <v>1</v>
      </c>
      <c r="I220" s="3">
        <v>1</v>
      </c>
      <c r="J220" s="3">
        <v>0</v>
      </c>
      <c r="K220" s="3">
        <v>0</v>
      </c>
      <c r="L220" s="3">
        <v>0</v>
      </c>
      <c r="M220" s="3">
        <v>1</v>
      </c>
      <c r="N220" s="3">
        <v>0</v>
      </c>
      <c r="O220" s="3">
        <v>1</v>
      </c>
      <c r="P220" s="3" t="s">
        <v>16</v>
      </c>
    </row>
    <row r="221" spans="1:16" x14ac:dyDescent="0.3">
      <c r="A221" s="2">
        <v>4795000</v>
      </c>
      <c r="B221" s="7">
        <f>STANDARDIZE(Table1[[#This Row],[Price]],$S$2,$T$2)</f>
        <v>-1.1443780555131101E-2</v>
      </c>
      <c r="C221" s="3">
        <v>7000</v>
      </c>
      <c r="D221" s="7">
        <f>STANDARDIZE(Table1[[#This Row],[Area (sq.ft.)]],$S$3,$T$3)</f>
        <v>0.85301267800843628</v>
      </c>
      <c r="E221" s="2">
        <f>Table1[[#This Row],[Price]]/Table1[[#This Row],[Area (sq.ft.)]]</f>
        <v>685</v>
      </c>
      <c r="F221" s="3">
        <v>3</v>
      </c>
      <c r="G221" s="3">
        <v>1</v>
      </c>
      <c r="H221" s="3">
        <v>2</v>
      </c>
      <c r="I221" s="3">
        <v>1</v>
      </c>
      <c r="J221" s="3">
        <v>0</v>
      </c>
      <c r="K221" s="3">
        <v>1</v>
      </c>
      <c r="L221" s="3">
        <v>0</v>
      </c>
      <c r="M221" s="3">
        <v>0</v>
      </c>
      <c r="N221" s="3">
        <v>0</v>
      </c>
      <c r="O221" s="3">
        <v>0</v>
      </c>
      <c r="P221" s="3" t="s">
        <v>17</v>
      </c>
    </row>
    <row r="222" spans="1:16" x14ac:dyDescent="0.3">
      <c r="A222" s="2">
        <v>4795000</v>
      </c>
      <c r="B222" s="7">
        <f>STANDARDIZE(Table1[[#This Row],[Price]],$S$2,$T$2)</f>
        <v>-1.1443780555131101E-2</v>
      </c>
      <c r="C222" s="3">
        <v>8100</v>
      </c>
      <c r="D222" s="7">
        <f>STANDARDIZE(Table1[[#This Row],[Area (sq.ft.)]],$S$3,$T$3)</f>
        <v>1.3603578476499953</v>
      </c>
      <c r="E222" s="2">
        <f>Table1[[#This Row],[Price]]/Table1[[#This Row],[Area (sq.ft.)]]</f>
        <v>591.97530864197529</v>
      </c>
      <c r="F222" s="3">
        <v>4</v>
      </c>
      <c r="G222" s="3">
        <v>1</v>
      </c>
      <c r="H222" s="3">
        <v>4</v>
      </c>
      <c r="I222" s="3">
        <v>1</v>
      </c>
      <c r="J222" s="3">
        <v>0</v>
      </c>
      <c r="K222" s="3">
        <v>1</v>
      </c>
      <c r="L222" s="3">
        <v>0</v>
      </c>
      <c r="M222" s="3">
        <v>1</v>
      </c>
      <c r="N222" s="3">
        <v>2</v>
      </c>
      <c r="O222" s="3">
        <v>0</v>
      </c>
      <c r="P222" s="3" t="s">
        <v>16</v>
      </c>
    </row>
    <row r="223" spans="1:16" x14ac:dyDescent="0.3">
      <c r="A223" s="2">
        <v>4767000</v>
      </c>
      <c r="B223" s="7">
        <f>STANDARDIZE(Table1[[#This Row],[Price]],$S$2,$T$2)</f>
        <v>-2.6622203606719248E-2</v>
      </c>
      <c r="C223" s="3">
        <v>3420</v>
      </c>
      <c r="D223" s="7">
        <f>STANDARDIZE(Table1[[#This Row],[Area (sq.ft.)]],$S$3,$T$3)</f>
        <v>-0.7981652377340922</v>
      </c>
      <c r="E223" s="2">
        <f>Table1[[#This Row],[Price]]/Table1[[#This Row],[Area (sq.ft.)]]</f>
        <v>1393.859649122807</v>
      </c>
      <c r="F223" s="3">
        <v>4</v>
      </c>
      <c r="G223" s="3">
        <v>2</v>
      </c>
      <c r="H223" s="3">
        <v>2</v>
      </c>
      <c r="I223" s="3">
        <v>1</v>
      </c>
      <c r="J223" s="3">
        <v>0</v>
      </c>
      <c r="K223" s="3">
        <v>0</v>
      </c>
      <c r="L223" s="3">
        <v>0</v>
      </c>
      <c r="M223" s="3">
        <v>0</v>
      </c>
      <c r="N223" s="3">
        <v>0</v>
      </c>
      <c r="O223" s="3">
        <v>0</v>
      </c>
      <c r="P223" s="3" t="s">
        <v>16</v>
      </c>
    </row>
    <row r="224" spans="1:16" x14ac:dyDescent="0.3">
      <c r="A224" s="2">
        <v>4760000</v>
      </c>
      <c r="B224" s="7">
        <f>STANDARDIZE(Table1[[#This Row],[Price]],$S$2,$T$2)</f>
        <v>-3.0416809369616285E-2</v>
      </c>
      <c r="C224" s="3">
        <v>9166</v>
      </c>
      <c r="D224" s="7">
        <f>STANDARDIZE(Table1[[#This Row],[Area (sq.ft.)]],$S$3,$T$3)</f>
        <v>1.8520214393208154</v>
      </c>
      <c r="E224" s="2">
        <f>Table1[[#This Row],[Price]]/Table1[[#This Row],[Area (sq.ft.)]]</f>
        <v>519.31049530874975</v>
      </c>
      <c r="F224" s="3">
        <v>2</v>
      </c>
      <c r="G224" s="3">
        <v>1</v>
      </c>
      <c r="H224" s="3">
        <v>1</v>
      </c>
      <c r="I224" s="3">
        <v>1</v>
      </c>
      <c r="J224" s="3">
        <v>0</v>
      </c>
      <c r="K224" s="3">
        <v>1</v>
      </c>
      <c r="L224" s="3">
        <v>0</v>
      </c>
      <c r="M224" s="3">
        <v>1</v>
      </c>
      <c r="N224" s="3">
        <v>2</v>
      </c>
      <c r="O224" s="3">
        <v>0</v>
      </c>
      <c r="P224" s="3" t="s">
        <v>16</v>
      </c>
    </row>
    <row r="225" spans="1:16" x14ac:dyDescent="0.3">
      <c r="A225" s="2">
        <v>4760000</v>
      </c>
      <c r="B225" s="7">
        <f>STANDARDIZE(Table1[[#This Row],[Price]],$S$2,$T$2)</f>
        <v>-3.0416809369616285E-2</v>
      </c>
      <c r="C225" s="3">
        <v>6321</v>
      </c>
      <c r="D225" s="7">
        <f>STANDARDIZE(Table1[[#This Row],[Area (sq.ft.)]],$S$3,$T$3)</f>
        <v>0.53984234147514665</v>
      </c>
      <c r="E225" s="2">
        <f>Table1[[#This Row],[Price]]/Table1[[#This Row],[Area (sq.ft.)]]</f>
        <v>753.0454042081949</v>
      </c>
      <c r="F225" s="3">
        <v>3</v>
      </c>
      <c r="G225" s="3">
        <v>1</v>
      </c>
      <c r="H225" s="3">
        <v>2</v>
      </c>
      <c r="I225" s="3">
        <v>1</v>
      </c>
      <c r="J225" s="3">
        <v>0</v>
      </c>
      <c r="K225" s="3">
        <v>1</v>
      </c>
      <c r="L225" s="3">
        <v>0</v>
      </c>
      <c r="M225" s="3">
        <v>1</v>
      </c>
      <c r="N225" s="3">
        <v>1</v>
      </c>
      <c r="O225" s="3">
        <v>0</v>
      </c>
      <c r="P225" s="3" t="s">
        <v>15</v>
      </c>
    </row>
    <row r="226" spans="1:16" x14ac:dyDescent="0.3">
      <c r="A226" s="2">
        <v>4760000</v>
      </c>
      <c r="B226" s="7">
        <f>STANDARDIZE(Table1[[#This Row],[Price]],$S$2,$T$2)</f>
        <v>-3.0416809369616285E-2</v>
      </c>
      <c r="C226" s="3">
        <v>10240</v>
      </c>
      <c r="D226" s="7">
        <f>STANDARDIZE(Table1[[#This Row],[Area (sq.ft.)]],$S$3,$T$3)</f>
        <v>2.3473748140435737</v>
      </c>
      <c r="E226" s="2">
        <f>Table1[[#This Row],[Price]]/Table1[[#This Row],[Area (sq.ft.)]]</f>
        <v>464.84375</v>
      </c>
      <c r="F226" s="3">
        <v>2</v>
      </c>
      <c r="G226" s="3">
        <v>1</v>
      </c>
      <c r="H226" s="3">
        <v>1</v>
      </c>
      <c r="I226" s="3">
        <v>1</v>
      </c>
      <c r="J226" s="3">
        <v>0</v>
      </c>
      <c r="K226" s="3">
        <v>0</v>
      </c>
      <c r="L226" s="3">
        <v>0</v>
      </c>
      <c r="M226" s="3">
        <v>1</v>
      </c>
      <c r="N226" s="3">
        <v>2</v>
      </c>
      <c r="O226" s="3">
        <v>1</v>
      </c>
      <c r="P226" s="3" t="s">
        <v>17</v>
      </c>
    </row>
    <row r="227" spans="1:16" x14ac:dyDescent="0.3">
      <c r="A227" s="2">
        <v>4753000</v>
      </c>
      <c r="B227" s="7">
        <f>STANDARDIZE(Table1[[#This Row],[Price]],$S$2,$T$2)</f>
        <v>-3.4211415132513322E-2</v>
      </c>
      <c r="C227" s="3">
        <v>6440</v>
      </c>
      <c r="D227" s="7">
        <f>STANDARDIZE(Table1[[#This Row],[Area (sq.ft.)]],$S$3,$T$3)</f>
        <v>0.59472786437273351</v>
      </c>
      <c r="E227" s="2">
        <f>Table1[[#This Row],[Price]]/Table1[[#This Row],[Area (sq.ft.)]]</f>
        <v>738.04347826086962</v>
      </c>
      <c r="F227" s="3">
        <v>2</v>
      </c>
      <c r="G227" s="3">
        <v>1</v>
      </c>
      <c r="H227" s="3">
        <v>1</v>
      </c>
      <c r="I227" s="3">
        <v>1</v>
      </c>
      <c r="J227" s="3">
        <v>0</v>
      </c>
      <c r="K227" s="3">
        <v>0</v>
      </c>
      <c r="L227" s="3">
        <v>0</v>
      </c>
      <c r="M227" s="3">
        <v>1</v>
      </c>
      <c r="N227" s="3">
        <v>3</v>
      </c>
      <c r="O227" s="3">
        <v>0</v>
      </c>
      <c r="P227" s="3" t="s">
        <v>16</v>
      </c>
    </row>
    <row r="228" spans="1:16" x14ac:dyDescent="0.3">
      <c r="A228" s="2">
        <v>4690000</v>
      </c>
      <c r="B228" s="7">
        <f>STANDARDIZE(Table1[[#This Row],[Price]],$S$2,$T$2)</f>
        <v>-6.8362866998586652E-2</v>
      </c>
      <c r="C228" s="3">
        <v>5170</v>
      </c>
      <c r="D228" s="7">
        <f>STANDARDIZE(Table1[[#This Row],[Area (sq.ft.)]],$S$3,$T$3)</f>
        <v>8.9748048774789795E-3</v>
      </c>
      <c r="E228" s="2">
        <f>Table1[[#This Row],[Price]]/Table1[[#This Row],[Area (sq.ft.)]]</f>
        <v>907.15667311411994</v>
      </c>
      <c r="F228" s="3">
        <v>3</v>
      </c>
      <c r="G228" s="3">
        <v>1</v>
      </c>
      <c r="H228" s="3">
        <v>4</v>
      </c>
      <c r="I228" s="3">
        <v>1</v>
      </c>
      <c r="J228" s="3">
        <v>0</v>
      </c>
      <c r="K228" s="3">
        <v>0</v>
      </c>
      <c r="L228" s="3">
        <v>0</v>
      </c>
      <c r="M228" s="3">
        <v>1</v>
      </c>
      <c r="N228" s="3">
        <v>0</v>
      </c>
      <c r="O228" s="3">
        <v>0</v>
      </c>
      <c r="P228" s="3" t="s">
        <v>16</v>
      </c>
    </row>
    <row r="229" spans="1:16" x14ac:dyDescent="0.3">
      <c r="A229" s="2">
        <v>4690000</v>
      </c>
      <c r="B229" s="7">
        <f>STANDARDIZE(Table1[[#This Row],[Price]],$S$2,$T$2)</f>
        <v>-6.8362866998586652E-2</v>
      </c>
      <c r="C229" s="3">
        <v>6000</v>
      </c>
      <c r="D229" s="7">
        <f>STANDARDIZE(Table1[[#This Row],[Area (sq.ft.)]],$S$3,$T$3)</f>
        <v>0.3917897965161099</v>
      </c>
      <c r="E229" s="2">
        <f>Table1[[#This Row],[Price]]/Table1[[#This Row],[Area (sq.ft.)]]</f>
        <v>781.66666666666663</v>
      </c>
      <c r="F229" s="3">
        <v>2</v>
      </c>
      <c r="G229" s="3">
        <v>1</v>
      </c>
      <c r="H229" s="3">
        <v>1</v>
      </c>
      <c r="I229" s="3">
        <v>1</v>
      </c>
      <c r="J229" s="3">
        <v>0</v>
      </c>
      <c r="K229" s="3">
        <v>1</v>
      </c>
      <c r="L229" s="3">
        <v>0</v>
      </c>
      <c r="M229" s="3">
        <v>1</v>
      </c>
      <c r="N229" s="3">
        <v>1</v>
      </c>
      <c r="O229" s="3">
        <v>0</v>
      </c>
      <c r="P229" s="3" t="s">
        <v>15</v>
      </c>
    </row>
    <row r="230" spans="1:16" x14ac:dyDescent="0.3">
      <c r="A230" s="2">
        <v>4690000</v>
      </c>
      <c r="B230" s="7">
        <f>STANDARDIZE(Table1[[#This Row],[Price]],$S$2,$T$2)</f>
        <v>-6.8362866998586652E-2</v>
      </c>
      <c r="C230" s="3">
        <v>3630</v>
      </c>
      <c r="D230" s="7">
        <f>STANDARDIZE(Table1[[#This Row],[Area (sq.ft.)]],$S$3,$T$3)</f>
        <v>-0.70130843262070375</v>
      </c>
      <c r="E230" s="2">
        <f>Table1[[#This Row],[Price]]/Table1[[#This Row],[Area (sq.ft.)]]</f>
        <v>1292.0110192837465</v>
      </c>
      <c r="F230" s="3">
        <v>3</v>
      </c>
      <c r="G230" s="3">
        <v>1</v>
      </c>
      <c r="H230" s="3">
        <v>2</v>
      </c>
      <c r="I230" s="3">
        <v>1</v>
      </c>
      <c r="J230" s="3">
        <v>0</v>
      </c>
      <c r="K230" s="3">
        <v>0</v>
      </c>
      <c r="L230" s="3">
        <v>0</v>
      </c>
      <c r="M230" s="3">
        <v>0</v>
      </c>
      <c r="N230" s="3">
        <v>2</v>
      </c>
      <c r="O230" s="3">
        <v>0</v>
      </c>
      <c r="P230" s="3" t="s">
        <v>16</v>
      </c>
    </row>
    <row r="231" spans="1:16" x14ac:dyDescent="0.3">
      <c r="A231" s="2">
        <v>4690000</v>
      </c>
      <c r="B231" s="7">
        <f>STANDARDIZE(Table1[[#This Row],[Price]],$S$2,$T$2)</f>
        <v>-6.8362866998586652E-2</v>
      </c>
      <c r="C231" s="3">
        <v>9667</v>
      </c>
      <c r="D231" s="7">
        <f>STANDARDIZE(Table1[[#This Row],[Area (sq.ft.)]],$S$3,$T$3)</f>
        <v>2.0830941029484711</v>
      </c>
      <c r="E231" s="2">
        <f>Table1[[#This Row],[Price]]/Table1[[#This Row],[Area (sq.ft.)]]</f>
        <v>485.15568428674874</v>
      </c>
      <c r="F231" s="3">
        <v>4</v>
      </c>
      <c r="G231" s="3">
        <v>2</v>
      </c>
      <c r="H231" s="3">
        <v>2</v>
      </c>
      <c r="I231" s="3">
        <v>1</v>
      </c>
      <c r="J231" s="3">
        <v>1</v>
      </c>
      <c r="K231" s="3">
        <v>1</v>
      </c>
      <c r="L231" s="3">
        <v>0</v>
      </c>
      <c r="M231" s="3">
        <v>0</v>
      </c>
      <c r="N231" s="3">
        <v>1</v>
      </c>
      <c r="O231" s="3">
        <v>0</v>
      </c>
      <c r="P231" s="3" t="s">
        <v>16</v>
      </c>
    </row>
    <row r="232" spans="1:16" x14ac:dyDescent="0.3">
      <c r="A232" s="2">
        <v>4690000</v>
      </c>
      <c r="B232" s="7">
        <f>STANDARDIZE(Table1[[#This Row],[Price]],$S$2,$T$2)</f>
        <v>-6.8362866998586652E-2</v>
      </c>
      <c r="C232" s="3">
        <v>5400</v>
      </c>
      <c r="D232" s="7">
        <f>STANDARDIZE(Table1[[#This Row],[Area (sq.ft.)]],$S$3,$T$3)</f>
        <v>0.11505606762071406</v>
      </c>
      <c r="E232" s="2">
        <f>Table1[[#This Row],[Price]]/Table1[[#This Row],[Area (sq.ft.)]]</f>
        <v>868.51851851851848</v>
      </c>
      <c r="F232" s="3">
        <v>2</v>
      </c>
      <c r="G232" s="3">
        <v>1</v>
      </c>
      <c r="H232" s="3">
        <v>2</v>
      </c>
      <c r="I232" s="3">
        <v>1</v>
      </c>
      <c r="J232" s="3">
        <v>0</v>
      </c>
      <c r="K232" s="3">
        <v>0</v>
      </c>
      <c r="L232" s="3">
        <v>0</v>
      </c>
      <c r="M232" s="3">
        <v>0</v>
      </c>
      <c r="N232" s="3">
        <v>0</v>
      </c>
      <c r="O232" s="3">
        <v>1</v>
      </c>
      <c r="P232" s="3" t="s">
        <v>16</v>
      </c>
    </row>
    <row r="233" spans="1:16" x14ac:dyDescent="0.3">
      <c r="A233" s="2">
        <v>4690000</v>
      </c>
      <c r="B233" s="7">
        <f>STANDARDIZE(Table1[[#This Row],[Price]],$S$2,$T$2)</f>
        <v>-6.8362866998586652E-2</v>
      </c>
      <c r="C233" s="3">
        <v>4320</v>
      </c>
      <c r="D233" s="7">
        <f>STANDARDIZE(Table1[[#This Row],[Area (sq.ft.)]],$S$3,$T$3)</f>
        <v>-0.38306464439099847</v>
      </c>
      <c r="E233" s="2">
        <f>Table1[[#This Row],[Price]]/Table1[[#This Row],[Area (sq.ft.)]]</f>
        <v>1085.648148148148</v>
      </c>
      <c r="F233" s="3">
        <v>3</v>
      </c>
      <c r="G233" s="3">
        <v>1</v>
      </c>
      <c r="H233" s="3">
        <v>1</v>
      </c>
      <c r="I233" s="3">
        <v>1</v>
      </c>
      <c r="J233" s="3">
        <v>0</v>
      </c>
      <c r="K233" s="3">
        <v>0</v>
      </c>
      <c r="L233" s="3">
        <v>0</v>
      </c>
      <c r="M233" s="3">
        <v>0</v>
      </c>
      <c r="N233" s="3">
        <v>0</v>
      </c>
      <c r="O233" s="3">
        <v>1</v>
      </c>
      <c r="P233" s="3" t="s">
        <v>16</v>
      </c>
    </row>
    <row r="234" spans="1:16" x14ac:dyDescent="0.3">
      <c r="A234" s="2">
        <v>4655000</v>
      </c>
      <c r="B234" s="7">
        <f>STANDARDIZE(Table1[[#This Row],[Price]],$S$2,$T$2)</f>
        <v>-8.7335895813071829E-2</v>
      </c>
      <c r="C234" s="3">
        <v>3745</v>
      </c>
      <c r="D234" s="7">
        <f>STANDARDIZE(Table1[[#This Row],[Area (sq.ft.)]],$S$3,$T$3)</f>
        <v>-0.64826780124908612</v>
      </c>
      <c r="E234" s="2">
        <f>Table1[[#This Row],[Price]]/Table1[[#This Row],[Area (sq.ft.)]]</f>
        <v>1242.9906542056074</v>
      </c>
      <c r="F234" s="3">
        <v>3</v>
      </c>
      <c r="G234" s="3">
        <v>1</v>
      </c>
      <c r="H234" s="3">
        <v>2</v>
      </c>
      <c r="I234" s="3">
        <v>1</v>
      </c>
      <c r="J234" s="3">
        <v>0</v>
      </c>
      <c r="K234" s="3">
        <v>1</v>
      </c>
      <c r="L234" s="3">
        <v>0</v>
      </c>
      <c r="M234" s="3">
        <v>0</v>
      </c>
      <c r="N234" s="3">
        <v>0</v>
      </c>
      <c r="O234" s="3">
        <v>0</v>
      </c>
      <c r="P234" s="3" t="s">
        <v>15</v>
      </c>
    </row>
    <row r="235" spans="1:16" x14ac:dyDescent="0.3">
      <c r="A235" s="2">
        <v>4620000</v>
      </c>
      <c r="B235" s="7">
        <f>STANDARDIZE(Table1[[#This Row],[Price]],$S$2,$T$2)</f>
        <v>-0.10630892462755702</v>
      </c>
      <c r="C235" s="3">
        <v>4160</v>
      </c>
      <c r="D235" s="7">
        <f>STANDARDIZE(Table1[[#This Row],[Area (sq.ft.)]],$S$3,$T$3)</f>
        <v>-0.45686030542977069</v>
      </c>
      <c r="E235" s="2">
        <f>Table1[[#This Row],[Price]]/Table1[[#This Row],[Area (sq.ft.)]]</f>
        <v>1110.5769230769231</v>
      </c>
      <c r="F235" s="3">
        <v>3</v>
      </c>
      <c r="G235" s="3">
        <v>1</v>
      </c>
      <c r="H235" s="3">
        <v>1</v>
      </c>
      <c r="I235" s="3">
        <v>1</v>
      </c>
      <c r="J235" s="3">
        <v>1</v>
      </c>
      <c r="K235" s="3">
        <v>1</v>
      </c>
      <c r="L235" s="3">
        <v>0</v>
      </c>
      <c r="M235" s="3">
        <v>1</v>
      </c>
      <c r="N235" s="3">
        <v>0</v>
      </c>
      <c r="O235" s="3">
        <v>0</v>
      </c>
      <c r="P235" s="3" t="s">
        <v>17</v>
      </c>
    </row>
    <row r="236" spans="1:16" x14ac:dyDescent="0.3">
      <c r="A236" s="2">
        <v>4620000</v>
      </c>
      <c r="B236" s="7">
        <f>STANDARDIZE(Table1[[#This Row],[Price]],$S$2,$T$2)</f>
        <v>-0.10630892462755702</v>
      </c>
      <c r="C236" s="3">
        <v>3880</v>
      </c>
      <c r="D236" s="7">
        <f>STANDARDIZE(Table1[[#This Row],[Area (sq.ft.)]],$S$3,$T$3)</f>
        <v>-0.58600271224762213</v>
      </c>
      <c r="E236" s="2">
        <f>Table1[[#This Row],[Price]]/Table1[[#This Row],[Area (sq.ft.)]]</f>
        <v>1190.7216494845361</v>
      </c>
      <c r="F236" s="3">
        <v>3</v>
      </c>
      <c r="G236" s="3">
        <v>2</v>
      </c>
      <c r="H236" s="3">
        <v>2</v>
      </c>
      <c r="I236" s="3">
        <v>1</v>
      </c>
      <c r="J236" s="3">
        <v>0</v>
      </c>
      <c r="K236" s="3">
        <v>1</v>
      </c>
      <c r="L236" s="3">
        <v>0</v>
      </c>
      <c r="M236" s="3">
        <v>0</v>
      </c>
      <c r="N236" s="3">
        <v>2</v>
      </c>
      <c r="O236" s="3">
        <v>0</v>
      </c>
      <c r="P236" s="3" t="s">
        <v>16</v>
      </c>
    </row>
    <row r="237" spans="1:16" x14ac:dyDescent="0.3">
      <c r="A237" s="2">
        <v>4620000</v>
      </c>
      <c r="B237" s="7">
        <f>STANDARDIZE(Table1[[#This Row],[Price]],$S$2,$T$2)</f>
        <v>-0.10630892462755702</v>
      </c>
      <c r="C237" s="3">
        <v>5680</v>
      </c>
      <c r="D237" s="7">
        <f>STANDARDIZE(Table1[[#This Row],[Area (sq.ft.)]],$S$3,$T$3)</f>
        <v>0.24419847443856546</v>
      </c>
      <c r="E237" s="2">
        <f>Table1[[#This Row],[Price]]/Table1[[#This Row],[Area (sq.ft.)]]</f>
        <v>813.38028169014081</v>
      </c>
      <c r="F237" s="3">
        <v>3</v>
      </c>
      <c r="G237" s="3">
        <v>1</v>
      </c>
      <c r="H237" s="3">
        <v>2</v>
      </c>
      <c r="I237" s="3">
        <v>1</v>
      </c>
      <c r="J237" s="3">
        <v>1</v>
      </c>
      <c r="K237" s="3">
        <v>0</v>
      </c>
      <c r="L237" s="3">
        <v>0</v>
      </c>
      <c r="M237" s="3">
        <v>1</v>
      </c>
      <c r="N237" s="3">
        <v>1</v>
      </c>
      <c r="O237" s="3">
        <v>0</v>
      </c>
      <c r="P237" s="3" t="s">
        <v>16</v>
      </c>
    </row>
    <row r="238" spans="1:16" x14ac:dyDescent="0.3">
      <c r="A238" s="2">
        <v>4620000</v>
      </c>
      <c r="B238" s="7">
        <f>STANDARDIZE(Table1[[#This Row],[Price]],$S$2,$T$2)</f>
        <v>-0.10630892462755702</v>
      </c>
      <c r="C238" s="3">
        <v>2870</v>
      </c>
      <c r="D238" s="7">
        <f>STANDARDIZE(Table1[[#This Row],[Area (sq.ft.)]],$S$3,$T$3)</f>
        <v>-1.0518378225548717</v>
      </c>
      <c r="E238" s="2">
        <f>Table1[[#This Row],[Price]]/Table1[[#This Row],[Area (sq.ft.)]]</f>
        <v>1609.7560975609756</v>
      </c>
      <c r="F238" s="3">
        <v>2</v>
      </c>
      <c r="G238" s="3">
        <v>1</v>
      </c>
      <c r="H238" s="3">
        <v>2</v>
      </c>
      <c r="I238" s="3">
        <v>1</v>
      </c>
      <c r="J238" s="3">
        <v>1</v>
      </c>
      <c r="K238" s="3">
        <v>1</v>
      </c>
      <c r="L238" s="3">
        <v>0</v>
      </c>
      <c r="M238" s="3">
        <v>0</v>
      </c>
      <c r="N238" s="3">
        <v>0</v>
      </c>
      <c r="O238" s="3">
        <v>1</v>
      </c>
      <c r="P238" s="3" t="s">
        <v>16</v>
      </c>
    </row>
    <row r="239" spans="1:16" x14ac:dyDescent="0.3">
      <c r="A239" s="2">
        <v>4620000</v>
      </c>
      <c r="B239" s="7">
        <f>STANDARDIZE(Table1[[#This Row],[Price]],$S$2,$T$2)</f>
        <v>-0.10630892462755702</v>
      </c>
      <c r="C239" s="3">
        <v>5010</v>
      </c>
      <c r="D239" s="7">
        <f>STANDARDIZE(Table1[[#This Row],[Area (sq.ft.)]],$S$3,$T$3)</f>
        <v>-6.4820856161293253E-2</v>
      </c>
      <c r="E239" s="2">
        <f>Table1[[#This Row],[Price]]/Table1[[#This Row],[Area (sq.ft.)]]</f>
        <v>922.1556886227545</v>
      </c>
      <c r="F239" s="3">
        <v>3</v>
      </c>
      <c r="G239" s="3">
        <v>1</v>
      </c>
      <c r="H239" s="3">
        <v>2</v>
      </c>
      <c r="I239" s="3">
        <v>1</v>
      </c>
      <c r="J239" s="3">
        <v>0</v>
      </c>
      <c r="K239" s="3">
        <v>1</v>
      </c>
      <c r="L239" s="3">
        <v>0</v>
      </c>
      <c r="M239" s="3">
        <v>0</v>
      </c>
      <c r="N239" s="3">
        <v>0</v>
      </c>
      <c r="O239" s="3">
        <v>0</v>
      </c>
      <c r="P239" s="3" t="s">
        <v>16</v>
      </c>
    </row>
    <row r="240" spans="1:16" x14ac:dyDescent="0.3">
      <c r="A240" s="2">
        <v>4613000</v>
      </c>
      <c r="B240" s="7">
        <f>STANDARDIZE(Table1[[#This Row],[Price]],$S$2,$T$2)</f>
        <v>-0.11010353039045405</v>
      </c>
      <c r="C240" s="3">
        <v>4510</v>
      </c>
      <c r="D240" s="7">
        <f>STANDARDIZE(Table1[[#This Row],[Area (sq.ft.)]],$S$3,$T$3)</f>
        <v>-0.29543229690745643</v>
      </c>
      <c r="E240" s="2">
        <f>Table1[[#This Row],[Price]]/Table1[[#This Row],[Area (sq.ft.)]]</f>
        <v>1022.8381374722838</v>
      </c>
      <c r="F240" s="3">
        <v>4</v>
      </c>
      <c r="G240" s="3">
        <v>2</v>
      </c>
      <c r="H240" s="3">
        <v>2</v>
      </c>
      <c r="I240" s="3">
        <v>1</v>
      </c>
      <c r="J240" s="3">
        <v>0</v>
      </c>
      <c r="K240" s="3">
        <v>1</v>
      </c>
      <c r="L240" s="3">
        <v>0</v>
      </c>
      <c r="M240" s="3">
        <v>0</v>
      </c>
      <c r="N240" s="3">
        <v>0</v>
      </c>
      <c r="O240" s="3">
        <v>0</v>
      </c>
      <c r="P240" s="3" t="s">
        <v>16</v>
      </c>
    </row>
    <row r="241" spans="1:16" x14ac:dyDescent="0.3">
      <c r="A241" s="2">
        <v>4585000</v>
      </c>
      <c r="B241" s="7">
        <f>STANDARDIZE(Table1[[#This Row],[Price]],$S$2,$T$2)</f>
        <v>-0.12528195344204221</v>
      </c>
      <c r="C241" s="3">
        <v>4000</v>
      </c>
      <c r="D241" s="7">
        <f>STANDARDIZE(Table1[[#This Row],[Area (sq.ft.)]],$S$3,$T$3)</f>
        <v>-0.53065596646854296</v>
      </c>
      <c r="E241" s="2">
        <f>Table1[[#This Row],[Price]]/Table1[[#This Row],[Area (sq.ft.)]]</f>
        <v>1146.25</v>
      </c>
      <c r="F241" s="3">
        <v>3</v>
      </c>
      <c r="G241" s="3">
        <v>1</v>
      </c>
      <c r="H241" s="3">
        <v>2</v>
      </c>
      <c r="I241" s="3">
        <v>1</v>
      </c>
      <c r="J241" s="3">
        <v>0</v>
      </c>
      <c r="K241" s="3">
        <v>0</v>
      </c>
      <c r="L241" s="3">
        <v>0</v>
      </c>
      <c r="M241" s="3">
        <v>0</v>
      </c>
      <c r="N241" s="3">
        <v>1</v>
      </c>
      <c r="O241" s="3">
        <v>0</v>
      </c>
      <c r="P241" s="3" t="s">
        <v>15</v>
      </c>
    </row>
    <row r="242" spans="1:16" x14ac:dyDescent="0.3">
      <c r="A242" s="2">
        <v>4585000</v>
      </c>
      <c r="B242" s="7">
        <f>STANDARDIZE(Table1[[#This Row],[Price]],$S$2,$T$2)</f>
        <v>-0.12528195344204221</v>
      </c>
      <c r="C242" s="3">
        <v>3840</v>
      </c>
      <c r="D242" s="7">
        <f>STANDARDIZE(Table1[[#This Row],[Area (sq.ft.)]],$S$3,$T$3)</f>
        <v>-0.60445162750731518</v>
      </c>
      <c r="E242" s="2">
        <f>Table1[[#This Row],[Price]]/Table1[[#This Row],[Area (sq.ft.)]]</f>
        <v>1194.0104166666667</v>
      </c>
      <c r="F242" s="3">
        <v>3</v>
      </c>
      <c r="G242" s="3">
        <v>1</v>
      </c>
      <c r="H242" s="3">
        <v>2</v>
      </c>
      <c r="I242" s="3">
        <v>1</v>
      </c>
      <c r="J242" s="3">
        <v>0</v>
      </c>
      <c r="K242" s="3">
        <v>0</v>
      </c>
      <c r="L242" s="3">
        <v>0</v>
      </c>
      <c r="M242" s="3">
        <v>0</v>
      </c>
      <c r="N242" s="3">
        <v>1</v>
      </c>
      <c r="O242" s="3">
        <v>1</v>
      </c>
      <c r="P242" s="3" t="s">
        <v>16</v>
      </c>
    </row>
    <row r="243" spans="1:16" x14ac:dyDescent="0.3">
      <c r="A243" s="2">
        <v>4550000</v>
      </c>
      <c r="B243" s="7">
        <f>STANDARDIZE(Table1[[#This Row],[Price]],$S$2,$T$2)</f>
        <v>-0.14425498225652739</v>
      </c>
      <c r="C243" s="3">
        <v>3760</v>
      </c>
      <c r="D243" s="7">
        <f>STANDARDIZE(Table1[[#This Row],[Area (sq.ft.)]],$S$3,$T$3)</f>
        <v>-0.64134945802670129</v>
      </c>
      <c r="E243" s="2">
        <f>Table1[[#This Row],[Price]]/Table1[[#This Row],[Area (sq.ft.)]]</f>
        <v>1210.1063829787233</v>
      </c>
      <c r="F243" s="3">
        <v>3</v>
      </c>
      <c r="G243" s="3">
        <v>1</v>
      </c>
      <c r="H243" s="3">
        <v>1</v>
      </c>
      <c r="I243" s="3">
        <v>1</v>
      </c>
      <c r="J243" s="3">
        <v>0</v>
      </c>
      <c r="K243" s="3">
        <v>0</v>
      </c>
      <c r="L243" s="3">
        <v>0</v>
      </c>
      <c r="M243" s="3">
        <v>0</v>
      </c>
      <c r="N243" s="3">
        <v>2</v>
      </c>
      <c r="O243" s="3">
        <v>0</v>
      </c>
      <c r="P243" s="3" t="s">
        <v>16</v>
      </c>
    </row>
    <row r="244" spans="1:16" x14ac:dyDescent="0.3">
      <c r="A244" s="2">
        <v>4550000</v>
      </c>
      <c r="B244" s="7">
        <f>STANDARDIZE(Table1[[#This Row],[Price]],$S$2,$T$2)</f>
        <v>-0.14425498225652739</v>
      </c>
      <c r="C244" s="3">
        <v>3640</v>
      </c>
      <c r="D244" s="7">
        <f>STANDARDIZE(Table1[[#This Row],[Area (sq.ft.)]],$S$3,$T$3)</f>
        <v>-0.69669620380578046</v>
      </c>
      <c r="E244" s="2">
        <f>Table1[[#This Row],[Price]]/Table1[[#This Row],[Area (sq.ft.)]]</f>
        <v>1250</v>
      </c>
      <c r="F244" s="3">
        <v>3</v>
      </c>
      <c r="G244" s="3">
        <v>1</v>
      </c>
      <c r="H244" s="3">
        <v>2</v>
      </c>
      <c r="I244" s="3">
        <v>1</v>
      </c>
      <c r="J244" s="3">
        <v>0</v>
      </c>
      <c r="K244" s="3">
        <v>0</v>
      </c>
      <c r="L244" s="3">
        <v>0</v>
      </c>
      <c r="M244" s="3">
        <v>1</v>
      </c>
      <c r="N244" s="3">
        <v>0</v>
      </c>
      <c r="O244" s="3">
        <v>0</v>
      </c>
      <c r="P244" s="3" t="s">
        <v>15</v>
      </c>
    </row>
    <row r="245" spans="1:16" x14ac:dyDescent="0.3">
      <c r="A245" s="2">
        <v>4550000</v>
      </c>
      <c r="B245" s="7">
        <f>STANDARDIZE(Table1[[#This Row],[Price]],$S$2,$T$2)</f>
        <v>-0.14425498225652739</v>
      </c>
      <c r="C245" s="3">
        <v>2550</v>
      </c>
      <c r="D245" s="7">
        <f>STANDARDIZE(Table1[[#This Row],[Area (sq.ft.)]],$S$3,$T$3)</f>
        <v>-1.1994291446324161</v>
      </c>
      <c r="E245" s="2">
        <f>Table1[[#This Row],[Price]]/Table1[[#This Row],[Area (sq.ft.)]]</f>
        <v>1784.313725490196</v>
      </c>
      <c r="F245" s="3">
        <v>3</v>
      </c>
      <c r="G245" s="3">
        <v>1</v>
      </c>
      <c r="H245" s="3">
        <v>2</v>
      </c>
      <c r="I245" s="3">
        <v>1</v>
      </c>
      <c r="J245" s="3">
        <v>0</v>
      </c>
      <c r="K245" s="3">
        <v>1</v>
      </c>
      <c r="L245" s="3">
        <v>0</v>
      </c>
      <c r="M245" s="3">
        <v>0</v>
      </c>
      <c r="N245" s="3">
        <v>0</v>
      </c>
      <c r="O245" s="3">
        <v>0</v>
      </c>
      <c r="P245" s="3" t="s">
        <v>15</v>
      </c>
    </row>
    <row r="246" spans="1:16" x14ac:dyDescent="0.3">
      <c r="A246" s="2">
        <v>4550000</v>
      </c>
      <c r="B246" s="7">
        <f>STANDARDIZE(Table1[[#This Row],[Price]],$S$2,$T$2)</f>
        <v>-0.14425498225652739</v>
      </c>
      <c r="C246" s="3">
        <v>5320</v>
      </c>
      <c r="D246" s="7">
        <f>STANDARDIZE(Table1[[#This Row],[Area (sq.ft.)]],$S$3,$T$3)</f>
        <v>7.8158237101327938E-2</v>
      </c>
      <c r="E246" s="2">
        <f>Table1[[#This Row],[Price]]/Table1[[#This Row],[Area (sq.ft.)]]</f>
        <v>855.26315789473688</v>
      </c>
      <c r="F246" s="3">
        <v>3</v>
      </c>
      <c r="G246" s="3">
        <v>1</v>
      </c>
      <c r="H246" s="3">
        <v>2</v>
      </c>
      <c r="I246" s="3">
        <v>1</v>
      </c>
      <c r="J246" s="3">
        <v>1</v>
      </c>
      <c r="K246" s="3">
        <v>1</v>
      </c>
      <c r="L246" s="3">
        <v>0</v>
      </c>
      <c r="M246" s="3">
        <v>0</v>
      </c>
      <c r="N246" s="3">
        <v>0</v>
      </c>
      <c r="O246" s="3">
        <v>1</v>
      </c>
      <c r="P246" s="3" t="s">
        <v>16</v>
      </c>
    </row>
    <row r="247" spans="1:16" x14ac:dyDescent="0.3">
      <c r="A247" s="2">
        <v>4550000</v>
      </c>
      <c r="B247" s="7">
        <f>STANDARDIZE(Table1[[#This Row],[Price]],$S$2,$T$2)</f>
        <v>-0.14425498225652739</v>
      </c>
      <c r="C247" s="3">
        <v>5360</v>
      </c>
      <c r="D247" s="7">
        <f>STANDARDIZE(Table1[[#This Row],[Area (sq.ft.)]],$S$3,$T$3)</f>
        <v>9.6607152361020993E-2</v>
      </c>
      <c r="E247" s="2">
        <f>Table1[[#This Row],[Price]]/Table1[[#This Row],[Area (sq.ft.)]]</f>
        <v>848.88059701492534</v>
      </c>
      <c r="F247" s="3">
        <v>3</v>
      </c>
      <c r="G247" s="3">
        <v>1</v>
      </c>
      <c r="H247" s="3">
        <v>2</v>
      </c>
      <c r="I247" s="3">
        <v>1</v>
      </c>
      <c r="J247" s="3">
        <v>0</v>
      </c>
      <c r="K247" s="3">
        <v>0</v>
      </c>
      <c r="L247" s="3">
        <v>0</v>
      </c>
      <c r="M247" s="3">
        <v>0</v>
      </c>
      <c r="N247" s="3">
        <v>2</v>
      </c>
      <c r="O247" s="3">
        <v>1</v>
      </c>
      <c r="P247" s="3" t="s">
        <v>17</v>
      </c>
    </row>
    <row r="248" spans="1:16" x14ac:dyDescent="0.3">
      <c r="A248" s="2">
        <v>4550000</v>
      </c>
      <c r="B248" s="7">
        <f>STANDARDIZE(Table1[[#This Row],[Price]],$S$2,$T$2)</f>
        <v>-0.14425498225652739</v>
      </c>
      <c r="C248" s="3">
        <v>3520</v>
      </c>
      <c r="D248" s="7">
        <f>STANDARDIZE(Table1[[#This Row],[Area (sq.ft.)]],$S$3,$T$3)</f>
        <v>-0.75204294958485962</v>
      </c>
      <c r="E248" s="2">
        <f>Table1[[#This Row],[Price]]/Table1[[#This Row],[Area (sq.ft.)]]</f>
        <v>1292.6136363636363</v>
      </c>
      <c r="F248" s="3">
        <v>3</v>
      </c>
      <c r="G248" s="3">
        <v>1</v>
      </c>
      <c r="H248" s="3">
        <v>1</v>
      </c>
      <c r="I248" s="3">
        <v>1</v>
      </c>
      <c r="J248" s="3">
        <v>0</v>
      </c>
      <c r="K248" s="3">
        <v>0</v>
      </c>
      <c r="L248" s="3">
        <v>0</v>
      </c>
      <c r="M248" s="3">
        <v>0</v>
      </c>
      <c r="N248" s="3">
        <v>0</v>
      </c>
      <c r="O248" s="3">
        <v>1</v>
      </c>
      <c r="P248" s="3" t="s">
        <v>16</v>
      </c>
    </row>
    <row r="249" spans="1:16" x14ac:dyDescent="0.3">
      <c r="A249" s="2">
        <v>4550000</v>
      </c>
      <c r="B249" s="7">
        <f>STANDARDIZE(Table1[[#This Row],[Price]],$S$2,$T$2)</f>
        <v>-0.14425498225652739</v>
      </c>
      <c r="C249" s="3">
        <v>8400</v>
      </c>
      <c r="D249" s="7">
        <f>STANDARDIZE(Table1[[#This Row],[Area (sq.ft.)]],$S$3,$T$3)</f>
        <v>1.4987247120976932</v>
      </c>
      <c r="E249" s="2">
        <f>Table1[[#This Row],[Price]]/Table1[[#This Row],[Area (sq.ft.)]]</f>
        <v>541.66666666666663</v>
      </c>
      <c r="F249" s="3">
        <v>4</v>
      </c>
      <c r="G249" s="3">
        <v>1</v>
      </c>
      <c r="H249" s="3">
        <v>4</v>
      </c>
      <c r="I249" s="3">
        <v>1</v>
      </c>
      <c r="J249" s="3">
        <v>0</v>
      </c>
      <c r="K249" s="3">
        <v>0</v>
      </c>
      <c r="L249" s="3">
        <v>0</v>
      </c>
      <c r="M249" s="3">
        <v>0</v>
      </c>
      <c r="N249" s="3">
        <v>3</v>
      </c>
      <c r="O249" s="3">
        <v>0</v>
      </c>
      <c r="P249" s="3" t="s">
        <v>17</v>
      </c>
    </row>
    <row r="250" spans="1:16" x14ac:dyDescent="0.3">
      <c r="A250" s="2">
        <v>4543000</v>
      </c>
      <c r="B250" s="7">
        <f>STANDARDIZE(Table1[[#This Row],[Price]],$S$2,$T$2)</f>
        <v>-0.14804958801942442</v>
      </c>
      <c r="C250" s="3">
        <v>4100</v>
      </c>
      <c r="D250" s="7">
        <f>STANDARDIZE(Table1[[#This Row],[Area (sq.ft.)]],$S$3,$T$3)</f>
        <v>-0.48453367831931027</v>
      </c>
      <c r="E250" s="2">
        <f>Table1[[#This Row],[Price]]/Table1[[#This Row],[Area (sq.ft.)]]</f>
        <v>1108.0487804878048</v>
      </c>
      <c r="F250" s="3">
        <v>2</v>
      </c>
      <c r="G250" s="3">
        <v>2</v>
      </c>
      <c r="H250" s="3">
        <v>1</v>
      </c>
      <c r="I250" s="3">
        <v>1</v>
      </c>
      <c r="J250" s="3">
        <v>1</v>
      </c>
      <c r="K250" s="3">
        <v>1</v>
      </c>
      <c r="L250" s="3">
        <v>0</v>
      </c>
      <c r="M250" s="3">
        <v>0</v>
      </c>
      <c r="N250" s="3">
        <v>0</v>
      </c>
      <c r="O250" s="3">
        <v>0</v>
      </c>
      <c r="P250" s="3" t="s">
        <v>16</v>
      </c>
    </row>
    <row r="251" spans="1:16" x14ac:dyDescent="0.3">
      <c r="A251" s="2">
        <v>4543000</v>
      </c>
      <c r="B251" s="7">
        <f>STANDARDIZE(Table1[[#This Row],[Price]],$S$2,$T$2)</f>
        <v>-0.14804958801942442</v>
      </c>
      <c r="C251" s="3">
        <v>4990</v>
      </c>
      <c r="D251" s="7">
        <f>STANDARDIZE(Table1[[#This Row],[Area (sq.ft.)]],$S$3,$T$3)</f>
        <v>-7.404531379113978E-2</v>
      </c>
      <c r="E251" s="2">
        <f>Table1[[#This Row],[Price]]/Table1[[#This Row],[Area (sq.ft.)]]</f>
        <v>910.42084168336669</v>
      </c>
      <c r="F251" s="3">
        <v>4</v>
      </c>
      <c r="G251" s="3">
        <v>2</v>
      </c>
      <c r="H251" s="3">
        <v>2</v>
      </c>
      <c r="I251" s="3">
        <v>1</v>
      </c>
      <c r="J251" s="3">
        <v>1</v>
      </c>
      <c r="K251" s="3">
        <v>1</v>
      </c>
      <c r="L251" s="3">
        <v>0</v>
      </c>
      <c r="M251" s="3">
        <v>0</v>
      </c>
      <c r="N251" s="3">
        <v>0</v>
      </c>
      <c r="O251" s="3">
        <v>1</v>
      </c>
      <c r="P251" s="3" t="s">
        <v>15</v>
      </c>
    </row>
    <row r="252" spans="1:16" x14ac:dyDescent="0.3">
      <c r="A252" s="2">
        <v>4515000</v>
      </c>
      <c r="B252" s="7">
        <f>STANDARDIZE(Table1[[#This Row],[Price]],$S$2,$T$2)</f>
        <v>-0.16322801107101256</v>
      </c>
      <c r="C252" s="3">
        <v>3510</v>
      </c>
      <c r="D252" s="7">
        <f>STANDARDIZE(Table1[[#This Row],[Area (sq.ft.)]],$S$3,$T$3)</f>
        <v>-0.75665517839978291</v>
      </c>
      <c r="E252" s="2">
        <f>Table1[[#This Row],[Price]]/Table1[[#This Row],[Area (sq.ft.)]]</f>
        <v>1286.3247863247864</v>
      </c>
      <c r="F252" s="3">
        <v>3</v>
      </c>
      <c r="G252" s="3">
        <v>1</v>
      </c>
      <c r="H252" s="3">
        <v>3</v>
      </c>
      <c r="I252" s="3">
        <v>1</v>
      </c>
      <c r="J252" s="3">
        <v>0</v>
      </c>
      <c r="K252" s="3">
        <v>0</v>
      </c>
      <c r="L252" s="3">
        <v>0</v>
      </c>
      <c r="M252" s="3">
        <v>0</v>
      </c>
      <c r="N252" s="3">
        <v>0</v>
      </c>
      <c r="O252" s="3">
        <v>0</v>
      </c>
      <c r="P252" s="3" t="s">
        <v>16</v>
      </c>
    </row>
    <row r="253" spans="1:16" x14ac:dyDescent="0.3">
      <c r="A253" s="2">
        <v>4515000</v>
      </c>
      <c r="B253" s="7">
        <f>STANDARDIZE(Table1[[#This Row],[Price]],$S$2,$T$2)</f>
        <v>-0.16322801107101256</v>
      </c>
      <c r="C253" s="3">
        <v>3450</v>
      </c>
      <c r="D253" s="7">
        <f>STANDARDIZE(Table1[[#This Row],[Area (sq.ft.)]],$S$3,$T$3)</f>
        <v>-0.78432855128932244</v>
      </c>
      <c r="E253" s="2">
        <f>Table1[[#This Row],[Price]]/Table1[[#This Row],[Area (sq.ft.)]]</f>
        <v>1308.695652173913</v>
      </c>
      <c r="F253" s="3">
        <v>3</v>
      </c>
      <c r="G253" s="3">
        <v>1</v>
      </c>
      <c r="H253" s="3">
        <v>2</v>
      </c>
      <c r="I253" s="3">
        <v>1</v>
      </c>
      <c r="J253" s="3">
        <v>0</v>
      </c>
      <c r="K253" s="3">
        <v>1</v>
      </c>
      <c r="L253" s="3">
        <v>0</v>
      </c>
      <c r="M253" s="3">
        <v>0</v>
      </c>
      <c r="N253" s="3">
        <v>1</v>
      </c>
      <c r="O253" s="3">
        <v>0</v>
      </c>
      <c r="P253" s="3" t="s">
        <v>16</v>
      </c>
    </row>
    <row r="254" spans="1:16" x14ac:dyDescent="0.3">
      <c r="A254" s="2">
        <v>4515000</v>
      </c>
      <c r="B254" s="7">
        <f>STANDARDIZE(Table1[[#This Row],[Price]],$S$2,$T$2)</f>
        <v>-0.16322801107101256</v>
      </c>
      <c r="C254" s="3">
        <v>9860</v>
      </c>
      <c r="D254" s="7">
        <f>STANDARDIZE(Table1[[#This Row],[Area (sq.ft.)]],$S$3,$T$3)</f>
        <v>2.17211011907649</v>
      </c>
      <c r="E254" s="2">
        <f>Table1[[#This Row],[Price]]/Table1[[#This Row],[Area (sq.ft.)]]</f>
        <v>457.91075050709941</v>
      </c>
      <c r="F254" s="3">
        <v>3</v>
      </c>
      <c r="G254" s="3">
        <v>1</v>
      </c>
      <c r="H254" s="3">
        <v>1</v>
      </c>
      <c r="I254" s="3">
        <v>1</v>
      </c>
      <c r="J254" s="3">
        <v>0</v>
      </c>
      <c r="K254" s="3">
        <v>0</v>
      </c>
      <c r="L254" s="3">
        <v>0</v>
      </c>
      <c r="M254" s="3">
        <v>0</v>
      </c>
      <c r="N254" s="3">
        <v>0</v>
      </c>
      <c r="O254" s="3">
        <v>0</v>
      </c>
      <c r="P254" s="3" t="s">
        <v>16</v>
      </c>
    </row>
    <row r="255" spans="1:16" x14ac:dyDescent="0.3">
      <c r="A255" s="2">
        <v>4515000</v>
      </c>
      <c r="B255" s="7">
        <f>STANDARDIZE(Table1[[#This Row],[Price]],$S$2,$T$2)</f>
        <v>-0.16322801107101256</v>
      </c>
      <c r="C255" s="3">
        <v>3520</v>
      </c>
      <c r="D255" s="7">
        <f>STANDARDIZE(Table1[[#This Row],[Area (sq.ft.)]],$S$3,$T$3)</f>
        <v>-0.75204294958485962</v>
      </c>
      <c r="E255" s="2">
        <f>Table1[[#This Row],[Price]]/Table1[[#This Row],[Area (sq.ft.)]]</f>
        <v>1282.6704545454545</v>
      </c>
      <c r="F255" s="3">
        <v>2</v>
      </c>
      <c r="G255" s="3">
        <v>1</v>
      </c>
      <c r="H255" s="3">
        <v>2</v>
      </c>
      <c r="I255" s="3">
        <v>1</v>
      </c>
      <c r="J255" s="3">
        <v>0</v>
      </c>
      <c r="K255" s="3">
        <v>0</v>
      </c>
      <c r="L255" s="3">
        <v>0</v>
      </c>
      <c r="M255" s="3">
        <v>0</v>
      </c>
      <c r="N255" s="3">
        <v>0</v>
      </c>
      <c r="O255" s="3">
        <v>1</v>
      </c>
      <c r="P255" s="3" t="s">
        <v>15</v>
      </c>
    </row>
    <row r="256" spans="1:16" x14ac:dyDescent="0.3">
      <c r="A256" s="2">
        <v>4480000</v>
      </c>
      <c r="B256" s="7">
        <f>STANDARDIZE(Table1[[#This Row],[Price]],$S$2,$T$2)</f>
        <v>-0.18220103988549777</v>
      </c>
      <c r="C256" s="3">
        <v>4510</v>
      </c>
      <c r="D256" s="7">
        <f>STANDARDIZE(Table1[[#This Row],[Area (sq.ft.)]],$S$3,$T$3)</f>
        <v>-0.29543229690745643</v>
      </c>
      <c r="E256" s="2">
        <f>Table1[[#This Row],[Price]]/Table1[[#This Row],[Area (sq.ft.)]]</f>
        <v>993.34811529933484</v>
      </c>
      <c r="F256" s="3">
        <v>4</v>
      </c>
      <c r="G256" s="3">
        <v>1</v>
      </c>
      <c r="H256" s="3">
        <v>2</v>
      </c>
      <c r="I256" s="3">
        <v>1</v>
      </c>
      <c r="J256" s="3">
        <v>0</v>
      </c>
      <c r="K256" s="3">
        <v>0</v>
      </c>
      <c r="L256" s="3">
        <v>0</v>
      </c>
      <c r="M256" s="3">
        <v>1</v>
      </c>
      <c r="N256" s="3">
        <v>2</v>
      </c>
      <c r="O256" s="3">
        <v>0</v>
      </c>
      <c r="P256" s="3" t="s">
        <v>16</v>
      </c>
    </row>
    <row r="257" spans="1:16" x14ac:dyDescent="0.3">
      <c r="A257" s="2">
        <v>4480000</v>
      </c>
      <c r="B257" s="7">
        <f>STANDARDIZE(Table1[[#This Row],[Price]],$S$2,$T$2)</f>
        <v>-0.18220103988549777</v>
      </c>
      <c r="C257" s="3">
        <v>5885</v>
      </c>
      <c r="D257" s="7">
        <f>STANDARDIZE(Table1[[#This Row],[Area (sq.ft.)]],$S$3,$T$3)</f>
        <v>0.33874916514449238</v>
      </c>
      <c r="E257" s="2">
        <f>Table1[[#This Row],[Price]]/Table1[[#This Row],[Area (sq.ft.)]]</f>
        <v>761.25743415463046</v>
      </c>
      <c r="F257" s="3">
        <v>2</v>
      </c>
      <c r="G257" s="3">
        <v>1</v>
      </c>
      <c r="H257" s="3">
        <v>1</v>
      </c>
      <c r="I257" s="3">
        <v>1</v>
      </c>
      <c r="J257" s="3">
        <v>0</v>
      </c>
      <c r="K257" s="3">
        <v>0</v>
      </c>
      <c r="L257" s="3">
        <v>0</v>
      </c>
      <c r="M257" s="3">
        <v>1</v>
      </c>
      <c r="N257" s="3">
        <v>1</v>
      </c>
      <c r="O257" s="3">
        <v>0</v>
      </c>
      <c r="P257" s="3" t="s">
        <v>17</v>
      </c>
    </row>
    <row r="258" spans="1:16" x14ac:dyDescent="0.3">
      <c r="A258" s="2">
        <v>4480000</v>
      </c>
      <c r="B258" s="7">
        <f>STANDARDIZE(Table1[[#This Row],[Price]],$S$2,$T$2)</f>
        <v>-0.18220103988549777</v>
      </c>
      <c r="C258" s="3">
        <v>4000</v>
      </c>
      <c r="D258" s="7">
        <f>STANDARDIZE(Table1[[#This Row],[Area (sq.ft.)]],$S$3,$T$3)</f>
        <v>-0.53065596646854296</v>
      </c>
      <c r="E258" s="2">
        <f>Table1[[#This Row],[Price]]/Table1[[#This Row],[Area (sq.ft.)]]</f>
        <v>1120</v>
      </c>
      <c r="F258" s="3">
        <v>3</v>
      </c>
      <c r="G258" s="3">
        <v>1</v>
      </c>
      <c r="H258" s="3">
        <v>2</v>
      </c>
      <c r="I258" s="3">
        <v>1</v>
      </c>
      <c r="J258" s="3">
        <v>0</v>
      </c>
      <c r="K258" s="3">
        <v>0</v>
      </c>
      <c r="L258" s="3">
        <v>0</v>
      </c>
      <c r="M258" s="3">
        <v>0</v>
      </c>
      <c r="N258" s="3">
        <v>2</v>
      </c>
      <c r="O258" s="3">
        <v>0</v>
      </c>
      <c r="P258" s="3" t="s">
        <v>15</v>
      </c>
    </row>
    <row r="259" spans="1:16" x14ac:dyDescent="0.3">
      <c r="A259" s="2">
        <v>4480000</v>
      </c>
      <c r="B259" s="7">
        <f>STANDARDIZE(Table1[[#This Row],[Price]],$S$2,$T$2)</f>
        <v>-0.18220103988549777</v>
      </c>
      <c r="C259" s="3">
        <v>8250</v>
      </c>
      <c r="D259" s="7">
        <f>STANDARDIZE(Table1[[#This Row],[Area (sq.ft.)]],$S$3,$T$3)</f>
        <v>1.4295412798738443</v>
      </c>
      <c r="E259" s="2">
        <f>Table1[[#This Row],[Price]]/Table1[[#This Row],[Area (sq.ft.)]]</f>
        <v>543.030303030303</v>
      </c>
      <c r="F259" s="3">
        <v>3</v>
      </c>
      <c r="G259" s="3">
        <v>1</v>
      </c>
      <c r="H259" s="3">
        <v>1</v>
      </c>
      <c r="I259" s="3">
        <v>1</v>
      </c>
      <c r="J259" s="3">
        <v>0</v>
      </c>
      <c r="K259" s="3">
        <v>0</v>
      </c>
      <c r="L259" s="3">
        <v>0</v>
      </c>
      <c r="M259" s="3">
        <v>0</v>
      </c>
      <c r="N259" s="3">
        <v>0</v>
      </c>
      <c r="O259" s="3">
        <v>0</v>
      </c>
      <c r="P259" s="3" t="s">
        <v>15</v>
      </c>
    </row>
    <row r="260" spans="1:16" x14ac:dyDescent="0.3">
      <c r="A260" s="2">
        <v>4480000</v>
      </c>
      <c r="B260" s="7">
        <f>STANDARDIZE(Table1[[#This Row],[Price]],$S$2,$T$2)</f>
        <v>-0.18220103988549777</v>
      </c>
      <c r="C260" s="3">
        <v>4040</v>
      </c>
      <c r="D260" s="7">
        <f>STANDARDIZE(Table1[[#This Row],[Area (sq.ft.)]],$S$3,$T$3)</f>
        <v>-0.51220705120884991</v>
      </c>
      <c r="E260" s="2">
        <f>Table1[[#This Row],[Price]]/Table1[[#This Row],[Area (sq.ft.)]]</f>
        <v>1108.9108910891089</v>
      </c>
      <c r="F260" s="3">
        <v>3</v>
      </c>
      <c r="G260" s="3">
        <v>1</v>
      </c>
      <c r="H260" s="3">
        <v>2</v>
      </c>
      <c r="I260" s="3">
        <v>1</v>
      </c>
      <c r="J260" s="3">
        <v>0</v>
      </c>
      <c r="K260" s="3">
        <v>0</v>
      </c>
      <c r="L260" s="3">
        <v>0</v>
      </c>
      <c r="M260" s="3">
        <v>0</v>
      </c>
      <c r="N260" s="3">
        <v>1</v>
      </c>
      <c r="O260" s="3">
        <v>0</v>
      </c>
      <c r="P260" s="3" t="s">
        <v>16</v>
      </c>
    </row>
    <row r="261" spans="1:16" x14ac:dyDescent="0.3">
      <c r="A261" s="2">
        <v>4473000</v>
      </c>
      <c r="B261" s="7">
        <f>STANDARDIZE(Table1[[#This Row],[Price]],$S$2,$T$2)</f>
        <v>-0.1859956456483948</v>
      </c>
      <c r="C261" s="3">
        <v>6360</v>
      </c>
      <c r="D261" s="7">
        <f>STANDARDIZE(Table1[[#This Row],[Area (sq.ft.)]],$S$3,$T$3)</f>
        <v>0.5578300338533474</v>
      </c>
      <c r="E261" s="2">
        <f>Table1[[#This Row],[Price]]/Table1[[#This Row],[Area (sq.ft.)]]</f>
        <v>703.30188679245282</v>
      </c>
      <c r="F261" s="3">
        <v>2</v>
      </c>
      <c r="G261" s="3">
        <v>1</v>
      </c>
      <c r="H261" s="3">
        <v>1</v>
      </c>
      <c r="I261" s="3">
        <v>1</v>
      </c>
      <c r="J261" s="3">
        <v>0</v>
      </c>
      <c r="K261" s="3">
        <v>1</v>
      </c>
      <c r="L261" s="3">
        <v>0</v>
      </c>
      <c r="M261" s="3">
        <v>1</v>
      </c>
      <c r="N261" s="3">
        <v>1</v>
      </c>
      <c r="O261" s="3">
        <v>0</v>
      </c>
      <c r="P261" s="3" t="s">
        <v>15</v>
      </c>
    </row>
    <row r="262" spans="1:16" x14ac:dyDescent="0.3">
      <c r="A262" s="2">
        <v>4473000</v>
      </c>
      <c r="B262" s="7">
        <f>STANDARDIZE(Table1[[#This Row],[Price]],$S$2,$T$2)</f>
        <v>-0.1859956456483948</v>
      </c>
      <c r="C262" s="3">
        <v>3162</v>
      </c>
      <c r="D262" s="7">
        <f>STANDARDIZE(Table1[[#This Row],[Area (sq.ft.)]],$S$3,$T$3)</f>
        <v>-0.9171607411591125</v>
      </c>
      <c r="E262" s="2">
        <f>Table1[[#This Row],[Price]]/Table1[[#This Row],[Area (sq.ft.)]]</f>
        <v>1414.6110056925995</v>
      </c>
      <c r="F262" s="3">
        <v>3</v>
      </c>
      <c r="G262" s="3">
        <v>1</v>
      </c>
      <c r="H262" s="3">
        <v>2</v>
      </c>
      <c r="I262" s="3">
        <v>1</v>
      </c>
      <c r="J262" s="3">
        <v>0</v>
      </c>
      <c r="K262" s="3">
        <v>0</v>
      </c>
      <c r="L262" s="3">
        <v>0</v>
      </c>
      <c r="M262" s="3">
        <v>1</v>
      </c>
      <c r="N262" s="3">
        <v>1</v>
      </c>
      <c r="O262" s="3">
        <v>0</v>
      </c>
      <c r="P262" s="3" t="s">
        <v>15</v>
      </c>
    </row>
    <row r="263" spans="1:16" x14ac:dyDescent="0.3">
      <c r="A263" s="2">
        <v>4473000</v>
      </c>
      <c r="B263" s="7">
        <f>STANDARDIZE(Table1[[#This Row],[Price]],$S$2,$T$2)</f>
        <v>-0.1859956456483948</v>
      </c>
      <c r="C263" s="3">
        <v>3510</v>
      </c>
      <c r="D263" s="7">
        <f>STANDARDIZE(Table1[[#This Row],[Area (sq.ft.)]],$S$3,$T$3)</f>
        <v>-0.75665517839978291</v>
      </c>
      <c r="E263" s="2">
        <f>Table1[[#This Row],[Price]]/Table1[[#This Row],[Area (sq.ft.)]]</f>
        <v>1274.3589743589744</v>
      </c>
      <c r="F263" s="3">
        <v>3</v>
      </c>
      <c r="G263" s="3">
        <v>1</v>
      </c>
      <c r="H263" s="3">
        <v>2</v>
      </c>
      <c r="I263" s="3">
        <v>1</v>
      </c>
      <c r="J263" s="3">
        <v>0</v>
      </c>
      <c r="K263" s="3">
        <v>0</v>
      </c>
      <c r="L263" s="3">
        <v>0</v>
      </c>
      <c r="M263" s="3">
        <v>0</v>
      </c>
      <c r="N263" s="3">
        <v>0</v>
      </c>
      <c r="O263" s="3">
        <v>0</v>
      </c>
      <c r="P263" s="3" t="s">
        <v>16</v>
      </c>
    </row>
    <row r="264" spans="1:16" x14ac:dyDescent="0.3">
      <c r="A264" s="2">
        <v>4445000</v>
      </c>
      <c r="B264" s="7">
        <f>STANDARDIZE(Table1[[#This Row],[Price]],$S$2,$T$2)</f>
        <v>-0.20117406869998294</v>
      </c>
      <c r="C264" s="3">
        <v>3750</v>
      </c>
      <c r="D264" s="7">
        <f>STANDARDIZE(Table1[[#This Row],[Area (sq.ft.)]],$S$3,$T$3)</f>
        <v>-0.64596168684162458</v>
      </c>
      <c r="E264" s="2">
        <f>Table1[[#This Row],[Price]]/Table1[[#This Row],[Area (sq.ft.)]]</f>
        <v>1185.3333333333333</v>
      </c>
      <c r="F264" s="3">
        <v>2</v>
      </c>
      <c r="G264" s="3">
        <v>1</v>
      </c>
      <c r="H264" s="3">
        <v>1</v>
      </c>
      <c r="I264" s="3">
        <v>1</v>
      </c>
      <c r="J264" s="3">
        <v>1</v>
      </c>
      <c r="K264" s="3">
        <v>1</v>
      </c>
      <c r="L264" s="3">
        <v>0</v>
      </c>
      <c r="M264" s="3">
        <v>0</v>
      </c>
      <c r="N264" s="3">
        <v>0</v>
      </c>
      <c r="O264" s="3">
        <v>0</v>
      </c>
      <c r="P264" s="3" t="s">
        <v>16</v>
      </c>
    </row>
    <row r="265" spans="1:16" x14ac:dyDescent="0.3">
      <c r="A265" s="2">
        <v>4410000</v>
      </c>
      <c r="B265" s="7">
        <f>STANDARDIZE(Table1[[#This Row],[Price]],$S$2,$T$2)</f>
        <v>-0.22014709751446812</v>
      </c>
      <c r="C265" s="3">
        <v>3968</v>
      </c>
      <c r="D265" s="7">
        <f>STANDARDIZE(Table1[[#This Row],[Area (sq.ft.)]],$S$3,$T$3)</f>
        <v>-0.54541509867629734</v>
      </c>
      <c r="E265" s="2">
        <f>Table1[[#This Row],[Price]]/Table1[[#This Row],[Area (sq.ft.)]]</f>
        <v>1111.391129032258</v>
      </c>
      <c r="F265" s="3">
        <v>3</v>
      </c>
      <c r="G265" s="3">
        <v>1</v>
      </c>
      <c r="H265" s="3">
        <v>2</v>
      </c>
      <c r="I265" s="3">
        <v>0</v>
      </c>
      <c r="J265" s="3">
        <v>0</v>
      </c>
      <c r="K265" s="3">
        <v>0</v>
      </c>
      <c r="L265" s="3">
        <v>0</v>
      </c>
      <c r="M265" s="3">
        <v>0</v>
      </c>
      <c r="N265" s="3">
        <v>0</v>
      </c>
      <c r="O265" s="3">
        <v>0</v>
      </c>
      <c r="P265" s="3" t="s">
        <v>16</v>
      </c>
    </row>
    <row r="266" spans="1:16" x14ac:dyDescent="0.3">
      <c r="A266" s="2">
        <v>4410000</v>
      </c>
      <c r="B266" s="7">
        <f>STANDARDIZE(Table1[[#This Row],[Price]],$S$2,$T$2)</f>
        <v>-0.22014709751446812</v>
      </c>
      <c r="C266" s="3">
        <v>4900</v>
      </c>
      <c r="D266" s="7">
        <f>STANDARDIZE(Table1[[#This Row],[Area (sq.ft.)]],$S$3,$T$3)</f>
        <v>-0.11555537312544915</v>
      </c>
      <c r="E266" s="2">
        <f>Table1[[#This Row],[Price]]/Table1[[#This Row],[Area (sq.ft.)]]</f>
        <v>900</v>
      </c>
      <c r="F266" s="3">
        <v>2</v>
      </c>
      <c r="G266" s="3">
        <v>1</v>
      </c>
      <c r="H266" s="3">
        <v>2</v>
      </c>
      <c r="I266" s="3">
        <v>1</v>
      </c>
      <c r="J266" s="3">
        <v>0</v>
      </c>
      <c r="K266" s="3">
        <v>1</v>
      </c>
      <c r="L266" s="3">
        <v>0</v>
      </c>
      <c r="M266" s="3">
        <v>0</v>
      </c>
      <c r="N266" s="3">
        <v>0</v>
      </c>
      <c r="O266" s="3">
        <v>0</v>
      </c>
      <c r="P266" s="3" t="s">
        <v>16</v>
      </c>
    </row>
    <row r="267" spans="1:16" x14ac:dyDescent="0.3">
      <c r="A267" s="2">
        <v>4403000</v>
      </c>
      <c r="B267" s="7">
        <f>STANDARDIZE(Table1[[#This Row],[Price]],$S$2,$T$2)</f>
        <v>-0.22394170327736515</v>
      </c>
      <c r="C267" s="3">
        <v>2880</v>
      </c>
      <c r="D267" s="7">
        <f>STANDARDIZE(Table1[[#This Row],[Area (sq.ft.)]],$S$3,$T$3)</f>
        <v>-1.0472255937399486</v>
      </c>
      <c r="E267" s="2">
        <f>Table1[[#This Row],[Price]]/Table1[[#This Row],[Area (sq.ft.)]]</f>
        <v>1528.8194444444443</v>
      </c>
      <c r="F267" s="3">
        <v>3</v>
      </c>
      <c r="G267" s="3">
        <v>1</v>
      </c>
      <c r="H267" s="3">
        <v>2</v>
      </c>
      <c r="I267" s="3">
        <v>1</v>
      </c>
      <c r="J267" s="3">
        <v>0</v>
      </c>
      <c r="K267" s="3">
        <v>0</v>
      </c>
      <c r="L267" s="3">
        <v>0</v>
      </c>
      <c r="M267" s="3">
        <v>0</v>
      </c>
      <c r="N267" s="3">
        <v>0</v>
      </c>
      <c r="O267" s="3">
        <v>1</v>
      </c>
      <c r="P267" s="3" t="s">
        <v>16</v>
      </c>
    </row>
    <row r="268" spans="1:16" x14ac:dyDescent="0.3">
      <c r="A268" s="2">
        <v>4403000</v>
      </c>
      <c r="B268" s="7">
        <f>STANDARDIZE(Table1[[#This Row],[Price]],$S$2,$T$2)</f>
        <v>-0.22394170327736515</v>
      </c>
      <c r="C268" s="3">
        <v>4880</v>
      </c>
      <c r="D268" s="7">
        <f>STANDARDIZE(Table1[[#This Row],[Area (sq.ft.)]],$S$3,$T$3)</f>
        <v>-0.12477983075529568</v>
      </c>
      <c r="E268" s="2">
        <f>Table1[[#This Row],[Price]]/Table1[[#This Row],[Area (sq.ft.)]]</f>
        <v>902.25409836065569</v>
      </c>
      <c r="F268" s="3">
        <v>3</v>
      </c>
      <c r="G268" s="3">
        <v>1</v>
      </c>
      <c r="H268" s="3">
        <v>1</v>
      </c>
      <c r="I268" s="3">
        <v>1</v>
      </c>
      <c r="J268" s="3">
        <v>0</v>
      </c>
      <c r="K268" s="3">
        <v>0</v>
      </c>
      <c r="L268" s="3">
        <v>0</v>
      </c>
      <c r="M268" s="3">
        <v>0</v>
      </c>
      <c r="N268" s="3">
        <v>2</v>
      </c>
      <c r="O268" s="3">
        <v>1</v>
      </c>
      <c r="P268" s="3" t="s">
        <v>17</v>
      </c>
    </row>
    <row r="269" spans="1:16" x14ac:dyDescent="0.3">
      <c r="A269" s="2">
        <v>4403000</v>
      </c>
      <c r="B269" s="7">
        <f>STANDARDIZE(Table1[[#This Row],[Price]],$S$2,$T$2)</f>
        <v>-0.22394170327736515</v>
      </c>
      <c r="C269" s="3">
        <v>4920</v>
      </c>
      <c r="D269" s="7">
        <f>STANDARDIZE(Table1[[#This Row],[Area (sq.ft.)]],$S$3,$T$3)</f>
        <v>-0.10633091549560263</v>
      </c>
      <c r="E269" s="2">
        <f>Table1[[#This Row],[Price]]/Table1[[#This Row],[Area (sq.ft.)]]</f>
        <v>894.91869918699183</v>
      </c>
      <c r="F269" s="3">
        <v>3</v>
      </c>
      <c r="G269" s="3">
        <v>1</v>
      </c>
      <c r="H269" s="3">
        <v>2</v>
      </c>
      <c r="I269" s="3">
        <v>1</v>
      </c>
      <c r="J269" s="3">
        <v>0</v>
      </c>
      <c r="K269" s="3">
        <v>0</v>
      </c>
      <c r="L269" s="3">
        <v>0</v>
      </c>
      <c r="M269" s="3">
        <v>0</v>
      </c>
      <c r="N269" s="3">
        <v>1</v>
      </c>
      <c r="O269" s="3">
        <v>0</v>
      </c>
      <c r="P269" s="3" t="s">
        <v>16</v>
      </c>
    </row>
    <row r="270" spans="1:16" x14ac:dyDescent="0.3">
      <c r="A270" s="2">
        <v>4382000</v>
      </c>
      <c r="B270" s="7">
        <f>STANDARDIZE(Table1[[#This Row],[Price]],$S$2,$T$2)</f>
        <v>-0.23532552056605627</v>
      </c>
      <c r="C270" s="3">
        <v>4950</v>
      </c>
      <c r="D270" s="7">
        <f>STANDARDIZE(Table1[[#This Row],[Area (sq.ft.)]],$S$3,$T$3)</f>
        <v>-9.2494229050832835E-2</v>
      </c>
      <c r="E270" s="2">
        <f>Table1[[#This Row],[Price]]/Table1[[#This Row],[Area (sq.ft.)]]</f>
        <v>885.25252525252529</v>
      </c>
      <c r="F270" s="3">
        <v>4</v>
      </c>
      <c r="G270" s="3">
        <v>1</v>
      </c>
      <c r="H270" s="3">
        <v>2</v>
      </c>
      <c r="I270" s="3">
        <v>1</v>
      </c>
      <c r="J270" s="3">
        <v>0</v>
      </c>
      <c r="K270" s="3">
        <v>0</v>
      </c>
      <c r="L270" s="3">
        <v>0</v>
      </c>
      <c r="M270" s="3">
        <v>1</v>
      </c>
      <c r="N270" s="3">
        <v>0</v>
      </c>
      <c r="O270" s="3">
        <v>0</v>
      </c>
      <c r="P270" s="3" t="s">
        <v>16</v>
      </c>
    </row>
    <row r="271" spans="1:16" x14ac:dyDescent="0.3">
      <c r="A271" s="2">
        <v>4375000</v>
      </c>
      <c r="B271" s="7">
        <f>STANDARDIZE(Table1[[#This Row],[Price]],$S$2,$T$2)</f>
        <v>-0.2391201263289533</v>
      </c>
      <c r="C271" s="3">
        <v>3900</v>
      </c>
      <c r="D271" s="7">
        <f>STANDARDIZE(Table1[[#This Row],[Area (sq.ft.)]],$S$3,$T$3)</f>
        <v>-0.57677825461777554</v>
      </c>
      <c r="E271" s="2">
        <f>Table1[[#This Row],[Price]]/Table1[[#This Row],[Area (sq.ft.)]]</f>
        <v>1121.7948717948718</v>
      </c>
      <c r="F271" s="3">
        <v>3</v>
      </c>
      <c r="G271" s="3">
        <v>1</v>
      </c>
      <c r="H271" s="3">
        <v>2</v>
      </c>
      <c r="I271" s="3">
        <v>1</v>
      </c>
      <c r="J271" s="3">
        <v>0</v>
      </c>
      <c r="K271" s="3">
        <v>0</v>
      </c>
      <c r="L271" s="3">
        <v>0</v>
      </c>
      <c r="M271" s="3">
        <v>0</v>
      </c>
      <c r="N271" s="3">
        <v>0</v>
      </c>
      <c r="O271" s="3">
        <v>0</v>
      </c>
      <c r="P271" s="3" t="s">
        <v>17</v>
      </c>
    </row>
    <row r="272" spans="1:16" x14ac:dyDescent="0.3">
      <c r="A272" s="2">
        <v>4340000</v>
      </c>
      <c r="B272" s="7">
        <f>STANDARDIZE(Table1[[#This Row],[Price]],$S$2,$T$2)</f>
        <v>-0.2580931551434385</v>
      </c>
      <c r="C272" s="3">
        <v>4500</v>
      </c>
      <c r="D272" s="7">
        <f>STANDARDIZE(Table1[[#This Row],[Area (sq.ft.)]],$S$3,$T$3)</f>
        <v>-0.30004452572237972</v>
      </c>
      <c r="E272" s="2">
        <f>Table1[[#This Row],[Price]]/Table1[[#This Row],[Area (sq.ft.)]]</f>
        <v>964.44444444444446</v>
      </c>
      <c r="F272" s="3">
        <v>3</v>
      </c>
      <c r="G272" s="3">
        <v>2</v>
      </c>
      <c r="H272" s="3">
        <v>3</v>
      </c>
      <c r="I272" s="3">
        <v>1</v>
      </c>
      <c r="J272" s="3">
        <v>0</v>
      </c>
      <c r="K272" s="3">
        <v>0</v>
      </c>
      <c r="L272" s="3">
        <v>1</v>
      </c>
      <c r="M272" s="3">
        <v>0</v>
      </c>
      <c r="N272" s="3">
        <v>1</v>
      </c>
      <c r="O272" s="3">
        <v>0</v>
      </c>
      <c r="P272" s="3" t="s">
        <v>15</v>
      </c>
    </row>
    <row r="273" spans="1:16" x14ac:dyDescent="0.3">
      <c r="A273" s="2">
        <v>4340000</v>
      </c>
      <c r="B273" s="7">
        <f>STANDARDIZE(Table1[[#This Row],[Price]],$S$2,$T$2)</f>
        <v>-0.2580931551434385</v>
      </c>
      <c r="C273" s="3">
        <v>1905</v>
      </c>
      <c r="D273" s="7">
        <f>STANDARDIZE(Table1[[#This Row],[Area (sq.ft.)]],$S$3,$T$3)</f>
        <v>-1.4969179031949669</v>
      </c>
      <c r="E273" s="2">
        <f>Table1[[#This Row],[Price]]/Table1[[#This Row],[Area (sq.ft.)]]</f>
        <v>2278.2152230971128</v>
      </c>
      <c r="F273" s="3">
        <v>5</v>
      </c>
      <c r="G273" s="3">
        <v>1</v>
      </c>
      <c r="H273" s="3">
        <v>2</v>
      </c>
      <c r="I273" s="3">
        <v>0</v>
      </c>
      <c r="J273" s="3">
        <v>0</v>
      </c>
      <c r="K273" s="3">
        <v>1</v>
      </c>
      <c r="L273" s="3">
        <v>0</v>
      </c>
      <c r="M273" s="3">
        <v>0</v>
      </c>
      <c r="N273" s="3">
        <v>0</v>
      </c>
      <c r="O273" s="3">
        <v>0</v>
      </c>
      <c r="P273" s="3" t="s">
        <v>16</v>
      </c>
    </row>
    <row r="274" spans="1:16" x14ac:dyDescent="0.3">
      <c r="A274" s="2">
        <v>4340000</v>
      </c>
      <c r="B274" s="7">
        <f>STANDARDIZE(Table1[[#This Row],[Price]],$S$2,$T$2)</f>
        <v>-0.2580931551434385</v>
      </c>
      <c r="C274" s="3">
        <v>4075</v>
      </c>
      <c r="D274" s="7">
        <f>STANDARDIZE(Table1[[#This Row],[Area (sq.ft.)]],$S$3,$T$3)</f>
        <v>-0.49606425035661844</v>
      </c>
      <c r="E274" s="2">
        <f>Table1[[#This Row],[Price]]/Table1[[#This Row],[Area (sq.ft.)]]</f>
        <v>1065.0306748466257</v>
      </c>
      <c r="F274" s="3">
        <v>3</v>
      </c>
      <c r="G274" s="3">
        <v>1</v>
      </c>
      <c r="H274" s="3">
        <v>1</v>
      </c>
      <c r="I274" s="3">
        <v>1</v>
      </c>
      <c r="J274" s="3">
        <v>1</v>
      </c>
      <c r="K274" s="3">
        <v>1</v>
      </c>
      <c r="L274" s="3">
        <v>0</v>
      </c>
      <c r="M274" s="3">
        <v>0</v>
      </c>
      <c r="N274" s="3">
        <v>2</v>
      </c>
      <c r="O274" s="3">
        <v>0</v>
      </c>
      <c r="P274" s="3" t="s">
        <v>16</v>
      </c>
    </row>
    <row r="275" spans="1:16" x14ac:dyDescent="0.3">
      <c r="A275" s="2">
        <v>4340000</v>
      </c>
      <c r="B275" s="7">
        <f>STANDARDIZE(Table1[[#This Row],[Price]],$S$2,$T$2)</f>
        <v>-0.2580931551434385</v>
      </c>
      <c r="C275" s="3">
        <v>3500</v>
      </c>
      <c r="D275" s="7">
        <f>STANDARDIZE(Table1[[#This Row],[Area (sq.ft.)]],$S$3,$T$3)</f>
        <v>-0.76126740721470609</v>
      </c>
      <c r="E275" s="2">
        <f>Table1[[#This Row],[Price]]/Table1[[#This Row],[Area (sq.ft.)]]</f>
        <v>1240</v>
      </c>
      <c r="F275" s="3">
        <v>4</v>
      </c>
      <c r="G275" s="3">
        <v>1</v>
      </c>
      <c r="H275" s="3">
        <v>2</v>
      </c>
      <c r="I275" s="3">
        <v>1</v>
      </c>
      <c r="J275" s="3">
        <v>0</v>
      </c>
      <c r="K275" s="3">
        <v>0</v>
      </c>
      <c r="L275" s="3">
        <v>0</v>
      </c>
      <c r="M275" s="3">
        <v>0</v>
      </c>
      <c r="N275" s="3">
        <v>2</v>
      </c>
      <c r="O275" s="3">
        <v>0</v>
      </c>
      <c r="P275" s="3" t="s">
        <v>15</v>
      </c>
    </row>
    <row r="276" spans="1:16" x14ac:dyDescent="0.3">
      <c r="A276" s="2">
        <v>4340000</v>
      </c>
      <c r="B276" s="7">
        <f>STANDARDIZE(Table1[[#This Row],[Price]],$S$2,$T$2)</f>
        <v>-0.2580931551434385</v>
      </c>
      <c r="C276" s="3">
        <v>6450</v>
      </c>
      <c r="D276" s="7">
        <f>STANDARDIZE(Table1[[#This Row],[Area (sq.ft.)]],$S$3,$T$3)</f>
        <v>0.5993400931876568</v>
      </c>
      <c r="E276" s="2">
        <f>Table1[[#This Row],[Price]]/Table1[[#This Row],[Area (sq.ft.)]]</f>
        <v>672.8682170542636</v>
      </c>
      <c r="F276" s="3">
        <v>4</v>
      </c>
      <c r="G276" s="3">
        <v>1</v>
      </c>
      <c r="H276" s="3">
        <v>2</v>
      </c>
      <c r="I276" s="3">
        <v>1</v>
      </c>
      <c r="J276" s="3">
        <v>0</v>
      </c>
      <c r="K276" s="3">
        <v>0</v>
      </c>
      <c r="L276" s="3">
        <v>0</v>
      </c>
      <c r="M276" s="3">
        <v>0</v>
      </c>
      <c r="N276" s="3">
        <v>0</v>
      </c>
      <c r="O276" s="3">
        <v>0</v>
      </c>
      <c r="P276" s="3" t="s">
        <v>16</v>
      </c>
    </row>
    <row r="277" spans="1:16" x14ac:dyDescent="0.3">
      <c r="A277" s="2">
        <v>4319000</v>
      </c>
      <c r="B277" s="7">
        <f>STANDARDIZE(Table1[[#This Row],[Price]],$S$2,$T$2)</f>
        <v>-0.26947697243212959</v>
      </c>
      <c r="C277" s="3">
        <v>4032</v>
      </c>
      <c r="D277" s="7">
        <f>STANDARDIZE(Table1[[#This Row],[Area (sq.ft.)]],$S$3,$T$3)</f>
        <v>-0.51589683426078847</v>
      </c>
      <c r="E277" s="2">
        <f>Table1[[#This Row],[Price]]/Table1[[#This Row],[Area (sq.ft.)]]</f>
        <v>1071.1805555555557</v>
      </c>
      <c r="F277" s="3">
        <v>2</v>
      </c>
      <c r="G277" s="3">
        <v>1</v>
      </c>
      <c r="H277" s="3">
        <v>1</v>
      </c>
      <c r="I277" s="3">
        <v>1</v>
      </c>
      <c r="J277" s="3">
        <v>0</v>
      </c>
      <c r="K277" s="3">
        <v>1</v>
      </c>
      <c r="L277" s="3">
        <v>0</v>
      </c>
      <c r="M277" s="3">
        <v>0</v>
      </c>
      <c r="N277" s="3">
        <v>0</v>
      </c>
      <c r="O277" s="3">
        <v>0</v>
      </c>
      <c r="P277" s="3" t="s">
        <v>15</v>
      </c>
    </row>
    <row r="278" spans="1:16" x14ac:dyDescent="0.3">
      <c r="A278" s="2">
        <v>4305000</v>
      </c>
      <c r="B278" s="7">
        <f>STANDARDIZE(Table1[[#This Row],[Price]],$S$2,$T$2)</f>
        <v>-0.27706618395792365</v>
      </c>
      <c r="C278" s="3">
        <v>4400</v>
      </c>
      <c r="D278" s="7">
        <f>STANDARDIZE(Table1[[#This Row],[Area (sq.ft.)]],$S$3,$T$3)</f>
        <v>-0.34616681387161236</v>
      </c>
      <c r="E278" s="2">
        <f>Table1[[#This Row],[Price]]/Table1[[#This Row],[Area (sq.ft.)]]</f>
        <v>978.40909090909088</v>
      </c>
      <c r="F278" s="3">
        <v>2</v>
      </c>
      <c r="G278" s="3">
        <v>1</v>
      </c>
      <c r="H278" s="3">
        <v>1</v>
      </c>
      <c r="I278" s="3">
        <v>1</v>
      </c>
      <c r="J278" s="3">
        <v>0</v>
      </c>
      <c r="K278" s="3">
        <v>0</v>
      </c>
      <c r="L278" s="3">
        <v>0</v>
      </c>
      <c r="M278" s="3">
        <v>0</v>
      </c>
      <c r="N278" s="3">
        <v>1</v>
      </c>
      <c r="O278" s="3">
        <v>0</v>
      </c>
      <c r="P278" s="3" t="s">
        <v>16</v>
      </c>
    </row>
    <row r="279" spans="1:16" x14ac:dyDescent="0.3">
      <c r="A279" s="2">
        <v>4305000</v>
      </c>
      <c r="B279" s="7">
        <f>STANDARDIZE(Table1[[#This Row],[Price]],$S$2,$T$2)</f>
        <v>-0.27706618395792365</v>
      </c>
      <c r="C279" s="3">
        <v>10360</v>
      </c>
      <c r="D279" s="7">
        <f>STANDARDIZE(Table1[[#This Row],[Area (sq.ft.)]],$S$3,$T$3)</f>
        <v>2.4027215598226532</v>
      </c>
      <c r="E279" s="2">
        <f>Table1[[#This Row],[Price]]/Table1[[#This Row],[Area (sq.ft.)]]</f>
        <v>415.54054054054052</v>
      </c>
      <c r="F279" s="3">
        <v>2</v>
      </c>
      <c r="G279" s="3">
        <v>1</v>
      </c>
      <c r="H279" s="3">
        <v>1</v>
      </c>
      <c r="I279" s="3">
        <v>1</v>
      </c>
      <c r="J279" s="3">
        <v>0</v>
      </c>
      <c r="K279" s="3">
        <v>0</v>
      </c>
      <c r="L279" s="3">
        <v>0</v>
      </c>
      <c r="M279" s="3">
        <v>0</v>
      </c>
      <c r="N279" s="3">
        <v>1</v>
      </c>
      <c r="O279" s="3">
        <v>1</v>
      </c>
      <c r="P279" s="3" t="s">
        <v>16</v>
      </c>
    </row>
    <row r="280" spans="1:16" x14ac:dyDescent="0.3">
      <c r="A280" s="2">
        <v>4277000</v>
      </c>
      <c r="B280" s="7">
        <f>STANDARDIZE(Table1[[#This Row],[Price]],$S$2,$T$2)</f>
        <v>-0.29224460700951183</v>
      </c>
      <c r="C280" s="3">
        <v>3400</v>
      </c>
      <c r="D280" s="7">
        <f>STANDARDIZE(Table1[[#This Row],[Area (sq.ft.)]],$S$3,$T$3)</f>
        <v>-0.80738969536393879</v>
      </c>
      <c r="E280" s="2">
        <f>Table1[[#This Row],[Price]]/Table1[[#This Row],[Area (sq.ft.)]]</f>
        <v>1257.9411764705883</v>
      </c>
      <c r="F280" s="3">
        <v>3</v>
      </c>
      <c r="G280" s="3">
        <v>1</v>
      </c>
      <c r="H280" s="3">
        <v>2</v>
      </c>
      <c r="I280" s="3">
        <v>1</v>
      </c>
      <c r="J280" s="3">
        <v>0</v>
      </c>
      <c r="K280" s="3">
        <v>1</v>
      </c>
      <c r="L280" s="3">
        <v>0</v>
      </c>
      <c r="M280" s="3">
        <v>0</v>
      </c>
      <c r="N280" s="3">
        <v>2</v>
      </c>
      <c r="O280" s="3">
        <v>1</v>
      </c>
      <c r="P280" s="3" t="s">
        <v>16</v>
      </c>
    </row>
    <row r="281" spans="1:16" x14ac:dyDescent="0.3">
      <c r="A281" s="2">
        <v>4270000</v>
      </c>
      <c r="B281" s="7">
        <f>STANDARDIZE(Table1[[#This Row],[Price]],$S$2,$T$2)</f>
        <v>-0.29603921277240886</v>
      </c>
      <c r="C281" s="3">
        <v>6360</v>
      </c>
      <c r="D281" s="7">
        <f>STANDARDIZE(Table1[[#This Row],[Area (sq.ft.)]],$S$3,$T$3)</f>
        <v>0.5578300338533474</v>
      </c>
      <c r="E281" s="2">
        <f>Table1[[#This Row],[Price]]/Table1[[#This Row],[Area (sq.ft.)]]</f>
        <v>671.38364779874212</v>
      </c>
      <c r="F281" s="3">
        <v>2</v>
      </c>
      <c r="G281" s="3">
        <v>1</v>
      </c>
      <c r="H281" s="3">
        <v>1</v>
      </c>
      <c r="I281" s="3">
        <v>1</v>
      </c>
      <c r="J281" s="3">
        <v>0</v>
      </c>
      <c r="K281" s="3">
        <v>0</v>
      </c>
      <c r="L281" s="3">
        <v>0</v>
      </c>
      <c r="M281" s="3">
        <v>0</v>
      </c>
      <c r="N281" s="3">
        <v>0</v>
      </c>
      <c r="O281" s="3">
        <v>0</v>
      </c>
      <c r="P281" s="3" t="s">
        <v>15</v>
      </c>
    </row>
    <row r="282" spans="1:16" x14ac:dyDescent="0.3">
      <c r="A282" s="2">
        <v>4270000</v>
      </c>
      <c r="B282" s="7">
        <f>STANDARDIZE(Table1[[#This Row],[Price]],$S$2,$T$2)</f>
        <v>-0.29603921277240886</v>
      </c>
      <c r="C282" s="3">
        <v>6360</v>
      </c>
      <c r="D282" s="7">
        <f>STANDARDIZE(Table1[[#This Row],[Area (sq.ft.)]],$S$3,$T$3)</f>
        <v>0.5578300338533474</v>
      </c>
      <c r="E282" s="2">
        <f>Table1[[#This Row],[Price]]/Table1[[#This Row],[Area (sq.ft.)]]</f>
        <v>671.38364779874212</v>
      </c>
      <c r="F282" s="3">
        <v>2</v>
      </c>
      <c r="G282" s="3">
        <v>1</v>
      </c>
      <c r="H282" s="3">
        <v>2</v>
      </c>
      <c r="I282" s="3">
        <v>1</v>
      </c>
      <c r="J282" s="3">
        <v>0</v>
      </c>
      <c r="K282" s="3">
        <v>0</v>
      </c>
      <c r="L282" s="3">
        <v>0</v>
      </c>
      <c r="M282" s="3">
        <v>0</v>
      </c>
      <c r="N282" s="3">
        <v>0</v>
      </c>
      <c r="O282" s="3">
        <v>0</v>
      </c>
      <c r="P282" s="3" t="s">
        <v>17</v>
      </c>
    </row>
    <row r="283" spans="1:16" x14ac:dyDescent="0.3">
      <c r="A283" s="2">
        <v>4270000</v>
      </c>
      <c r="B283" s="7">
        <f>STANDARDIZE(Table1[[#This Row],[Price]],$S$2,$T$2)</f>
        <v>-0.29603921277240886</v>
      </c>
      <c r="C283" s="3">
        <v>4500</v>
      </c>
      <c r="D283" s="7">
        <f>STANDARDIZE(Table1[[#This Row],[Area (sq.ft.)]],$S$3,$T$3)</f>
        <v>-0.30004452572237972</v>
      </c>
      <c r="E283" s="2">
        <f>Table1[[#This Row],[Price]]/Table1[[#This Row],[Area (sq.ft.)]]</f>
        <v>948.88888888888891</v>
      </c>
      <c r="F283" s="3">
        <v>2</v>
      </c>
      <c r="G283" s="3">
        <v>1</v>
      </c>
      <c r="H283" s="3">
        <v>1</v>
      </c>
      <c r="I283" s="3">
        <v>1</v>
      </c>
      <c r="J283" s="3">
        <v>0</v>
      </c>
      <c r="K283" s="3">
        <v>0</v>
      </c>
      <c r="L283" s="3">
        <v>0</v>
      </c>
      <c r="M283" s="3">
        <v>1</v>
      </c>
      <c r="N283" s="3">
        <v>2</v>
      </c>
      <c r="O283" s="3">
        <v>0</v>
      </c>
      <c r="P283" s="3" t="s">
        <v>15</v>
      </c>
    </row>
    <row r="284" spans="1:16" x14ac:dyDescent="0.3">
      <c r="A284" s="2">
        <v>4270000</v>
      </c>
      <c r="B284" s="7">
        <f>STANDARDIZE(Table1[[#This Row],[Price]],$S$2,$T$2)</f>
        <v>-0.29603921277240886</v>
      </c>
      <c r="C284" s="3">
        <v>2175</v>
      </c>
      <c r="D284" s="7">
        <f>STANDARDIZE(Table1[[#This Row],[Area (sq.ft.)]],$S$3,$T$3)</f>
        <v>-1.3723877251920387</v>
      </c>
      <c r="E284" s="2">
        <f>Table1[[#This Row],[Price]]/Table1[[#This Row],[Area (sq.ft.)]]</f>
        <v>1963.2183908045977</v>
      </c>
      <c r="F284" s="3">
        <v>3</v>
      </c>
      <c r="G284" s="3">
        <v>1</v>
      </c>
      <c r="H284" s="3">
        <v>2</v>
      </c>
      <c r="I284" s="3">
        <v>0</v>
      </c>
      <c r="J284" s="3">
        <v>1</v>
      </c>
      <c r="K284" s="3">
        <v>1</v>
      </c>
      <c r="L284" s="3">
        <v>0</v>
      </c>
      <c r="M284" s="3">
        <v>1</v>
      </c>
      <c r="N284" s="3">
        <v>0</v>
      </c>
      <c r="O284" s="3">
        <v>0</v>
      </c>
      <c r="P284" s="3" t="s">
        <v>17</v>
      </c>
    </row>
    <row r="285" spans="1:16" x14ac:dyDescent="0.3">
      <c r="A285" s="2">
        <v>4270000</v>
      </c>
      <c r="B285" s="7">
        <f>STANDARDIZE(Table1[[#This Row],[Price]],$S$2,$T$2)</f>
        <v>-0.29603921277240886</v>
      </c>
      <c r="C285" s="3">
        <v>4360</v>
      </c>
      <c r="D285" s="7">
        <f>STANDARDIZE(Table1[[#This Row],[Area (sq.ft.)]],$S$3,$T$3)</f>
        <v>-0.36461572913130541</v>
      </c>
      <c r="E285" s="2">
        <f>Table1[[#This Row],[Price]]/Table1[[#This Row],[Area (sq.ft.)]]</f>
        <v>979.35779816513764</v>
      </c>
      <c r="F285" s="3">
        <v>4</v>
      </c>
      <c r="G285" s="3">
        <v>1</v>
      </c>
      <c r="H285" s="3">
        <v>2</v>
      </c>
      <c r="I285" s="3">
        <v>1</v>
      </c>
      <c r="J285" s="3">
        <v>0</v>
      </c>
      <c r="K285" s="3">
        <v>0</v>
      </c>
      <c r="L285" s="3">
        <v>0</v>
      </c>
      <c r="M285" s="3">
        <v>0</v>
      </c>
      <c r="N285" s="3">
        <v>0</v>
      </c>
      <c r="O285" s="3">
        <v>0</v>
      </c>
      <c r="P285" s="3" t="s">
        <v>15</v>
      </c>
    </row>
    <row r="286" spans="1:16" x14ac:dyDescent="0.3">
      <c r="A286" s="2">
        <v>4270000</v>
      </c>
      <c r="B286" s="7">
        <f>STANDARDIZE(Table1[[#This Row],[Price]],$S$2,$T$2)</f>
        <v>-0.29603921277240886</v>
      </c>
      <c r="C286" s="3">
        <v>7770</v>
      </c>
      <c r="D286" s="7">
        <f>STANDARDIZE(Table1[[#This Row],[Area (sq.ft.)]],$S$3,$T$3)</f>
        <v>1.2081542967575276</v>
      </c>
      <c r="E286" s="2">
        <f>Table1[[#This Row],[Price]]/Table1[[#This Row],[Area (sq.ft.)]]</f>
        <v>549.54954954954951</v>
      </c>
      <c r="F286" s="3">
        <v>2</v>
      </c>
      <c r="G286" s="3">
        <v>1</v>
      </c>
      <c r="H286" s="3">
        <v>1</v>
      </c>
      <c r="I286" s="3">
        <v>1</v>
      </c>
      <c r="J286" s="3">
        <v>0</v>
      </c>
      <c r="K286" s="3">
        <v>0</v>
      </c>
      <c r="L286" s="3">
        <v>0</v>
      </c>
      <c r="M286" s="3">
        <v>0</v>
      </c>
      <c r="N286" s="3">
        <v>1</v>
      </c>
      <c r="O286" s="3">
        <v>0</v>
      </c>
      <c r="P286" s="3" t="s">
        <v>15</v>
      </c>
    </row>
    <row r="287" spans="1:16" x14ac:dyDescent="0.3">
      <c r="A287" s="2">
        <v>4235000</v>
      </c>
      <c r="B287" s="7">
        <f>STANDARDIZE(Table1[[#This Row],[Price]],$S$2,$T$2)</f>
        <v>-0.31501224158689406</v>
      </c>
      <c r="C287" s="3">
        <v>6650</v>
      </c>
      <c r="D287" s="7">
        <f>STANDARDIZE(Table1[[#This Row],[Area (sq.ft.)]],$S$3,$T$3)</f>
        <v>0.69158466948612207</v>
      </c>
      <c r="E287" s="2">
        <f>Table1[[#This Row],[Price]]/Table1[[#This Row],[Area (sq.ft.)]]</f>
        <v>636.84210526315792</v>
      </c>
      <c r="F287" s="3">
        <v>3</v>
      </c>
      <c r="G287" s="3">
        <v>1</v>
      </c>
      <c r="H287" s="3">
        <v>2</v>
      </c>
      <c r="I287" s="3">
        <v>1</v>
      </c>
      <c r="J287" s="3">
        <v>1</v>
      </c>
      <c r="K287" s="3">
        <v>0</v>
      </c>
      <c r="L287" s="3">
        <v>0</v>
      </c>
      <c r="M287" s="3">
        <v>0</v>
      </c>
      <c r="N287" s="3">
        <v>0</v>
      </c>
      <c r="O287" s="3">
        <v>0</v>
      </c>
      <c r="P287" s="3" t="s">
        <v>16</v>
      </c>
    </row>
    <row r="288" spans="1:16" x14ac:dyDescent="0.3">
      <c r="A288" s="2">
        <v>4235000</v>
      </c>
      <c r="B288" s="7">
        <f>STANDARDIZE(Table1[[#This Row],[Price]],$S$2,$T$2)</f>
        <v>-0.31501224158689406</v>
      </c>
      <c r="C288" s="3">
        <v>2787</v>
      </c>
      <c r="D288" s="7">
        <f>STANDARDIZE(Table1[[#This Row],[Area (sq.ft.)]],$S$3,$T$3)</f>
        <v>-1.0901193217187348</v>
      </c>
      <c r="E288" s="2">
        <f>Table1[[#This Row],[Price]]/Table1[[#This Row],[Area (sq.ft.)]]</f>
        <v>1519.5550771438823</v>
      </c>
      <c r="F288" s="3">
        <v>3</v>
      </c>
      <c r="G288" s="3">
        <v>1</v>
      </c>
      <c r="H288" s="3">
        <v>1</v>
      </c>
      <c r="I288" s="3">
        <v>1</v>
      </c>
      <c r="J288" s="3">
        <v>0</v>
      </c>
      <c r="K288" s="3">
        <v>1</v>
      </c>
      <c r="L288" s="3">
        <v>0</v>
      </c>
      <c r="M288" s="3">
        <v>0</v>
      </c>
      <c r="N288" s="3">
        <v>0</v>
      </c>
      <c r="O288" s="3">
        <v>1</v>
      </c>
      <c r="P288" s="3" t="s">
        <v>15</v>
      </c>
    </row>
    <row r="289" spans="1:16" x14ac:dyDescent="0.3">
      <c r="A289" s="2">
        <v>4200000</v>
      </c>
      <c r="B289" s="7">
        <f>STANDARDIZE(Table1[[#This Row],[Price]],$S$2,$T$2)</f>
        <v>-0.33398527040137921</v>
      </c>
      <c r="C289" s="3">
        <v>5500</v>
      </c>
      <c r="D289" s="7">
        <f>STANDARDIZE(Table1[[#This Row],[Area (sq.ft.)]],$S$3,$T$3)</f>
        <v>0.16117835576994669</v>
      </c>
      <c r="E289" s="2">
        <f>Table1[[#This Row],[Price]]/Table1[[#This Row],[Area (sq.ft.)]]</f>
        <v>763.63636363636363</v>
      </c>
      <c r="F289" s="3">
        <v>3</v>
      </c>
      <c r="G289" s="3">
        <v>1</v>
      </c>
      <c r="H289" s="3">
        <v>2</v>
      </c>
      <c r="I289" s="3">
        <v>1</v>
      </c>
      <c r="J289" s="3">
        <v>0</v>
      </c>
      <c r="K289" s="3">
        <v>0</v>
      </c>
      <c r="L289" s="3">
        <v>0</v>
      </c>
      <c r="M289" s="3">
        <v>1</v>
      </c>
      <c r="N289" s="3">
        <v>0</v>
      </c>
      <c r="O289" s="3">
        <v>0</v>
      </c>
      <c r="P289" s="3" t="s">
        <v>17</v>
      </c>
    </row>
    <row r="290" spans="1:16" x14ac:dyDescent="0.3">
      <c r="A290" s="2">
        <v>4200000</v>
      </c>
      <c r="B290" s="7">
        <f>STANDARDIZE(Table1[[#This Row],[Price]],$S$2,$T$2)</f>
        <v>-0.33398527040137921</v>
      </c>
      <c r="C290" s="3">
        <v>5040</v>
      </c>
      <c r="D290" s="7">
        <f>STANDARDIZE(Table1[[#This Row],[Area (sq.ft.)]],$S$3,$T$3)</f>
        <v>-5.0984169716523454E-2</v>
      </c>
      <c r="E290" s="2">
        <f>Table1[[#This Row],[Price]]/Table1[[#This Row],[Area (sq.ft.)]]</f>
        <v>833.33333333333337</v>
      </c>
      <c r="F290" s="3">
        <v>3</v>
      </c>
      <c r="G290" s="3">
        <v>1</v>
      </c>
      <c r="H290" s="3">
        <v>2</v>
      </c>
      <c r="I290" s="3">
        <v>1</v>
      </c>
      <c r="J290" s="3">
        <v>0</v>
      </c>
      <c r="K290" s="3">
        <v>1</v>
      </c>
      <c r="L290" s="3">
        <v>0</v>
      </c>
      <c r="M290" s="3">
        <v>1</v>
      </c>
      <c r="N290" s="3">
        <v>0</v>
      </c>
      <c r="O290" s="3">
        <v>0</v>
      </c>
      <c r="P290" s="3" t="s">
        <v>17</v>
      </c>
    </row>
    <row r="291" spans="1:16" x14ac:dyDescent="0.3">
      <c r="A291" s="2">
        <v>4200000</v>
      </c>
      <c r="B291" s="7">
        <f>STANDARDIZE(Table1[[#This Row],[Price]],$S$2,$T$2)</f>
        <v>-0.33398527040137921</v>
      </c>
      <c r="C291" s="3">
        <v>5850</v>
      </c>
      <c r="D291" s="7">
        <f>STANDARDIZE(Table1[[#This Row],[Area (sq.ft.)]],$S$3,$T$3)</f>
        <v>0.32260636429226092</v>
      </c>
      <c r="E291" s="2">
        <f>Table1[[#This Row],[Price]]/Table1[[#This Row],[Area (sq.ft.)]]</f>
        <v>717.9487179487179</v>
      </c>
      <c r="F291" s="3">
        <v>2</v>
      </c>
      <c r="G291" s="3">
        <v>1</v>
      </c>
      <c r="H291" s="3">
        <v>1</v>
      </c>
      <c r="I291" s="3">
        <v>1</v>
      </c>
      <c r="J291" s="3">
        <v>1</v>
      </c>
      <c r="K291" s="3">
        <v>1</v>
      </c>
      <c r="L291" s="3">
        <v>0</v>
      </c>
      <c r="M291" s="3">
        <v>0</v>
      </c>
      <c r="N291" s="3">
        <v>2</v>
      </c>
      <c r="O291" s="3">
        <v>0</v>
      </c>
      <c r="P291" s="3" t="s">
        <v>16</v>
      </c>
    </row>
    <row r="292" spans="1:16" x14ac:dyDescent="0.3">
      <c r="A292" s="2">
        <v>4200000</v>
      </c>
      <c r="B292" s="7">
        <f>STANDARDIZE(Table1[[#This Row],[Price]],$S$2,$T$2)</f>
        <v>-0.33398527040137921</v>
      </c>
      <c r="C292" s="3">
        <v>2610</v>
      </c>
      <c r="D292" s="7">
        <f>STANDARDIZE(Table1[[#This Row],[Area (sq.ft.)]],$S$3,$T$3)</f>
        <v>-1.1717557717428766</v>
      </c>
      <c r="E292" s="2">
        <f>Table1[[#This Row],[Price]]/Table1[[#This Row],[Area (sq.ft.)]]</f>
        <v>1609.1954022988505</v>
      </c>
      <c r="F292" s="3">
        <v>4</v>
      </c>
      <c r="G292" s="3">
        <v>3</v>
      </c>
      <c r="H292" s="3">
        <v>2</v>
      </c>
      <c r="I292" s="3">
        <v>0</v>
      </c>
      <c r="J292" s="3">
        <v>0</v>
      </c>
      <c r="K292" s="3">
        <v>0</v>
      </c>
      <c r="L292" s="3">
        <v>0</v>
      </c>
      <c r="M292" s="3">
        <v>0</v>
      </c>
      <c r="N292" s="3">
        <v>0</v>
      </c>
      <c r="O292" s="3">
        <v>0</v>
      </c>
      <c r="P292" s="3" t="s">
        <v>16</v>
      </c>
    </row>
    <row r="293" spans="1:16" x14ac:dyDescent="0.3">
      <c r="A293" s="2">
        <v>4200000</v>
      </c>
      <c r="B293" s="7">
        <f>STANDARDIZE(Table1[[#This Row],[Price]],$S$2,$T$2)</f>
        <v>-0.33398527040137921</v>
      </c>
      <c r="C293" s="3">
        <v>2953</v>
      </c>
      <c r="D293" s="7">
        <f>STANDARDIZE(Table1[[#This Row],[Area (sq.ft.)]],$S$3,$T$3)</f>
        <v>-1.0135563233910088</v>
      </c>
      <c r="E293" s="2">
        <f>Table1[[#This Row],[Price]]/Table1[[#This Row],[Area (sq.ft.)]]</f>
        <v>1422.2824246528953</v>
      </c>
      <c r="F293" s="3">
        <v>3</v>
      </c>
      <c r="G293" s="3">
        <v>1</v>
      </c>
      <c r="H293" s="3">
        <v>2</v>
      </c>
      <c r="I293" s="3">
        <v>1</v>
      </c>
      <c r="J293" s="3">
        <v>0</v>
      </c>
      <c r="K293" s="3">
        <v>1</v>
      </c>
      <c r="L293" s="3">
        <v>0</v>
      </c>
      <c r="M293" s="3">
        <v>1</v>
      </c>
      <c r="N293" s="3">
        <v>0</v>
      </c>
      <c r="O293" s="3">
        <v>0</v>
      </c>
      <c r="P293" s="3" t="s">
        <v>17</v>
      </c>
    </row>
    <row r="294" spans="1:16" x14ac:dyDescent="0.3">
      <c r="A294" s="2">
        <v>4200000</v>
      </c>
      <c r="B294" s="7">
        <f>STANDARDIZE(Table1[[#This Row],[Price]],$S$2,$T$2)</f>
        <v>-0.33398527040137921</v>
      </c>
      <c r="C294" s="3">
        <v>2747</v>
      </c>
      <c r="D294" s="7">
        <f>STANDARDIZE(Table1[[#This Row],[Area (sq.ft.)]],$S$3,$T$3)</f>
        <v>-1.108568236978428</v>
      </c>
      <c r="E294" s="2">
        <f>Table1[[#This Row],[Price]]/Table1[[#This Row],[Area (sq.ft.)]]</f>
        <v>1528.9406625409538</v>
      </c>
      <c r="F294" s="3">
        <v>4</v>
      </c>
      <c r="G294" s="3">
        <v>2</v>
      </c>
      <c r="H294" s="3">
        <v>2</v>
      </c>
      <c r="I294" s="3">
        <v>0</v>
      </c>
      <c r="J294" s="3">
        <v>0</v>
      </c>
      <c r="K294" s="3">
        <v>0</v>
      </c>
      <c r="L294" s="3">
        <v>0</v>
      </c>
      <c r="M294" s="3">
        <v>0</v>
      </c>
      <c r="N294" s="3">
        <v>0</v>
      </c>
      <c r="O294" s="3">
        <v>0</v>
      </c>
      <c r="P294" s="3" t="s">
        <v>16</v>
      </c>
    </row>
    <row r="295" spans="1:16" x14ac:dyDescent="0.3">
      <c r="A295" s="2">
        <v>4200000</v>
      </c>
      <c r="B295" s="7">
        <f>STANDARDIZE(Table1[[#This Row],[Price]],$S$2,$T$2)</f>
        <v>-0.33398527040137921</v>
      </c>
      <c r="C295" s="3">
        <v>4410</v>
      </c>
      <c r="D295" s="7">
        <f>STANDARDIZE(Table1[[#This Row],[Area (sq.ft.)]],$S$3,$T$3)</f>
        <v>-0.34155458505668912</v>
      </c>
      <c r="E295" s="2">
        <f>Table1[[#This Row],[Price]]/Table1[[#This Row],[Area (sq.ft.)]]</f>
        <v>952.38095238095241</v>
      </c>
      <c r="F295" s="3">
        <v>2</v>
      </c>
      <c r="G295" s="3">
        <v>1</v>
      </c>
      <c r="H295" s="3">
        <v>1</v>
      </c>
      <c r="I295" s="3">
        <v>0</v>
      </c>
      <c r="J295" s="3">
        <v>0</v>
      </c>
      <c r="K295" s="3">
        <v>0</v>
      </c>
      <c r="L295" s="3">
        <v>0</v>
      </c>
      <c r="M295" s="3">
        <v>0</v>
      </c>
      <c r="N295" s="3">
        <v>1</v>
      </c>
      <c r="O295" s="3">
        <v>0</v>
      </c>
      <c r="P295" s="3" t="s">
        <v>17</v>
      </c>
    </row>
    <row r="296" spans="1:16" x14ac:dyDescent="0.3">
      <c r="A296" s="2">
        <v>4200000</v>
      </c>
      <c r="B296" s="7">
        <f>STANDARDIZE(Table1[[#This Row],[Price]],$S$2,$T$2)</f>
        <v>-0.33398527040137921</v>
      </c>
      <c r="C296" s="3">
        <v>4000</v>
      </c>
      <c r="D296" s="7">
        <f>STANDARDIZE(Table1[[#This Row],[Area (sq.ft.)]],$S$3,$T$3)</f>
        <v>-0.53065596646854296</v>
      </c>
      <c r="E296" s="2">
        <f>Table1[[#This Row],[Price]]/Table1[[#This Row],[Area (sq.ft.)]]</f>
        <v>1050</v>
      </c>
      <c r="F296" s="3">
        <v>4</v>
      </c>
      <c r="G296" s="3">
        <v>2</v>
      </c>
      <c r="H296" s="3">
        <v>2</v>
      </c>
      <c r="I296" s="3">
        <v>0</v>
      </c>
      <c r="J296" s="3">
        <v>0</v>
      </c>
      <c r="K296" s="3">
        <v>0</v>
      </c>
      <c r="L296" s="3">
        <v>0</v>
      </c>
      <c r="M296" s="3">
        <v>0</v>
      </c>
      <c r="N296" s="3">
        <v>0</v>
      </c>
      <c r="O296" s="3">
        <v>0</v>
      </c>
      <c r="P296" s="3" t="s">
        <v>16</v>
      </c>
    </row>
    <row r="297" spans="1:16" x14ac:dyDescent="0.3">
      <c r="A297" s="2">
        <v>4200000</v>
      </c>
      <c r="B297" s="7">
        <f>STANDARDIZE(Table1[[#This Row],[Price]],$S$2,$T$2)</f>
        <v>-0.33398527040137921</v>
      </c>
      <c r="C297" s="3">
        <v>2325</v>
      </c>
      <c r="D297" s="7">
        <f>STANDARDIZE(Table1[[#This Row],[Area (sq.ft.)]],$S$3,$T$3)</f>
        <v>-1.3032042929681897</v>
      </c>
      <c r="E297" s="2">
        <f>Table1[[#This Row],[Price]]/Table1[[#This Row],[Area (sq.ft.)]]</f>
        <v>1806.4516129032259</v>
      </c>
      <c r="F297" s="3">
        <v>3</v>
      </c>
      <c r="G297" s="3">
        <v>1</v>
      </c>
      <c r="H297" s="3">
        <v>2</v>
      </c>
      <c r="I297" s="3">
        <v>0</v>
      </c>
      <c r="J297" s="3">
        <v>0</v>
      </c>
      <c r="K297" s="3">
        <v>0</v>
      </c>
      <c r="L297" s="3">
        <v>0</v>
      </c>
      <c r="M297" s="3">
        <v>0</v>
      </c>
      <c r="N297" s="3">
        <v>0</v>
      </c>
      <c r="O297" s="3">
        <v>0</v>
      </c>
      <c r="P297" s="3" t="s">
        <v>16</v>
      </c>
    </row>
    <row r="298" spans="1:16" x14ac:dyDescent="0.3">
      <c r="A298" s="2">
        <v>4200000</v>
      </c>
      <c r="B298" s="7">
        <f>STANDARDIZE(Table1[[#This Row],[Price]],$S$2,$T$2)</f>
        <v>-0.33398527040137921</v>
      </c>
      <c r="C298" s="3">
        <v>4600</v>
      </c>
      <c r="D298" s="7">
        <f>STANDARDIZE(Table1[[#This Row],[Area (sq.ft.)]],$S$3,$T$3)</f>
        <v>-0.25392223757314708</v>
      </c>
      <c r="E298" s="2">
        <f>Table1[[#This Row],[Price]]/Table1[[#This Row],[Area (sq.ft.)]]</f>
        <v>913.04347826086962</v>
      </c>
      <c r="F298" s="3">
        <v>3</v>
      </c>
      <c r="G298" s="3">
        <v>2</v>
      </c>
      <c r="H298" s="3">
        <v>2</v>
      </c>
      <c r="I298" s="3">
        <v>1</v>
      </c>
      <c r="J298" s="3">
        <v>0</v>
      </c>
      <c r="K298" s="3">
        <v>0</v>
      </c>
      <c r="L298" s="3">
        <v>0</v>
      </c>
      <c r="M298" s="3">
        <v>1</v>
      </c>
      <c r="N298" s="3">
        <v>1</v>
      </c>
      <c r="O298" s="3">
        <v>0</v>
      </c>
      <c r="P298" s="3" t="s">
        <v>16</v>
      </c>
    </row>
    <row r="299" spans="1:16" x14ac:dyDescent="0.3">
      <c r="A299" s="2">
        <v>4200000</v>
      </c>
      <c r="B299" s="7">
        <f>STANDARDIZE(Table1[[#This Row],[Price]],$S$2,$T$2)</f>
        <v>-0.33398527040137921</v>
      </c>
      <c r="C299" s="3">
        <v>3640</v>
      </c>
      <c r="D299" s="7">
        <f>STANDARDIZE(Table1[[#This Row],[Area (sq.ft.)]],$S$3,$T$3)</f>
        <v>-0.69669620380578046</v>
      </c>
      <c r="E299" s="2">
        <f>Table1[[#This Row],[Price]]/Table1[[#This Row],[Area (sq.ft.)]]</f>
        <v>1153.8461538461538</v>
      </c>
      <c r="F299" s="3">
        <v>3</v>
      </c>
      <c r="G299" s="3">
        <v>2</v>
      </c>
      <c r="H299" s="3">
        <v>2</v>
      </c>
      <c r="I299" s="3">
        <v>1</v>
      </c>
      <c r="J299" s="3">
        <v>0</v>
      </c>
      <c r="K299" s="3">
        <v>1</v>
      </c>
      <c r="L299" s="3">
        <v>0</v>
      </c>
      <c r="M299" s="3">
        <v>0</v>
      </c>
      <c r="N299" s="3">
        <v>0</v>
      </c>
      <c r="O299" s="3">
        <v>0</v>
      </c>
      <c r="P299" s="3" t="s">
        <v>17</v>
      </c>
    </row>
    <row r="300" spans="1:16" x14ac:dyDescent="0.3">
      <c r="A300" s="2">
        <v>4200000</v>
      </c>
      <c r="B300" s="7">
        <f>STANDARDIZE(Table1[[#This Row],[Price]],$S$2,$T$2)</f>
        <v>-0.33398527040137921</v>
      </c>
      <c r="C300" s="3">
        <v>5800</v>
      </c>
      <c r="D300" s="7">
        <f>STANDARDIZE(Table1[[#This Row],[Area (sq.ft.)]],$S$3,$T$3)</f>
        <v>0.29954522021764463</v>
      </c>
      <c r="E300" s="2">
        <f>Table1[[#This Row],[Price]]/Table1[[#This Row],[Area (sq.ft.)]]</f>
        <v>724.13793103448279</v>
      </c>
      <c r="F300" s="3">
        <v>3</v>
      </c>
      <c r="G300" s="3">
        <v>1</v>
      </c>
      <c r="H300" s="3">
        <v>1</v>
      </c>
      <c r="I300" s="3">
        <v>1</v>
      </c>
      <c r="J300" s="3">
        <v>0</v>
      </c>
      <c r="K300" s="3">
        <v>0</v>
      </c>
      <c r="L300" s="3">
        <v>1</v>
      </c>
      <c r="M300" s="3">
        <v>0</v>
      </c>
      <c r="N300" s="3">
        <v>2</v>
      </c>
      <c r="O300" s="3">
        <v>0</v>
      </c>
      <c r="P300" s="3" t="s">
        <v>16</v>
      </c>
    </row>
    <row r="301" spans="1:16" x14ac:dyDescent="0.3">
      <c r="A301" s="2">
        <v>4200000</v>
      </c>
      <c r="B301" s="7">
        <f>STANDARDIZE(Table1[[#This Row],[Price]],$S$2,$T$2)</f>
        <v>-0.33398527040137921</v>
      </c>
      <c r="C301" s="3">
        <v>7000</v>
      </c>
      <c r="D301" s="7">
        <f>STANDARDIZE(Table1[[#This Row],[Area (sq.ft.)]],$S$3,$T$3)</f>
        <v>0.85301267800843628</v>
      </c>
      <c r="E301" s="2">
        <f>Table1[[#This Row],[Price]]/Table1[[#This Row],[Area (sq.ft.)]]</f>
        <v>600</v>
      </c>
      <c r="F301" s="3">
        <v>3</v>
      </c>
      <c r="G301" s="3">
        <v>1</v>
      </c>
      <c r="H301" s="3">
        <v>1</v>
      </c>
      <c r="I301" s="3">
        <v>1</v>
      </c>
      <c r="J301" s="3">
        <v>0</v>
      </c>
      <c r="K301" s="3">
        <v>0</v>
      </c>
      <c r="L301" s="3">
        <v>0</v>
      </c>
      <c r="M301" s="3">
        <v>0</v>
      </c>
      <c r="N301" s="3">
        <v>3</v>
      </c>
      <c r="O301" s="3">
        <v>0</v>
      </c>
      <c r="P301" s="3" t="s">
        <v>15</v>
      </c>
    </row>
    <row r="302" spans="1:16" x14ac:dyDescent="0.3">
      <c r="A302" s="2">
        <v>4200000</v>
      </c>
      <c r="B302" s="7">
        <f>STANDARDIZE(Table1[[#This Row],[Price]],$S$2,$T$2)</f>
        <v>-0.33398527040137921</v>
      </c>
      <c r="C302" s="3">
        <v>4079</v>
      </c>
      <c r="D302" s="7">
        <f>STANDARDIZE(Table1[[#This Row],[Area (sq.ft.)]],$S$3,$T$3)</f>
        <v>-0.49421935883064916</v>
      </c>
      <c r="E302" s="2">
        <f>Table1[[#This Row],[Price]]/Table1[[#This Row],[Area (sq.ft.)]]</f>
        <v>1029.6641333660211</v>
      </c>
      <c r="F302" s="3">
        <v>3</v>
      </c>
      <c r="G302" s="3">
        <v>1</v>
      </c>
      <c r="H302" s="3">
        <v>3</v>
      </c>
      <c r="I302" s="3">
        <v>1</v>
      </c>
      <c r="J302" s="3">
        <v>0</v>
      </c>
      <c r="K302" s="3">
        <v>0</v>
      </c>
      <c r="L302" s="3">
        <v>0</v>
      </c>
      <c r="M302" s="3">
        <v>0</v>
      </c>
      <c r="N302" s="3">
        <v>0</v>
      </c>
      <c r="O302" s="3">
        <v>0</v>
      </c>
      <c r="P302" s="3" t="s">
        <v>16</v>
      </c>
    </row>
    <row r="303" spans="1:16" x14ac:dyDescent="0.3">
      <c r="A303" s="2">
        <v>4200000</v>
      </c>
      <c r="B303" s="7">
        <f>STANDARDIZE(Table1[[#This Row],[Price]],$S$2,$T$2)</f>
        <v>-0.33398527040137921</v>
      </c>
      <c r="C303" s="3">
        <v>3520</v>
      </c>
      <c r="D303" s="7">
        <f>STANDARDIZE(Table1[[#This Row],[Area (sq.ft.)]],$S$3,$T$3)</f>
        <v>-0.75204294958485962</v>
      </c>
      <c r="E303" s="2">
        <f>Table1[[#This Row],[Price]]/Table1[[#This Row],[Area (sq.ft.)]]</f>
        <v>1193.1818181818182</v>
      </c>
      <c r="F303" s="3">
        <v>3</v>
      </c>
      <c r="G303" s="3">
        <v>1</v>
      </c>
      <c r="H303" s="3">
        <v>2</v>
      </c>
      <c r="I303" s="3">
        <v>1</v>
      </c>
      <c r="J303" s="3">
        <v>0</v>
      </c>
      <c r="K303" s="3">
        <v>0</v>
      </c>
      <c r="L303" s="3">
        <v>0</v>
      </c>
      <c r="M303" s="3">
        <v>0</v>
      </c>
      <c r="N303" s="3">
        <v>0</v>
      </c>
      <c r="O303" s="3">
        <v>1</v>
      </c>
      <c r="P303" s="3" t="s">
        <v>16</v>
      </c>
    </row>
    <row r="304" spans="1:16" x14ac:dyDescent="0.3">
      <c r="A304" s="2">
        <v>4200000</v>
      </c>
      <c r="B304" s="7">
        <f>STANDARDIZE(Table1[[#This Row],[Price]],$S$2,$T$2)</f>
        <v>-0.33398527040137921</v>
      </c>
      <c r="C304" s="3">
        <v>2145</v>
      </c>
      <c r="D304" s="7">
        <f>STANDARDIZE(Table1[[#This Row],[Area (sq.ft.)]],$S$3,$T$3)</f>
        <v>-1.3862244116368083</v>
      </c>
      <c r="E304" s="2">
        <f>Table1[[#This Row],[Price]]/Table1[[#This Row],[Area (sq.ft.)]]</f>
        <v>1958.041958041958</v>
      </c>
      <c r="F304" s="3">
        <v>3</v>
      </c>
      <c r="G304" s="3">
        <v>1</v>
      </c>
      <c r="H304" s="3">
        <v>3</v>
      </c>
      <c r="I304" s="3">
        <v>1</v>
      </c>
      <c r="J304" s="3">
        <v>0</v>
      </c>
      <c r="K304" s="3">
        <v>0</v>
      </c>
      <c r="L304" s="3">
        <v>0</v>
      </c>
      <c r="M304" s="3">
        <v>0</v>
      </c>
      <c r="N304" s="3">
        <v>1</v>
      </c>
      <c r="O304" s="3">
        <v>1</v>
      </c>
      <c r="P304" s="3" t="s">
        <v>17</v>
      </c>
    </row>
    <row r="305" spans="1:16" x14ac:dyDescent="0.3">
      <c r="A305" s="2">
        <v>4200000</v>
      </c>
      <c r="B305" s="7">
        <f>STANDARDIZE(Table1[[#This Row],[Price]],$S$2,$T$2)</f>
        <v>-0.33398527040137921</v>
      </c>
      <c r="C305" s="3">
        <v>4500</v>
      </c>
      <c r="D305" s="7">
        <f>STANDARDIZE(Table1[[#This Row],[Area (sq.ft.)]],$S$3,$T$3)</f>
        <v>-0.30004452572237972</v>
      </c>
      <c r="E305" s="2">
        <f>Table1[[#This Row],[Price]]/Table1[[#This Row],[Area (sq.ft.)]]</f>
        <v>933.33333333333337</v>
      </c>
      <c r="F305" s="3">
        <v>3</v>
      </c>
      <c r="G305" s="3">
        <v>1</v>
      </c>
      <c r="H305" s="3">
        <v>1</v>
      </c>
      <c r="I305" s="3">
        <v>1</v>
      </c>
      <c r="J305" s="3">
        <v>0</v>
      </c>
      <c r="K305" s="3">
        <v>1</v>
      </c>
      <c r="L305" s="3">
        <v>0</v>
      </c>
      <c r="M305" s="3">
        <v>0</v>
      </c>
      <c r="N305" s="3">
        <v>0</v>
      </c>
      <c r="O305" s="3">
        <v>0</v>
      </c>
      <c r="P305" s="3" t="s">
        <v>15</v>
      </c>
    </row>
    <row r="306" spans="1:16" x14ac:dyDescent="0.3">
      <c r="A306" s="2">
        <v>4193000</v>
      </c>
      <c r="B306" s="7">
        <f>STANDARDIZE(Table1[[#This Row],[Price]],$S$2,$T$2)</f>
        <v>-0.33777987616427624</v>
      </c>
      <c r="C306" s="3">
        <v>8250</v>
      </c>
      <c r="D306" s="7">
        <f>STANDARDIZE(Table1[[#This Row],[Area (sq.ft.)]],$S$3,$T$3)</f>
        <v>1.4295412798738443</v>
      </c>
      <c r="E306" s="2">
        <f>Table1[[#This Row],[Price]]/Table1[[#This Row],[Area (sq.ft.)]]</f>
        <v>508.24242424242425</v>
      </c>
      <c r="F306" s="3">
        <v>3</v>
      </c>
      <c r="G306" s="3">
        <v>1</v>
      </c>
      <c r="H306" s="3">
        <v>1</v>
      </c>
      <c r="I306" s="3">
        <v>1</v>
      </c>
      <c r="J306" s="3">
        <v>0</v>
      </c>
      <c r="K306" s="3">
        <v>1</v>
      </c>
      <c r="L306" s="3">
        <v>0</v>
      </c>
      <c r="M306" s="3">
        <v>0</v>
      </c>
      <c r="N306" s="3">
        <v>3</v>
      </c>
      <c r="O306" s="3">
        <v>0</v>
      </c>
      <c r="P306" s="3" t="s">
        <v>16</v>
      </c>
    </row>
    <row r="307" spans="1:16" x14ac:dyDescent="0.3">
      <c r="A307" s="2">
        <v>4193000</v>
      </c>
      <c r="B307" s="7">
        <f>STANDARDIZE(Table1[[#This Row],[Price]],$S$2,$T$2)</f>
        <v>-0.33777987616427624</v>
      </c>
      <c r="C307" s="3">
        <v>3450</v>
      </c>
      <c r="D307" s="7">
        <f>STANDARDIZE(Table1[[#This Row],[Area (sq.ft.)]],$S$3,$T$3)</f>
        <v>-0.78432855128932244</v>
      </c>
      <c r="E307" s="2">
        <f>Table1[[#This Row],[Price]]/Table1[[#This Row],[Area (sq.ft.)]]</f>
        <v>1215.3623188405797</v>
      </c>
      <c r="F307" s="3">
        <v>3</v>
      </c>
      <c r="G307" s="3">
        <v>1</v>
      </c>
      <c r="H307" s="3">
        <v>2</v>
      </c>
      <c r="I307" s="3">
        <v>1</v>
      </c>
      <c r="J307" s="3">
        <v>0</v>
      </c>
      <c r="K307" s="3">
        <v>0</v>
      </c>
      <c r="L307" s="3">
        <v>0</v>
      </c>
      <c r="M307" s="3">
        <v>0</v>
      </c>
      <c r="N307" s="3">
        <v>1</v>
      </c>
      <c r="O307" s="3">
        <v>0</v>
      </c>
      <c r="P307" s="3" t="s">
        <v>16</v>
      </c>
    </row>
    <row r="308" spans="1:16" x14ac:dyDescent="0.3">
      <c r="A308" s="2">
        <v>4165000</v>
      </c>
      <c r="B308" s="7">
        <f>STANDARDIZE(Table1[[#This Row],[Price]],$S$2,$T$2)</f>
        <v>-0.35295829921586441</v>
      </c>
      <c r="C308" s="3">
        <v>4840</v>
      </c>
      <c r="D308" s="7">
        <f>STANDARDIZE(Table1[[#This Row],[Area (sq.ft.)]],$S$3,$T$3)</f>
        <v>-0.14322874601498875</v>
      </c>
      <c r="E308" s="2">
        <f>Table1[[#This Row],[Price]]/Table1[[#This Row],[Area (sq.ft.)]]</f>
        <v>860.53719008264466</v>
      </c>
      <c r="F308" s="3">
        <v>3</v>
      </c>
      <c r="G308" s="3">
        <v>1</v>
      </c>
      <c r="H308" s="3">
        <v>2</v>
      </c>
      <c r="I308" s="3">
        <v>1</v>
      </c>
      <c r="J308" s="3">
        <v>0</v>
      </c>
      <c r="K308" s="3">
        <v>0</v>
      </c>
      <c r="L308" s="3">
        <v>0</v>
      </c>
      <c r="M308" s="3">
        <v>0</v>
      </c>
      <c r="N308" s="3">
        <v>1</v>
      </c>
      <c r="O308" s="3">
        <v>0</v>
      </c>
      <c r="P308" s="3" t="s">
        <v>16</v>
      </c>
    </row>
    <row r="309" spans="1:16" x14ac:dyDescent="0.3">
      <c r="A309" s="2">
        <v>4165000</v>
      </c>
      <c r="B309" s="7">
        <f>STANDARDIZE(Table1[[#This Row],[Price]],$S$2,$T$2)</f>
        <v>-0.35295829921586441</v>
      </c>
      <c r="C309" s="3">
        <v>4080</v>
      </c>
      <c r="D309" s="7">
        <f>STANDARDIZE(Table1[[#This Row],[Area (sq.ft.)]],$S$3,$T$3)</f>
        <v>-0.4937581359491568</v>
      </c>
      <c r="E309" s="2">
        <f>Table1[[#This Row],[Price]]/Table1[[#This Row],[Area (sq.ft.)]]</f>
        <v>1020.8333333333334</v>
      </c>
      <c r="F309" s="3">
        <v>3</v>
      </c>
      <c r="G309" s="3">
        <v>1</v>
      </c>
      <c r="H309" s="3">
        <v>2</v>
      </c>
      <c r="I309" s="3">
        <v>1</v>
      </c>
      <c r="J309" s="3">
        <v>0</v>
      </c>
      <c r="K309" s="3">
        <v>0</v>
      </c>
      <c r="L309" s="3">
        <v>0</v>
      </c>
      <c r="M309" s="3">
        <v>0</v>
      </c>
      <c r="N309" s="3">
        <v>2</v>
      </c>
      <c r="O309" s="3">
        <v>0</v>
      </c>
      <c r="P309" s="3" t="s">
        <v>16</v>
      </c>
    </row>
    <row r="310" spans="1:16" x14ac:dyDescent="0.3">
      <c r="A310" s="2">
        <v>4165000</v>
      </c>
      <c r="B310" s="7">
        <f>STANDARDIZE(Table1[[#This Row],[Price]],$S$2,$T$2)</f>
        <v>-0.35295829921586441</v>
      </c>
      <c r="C310" s="3">
        <v>4046</v>
      </c>
      <c r="D310" s="7">
        <f>STANDARDIZE(Table1[[#This Row],[Area (sq.ft.)]],$S$3,$T$3)</f>
        <v>-0.50943971391989595</v>
      </c>
      <c r="E310" s="2">
        <f>Table1[[#This Row],[Price]]/Table1[[#This Row],[Area (sq.ft.)]]</f>
        <v>1029.4117647058824</v>
      </c>
      <c r="F310" s="3">
        <v>3</v>
      </c>
      <c r="G310" s="3">
        <v>1</v>
      </c>
      <c r="H310" s="3">
        <v>2</v>
      </c>
      <c r="I310" s="3">
        <v>1</v>
      </c>
      <c r="J310" s="3">
        <v>0</v>
      </c>
      <c r="K310" s="3">
        <v>1</v>
      </c>
      <c r="L310" s="3">
        <v>0</v>
      </c>
      <c r="M310" s="3">
        <v>0</v>
      </c>
      <c r="N310" s="3">
        <v>1</v>
      </c>
      <c r="O310" s="3">
        <v>0</v>
      </c>
      <c r="P310" s="3" t="s">
        <v>16</v>
      </c>
    </row>
    <row r="311" spans="1:16" x14ac:dyDescent="0.3">
      <c r="A311" s="2">
        <v>4130000</v>
      </c>
      <c r="B311" s="7">
        <f>STANDARDIZE(Table1[[#This Row],[Price]],$S$2,$T$2)</f>
        <v>-0.37193132803034962</v>
      </c>
      <c r="C311" s="3">
        <v>4632</v>
      </c>
      <c r="D311" s="7">
        <f>STANDARDIZE(Table1[[#This Row],[Area (sq.ft.)]],$S$3,$T$3)</f>
        <v>-0.23916310536539262</v>
      </c>
      <c r="E311" s="2">
        <f>Table1[[#This Row],[Price]]/Table1[[#This Row],[Area (sq.ft.)]]</f>
        <v>891.62348877374779</v>
      </c>
      <c r="F311" s="3">
        <v>4</v>
      </c>
      <c r="G311" s="3">
        <v>1</v>
      </c>
      <c r="H311" s="3">
        <v>2</v>
      </c>
      <c r="I311" s="3">
        <v>1</v>
      </c>
      <c r="J311" s="3">
        <v>0</v>
      </c>
      <c r="K311" s="3">
        <v>0</v>
      </c>
      <c r="L311" s="3">
        <v>0</v>
      </c>
      <c r="M311" s="3">
        <v>1</v>
      </c>
      <c r="N311" s="3">
        <v>0</v>
      </c>
      <c r="O311" s="3">
        <v>0</v>
      </c>
      <c r="P311" s="3" t="s">
        <v>16</v>
      </c>
    </row>
    <row r="312" spans="1:16" x14ac:dyDescent="0.3">
      <c r="A312" s="2">
        <v>4130000</v>
      </c>
      <c r="B312" s="7">
        <f>STANDARDIZE(Table1[[#This Row],[Price]],$S$2,$T$2)</f>
        <v>-0.37193132803034962</v>
      </c>
      <c r="C312" s="3">
        <v>5985</v>
      </c>
      <c r="D312" s="7">
        <f>STANDARDIZE(Table1[[#This Row],[Area (sq.ft.)]],$S$3,$T$3)</f>
        <v>0.38487145329372502</v>
      </c>
      <c r="E312" s="2">
        <f>Table1[[#This Row],[Price]]/Table1[[#This Row],[Area (sq.ft.)]]</f>
        <v>690.05847953216369</v>
      </c>
      <c r="F312" s="3">
        <v>3</v>
      </c>
      <c r="G312" s="3">
        <v>1</v>
      </c>
      <c r="H312" s="3">
        <v>1</v>
      </c>
      <c r="I312" s="3">
        <v>1</v>
      </c>
      <c r="J312" s="3">
        <v>0</v>
      </c>
      <c r="K312" s="3">
        <v>1</v>
      </c>
      <c r="L312" s="3">
        <v>0</v>
      </c>
      <c r="M312" s="3">
        <v>0</v>
      </c>
      <c r="N312" s="3">
        <v>0</v>
      </c>
      <c r="O312" s="3">
        <v>0</v>
      </c>
      <c r="P312" s="3" t="s">
        <v>16</v>
      </c>
    </row>
    <row r="313" spans="1:16" x14ac:dyDescent="0.3">
      <c r="A313" s="2">
        <v>4123000</v>
      </c>
      <c r="B313" s="7">
        <f>STANDARDIZE(Table1[[#This Row],[Price]],$S$2,$T$2)</f>
        <v>-0.37572593379324665</v>
      </c>
      <c r="C313" s="3">
        <v>6060</v>
      </c>
      <c r="D313" s="7">
        <f>STANDARDIZE(Table1[[#This Row],[Area (sq.ft.)]],$S$3,$T$3)</f>
        <v>0.41946316940564948</v>
      </c>
      <c r="E313" s="2">
        <f>Table1[[#This Row],[Price]]/Table1[[#This Row],[Area (sq.ft.)]]</f>
        <v>680.36303630363034</v>
      </c>
      <c r="F313" s="3">
        <v>2</v>
      </c>
      <c r="G313" s="3">
        <v>1</v>
      </c>
      <c r="H313" s="3">
        <v>1</v>
      </c>
      <c r="I313" s="3">
        <v>1</v>
      </c>
      <c r="J313" s="3">
        <v>0</v>
      </c>
      <c r="K313" s="3">
        <v>1</v>
      </c>
      <c r="L313" s="3">
        <v>0</v>
      </c>
      <c r="M313" s="3">
        <v>0</v>
      </c>
      <c r="N313" s="3">
        <v>1</v>
      </c>
      <c r="O313" s="3">
        <v>0</v>
      </c>
      <c r="P313" s="3" t="s">
        <v>16</v>
      </c>
    </row>
    <row r="314" spans="1:16" x14ac:dyDescent="0.3">
      <c r="A314" s="2">
        <v>4098500</v>
      </c>
      <c r="B314" s="7">
        <f>STANDARDIZE(Table1[[#This Row],[Price]],$S$2,$T$2)</f>
        <v>-0.38900705396338625</v>
      </c>
      <c r="C314" s="3">
        <v>3600</v>
      </c>
      <c r="D314" s="7">
        <f>STANDARDIZE(Table1[[#This Row],[Area (sq.ft.)]],$S$3,$T$3)</f>
        <v>-0.71514511906547351</v>
      </c>
      <c r="E314" s="2">
        <f>Table1[[#This Row],[Price]]/Table1[[#This Row],[Area (sq.ft.)]]</f>
        <v>1138.4722222222222</v>
      </c>
      <c r="F314" s="3">
        <v>3</v>
      </c>
      <c r="G314" s="3">
        <v>1</v>
      </c>
      <c r="H314" s="3">
        <v>1</v>
      </c>
      <c r="I314" s="3">
        <v>1</v>
      </c>
      <c r="J314" s="3">
        <v>0</v>
      </c>
      <c r="K314" s="3">
        <v>1</v>
      </c>
      <c r="L314" s="3">
        <v>0</v>
      </c>
      <c r="M314" s="3">
        <v>1</v>
      </c>
      <c r="N314" s="3">
        <v>0</v>
      </c>
      <c r="O314" s="3">
        <v>1</v>
      </c>
      <c r="P314" s="3" t="s">
        <v>15</v>
      </c>
    </row>
    <row r="315" spans="1:16" x14ac:dyDescent="0.3">
      <c r="A315" s="2">
        <v>4095000</v>
      </c>
      <c r="B315" s="7">
        <f>STANDARDIZE(Table1[[#This Row],[Price]],$S$2,$T$2)</f>
        <v>-0.39090435684483477</v>
      </c>
      <c r="C315" s="3">
        <v>3680</v>
      </c>
      <c r="D315" s="7">
        <f>STANDARDIZE(Table1[[#This Row],[Area (sq.ft.)]],$S$3,$T$3)</f>
        <v>-0.6782472885460874</v>
      </c>
      <c r="E315" s="2">
        <f>Table1[[#This Row],[Price]]/Table1[[#This Row],[Area (sq.ft.)]]</f>
        <v>1112.7717391304348</v>
      </c>
      <c r="F315" s="3">
        <v>3</v>
      </c>
      <c r="G315" s="3">
        <v>2</v>
      </c>
      <c r="H315" s="3">
        <v>2</v>
      </c>
      <c r="I315" s="3">
        <v>1</v>
      </c>
      <c r="J315" s="3">
        <v>0</v>
      </c>
      <c r="K315" s="3">
        <v>0</v>
      </c>
      <c r="L315" s="3">
        <v>0</v>
      </c>
      <c r="M315" s="3">
        <v>0</v>
      </c>
      <c r="N315" s="3">
        <v>0</v>
      </c>
      <c r="O315" s="3">
        <v>0</v>
      </c>
      <c r="P315" s="3" t="s">
        <v>16</v>
      </c>
    </row>
    <row r="316" spans="1:16" x14ac:dyDescent="0.3">
      <c r="A316" s="2">
        <v>4095000</v>
      </c>
      <c r="B316" s="7">
        <f>STANDARDIZE(Table1[[#This Row],[Price]],$S$2,$T$2)</f>
        <v>-0.39090435684483477</v>
      </c>
      <c r="C316" s="3">
        <v>4040</v>
      </c>
      <c r="D316" s="7">
        <f>STANDARDIZE(Table1[[#This Row],[Area (sq.ft.)]],$S$3,$T$3)</f>
        <v>-0.51220705120884991</v>
      </c>
      <c r="E316" s="2">
        <f>Table1[[#This Row],[Price]]/Table1[[#This Row],[Area (sq.ft.)]]</f>
        <v>1013.6138613861386</v>
      </c>
      <c r="F316" s="3">
        <v>2</v>
      </c>
      <c r="G316" s="3">
        <v>1</v>
      </c>
      <c r="H316" s="3">
        <v>2</v>
      </c>
      <c r="I316" s="3">
        <v>1</v>
      </c>
      <c r="J316" s="3">
        <v>0</v>
      </c>
      <c r="K316" s="3">
        <v>0</v>
      </c>
      <c r="L316" s="3">
        <v>0</v>
      </c>
      <c r="M316" s="3">
        <v>0</v>
      </c>
      <c r="N316" s="3">
        <v>1</v>
      </c>
      <c r="O316" s="3">
        <v>0</v>
      </c>
      <c r="P316" s="3" t="s">
        <v>16</v>
      </c>
    </row>
    <row r="317" spans="1:16" x14ac:dyDescent="0.3">
      <c r="A317" s="2">
        <v>4095000</v>
      </c>
      <c r="B317" s="7">
        <f>STANDARDIZE(Table1[[#This Row],[Price]],$S$2,$T$2)</f>
        <v>-0.39090435684483477</v>
      </c>
      <c r="C317" s="3">
        <v>5600</v>
      </c>
      <c r="D317" s="7">
        <f>STANDARDIZE(Table1[[#This Row],[Area (sq.ft.)]],$S$3,$T$3)</f>
        <v>0.20730064391917935</v>
      </c>
      <c r="E317" s="2">
        <f>Table1[[#This Row],[Price]]/Table1[[#This Row],[Area (sq.ft.)]]</f>
        <v>731.25</v>
      </c>
      <c r="F317" s="3">
        <v>2</v>
      </c>
      <c r="G317" s="3">
        <v>1</v>
      </c>
      <c r="H317" s="3">
        <v>1</v>
      </c>
      <c r="I317" s="3">
        <v>1</v>
      </c>
      <c r="J317" s="3">
        <v>0</v>
      </c>
      <c r="K317" s="3">
        <v>0</v>
      </c>
      <c r="L317" s="3">
        <v>0</v>
      </c>
      <c r="M317" s="3">
        <v>1</v>
      </c>
      <c r="N317" s="3">
        <v>0</v>
      </c>
      <c r="O317" s="3">
        <v>0</v>
      </c>
      <c r="P317" s="3" t="s">
        <v>16</v>
      </c>
    </row>
    <row r="318" spans="1:16" x14ac:dyDescent="0.3">
      <c r="A318" s="2">
        <v>4060000</v>
      </c>
      <c r="B318" s="7">
        <f>STANDARDIZE(Table1[[#This Row],[Price]],$S$2,$T$2)</f>
        <v>-0.40987738565931997</v>
      </c>
      <c r="C318" s="3">
        <v>5900</v>
      </c>
      <c r="D318" s="7">
        <f>STANDARDIZE(Table1[[#This Row],[Area (sq.ft.)]],$S$3,$T$3)</f>
        <v>0.34566750836687726</v>
      </c>
      <c r="E318" s="2">
        <f>Table1[[#This Row],[Price]]/Table1[[#This Row],[Area (sq.ft.)]]</f>
        <v>688.13559322033893</v>
      </c>
      <c r="F318" s="3">
        <v>4</v>
      </c>
      <c r="G318" s="3">
        <v>2</v>
      </c>
      <c r="H318" s="3">
        <v>2</v>
      </c>
      <c r="I318" s="3">
        <v>0</v>
      </c>
      <c r="J318" s="3">
        <v>0</v>
      </c>
      <c r="K318" s="3">
        <v>1</v>
      </c>
      <c r="L318" s="3">
        <v>0</v>
      </c>
      <c r="M318" s="3">
        <v>0</v>
      </c>
      <c r="N318" s="3">
        <v>1</v>
      </c>
      <c r="O318" s="3">
        <v>0</v>
      </c>
      <c r="P318" s="3" t="s">
        <v>17</v>
      </c>
    </row>
    <row r="319" spans="1:16" x14ac:dyDescent="0.3">
      <c r="A319" s="2">
        <v>4060000</v>
      </c>
      <c r="B319" s="7">
        <f>STANDARDIZE(Table1[[#This Row],[Price]],$S$2,$T$2)</f>
        <v>-0.40987738565931997</v>
      </c>
      <c r="C319" s="3">
        <v>4992</v>
      </c>
      <c r="D319" s="7">
        <f>STANDARDIZE(Table1[[#This Row],[Area (sq.ft.)]],$S$3,$T$3)</f>
        <v>-7.3122868028155125E-2</v>
      </c>
      <c r="E319" s="2">
        <f>Table1[[#This Row],[Price]]/Table1[[#This Row],[Area (sq.ft.)]]</f>
        <v>813.3012820512821</v>
      </c>
      <c r="F319" s="3">
        <v>3</v>
      </c>
      <c r="G319" s="3">
        <v>2</v>
      </c>
      <c r="H319" s="3">
        <v>2</v>
      </c>
      <c r="I319" s="3">
        <v>1</v>
      </c>
      <c r="J319" s="3">
        <v>0</v>
      </c>
      <c r="K319" s="3">
        <v>0</v>
      </c>
      <c r="L319" s="3">
        <v>0</v>
      </c>
      <c r="M319" s="3">
        <v>0</v>
      </c>
      <c r="N319" s="3">
        <v>2</v>
      </c>
      <c r="O319" s="3">
        <v>0</v>
      </c>
      <c r="P319" s="3" t="s">
        <v>17</v>
      </c>
    </row>
    <row r="320" spans="1:16" x14ac:dyDescent="0.3">
      <c r="A320" s="2">
        <v>4060000</v>
      </c>
      <c r="B320" s="7">
        <f>STANDARDIZE(Table1[[#This Row],[Price]],$S$2,$T$2)</f>
        <v>-0.40987738565931997</v>
      </c>
      <c r="C320" s="3">
        <v>4340</v>
      </c>
      <c r="D320" s="7">
        <f>STANDARDIZE(Table1[[#This Row],[Area (sq.ft.)]],$S$3,$T$3)</f>
        <v>-0.37384018676115194</v>
      </c>
      <c r="E320" s="2">
        <f>Table1[[#This Row],[Price]]/Table1[[#This Row],[Area (sq.ft.)]]</f>
        <v>935.48387096774195</v>
      </c>
      <c r="F320" s="3">
        <v>3</v>
      </c>
      <c r="G320" s="3">
        <v>1</v>
      </c>
      <c r="H320" s="3">
        <v>1</v>
      </c>
      <c r="I320" s="3">
        <v>1</v>
      </c>
      <c r="J320" s="3">
        <v>0</v>
      </c>
      <c r="K320" s="3">
        <v>0</v>
      </c>
      <c r="L320" s="3">
        <v>0</v>
      </c>
      <c r="M320" s="3">
        <v>0</v>
      </c>
      <c r="N320" s="3">
        <v>0</v>
      </c>
      <c r="O320" s="3">
        <v>0</v>
      </c>
      <c r="P320" s="3" t="s">
        <v>16</v>
      </c>
    </row>
    <row r="321" spans="1:16" x14ac:dyDescent="0.3">
      <c r="A321" s="2">
        <v>4060000</v>
      </c>
      <c r="B321" s="7">
        <f>STANDARDIZE(Table1[[#This Row],[Price]],$S$2,$T$2)</f>
        <v>-0.40987738565931997</v>
      </c>
      <c r="C321" s="3">
        <v>3000</v>
      </c>
      <c r="D321" s="7">
        <f>STANDARDIZE(Table1[[#This Row],[Area (sq.ft.)]],$S$3,$T$3)</f>
        <v>-0.99187884796086934</v>
      </c>
      <c r="E321" s="2">
        <f>Table1[[#This Row],[Price]]/Table1[[#This Row],[Area (sq.ft.)]]</f>
        <v>1353.3333333333333</v>
      </c>
      <c r="F321" s="3">
        <v>4</v>
      </c>
      <c r="G321" s="3">
        <v>1</v>
      </c>
      <c r="H321" s="3">
        <v>3</v>
      </c>
      <c r="I321" s="3">
        <v>1</v>
      </c>
      <c r="J321" s="3">
        <v>0</v>
      </c>
      <c r="K321" s="3">
        <v>1</v>
      </c>
      <c r="L321" s="3">
        <v>0</v>
      </c>
      <c r="M321" s="3">
        <v>1</v>
      </c>
      <c r="N321" s="3">
        <v>2</v>
      </c>
      <c r="O321" s="3">
        <v>0</v>
      </c>
      <c r="P321" s="3" t="s">
        <v>16</v>
      </c>
    </row>
    <row r="322" spans="1:16" x14ac:dyDescent="0.3">
      <c r="A322" s="2">
        <v>4060000</v>
      </c>
      <c r="B322" s="7">
        <f>STANDARDIZE(Table1[[#This Row],[Price]],$S$2,$T$2)</f>
        <v>-0.40987738565931997</v>
      </c>
      <c r="C322" s="3">
        <v>4320</v>
      </c>
      <c r="D322" s="7">
        <f>STANDARDIZE(Table1[[#This Row],[Area (sq.ft.)]],$S$3,$T$3)</f>
        <v>-0.38306464439099847</v>
      </c>
      <c r="E322" s="2">
        <f>Table1[[#This Row],[Price]]/Table1[[#This Row],[Area (sq.ft.)]]</f>
        <v>939.81481481481478</v>
      </c>
      <c r="F322" s="3">
        <v>3</v>
      </c>
      <c r="G322" s="3">
        <v>1</v>
      </c>
      <c r="H322" s="3">
        <v>2</v>
      </c>
      <c r="I322" s="3">
        <v>1</v>
      </c>
      <c r="J322" s="3">
        <v>0</v>
      </c>
      <c r="K322" s="3">
        <v>0</v>
      </c>
      <c r="L322" s="3">
        <v>0</v>
      </c>
      <c r="M322" s="3">
        <v>0</v>
      </c>
      <c r="N322" s="3">
        <v>2</v>
      </c>
      <c r="O322" s="3">
        <v>1</v>
      </c>
      <c r="P322" s="3" t="s">
        <v>15</v>
      </c>
    </row>
    <row r="323" spans="1:16" x14ac:dyDescent="0.3">
      <c r="A323" s="2">
        <v>4025000</v>
      </c>
      <c r="B323" s="7">
        <f>STANDARDIZE(Table1[[#This Row],[Price]],$S$2,$T$2)</f>
        <v>-0.42885041447380512</v>
      </c>
      <c r="C323" s="3">
        <v>3630</v>
      </c>
      <c r="D323" s="7">
        <f>STANDARDIZE(Table1[[#This Row],[Area (sq.ft.)]],$S$3,$T$3)</f>
        <v>-0.70130843262070375</v>
      </c>
      <c r="E323" s="2">
        <f>Table1[[#This Row],[Price]]/Table1[[#This Row],[Area (sq.ft.)]]</f>
        <v>1108.8154269972451</v>
      </c>
      <c r="F323" s="3">
        <v>3</v>
      </c>
      <c r="G323" s="3">
        <v>2</v>
      </c>
      <c r="H323" s="3">
        <v>2</v>
      </c>
      <c r="I323" s="3">
        <v>1</v>
      </c>
      <c r="J323" s="3">
        <v>0</v>
      </c>
      <c r="K323" s="3">
        <v>0</v>
      </c>
      <c r="L323" s="3">
        <v>1</v>
      </c>
      <c r="M323" s="3">
        <v>0</v>
      </c>
      <c r="N323" s="3">
        <v>2</v>
      </c>
      <c r="O323" s="3">
        <v>0</v>
      </c>
      <c r="P323" s="3" t="s">
        <v>16</v>
      </c>
    </row>
    <row r="324" spans="1:16" x14ac:dyDescent="0.3">
      <c r="A324" s="2">
        <v>4025000</v>
      </c>
      <c r="B324" s="7">
        <f>STANDARDIZE(Table1[[#This Row],[Price]],$S$2,$T$2)</f>
        <v>-0.42885041447380512</v>
      </c>
      <c r="C324" s="3">
        <v>3460</v>
      </c>
      <c r="D324" s="7">
        <f>STANDARDIZE(Table1[[#This Row],[Area (sq.ft.)]],$S$3,$T$3)</f>
        <v>-0.77971632247439915</v>
      </c>
      <c r="E324" s="2">
        <f>Table1[[#This Row],[Price]]/Table1[[#This Row],[Area (sq.ft.)]]</f>
        <v>1163.2947976878613</v>
      </c>
      <c r="F324" s="3">
        <v>3</v>
      </c>
      <c r="G324" s="3">
        <v>2</v>
      </c>
      <c r="H324" s="3">
        <v>1</v>
      </c>
      <c r="I324" s="3">
        <v>1</v>
      </c>
      <c r="J324" s="3">
        <v>0</v>
      </c>
      <c r="K324" s="3">
        <v>1</v>
      </c>
      <c r="L324" s="3">
        <v>0</v>
      </c>
      <c r="M324" s="3">
        <v>1</v>
      </c>
      <c r="N324" s="3">
        <v>1</v>
      </c>
      <c r="O324" s="3">
        <v>0</v>
      </c>
      <c r="P324" s="3" t="s">
        <v>15</v>
      </c>
    </row>
    <row r="325" spans="1:16" x14ac:dyDescent="0.3">
      <c r="A325" s="2">
        <v>4025000</v>
      </c>
      <c r="B325" s="7">
        <f>STANDARDIZE(Table1[[#This Row],[Price]],$S$2,$T$2)</f>
        <v>-0.42885041447380512</v>
      </c>
      <c r="C325" s="3">
        <v>5400</v>
      </c>
      <c r="D325" s="7">
        <f>STANDARDIZE(Table1[[#This Row],[Area (sq.ft.)]],$S$3,$T$3)</f>
        <v>0.11505606762071406</v>
      </c>
      <c r="E325" s="2">
        <f>Table1[[#This Row],[Price]]/Table1[[#This Row],[Area (sq.ft.)]]</f>
        <v>745.37037037037032</v>
      </c>
      <c r="F325" s="3">
        <v>3</v>
      </c>
      <c r="G325" s="3">
        <v>1</v>
      </c>
      <c r="H325" s="3">
        <v>1</v>
      </c>
      <c r="I325" s="3">
        <v>1</v>
      </c>
      <c r="J325" s="3">
        <v>0</v>
      </c>
      <c r="K325" s="3">
        <v>0</v>
      </c>
      <c r="L325" s="3">
        <v>0</v>
      </c>
      <c r="M325" s="3">
        <v>0</v>
      </c>
      <c r="N325" s="3">
        <v>3</v>
      </c>
      <c r="O325" s="3">
        <v>0</v>
      </c>
      <c r="P325" s="3" t="s">
        <v>16</v>
      </c>
    </row>
    <row r="326" spans="1:16" x14ac:dyDescent="0.3">
      <c r="A326" s="2">
        <v>4007500</v>
      </c>
      <c r="B326" s="7">
        <f>STANDARDIZE(Table1[[#This Row],[Price]],$S$2,$T$2)</f>
        <v>-0.43833692888104775</v>
      </c>
      <c r="C326" s="3">
        <v>4500</v>
      </c>
      <c r="D326" s="7">
        <f>STANDARDIZE(Table1[[#This Row],[Area (sq.ft.)]],$S$3,$T$3)</f>
        <v>-0.30004452572237972</v>
      </c>
      <c r="E326" s="2">
        <f>Table1[[#This Row],[Price]]/Table1[[#This Row],[Area (sq.ft.)]]</f>
        <v>890.55555555555554</v>
      </c>
      <c r="F326" s="3">
        <v>3</v>
      </c>
      <c r="G326" s="3">
        <v>1</v>
      </c>
      <c r="H326" s="3">
        <v>2</v>
      </c>
      <c r="I326" s="3">
        <v>0</v>
      </c>
      <c r="J326" s="3">
        <v>0</v>
      </c>
      <c r="K326" s="3">
        <v>1</v>
      </c>
      <c r="L326" s="3">
        <v>0</v>
      </c>
      <c r="M326" s="3">
        <v>1</v>
      </c>
      <c r="N326" s="3">
        <v>0</v>
      </c>
      <c r="O326" s="3">
        <v>0</v>
      </c>
      <c r="P326" s="3" t="s">
        <v>16</v>
      </c>
    </row>
    <row r="327" spans="1:16" x14ac:dyDescent="0.3">
      <c r="A327" s="2">
        <v>4007500</v>
      </c>
      <c r="B327" s="7">
        <f>STANDARDIZE(Table1[[#This Row],[Price]],$S$2,$T$2)</f>
        <v>-0.43833692888104775</v>
      </c>
      <c r="C327" s="3">
        <v>3460</v>
      </c>
      <c r="D327" s="7">
        <f>STANDARDIZE(Table1[[#This Row],[Area (sq.ft.)]],$S$3,$T$3)</f>
        <v>-0.77971632247439915</v>
      </c>
      <c r="E327" s="2">
        <f>Table1[[#This Row],[Price]]/Table1[[#This Row],[Area (sq.ft.)]]</f>
        <v>1158.2369942196531</v>
      </c>
      <c r="F327" s="3">
        <v>4</v>
      </c>
      <c r="G327" s="3">
        <v>1</v>
      </c>
      <c r="H327" s="3">
        <v>2</v>
      </c>
      <c r="I327" s="3">
        <v>1</v>
      </c>
      <c r="J327" s="3">
        <v>0</v>
      </c>
      <c r="K327" s="3">
        <v>0</v>
      </c>
      <c r="L327" s="3">
        <v>0</v>
      </c>
      <c r="M327" s="3">
        <v>1</v>
      </c>
      <c r="N327" s="3">
        <v>0</v>
      </c>
      <c r="O327" s="3">
        <v>0</v>
      </c>
      <c r="P327" s="3" t="s">
        <v>16</v>
      </c>
    </row>
    <row r="328" spans="1:16" x14ac:dyDescent="0.3">
      <c r="A328" s="2">
        <v>3990000</v>
      </c>
      <c r="B328" s="7">
        <f>STANDARDIZE(Table1[[#This Row],[Price]],$S$2,$T$2)</f>
        <v>-0.44782344328829032</v>
      </c>
      <c r="C328" s="3">
        <v>4100</v>
      </c>
      <c r="D328" s="7">
        <f>STANDARDIZE(Table1[[#This Row],[Area (sq.ft.)]],$S$3,$T$3)</f>
        <v>-0.48453367831931027</v>
      </c>
      <c r="E328" s="2">
        <f>Table1[[#This Row],[Price]]/Table1[[#This Row],[Area (sq.ft.)]]</f>
        <v>973.17073170731703</v>
      </c>
      <c r="F328" s="3">
        <v>4</v>
      </c>
      <c r="G328" s="3">
        <v>1</v>
      </c>
      <c r="H328" s="3">
        <v>1</v>
      </c>
      <c r="I328" s="3">
        <v>0</v>
      </c>
      <c r="J328" s="3">
        <v>0</v>
      </c>
      <c r="K328" s="3">
        <v>1</v>
      </c>
      <c r="L328" s="3">
        <v>0</v>
      </c>
      <c r="M328" s="3">
        <v>0</v>
      </c>
      <c r="N328" s="3">
        <v>0</v>
      </c>
      <c r="O328" s="3">
        <v>0</v>
      </c>
      <c r="P328" s="3" t="s">
        <v>17</v>
      </c>
    </row>
    <row r="329" spans="1:16" x14ac:dyDescent="0.3">
      <c r="A329" s="2">
        <v>3990000</v>
      </c>
      <c r="B329" s="7">
        <f>STANDARDIZE(Table1[[#This Row],[Price]],$S$2,$T$2)</f>
        <v>-0.44782344328829032</v>
      </c>
      <c r="C329" s="3">
        <v>6480</v>
      </c>
      <c r="D329" s="7">
        <f>STANDARDIZE(Table1[[#This Row],[Area (sq.ft.)]],$S$3,$T$3)</f>
        <v>0.61317677963242656</v>
      </c>
      <c r="E329" s="2">
        <f>Table1[[#This Row],[Price]]/Table1[[#This Row],[Area (sq.ft.)]]</f>
        <v>615.74074074074076</v>
      </c>
      <c r="F329" s="3">
        <v>3</v>
      </c>
      <c r="G329" s="3">
        <v>1</v>
      </c>
      <c r="H329" s="3">
        <v>2</v>
      </c>
      <c r="I329" s="3">
        <v>0</v>
      </c>
      <c r="J329" s="3">
        <v>0</v>
      </c>
      <c r="K329" s="3">
        <v>0</v>
      </c>
      <c r="L329" s="3">
        <v>0</v>
      </c>
      <c r="M329" s="3">
        <v>1</v>
      </c>
      <c r="N329" s="3">
        <v>1</v>
      </c>
      <c r="O329" s="3">
        <v>0</v>
      </c>
      <c r="P329" s="3" t="s">
        <v>16</v>
      </c>
    </row>
    <row r="330" spans="1:16" x14ac:dyDescent="0.3">
      <c r="A330" s="2">
        <v>3990000</v>
      </c>
      <c r="B330" s="7">
        <f>STANDARDIZE(Table1[[#This Row],[Price]],$S$2,$T$2)</f>
        <v>-0.44782344328829032</v>
      </c>
      <c r="C330" s="3">
        <v>4500</v>
      </c>
      <c r="D330" s="7">
        <f>STANDARDIZE(Table1[[#This Row],[Area (sq.ft.)]],$S$3,$T$3)</f>
        <v>-0.30004452572237972</v>
      </c>
      <c r="E330" s="2">
        <f>Table1[[#This Row],[Price]]/Table1[[#This Row],[Area (sq.ft.)]]</f>
        <v>886.66666666666663</v>
      </c>
      <c r="F330" s="3">
        <v>3</v>
      </c>
      <c r="G330" s="3">
        <v>2</v>
      </c>
      <c r="H330" s="3">
        <v>2</v>
      </c>
      <c r="I330" s="3">
        <v>0</v>
      </c>
      <c r="J330" s="3">
        <v>0</v>
      </c>
      <c r="K330" s="3">
        <v>1</v>
      </c>
      <c r="L330" s="3">
        <v>0</v>
      </c>
      <c r="M330" s="3">
        <v>1</v>
      </c>
      <c r="N330" s="3">
        <v>0</v>
      </c>
      <c r="O330" s="3">
        <v>0</v>
      </c>
      <c r="P330" s="3" t="s">
        <v>16</v>
      </c>
    </row>
    <row r="331" spans="1:16" x14ac:dyDescent="0.3">
      <c r="A331" s="2">
        <v>3990000</v>
      </c>
      <c r="B331" s="7">
        <f>STANDARDIZE(Table1[[#This Row],[Price]],$S$2,$T$2)</f>
        <v>-0.44782344328829032</v>
      </c>
      <c r="C331" s="3">
        <v>3960</v>
      </c>
      <c r="D331" s="7">
        <f>STANDARDIZE(Table1[[#This Row],[Area (sq.ft.)]],$S$3,$T$3)</f>
        <v>-0.54910488172823602</v>
      </c>
      <c r="E331" s="2">
        <f>Table1[[#This Row],[Price]]/Table1[[#This Row],[Area (sq.ft.)]]</f>
        <v>1007.5757575757576</v>
      </c>
      <c r="F331" s="3">
        <v>3</v>
      </c>
      <c r="G331" s="3">
        <v>1</v>
      </c>
      <c r="H331" s="3">
        <v>2</v>
      </c>
      <c r="I331" s="3">
        <v>1</v>
      </c>
      <c r="J331" s="3">
        <v>0</v>
      </c>
      <c r="K331" s="3">
        <v>0</v>
      </c>
      <c r="L331" s="3">
        <v>0</v>
      </c>
      <c r="M331" s="3">
        <v>0</v>
      </c>
      <c r="N331" s="3">
        <v>0</v>
      </c>
      <c r="O331" s="3">
        <v>0</v>
      </c>
      <c r="P331" s="3" t="s">
        <v>15</v>
      </c>
    </row>
    <row r="332" spans="1:16" x14ac:dyDescent="0.3">
      <c r="A332" s="2">
        <v>3990000</v>
      </c>
      <c r="B332" s="7">
        <f>STANDARDIZE(Table1[[#This Row],[Price]],$S$2,$T$2)</f>
        <v>-0.44782344328829032</v>
      </c>
      <c r="C332" s="3">
        <v>4050</v>
      </c>
      <c r="D332" s="7">
        <f>STANDARDIZE(Table1[[#This Row],[Area (sq.ft.)]],$S$3,$T$3)</f>
        <v>-0.50759482239392661</v>
      </c>
      <c r="E332" s="2">
        <f>Table1[[#This Row],[Price]]/Table1[[#This Row],[Area (sq.ft.)]]</f>
        <v>985.18518518518522</v>
      </c>
      <c r="F332" s="3">
        <v>2</v>
      </c>
      <c r="G332" s="3">
        <v>1</v>
      </c>
      <c r="H332" s="3">
        <v>2</v>
      </c>
      <c r="I332" s="3">
        <v>1</v>
      </c>
      <c r="J332" s="3">
        <v>1</v>
      </c>
      <c r="K332" s="3">
        <v>1</v>
      </c>
      <c r="L332" s="3">
        <v>0</v>
      </c>
      <c r="M332" s="3">
        <v>0</v>
      </c>
      <c r="N332" s="3">
        <v>0</v>
      </c>
      <c r="O332" s="3">
        <v>1</v>
      </c>
      <c r="P332" s="3" t="s">
        <v>17</v>
      </c>
    </row>
    <row r="333" spans="1:16" x14ac:dyDescent="0.3">
      <c r="A333" s="2">
        <v>3920000</v>
      </c>
      <c r="B333" s="7">
        <f>STANDARDIZE(Table1[[#This Row],[Price]],$S$2,$T$2)</f>
        <v>-0.48576950091726068</v>
      </c>
      <c r="C333" s="3">
        <v>7260</v>
      </c>
      <c r="D333" s="7">
        <f>STANDARDIZE(Table1[[#This Row],[Area (sq.ft.)]],$S$3,$T$3)</f>
        <v>0.97293062719644119</v>
      </c>
      <c r="E333" s="2">
        <f>Table1[[#This Row],[Price]]/Table1[[#This Row],[Area (sq.ft.)]]</f>
        <v>539.94490358126723</v>
      </c>
      <c r="F333" s="3">
        <v>3</v>
      </c>
      <c r="G333" s="3">
        <v>2</v>
      </c>
      <c r="H333" s="3">
        <v>1</v>
      </c>
      <c r="I333" s="3">
        <v>1</v>
      </c>
      <c r="J333" s="3">
        <v>1</v>
      </c>
      <c r="K333" s="3">
        <v>1</v>
      </c>
      <c r="L333" s="3">
        <v>0</v>
      </c>
      <c r="M333" s="3">
        <v>0</v>
      </c>
      <c r="N333" s="3">
        <v>3</v>
      </c>
      <c r="O333" s="3">
        <v>0</v>
      </c>
      <c r="P333" s="3" t="s">
        <v>15</v>
      </c>
    </row>
    <row r="334" spans="1:16" x14ac:dyDescent="0.3">
      <c r="A334" s="2">
        <v>3920000</v>
      </c>
      <c r="B334" s="7">
        <f>STANDARDIZE(Table1[[#This Row],[Price]],$S$2,$T$2)</f>
        <v>-0.48576950091726068</v>
      </c>
      <c r="C334" s="3">
        <v>5500</v>
      </c>
      <c r="D334" s="7">
        <f>STANDARDIZE(Table1[[#This Row],[Area (sq.ft.)]],$S$3,$T$3)</f>
        <v>0.16117835576994669</v>
      </c>
      <c r="E334" s="2">
        <f>Table1[[#This Row],[Price]]/Table1[[#This Row],[Area (sq.ft.)]]</f>
        <v>712.72727272727275</v>
      </c>
      <c r="F334" s="3">
        <v>4</v>
      </c>
      <c r="G334" s="3">
        <v>1</v>
      </c>
      <c r="H334" s="3">
        <v>2</v>
      </c>
      <c r="I334" s="3">
        <v>1</v>
      </c>
      <c r="J334" s="3">
        <v>1</v>
      </c>
      <c r="K334" s="3">
        <v>1</v>
      </c>
      <c r="L334" s="3">
        <v>0</v>
      </c>
      <c r="M334" s="3">
        <v>0</v>
      </c>
      <c r="N334" s="3">
        <v>0</v>
      </c>
      <c r="O334" s="3">
        <v>0</v>
      </c>
      <c r="P334" s="3" t="s">
        <v>16</v>
      </c>
    </row>
    <row r="335" spans="1:16" x14ac:dyDescent="0.3">
      <c r="A335" s="2">
        <v>3920000</v>
      </c>
      <c r="B335" s="7">
        <f>STANDARDIZE(Table1[[#This Row],[Price]],$S$2,$T$2)</f>
        <v>-0.48576950091726068</v>
      </c>
      <c r="C335" s="3">
        <v>3000</v>
      </c>
      <c r="D335" s="7">
        <f>STANDARDIZE(Table1[[#This Row],[Area (sq.ft.)]],$S$3,$T$3)</f>
        <v>-0.99187884796086934</v>
      </c>
      <c r="E335" s="2">
        <f>Table1[[#This Row],[Price]]/Table1[[#This Row],[Area (sq.ft.)]]</f>
        <v>1306.6666666666667</v>
      </c>
      <c r="F335" s="3">
        <v>3</v>
      </c>
      <c r="G335" s="3">
        <v>1</v>
      </c>
      <c r="H335" s="3">
        <v>2</v>
      </c>
      <c r="I335" s="3">
        <v>1</v>
      </c>
      <c r="J335" s="3">
        <v>0</v>
      </c>
      <c r="K335" s="3">
        <v>0</v>
      </c>
      <c r="L335" s="3">
        <v>0</v>
      </c>
      <c r="M335" s="3">
        <v>0</v>
      </c>
      <c r="N335" s="3">
        <v>0</v>
      </c>
      <c r="O335" s="3">
        <v>0</v>
      </c>
      <c r="P335" s="3" t="s">
        <v>16</v>
      </c>
    </row>
    <row r="336" spans="1:16" x14ac:dyDescent="0.3">
      <c r="A336" s="2">
        <v>3920000</v>
      </c>
      <c r="B336" s="7">
        <f>STANDARDIZE(Table1[[#This Row],[Price]],$S$2,$T$2)</f>
        <v>-0.48576950091726068</v>
      </c>
      <c r="C336" s="3">
        <v>3290</v>
      </c>
      <c r="D336" s="7">
        <f>STANDARDIZE(Table1[[#This Row],[Area (sq.ft.)]],$S$3,$T$3)</f>
        <v>-0.85812421232809466</v>
      </c>
      <c r="E336" s="2">
        <f>Table1[[#This Row],[Price]]/Table1[[#This Row],[Area (sq.ft.)]]</f>
        <v>1191.4893617021276</v>
      </c>
      <c r="F336" s="3">
        <v>2</v>
      </c>
      <c r="G336" s="3">
        <v>1</v>
      </c>
      <c r="H336" s="3">
        <v>1</v>
      </c>
      <c r="I336" s="3">
        <v>1</v>
      </c>
      <c r="J336" s="3">
        <v>0</v>
      </c>
      <c r="K336" s="3">
        <v>0</v>
      </c>
      <c r="L336" s="3">
        <v>1</v>
      </c>
      <c r="M336" s="3">
        <v>0</v>
      </c>
      <c r="N336" s="3">
        <v>1</v>
      </c>
      <c r="O336" s="3">
        <v>0</v>
      </c>
      <c r="P336" s="3" t="s">
        <v>15</v>
      </c>
    </row>
    <row r="337" spans="1:16" x14ac:dyDescent="0.3">
      <c r="A337" s="2">
        <v>3920000</v>
      </c>
      <c r="B337" s="7">
        <f>STANDARDIZE(Table1[[#This Row],[Price]],$S$2,$T$2)</f>
        <v>-0.48576950091726068</v>
      </c>
      <c r="C337" s="3">
        <v>3816</v>
      </c>
      <c r="D337" s="7">
        <f>STANDARDIZE(Table1[[#This Row],[Area (sq.ft.)]],$S$3,$T$3)</f>
        <v>-0.61552097666313099</v>
      </c>
      <c r="E337" s="2">
        <f>Table1[[#This Row],[Price]]/Table1[[#This Row],[Area (sq.ft.)]]</f>
        <v>1027.2536687631027</v>
      </c>
      <c r="F337" s="3">
        <v>2</v>
      </c>
      <c r="G337" s="3">
        <v>1</v>
      </c>
      <c r="H337" s="3">
        <v>1</v>
      </c>
      <c r="I337" s="3">
        <v>1</v>
      </c>
      <c r="J337" s="3">
        <v>0</v>
      </c>
      <c r="K337" s="3">
        <v>1</v>
      </c>
      <c r="L337" s="3">
        <v>0</v>
      </c>
      <c r="M337" s="3">
        <v>1</v>
      </c>
      <c r="N337" s="3">
        <v>2</v>
      </c>
      <c r="O337" s="3">
        <v>0</v>
      </c>
      <c r="P337" s="3" t="s">
        <v>15</v>
      </c>
    </row>
    <row r="338" spans="1:16" x14ac:dyDescent="0.3">
      <c r="A338" s="2">
        <v>3920000</v>
      </c>
      <c r="B338" s="7">
        <f>STANDARDIZE(Table1[[#This Row],[Price]],$S$2,$T$2)</f>
        <v>-0.48576950091726068</v>
      </c>
      <c r="C338" s="3">
        <v>8080</v>
      </c>
      <c r="D338" s="7">
        <f>STANDARDIZE(Table1[[#This Row],[Area (sq.ft.)]],$S$3,$T$3)</f>
        <v>1.3511333900201488</v>
      </c>
      <c r="E338" s="2">
        <f>Table1[[#This Row],[Price]]/Table1[[#This Row],[Area (sq.ft.)]]</f>
        <v>485.14851485148517</v>
      </c>
      <c r="F338" s="3">
        <v>3</v>
      </c>
      <c r="G338" s="3">
        <v>1</v>
      </c>
      <c r="H338" s="3">
        <v>1</v>
      </c>
      <c r="I338" s="3">
        <v>1</v>
      </c>
      <c r="J338" s="3">
        <v>0</v>
      </c>
      <c r="K338" s="3">
        <v>0</v>
      </c>
      <c r="L338" s="3">
        <v>0</v>
      </c>
      <c r="M338" s="3">
        <v>1</v>
      </c>
      <c r="N338" s="3">
        <v>2</v>
      </c>
      <c r="O338" s="3">
        <v>0</v>
      </c>
      <c r="P338" s="3" t="s">
        <v>16</v>
      </c>
    </row>
    <row r="339" spans="1:16" x14ac:dyDescent="0.3">
      <c r="A339" s="2">
        <v>3920000</v>
      </c>
      <c r="B339" s="7">
        <f>STANDARDIZE(Table1[[#This Row],[Price]],$S$2,$T$2)</f>
        <v>-0.48576950091726068</v>
      </c>
      <c r="C339" s="3">
        <v>2145</v>
      </c>
      <c r="D339" s="7">
        <f>STANDARDIZE(Table1[[#This Row],[Area (sq.ft.)]],$S$3,$T$3)</f>
        <v>-1.3862244116368083</v>
      </c>
      <c r="E339" s="2">
        <f>Table1[[#This Row],[Price]]/Table1[[#This Row],[Area (sq.ft.)]]</f>
        <v>1827.5058275058275</v>
      </c>
      <c r="F339" s="3">
        <v>4</v>
      </c>
      <c r="G339" s="3">
        <v>2</v>
      </c>
      <c r="H339" s="3">
        <v>1</v>
      </c>
      <c r="I339" s="3">
        <v>1</v>
      </c>
      <c r="J339" s="3">
        <v>0</v>
      </c>
      <c r="K339" s="3">
        <v>1</v>
      </c>
      <c r="L339" s="3">
        <v>0</v>
      </c>
      <c r="M339" s="3">
        <v>0</v>
      </c>
      <c r="N339" s="3">
        <v>0</v>
      </c>
      <c r="O339" s="3">
        <v>1</v>
      </c>
      <c r="P339" s="3" t="s">
        <v>17</v>
      </c>
    </row>
    <row r="340" spans="1:16" x14ac:dyDescent="0.3">
      <c r="A340" s="2">
        <v>3885000</v>
      </c>
      <c r="B340" s="7">
        <f>STANDARDIZE(Table1[[#This Row],[Price]],$S$2,$T$2)</f>
        <v>-0.50474252973174583</v>
      </c>
      <c r="C340" s="3">
        <v>3780</v>
      </c>
      <c r="D340" s="7">
        <f>STANDARDIZE(Table1[[#This Row],[Area (sq.ft.)]],$S$3,$T$3)</f>
        <v>-0.63212500039685471</v>
      </c>
      <c r="E340" s="2">
        <f>Table1[[#This Row],[Price]]/Table1[[#This Row],[Area (sq.ft.)]]</f>
        <v>1027.7777777777778</v>
      </c>
      <c r="F340" s="3">
        <v>2</v>
      </c>
      <c r="G340" s="3">
        <v>1</v>
      </c>
      <c r="H340" s="3">
        <v>2</v>
      </c>
      <c r="I340" s="3">
        <v>1</v>
      </c>
      <c r="J340" s="3">
        <v>1</v>
      </c>
      <c r="K340" s="3">
        <v>1</v>
      </c>
      <c r="L340" s="3">
        <v>0</v>
      </c>
      <c r="M340" s="3">
        <v>0</v>
      </c>
      <c r="N340" s="3">
        <v>0</v>
      </c>
      <c r="O340" s="3">
        <v>0</v>
      </c>
      <c r="P340" s="3" t="s">
        <v>16</v>
      </c>
    </row>
    <row r="341" spans="1:16" x14ac:dyDescent="0.3">
      <c r="A341" s="2">
        <v>3885000</v>
      </c>
      <c r="B341" s="7">
        <f>STANDARDIZE(Table1[[#This Row],[Price]],$S$2,$T$2)</f>
        <v>-0.50474252973174583</v>
      </c>
      <c r="C341" s="3">
        <v>3180</v>
      </c>
      <c r="D341" s="7">
        <f>STANDARDIZE(Table1[[#This Row],[Area (sq.ft.)]],$S$3,$T$3)</f>
        <v>-0.90885872929225053</v>
      </c>
      <c r="E341" s="2">
        <f>Table1[[#This Row],[Price]]/Table1[[#This Row],[Area (sq.ft.)]]</f>
        <v>1221.6981132075471</v>
      </c>
      <c r="F341" s="3">
        <v>4</v>
      </c>
      <c r="G341" s="3">
        <v>2</v>
      </c>
      <c r="H341" s="3">
        <v>2</v>
      </c>
      <c r="I341" s="3">
        <v>1</v>
      </c>
      <c r="J341" s="3">
        <v>0</v>
      </c>
      <c r="K341" s="3">
        <v>0</v>
      </c>
      <c r="L341" s="3">
        <v>0</v>
      </c>
      <c r="M341" s="3">
        <v>0</v>
      </c>
      <c r="N341" s="3">
        <v>0</v>
      </c>
      <c r="O341" s="3">
        <v>0</v>
      </c>
      <c r="P341" s="3" t="s">
        <v>15</v>
      </c>
    </row>
    <row r="342" spans="1:16" x14ac:dyDescent="0.3">
      <c r="A342" s="2">
        <v>3850000</v>
      </c>
      <c r="B342" s="7">
        <f>STANDARDIZE(Table1[[#This Row],[Price]],$S$2,$T$2)</f>
        <v>-0.52371555854623109</v>
      </c>
      <c r="C342" s="3">
        <v>5300</v>
      </c>
      <c r="D342" s="7">
        <f>STANDARDIZE(Table1[[#This Row],[Area (sq.ft.)]],$S$3,$T$3)</f>
        <v>6.893377947148141E-2</v>
      </c>
      <c r="E342" s="2">
        <f>Table1[[#This Row],[Price]]/Table1[[#This Row],[Area (sq.ft.)]]</f>
        <v>726.41509433962267</v>
      </c>
      <c r="F342" s="3">
        <v>5</v>
      </c>
      <c r="G342" s="3">
        <v>2</v>
      </c>
      <c r="H342" s="3">
        <v>2</v>
      </c>
      <c r="I342" s="3">
        <v>1</v>
      </c>
      <c r="J342" s="3">
        <v>0</v>
      </c>
      <c r="K342" s="3">
        <v>0</v>
      </c>
      <c r="L342" s="3">
        <v>0</v>
      </c>
      <c r="M342" s="3">
        <v>0</v>
      </c>
      <c r="N342" s="3">
        <v>0</v>
      </c>
      <c r="O342" s="3">
        <v>0</v>
      </c>
      <c r="P342" s="3" t="s">
        <v>16</v>
      </c>
    </row>
    <row r="343" spans="1:16" x14ac:dyDescent="0.3">
      <c r="A343" s="2">
        <v>3850000</v>
      </c>
      <c r="B343" s="7">
        <f>STANDARDIZE(Table1[[#This Row],[Price]],$S$2,$T$2)</f>
        <v>-0.52371555854623109</v>
      </c>
      <c r="C343" s="3">
        <v>3180</v>
      </c>
      <c r="D343" s="7">
        <f>STANDARDIZE(Table1[[#This Row],[Area (sq.ft.)]],$S$3,$T$3)</f>
        <v>-0.90885872929225053</v>
      </c>
      <c r="E343" s="2">
        <f>Table1[[#This Row],[Price]]/Table1[[#This Row],[Area (sq.ft.)]]</f>
        <v>1210.691823899371</v>
      </c>
      <c r="F343" s="3">
        <v>2</v>
      </c>
      <c r="G343" s="3">
        <v>2</v>
      </c>
      <c r="H343" s="3">
        <v>1</v>
      </c>
      <c r="I343" s="3">
        <v>1</v>
      </c>
      <c r="J343" s="3">
        <v>0</v>
      </c>
      <c r="K343" s="3">
        <v>1</v>
      </c>
      <c r="L343" s="3">
        <v>0</v>
      </c>
      <c r="M343" s="3">
        <v>0</v>
      </c>
      <c r="N343" s="3">
        <v>2</v>
      </c>
      <c r="O343" s="3">
        <v>0</v>
      </c>
      <c r="P343" s="3" t="s">
        <v>16</v>
      </c>
    </row>
    <row r="344" spans="1:16" x14ac:dyDescent="0.3">
      <c r="A344" s="2">
        <v>3850000</v>
      </c>
      <c r="B344" s="7">
        <f>STANDARDIZE(Table1[[#This Row],[Price]],$S$2,$T$2)</f>
        <v>-0.52371555854623109</v>
      </c>
      <c r="C344" s="3">
        <v>7152</v>
      </c>
      <c r="D344" s="7">
        <f>STANDARDIZE(Table1[[#This Row],[Area (sq.ft.)]],$S$3,$T$3)</f>
        <v>0.92311855599526993</v>
      </c>
      <c r="E344" s="2">
        <f>Table1[[#This Row],[Price]]/Table1[[#This Row],[Area (sq.ft.)]]</f>
        <v>538.31096196868009</v>
      </c>
      <c r="F344" s="3">
        <v>3</v>
      </c>
      <c r="G344" s="3">
        <v>1</v>
      </c>
      <c r="H344" s="3">
        <v>2</v>
      </c>
      <c r="I344" s="3">
        <v>1</v>
      </c>
      <c r="J344" s="3">
        <v>0</v>
      </c>
      <c r="K344" s="3">
        <v>0</v>
      </c>
      <c r="L344" s="3">
        <v>0</v>
      </c>
      <c r="M344" s="3">
        <v>1</v>
      </c>
      <c r="N344" s="3">
        <v>0</v>
      </c>
      <c r="O344" s="3">
        <v>0</v>
      </c>
      <c r="P344" s="3" t="s">
        <v>15</v>
      </c>
    </row>
    <row r="345" spans="1:16" x14ac:dyDescent="0.3">
      <c r="A345" s="2">
        <v>3850000</v>
      </c>
      <c r="B345" s="7">
        <f>STANDARDIZE(Table1[[#This Row],[Price]],$S$2,$T$2)</f>
        <v>-0.52371555854623109</v>
      </c>
      <c r="C345" s="3">
        <v>4080</v>
      </c>
      <c r="D345" s="7">
        <f>STANDARDIZE(Table1[[#This Row],[Area (sq.ft.)]],$S$3,$T$3)</f>
        <v>-0.4937581359491568</v>
      </c>
      <c r="E345" s="2">
        <f>Table1[[#This Row],[Price]]/Table1[[#This Row],[Area (sq.ft.)]]</f>
        <v>943.62745098039215</v>
      </c>
      <c r="F345" s="3">
        <v>2</v>
      </c>
      <c r="G345" s="3">
        <v>1</v>
      </c>
      <c r="H345" s="3">
        <v>1</v>
      </c>
      <c r="I345" s="3">
        <v>1</v>
      </c>
      <c r="J345" s="3">
        <v>0</v>
      </c>
      <c r="K345" s="3">
        <v>0</v>
      </c>
      <c r="L345" s="3">
        <v>0</v>
      </c>
      <c r="M345" s="3">
        <v>0</v>
      </c>
      <c r="N345" s="3">
        <v>0</v>
      </c>
      <c r="O345" s="3">
        <v>0</v>
      </c>
      <c r="P345" s="3" t="s">
        <v>16</v>
      </c>
    </row>
    <row r="346" spans="1:16" x14ac:dyDescent="0.3">
      <c r="A346" s="2">
        <v>3850000</v>
      </c>
      <c r="B346" s="7">
        <f>STANDARDIZE(Table1[[#This Row],[Price]],$S$2,$T$2)</f>
        <v>-0.52371555854623109</v>
      </c>
      <c r="C346" s="3">
        <v>3850</v>
      </c>
      <c r="D346" s="7">
        <f>STANDARDIZE(Table1[[#This Row],[Area (sq.ft.)]],$S$3,$T$3)</f>
        <v>-0.59983939869239189</v>
      </c>
      <c r="E346" s="2">
        <f>Table1[[#This Row],[Price]]/Table1[[#This Row],[Area (sq.ft.)]]</f>
        <v>1000</v>
      </c>
      <c r="F346" s="3">
        <v>2</v>
      </c>
      <c r="G346" s="3">
        <v>1</v>
      </c>
      <c r="H346" s="3">
        <v>1</v>
      </c>
      <c r="I346" s="3">
        <v>1</v>
      </c>
      <c r="J346" s="3">
        <v>0</v>
      </c>
      <c r="K346" s="3">
        <v>0</v>
      </c>
      <c r="L346" s="3">
        <v>0</v>
      </c>
      <c r="M346" s="3">
        <v>0</v>
      </c>
      <c r="N346" s="3">
        <v>0</v>
      </c>
      <c r="O346" s="3">
        <v>0</v>
      </c>
      <c r="P346" s="3" t="s">
        <v>16</v>
      </c>
    </row>
    <row r="347" spans="1:16" x14ac:dyDescent="0.3">
      <c r="A347" s="2">
        <v>3850000</v>
      </c>
      <c r="B347" s="7">
        <f>STANDARDIZE(Table1[[#This Row],[Price]],$S$2,$T$2)</f>
        <v>-0.52371555854623109</v>
      </c>
      <c r="C347" s="3">
        <v>2015</v>
      </c>
      <c r="D347" s="7">
        <f>STANDARDIZE(Table1[[#This Row],[Area (sq.ft.)]],$S$3,$T$3)</f>
        <v>-1.4461833862308109</v>
      </c>
      <c r="E347" s="2">
        <f>Table1[[#This Row],[Price]]/Table1[[#This Row],[Area (sq.ft.)]]</f>
        <v>1910.6699751861042</v>
      </c>
      <c r="F347" s="3">
        <v>3</v>
      </c>
      <c r="G347" s="3">
        <v>1</v>
      </c>
      <c r="H347" s="3">
        <v>2</v>
      </c>
      <c r="I347" s="3">
        <v>1</v>
      </c>
      <c r="J347" s="3">
        <v>0</v>
      </c>
      <c r="K347" s="3">
        <v>1</v>
      </c>
      <c r="L347" s="3">
        <v>0</v>
      </c>
      <c r="M347" s="3">
        <v>0</v>
      </c>
      <c r="N347" s="3">
        <v>0</v>
      </c>
      <c r="O347" s="3">
        <v>1</v>
      </c>
      <c r="P347" s="3" t="s">
        <v>16</v>
      </c>
    </row>
    <row r="348" spans="1:16" x14ac:dyDescent="0.3">
      <c r="A348" s="2">
        <v>3850000</v>
      </c>
      <c r="B348" s="7">
        <f>STANDARDIZE(Table1[[#This Row],[Price]],$S$2,$T$2)</f>
        <v>-0.52371555854623109</v>
      </c>
      <c r="C348" s="3">
        <v>2176</v>
      </c>
      <c r="D348" s="7">
        <f>STANDARDIZE(Table1[[#This Row],[Area (sq.ft.)]],$S$3,$T$3)</f>
        <v>-1.3719265023105462</v>
      </c>
      <c r="E348" s="2">
        <f>Table1[[#This Row],[Price]]/Table1[[#This Row],[Area (sq.ft.)]]</f>
        <v>1769.3014705882354</v>
      </c>
      <c r="F348" s="3">
        <v>2</v>
      </c>
      <c r="G348" s="3">
        <v>1</v>
      </c>
      <c r="H348" s="3">
        <v>2</v>
      </c>
      <c r="I348" s="3">
        <v>1</v>
      </c>
      <c r="J348" s="3">
        <v>1</v>
      </c>
      <c r="K348" s="3">
        <v>0</v>
      </c>
      <c r="L348" s="3">
        <v>0</v>
      </c>
      <c r="M348" s="3">
        <v>0</v>
      </c>
      <c r="N348" s="3">
        <v>0</v>
      </c>
      <c r="O348" s="3">
        <v>1</v>
      </c>
      <c r="P348" s="3" t="s">
        <v>16</v>
      </c>
    </row>
    <row r="349" spans="1:16" x14ac:dyDescent="0.3">
      <c r="A349" s="2">
        <v>3836000</v>
      </c>
      <c r="B349" s="7">
        <f>STANDARDIZE(Table1[[#This Row],[Price]],$S$2,$T$2)</f>
        <v>-0.53130477007202515</v>
      </c>
      <c r="C349" s="3">
        <v>3350</v>
      </c>
      <c r="D349" s="7">
        <f>STANDARDIZE(Table1[[#This Row],[Area (sq.ft.)]],$S$3,$T$3)</f>
        <v>-0.83045083943855513</v>
      </c>
      <c r="E349" s="2">
        <f>Table1[[#This Row],[Price]]/Table1[[#This Row],[Area (sq.ft.)]]</f>
        <v>1145.0746268656717</v>
      </c>
      <c r="F349" s="3">
        <v>3</v>
      </c>
      <c r="G349" s="3">
        <v>1</v>
      </c>
      <c r="H349" s="3">
        <v>2</v>
      </c>
      <c r="I349" s="3">
        <v>1</v>
      </c>
      <c r="J349" s="3">
        <v>0</v>
      </c>
      <c r="K349" s="3">
        <v>0</v>
      </c>
      <c r="L349" s="3">
        <v>0</v>
      </c>
      <c r="M349" s="3">
        <v>0</v>
      </c>
      <c r="N349" s="3">
        <v>0</v>
      </c>
      <c r="O349" s="3">
        <v>0</v>
      </c>
      <c r="P349" s="3" t="s">
        <v>17</v>
      </c>
    </row>
    <row r="350" spans="1:16" x14ac:dyDescent="0.3">
      <c r="A350" s="2">
        <v>3815000</v>
      </c>
      <c r="B350" s="7">
        <f>STANDARDIZE(Table1[[#This Row],[Price]],$S$2,$T$2)</f>
        <v>-0.54268858736071623</v>
      </c>
      <c r="C350" s="3">
        <v>3150</v>
      </c>
      <c r="D350" s="7">
        <f>STANDARDIZE(Table1[[#This Row],[Area (sq.ft.)]],$S$3,$T$3)</f>
        <v>-0.92269541573702041</v>
      </c>
      <c r="E350" s="2">
        <f>Table1[[#This Row],[Price]]/Table1[[#This Row],[Area (sq.ft.)]]</f>
        <v>1211.1111111111111</v>
      </c>
      <c r="F350" s="3">
        <v>2</v>
      </c>
      <c r="G350" s="3">
        <v>2</v>
      </c>
      <c r="H350" s="3">
        <v>1</v>
      </c>
      <c r="I350" s="3">
        <v>0</v>
      </c>
      <c r="J350" s="3">
        <v>0</v>
      </c>
      <c r="K350" s="3">
        <v>1</v>
      </c>
      <c r="L350" s="3">
        <v>0</v>
      </c>
      <c r="M350" s="3">
        <v>0</v>
      </c>
      <c r="N350" s="3">
        <v>0</v>
      </c>
      <c r="O350" s="3">
        <v>0</v>
      </c>
      <c r="P350" s="3" t="s">
        <v>16</v>
      </c>
    </row>
    <row r="351" spans="1:16" x14ac:dyDescent="0.3">
      <c r="A351" s="2">
        <v>3780000</v>
      </c>
      <c r="B351" s="7">
        <f>STANDARDIZE(Table1[[#This Row],[Price]],$S$2,$T$2)</f>
        <v>-0.56166161617520138</v>
      </c>
      <c r="C351" s="3">
        <v>4820</v>
      </c>
      <c r="D351" s="7">
        <f>STANDARDIZE(Table1[[#This Row],[Area (sq.ft.)]],$S$3,$T$3)</f>
        <v>-0.15245320364483528</v>
      </c>
      <c r="E351" s="2">
        <f>Table1[[#This Row],[Price]]/Table1[[#This Row],[Area (sq.ft.)]]</f>
        <v>784.23236514522819</v>
      </c>
      <c r="F351" s="3">
        <v>3</v>
      </c>
      <c r="G351" s="3">
        <v>1</v>
      </c>
      <c r="H351" s="3">
        <v>2</v>
      </c>
      <c r="I351" s="3">
        <v>1</v>
      </c>
      <c r="J351" s="3">
        <v>0</v>
      </c>
      <c r="K351" s="3">
        <v>0</v>
      </c>
      <c r="L351" s="3">
        <v>0</v>
      </c>
      <c r="M351" s="3">
        <v>0</v>
      </c>
      <c r="N351" s="3">
        <v>0</v>
      </c>
      <c r="O351" s="3">
        <v>0</v>
      </c>
      <c r="P351" s="3" t="s">
        <v>16</v>
      </c>
    </row>
    <row r="352" spans="1:16" x14ac:dyDescent="0.3">
      <c r="A352" s="2">
        <v>3780000</v>
      </c>
      <c r="B352" s="7">
        <f>STANDARDIZE(Table1[[#This Row],[Price]],$S$2,$T$2)</f>
        <v>-0.56166161617520138</v>
      </c>
      <c r="C352" s="3">
        <v>3420</v>
      </c>
      <c r="D352" s="7">
        <f>STANDARDIZE(Table1[[#This Row],[Area (sq.ft.)]],$S$3,$T$3)</f>
        <v>-0.7981652377340922</v>
      </c>
      <c r="E352" s="2">
        <f>Table1[[#This Row],[Price]]/Table1[[#This Row],[Area (sq.ft.)]]</f>
        <v>1105.2631578947369</v>
      </c>
      <c r="F352" s="3">
        <v>2</v>
      </c>
      <c r="G352" s="3">
        <v>1</v>
      </c>
      <c r="H352" s="3">
        <v>2</v>
      </c>
      <c r="I352" s="3">
        <v>1</v>
      </c>
      <c r="J352" s="3">
        <v>0</v>
      </c>
      <c r="K352" s="3">
        <v>0</v>
      </c>
      <c r="L352" s="3">
        <v>1</v>
      </c>
      <c r="M352" s="3">
        <v>0</v>
      </c>
      <c r="N352" s="3">
        <v>1</v>
      </c>
      <c r="O352" s="3">
        <v>0</v>
      </c>
      <c r="P352" s="3" t="s">
        <v>16</v>
      </c>
    </row>
    <row r="353" spans="1:16" x14ac:dyDescent="0.3">
      <c r="A353" s="2">
        <v>3780000</v>
      </c>
      <c r="B353" s="7">
        <f>STANDARDIZE(Table1[[#This Row],[Price]],$S$2,$T$2)</f>
        <v>-0.56166161617520138</v>
      </c>
      <c r="C353" s="3">
        <v>3600</v>
      </c>
      <c r="D353" s="7">
        <f>STANDARDIZE(Table1[[#This Row],[Area (sq.ft.)]],$S$3,$T$3)</f>
        <v>-0.71514511906547351</v>
      </c>
      <c r="E353" s="2">
        <f>Table1[[#This Row],[Price]]/Table1[[#This Row],[Area (sq.ft.)]]</f>
        <v>1050</v>
      </c>
      <c r="F353" s="3">
        <v>2</v>
      </c>
      <c r="G353" s="3">
        <v>1</v>
      </c>
      <c r="H353" s="3">
        <v>1</v>
      </c>
      <c r="I353" s="3">
        <v>1</v>
      </c>
      <c r="J353" s="3">
        <v>0</v>
      </c>
      <c r="K353" s="3">
        <v>0</v>
      </c>
      <c r="L353" s="3">
        <v>0</v>
      </c>
      <c r="M353" s="3">
        <v>0</v>
      </c>
      <c r="N353" s="3">
        <v>0</v>
      </c>
      <c r="O353" s="3">
        <v>0</v>
      </c>
      <c r="P353" s="3" t="s">
        <v>16</v>
      </c>
    </row>
    <row r="354" spans="1:16" x14ac:dyDescent="0.3">
      <c r="A354" s="2">
        <v>3780000</v>
      </c>
      <c r="B354" s="7">
        <f>STANDARDIZE(Table1[[#This Row],[Price]],$S$2,$T$2)</f>
        <v>-0.56166161617520138</v>
      </c>
      <c r="C354" s="3">
        <v>5830</v>
      </c>
      <c r="D354" s="7">
        <f>STANDARDIZE(Table1[[#This Row],[Area (sq.ft.)]],$S$3,$T$3)</f>
        <v>0.31338190666241439</v>
      </c>
      <c r="E354" s="2">
        <f>Table1[[#This Row],[Price]]/Table1[[#This Row],[Area (sq.ft.)]]</f>
        <v>648.37049742710121</v>
      </c>
      <c r="F354" s="3">
        <v>2</v>
      </c>
      <c r="G354" s="3">
        <v>1</v>
      </c>
      <c r="H354" s="3">
        <v>1</v>
      </c>
      <c r="I354" s="3">
        <v>1</v>
      </c>
      <c r="J354" s="3">
        <v>0</v>
      </c>
      <c r="K354" s="3">
        <v>0</v>
      </c>
      <c r="L354" s="3">
        <v>0</v>
      </c>
      <c r="M354" s="3">
        <v>0</v>
      </c>
      <c r="N354" s="3">
        <v>2</v>
      </c>
      <c r="O354" s="3">
        <v>0</v>
      </c>
      <c r="P354" s="3" t="s">
        <v>17</v>
      </c>
    </row>
    <row r="355" spans="1:16" x14ac:dyDescent="0.3">
      <c r="A355" s="2">
        <v>3780000</v>
      </c>
      <c r="B355" s="7">
        <f>STANDARDIZE(Table1[[#This Row],[Price]],$S$2,$T$2)</f>
        <v>-0.56166161617520138</v>
      </c>
      <c r="C355" s="3">
        <v>2856</v>
      </c>
      <c r="D355" s="7">
        <f>STANDARDIZE(Table1[[#This Row],[Area (sq.ft.)]],$S$3,$T$3)</f>
        <v>-1.0582949428957644</v>
      </c>
      <c r="E355" s="2">
        <f>Table1[[#This Row],[Price]]/Table1[[#This Row],[Area (sq.ft.)]]</f>
        <v>1323.5294117647059</v>
      </c>
      <c r="F355" s="3">
        <v>3</v>
      </c>
      <c r="G355" s="3">
        <v>1</v>
      </c>
      <c r="H355" s="3">
        <v>3</v>
      </c>
      <c r="I355" s="3">
        <v>1</v>
      </c>
      <c r="J355" s="3">
        <v>0</v>
      </c>
      <c r="K355" s="3">
        <v>0</v>
      </c>
      <c r="L355" s="3">
        <v>0</v>
      </c>
      <c r="M355" s="3">
        <v>0</v>
      </c>
      <c r="N355" s="3">
        <v>0</v>
      </c>
      <c r="O355" s="3">
        <v>1</v>
      </c>
      <c r="P355" s="3" t="s">
        <v>15</v>
      </c>
    </row>
    <row r="356" spans="1:16" x14ac:dyDescent="0.3">
      <c r="A356" s="2">
        <v>3780000</v>
      </c>
      <c r="B356" s="7">
        <f>STANDARDIZE(Table1[[#This Row],[Price]],$S$2,$T$2)</f>
        <v>-0.56166161617520138</v>
      </c>
      <c r="C356" s="3">
        <v>8400</v>
      </c>
      <c r="D356" s="7">
        <f>STANDARDIZE(Table1[[#This Row],[Area (sq.ft.)]],$S$3,$T$3)</f>
        <v>1.4987247120976932</v>
      </c>
      <c r="E356" s="2">
        <f>Table1[[#This Row],[Price]]/Table1[[#This Row],[Area (sq.ft.)]]</f>
        <v>450</v>
      </c>
      <c r="F356" s="3">
        <v>2</v>
      </c>
      <c r="G356" s="3">
        <v>1</v>
      </c>
      <c r="H356" s="3">
        <v>1</v>
      </c>
      <c r="I356" s="3">
        <v>1</v>
      </c>
      <c r="J356" s="3">
        <v>0</v>
      </c>
      <c r="K356" s="3">
        <v>0</v>
      </c>
      <c r="L356" s="3">
        <v>0</v>
      </c>
      <c r="M356" s="3">
        <v>0</v>
      </c>
      <c r="N356" s="3">
        <v>1</v>
      </c>
      <c r="O356" s="3">
        <v>0</v>
      </c>
      <c r="P356" s="3" t="s">
        <v>15</v>
      </c>
    </row>
    <row r="357" spans="1:16" x14ac:dyDescent="0.3">
      <c r="A357" s="2">
        <v>3773000</v>
      </c>
      <c r="B357" s="7">
        <f>STANDARDIZE(Table1[[#This Row],[Price]],$S$2,$T$2)</f>
        <v>-0.56545622193809841</v>
      </c>
      <c r="C357" s="3">
        <v>8250</v>
      </c>
      <c r="D357" s="7">
        <f>STANDARDIZE(Table1[[#This Row],[Area (sq.ft.)]],$S$3,$T$3)</f>
        <v>1.4295412798738443</v>
      </c>
      <c r="E357" s="2">
        <f>Table1[[#This Row],[Price]]/Table1[[#This Row],[Area (sq.ft.)]]</f>
        <v>457.33333333333331</v>
      </c>
      <c r="F357" s="3">
        <v>3</v>
      </c>
      <c r="G357" s="3">
        <v>1</v>
      </c>
      <c r="H357" s="3">
        <v>1</v>
      </c>
      <c r="I357" s="3">
        <v>1</v>
      </c>
      <c r="J357" s="3">
        <v>0</v>
      </c>
      <c r="K357" s="3">
        <v>0</v>
      </c>
      <c r="L357" s="3">
        <v>0</v>
      </c>
      <c r="M357" s="3">
        <v>0</v>
      </c>
      <c r="N357" s="3">
        <v>2</v>
      </c>
      <c r="O357" s="3">
        <v>0</v>
      </c>
      <c r="P357" s="3" t="s">
        <v>15</v>
      </c>
    </row>
    <row r="358" spans="1:16" x14ac:dyDescent="0.3">
      <c r="A358" s="2">
        <v>3773000</v>
      </c>
      <c r="B358" s="7">
        <f>STANDARDIZE(Table1[[#This Row],[Price]],$S$2,$T$2)</f>
        <v>-0.56545622193809841</v>
      </c>
      <c r="C358" s="3">
        <v>2520</v>
      </c>
      <c r="D358" s="7">
        <f>STANDARDIZE(Table1[[#This Row],[Area (sq.ft.)]],$S$3,$T$3)</f>
        <v>-1.213265831077186</v>
      </c>
      <c r="E358" s="2">
        <f>Table1[[#This Row],[Price]]/Table1[[#This Row],[Area (sq.ft.)]]</f>
        <v>1497.2222222222222</v>
      </c>
      <c r="F358" s="3">
        <v>5</v>
      </c>
      <c r="G358" s="3">
        <v>2</v>
      </c>
      <c r="H358" s="3">
        <v>1</v>
      </c>
      <c r="I358" s="3">
        <v>0</v>
      </c>
      <c r="J358" s="3">
        <v>0</v>
      </c>
      <c r="K358" s="3">
        <v>1</v>
      </c>
      <c r="L358" s="3">
        <v>0</v>
      </c>
      <c r="M358" s="3">
        <v>1</v>
      </c>
      <c r="N358" s="3">
        <v>1</v>
      </c>
      <c r="O358" s="3">
        <v>0</v>
      </c>
      <c r="P358" s="3" t="s">
        <v>15</v>
      </c>
    </row>
    <row r="359" spans="1:16" x14ac:dyDescent="0.3">
      <c r="A359" s="2">
        <v>3773000</v>
      </c>
      <c r="B359" s="7">
        <f>STANDARDIZE(Table1[[#This Row],[Price]],$S$2,$T$2)</f>
        <v>-0.56545622193809841</v>
      </c>
      <c r="C359" s="3">
        <v>6930</v>
      </c>
      <c r="D359" s="7">
        <f>STANDARDIZE(Table1[[#This Row],[Area (sq.ft.)]],$S$3,$T$3)</f>
        <v>0.82072707630397346</v>
      </c>
      <c r="E359" s="2">
        <f>Table1[[#This Row],[Price]]/Table1[[#This Row],[Area (sq.ft.)]]</f>
        <v>544.44444444444446</v>
      </c>
      <c r="F359" s="3">
        <v>4</v>
      </c>
      <c r="G359" s="3">
        <v>1</v>
      </c>
      <c r="H359" s="3">
        <v>2</v>
      </c>
      <c r="I359" s="3">
        <v>0</v>
      </c>
      <c r="J359" s="3">
        <v>0</v>
      </c>
      <c r="K359" s="3">
        <v>0</v>
      </c>
      <c r="L359" s="3">
        <v>0</v>
      </c>
      <c r="M359" s="3">
        <v>0</v>
      </c>
      <c r="N359" s="3">
        <v>1</v>
      </c>
      <c r="O359" s="3">
        <v>0</v>
      </c>
      <c r="P359" s="3" t="s">
        <v>15</v>
      </c>
    </row>
    <row r="360" spans="1:16" x14ac:dyDescent="0.3">
      <c r="A360" s="2">
        <v>3745000</v>
      </c>
      <c r="B360" s="7">
        <f>STANDARDIZE(Table1[[#This Row],[Price]],$S$2,$T$2)</f>
        <v>-0.58063464498968664</v>
      </c>
      <c r="C360" s="3">
        <v>3480</v>
      </c>
      <c r="D360" s="7">
        <f>STANDARDIZE(Table1[[#This Row],[Area (sq.ft.)]],$S$3,$T$3)</f>
        <v>-0.77049186484455268</v>
      </c>
      <c r="E360" s="2">
        <f>Table1[[#This Row],[Price]]/Table1[[#This Row],[Area (sq.ft.)]]</f>
        <v>1076.1494252873563</v>
      </c>
      <c r="F360" s="3">
        <v>2</v>
      </c>
      <c r="G360" s="3">
        <v>1</v>
      </c>
      <c r="H360" s="3">
        <v>1</v>
      </c>
      <c r="I360" s="3">
        <v>1</v>
      </c>
      <c r="J360" s="3">
        <v>0</v>
      </c>
      <c r="K360" s="3">
        <v>0</v>
      </c>
      <c r="L360" s="3">
        <v>0</v>
      </c>
      <c r="M360" s="3">
        <v>0</v>
      </c>
      <c r="N360" s="3">
        <v>0</v>
      </c>
      <c r="O360" s="3">
        <v>1</v>
      </c>
      <c r="P360" s="3" t="s">
        <v>16</v>
      </c>
    </row>
    <row r="361" spans="1:16" x14ac:dyDescent="0.3">
      <c r="A361" s="2">
        <v>3710000</v>
      </c>
      <c r="B361" s="7">
        <f>STANDARDIZE(Table1[[#This Row],[Price]],$S$2,$T$2)</f>
        <v>-0.59960767380417179</v>
      </c>
      <c r="C361" s="3">
        <v>3600</v>
      </c>
      <c r="D361" s="7">
        <f>STANDARDIZE(Table1[[#This Row],[Area (sq.ft.)]],$S$3,$T$3)</f>
        <v>-0.71514511906547351</v>
      </c>
      <c r="E361" s="2">
        <f>Table1[[#This Row],[Price]]/Table1[[#This Row],[Area (sq.ft.)]]</f>
        <v>1030.5555555555557</v>
      </c>
      <c r="F361" s="3">
        <v>3</v>
      </c>
      <c r="G361" s="3">
        <v>1</v>
      </c>
      <c r="H361" s="3">
        <v>1</v>
      </c>
      <c r="I361" s="3">
        <v>1</v>
      </c>
      <c r="J361" s="3">
        <v>0</v>
      </c>
      <c r="K361" s="3">
        <v>0</v>
      </c>
      <c r="L361" s="3">
        <v>0</v>
      </c>
      <c r="M361" s="3">
        <v>0</v>
      </c>
      <c r="N361" s="3">
        <v>1</v>
      </c>
      <c r="O361" s="3">
        <v>0</v>
      </c>
      <c r="P361" s="3" t="s">
        <v>17</v>
      </c>
    </row>
    <row r="362" spans="1:16" x14ac:dyDescent="0.3">
      <c r="A362" s="2">
        <v>3710000</v>
      </c>
      <c r="B362" s="7">
        <f>STANDARDIZE(Table1[[#This Row],[Price]],$S$2,$T$2)</f>
        <v>-0.59960767380417179</v>
      </c>
      <c r="C362" s="3">
        <v>4040</v>
      </c>
      <c r="D362" s="7">
        <f>STANDARDIZE(Table1[[#This Row],[Area (sq.ft.)]],$S$3,$T$3)</f>
        <v>-0.51220705120884991</v>
      </c>
      <c r="E362" s="2">
        <f>Table1[[#This Row],[Price]]/Table1[[#This Row],[Area (sq.ft.)]]</f>
        <v>918.31683168316829</v>
      </c>
      <c r="F362" s="3">
        <v>2</v>
      </c>
      <c r="G362" s="3">
        <v>1</v>
      </c>
      <c r="H362" s="3">
        <v>1</v>
      </c>
      <c r="I362" s="3">
        <v>1</v>
      </c>
      <c r="J362" s="3">
        <v>0</v>
      </c>
      <c r="K362" s="3">
        <v>0</v>
      </c>
      <c r="L362" s="3">
        <v>0</v>
      </c>
      <c r="M362" s="3">
        <v>0</v>
      </c>
      <c r="N362" s="3">
        <v>0</v>
      </c>
      <c r="O362" s="3">
        <v>0</v>
      </c>
      <c r="P362" s="3" t="s">
        <v>16</v>
      </c>
    </row>
    <row r="363" spans="1:16" x14ac:dyDescent="0.3">
      <c r="A363" s="2">
        <v>3710000</v>
      </c>
      <c r="B363" s="7">
        <f>STANDARDIZE(Table1[[#This Row],[Price]],$S$2,$T$2)</f>
        <v>-0.59960767380417179</v>
      </c>
      <c r="C363" s="3">
        <v>6020</v>
      </c>
      <c r="D363" s="7">
        <f>STANDARDIZE(Table1[[#This Row],[Area (sq.ft.)]],$S$3,$T$3)</f>
        <v>0.40101425414595643</v>
      </c>
      <c r="E363" s="2">
        <f>Table1[[#This Row],[Price]]/Table1[[#This Row],[Area (sq.ft.)]]</f>
        <v>616.27906976744191</v>
      </c>
      <c r="F363" s="3">
        <v>3</v>
      </c>
      <c r="G363" s="3">
        <v>1</v>
      </c>
      <c r="H363" s="3">
        <v>1</v>
      </c>
      <c r="I363" s="3">
        <v>1</v>
      </c>
      <c r="J363" s="3">
        <v>0</v>
      </c>
      <c r="K363" s="3">
        <v>0</v>
      </c>
      <c r="L363" s="3">
        <v>0</v>
      </c>
      <c r="M363" s="3">
        <v>0</v>
      </c>
      <c r="N363" s="3">
        <v>0</v>
      </c>
      <c r="O363" s="3">
        <v>0</v>
      </c>
      <c r="P363" s="3" t="s">
        <v>16</v>
      </c>
    </row>
    <row r="364" spans="1:16" x14ac:dyDescent="0.3">
      <c r="A364" s="2">
        <v>3710000</v>
      </c>
      <c r="B364" s="7">
        <f>STANDARDIZE(Table1[[#This Row],[Price]],$S$2,$T$2)</f>
        <v>-0.59960767380417179</v>
      </c>
      <c r="C364" s="3">
        <v>4050</v>
      </c>
      <c r="D364" s="7">
        <f>STANDARDIZE(Table1[[#This Row],[Area (sq.ft.)]],$S$3,$T$3)</f>
        <v>-0.50759482239392661</v>
      </c>
      <c r="E364" s="2">
        <f>Table1[[#This Row],[Price]]/Table1[[#This Row],[Area (sq.ft.)]]</f>
        <v>916.04938271604942</v>
      </c>
      <c r="F364" s="3">
        <v>2</v>
      </c>
      <c r="G364" s="3">
        <v>1</v>
      </c>
      <c r="H364" s="3">
        <v>1</v>
      </c>
      <c r="I364" s="3">
        <v>1</v>
      </c>
      <c r="J364" s="3">
        <v>0</v>
      </c>
      <c r="K364" s="3">
        <v>0</v>
      </c>
      <c r="L364" s="3">
        <v>0</v>
      </c>
      <c r="M364" s="3">
        <v>0</v>
      </c>
      <c r="N364" s="3">
        <v>0</v>
      </c>
      <c r="O364" s="3">
        <v>0</v>
      </c>
      <c r="P364" s="3" t="s">
        <v>15</v>
      </c>
    </row>
    <row r="365" spans="1:16" x14ac:dyDescent="0.3">
      <c r="A365" s="2">
        <v>3710000</v>
      </c>
      <c r="B365" s="7">
        <f>STANDARDIZE(Table1[[#This Row],[Price]],$S$2,$T$2)</f>
        <v>-0.59960767380417179</v>
      </c>
      <c r="C365" s="3">
        <v>3584</v>
      </c>
      <c r="D365" s="7">
        <f>STANDARDIZE(Table1[[#This Row],[Area (sq.ft.)]],$S$3,$T$3)</f>
        <v>-0.72252468516935076</v>
      </c>
      <c r="E365" s="2">
        <f>Table1[[#This Row],[Price]]/Table1[[#This Row],[Area (sq.ft.)]]</f>
        <v>1035.15625</v>
      </c>
      <c r="F365" s="3">
        <v>2</v>
      </c>
      <c r="G365" s="3">
        <v>1</v>
      </c>
      <c r="H365" s="3">
        <v>1</v>
      </c>
      <c r="I365" s="3">
        <v>1</v>
      </c>
      <c r="J365" s="3">
        <v>0</v>
      </c>
      <c r="K365" s="3">
        <v>0</v>
      </c>
      <c r="L365" s="3">
        <v>1</v>
      </c>
      <c r="M365" s="3">
        <v>0</v>
      </c>
      <c r="N365" s="3">
        <v>0</v>
      </c>
      <c r="O365" s="3">
        <v>0</v>
      </c>
      <c r="P365" s="3" t="s">
        <v>16</v>
      </c>
    </row>
    <row r="366" spans="1:16" x14ac:dyDescent="0.3">
      <c r="A366" s="2">
        <v>3703000</v>
      </c>
      <c r="B366" s="7">
        <f>STANDARDIZE(Table1[[#This Row],[Price]],$S$2,$T$2)</f>
        <v>-0.60340227956706882</v>
      </c>
      <c r="C366" s="3">
        <v>3120</v>
      </c>
      <c r="D366" s="7">
        <f>STANDARDIZE(Table1[[#This Row],[Area (sq.ft.)]],$S$3,$T$3)</f>
        <v>-0.93653210218179017</v>
      </c>
      <c r="E366" s="2">
        <f>Table1[[#This Row],[Price]]/Table1[[#This Row],[Area (sq.ft.)]]</f>
        <v>1186.8589743589744</v>
      </c>
      <c r="F366" s="3">
        <v>3</v>
      </c>
      <c r="G366" s="3">
        <v>1</v>
      </c>
      <c r="H366" s="3">
        <v>2</v>
      </c>
      <c r="I366" s="3">
        <v>0</v>
      </c>
      <c r="J366" s="3">
        <v>0</v>
      </c>
      <c r="K366" s="3">
        <v>1</v>
      </c>
      <c r="L366" s="3">
        <v>1</v>
      </c>
      <c r="M366" s="3">
        <v>0</v>
      </c>
      <c r="N366" s="3">
        <v>0</v>
      </c>
      <c r="O366" s="3">
        <v>0</v>
      </c>
      <c r="P366" s="3" t="s">
        <v>16</v>
      </c>
    </row>
    <row r="367" spans="1:16" x14ac:dyDescent="0.3">
      <c r="A367" s="2">
        <v>3703000</v>
      </c>
      <c r="B367" s="7">
        <f>STANDARDIZE(Table1[[#This Row],[Price]],$S$2,$T$2)</f>
        <v>-0.60340227956706882</v>
      </c>
      <c r="C367" s="3">
        <v>5450</v>
      </c>
      <c r="D367" s="7">
        <f>STANDARDIZE(Table1[[#This Row],[Area (sq.ft.)]],$S$3,$T$3)</f>
        <v>0.13811721169533037</v>
      </c>
      <c r="E367" s="2">
        <f>Table1[[#This Row],[Price]]/Table1[[#This Row],[Area (sq.ft.)]]</f>
        <v>679.44954128440372</v>
      </c>
      <c r="F367" s="3">
        <v>2</v>
      </c>
      <c r="G367" s="3">
        <v>1</v>
      </c>
      <c r="H367" s="3">
        <v>1</v>
      </c>
      <c r="I367" s="3">
        <v>1</v>
      </c>
      <c r="J367" s="3">
        <v>0</v>
      </c>
      <c r="K367" s="3">
        <v>0</v>
      </c>
      <c r="L367" s="3">
        <v>0</v>
      </c>
      <c r="M367" s="3">
        <v>0</v>
      </c>
      <c r="N367" s="3">
        <v>0</v>
      </c>
      <c r="O367" s="3">
        <v>0</v>
      </c>
      <c r="P367" s="3" t="s">
        <v>15</v>
      </c>
    </row>
    <row r="368" spans="1:16" x14ac:dyDescent="0.3">
      <c r="A368" s="2">
        <v>3675000</v>
      </c>
      <c r="B368" s="7">
        <f>STANDARDIZE(Table1[[#This Row],[Price]],$S$2,$T$2)</f>
        <v>-0.61858070261865694</v>
      </c>
      <c r="C368" s="3">
        <v>3630</v>
      </c>
      <c r="D368" s="7">
        <f>STANDARDIZE(Table1[[#This Row],[Area (sq.ft.)]],$S$3,$T$3)</f>
        <v>-0.70130843262070375</v>
      </c>
      <c r="E368" s="2">
        <f>Table1[[#This Row],[Price]]/Table1[[#This Row],[Area (sq.ft.)]]</f>
        <v>1012.396694214876</v>
      </c>
      <c r="F368" s="3">
        <v>2</v>
      </c>
      <c r="G368" s="3">
        <v>1</v>
      </c>
      <c r="H368" s="3">
        <v>1</v>
      </c>
      <c r="I368" s="3">
        <v>1</v>
      </c>
      <c r="J368" s="3">
        <v>0</v>
      </c>
      <c r="K368" s="3">
        <v>1</v>
      </c>
      <c r="L368" s="3">
        <v>0</v>
      </c>
      <c r="M368" s="3">
        <v>0</v>
      </c>
      <c r="N368" s="3">
        <v>0</v>
      </c>
      <c r="O368" s="3">
        <v>0</v>
      </c>
      <c r="P368" s="3" t="s">
        <v>15</v>
      </c>
    </row>
    <row r="369" spans="1:16" x14ac:dyDescent="0.3">
      <c r="A369" s="2">
        <v>3675000</v>
      </c>
      <c r="B369" s="7">
        <f>STANDARDIZE(Table1[[#This Row],[Price]],$S$2,$T$2)</f>
        <v>-0.61858070261865694</v>
      </c>
      <c r="C369" s="3">
        <v>3630</v>
      </c>
      <c r="D369" s="7">
        <f>STANDARDIZE(Table1[[#This Row],[Area (sq.ft.)]],$S$3,$T$3)</f>
        <v>-0.70130843262070375</v>
      </c>
      <c r="E369" s="2">
        <f>Table1[[#This Row],[Price]]/Table1[[#This Row],[Area (sq.ft.)]]</f>
        <v>1012.396694214876</v>
      </c>
      <c r="F369" s="3">
        <v>2</v>
      </c>
      <c r="G369" s="3">
        <v>1</v>
      </c>
      <c r="H369" s="3">
        <v>1</v>
      </c>
      <c r="I369" s="3">
        <v>1</v>
      </c>
      <c r="J369" s="3">
        <v>0</v>
      </c>
      <c r="K369" s="3">
        <v>0</v>
      </c>
      <c r="L369" s="3">
        <v>0</v>
      </c>
      <c r="M369" s="3">
        <v>1</v>
      </c>
      <c r="N369" s="3">
        <v>0</v>
      </c>
      <c r="O369" s="3">
        <v>0</v>
      </c>
      <c r="P369" s="3" t="s">
        <v>17</v>
      </c>
    </row>
    <row r="370" spans="1:16" x14ac:dyDescent="0.3">
      <c r="A370" s="2">
        <v>3675000</v>
      </c>
      <c r="B370" s="7">
        <f>STANDARDIZE(Table1[[#This Row],[Price]],$S$2,$T$2)</f>
        <v>-0.61858070261865694</v>
      </c>
      <c r="C370" s="3">
        <v>5640</v>
      </c>
      <c r="D370" s="7">
        <f>STANDARDIZE(Table1[[#This Row],[Area (sq.ft.)]],$S$3,$T$3)</f>
        <v>0.22574955917887241</v>
      </c>
      <c r="E370" s="2">
        <f>Table1[[#This Row],[Price]]/Table1[[#This Row],[Area (sq.ft.)]]</f>
        <v>651.59574468085111</v>
      </c>
      <c r="F370" s="3">
        <v>2</v>
      </c>
      <c r="G370" s="3">
        <v>1</v>
      </c>
      <c r="H370" s="3">
        <v>1</v>
      </c>
      <c r="I370" s="3">
        <v>0</v>
      </c>
      <c r="J370" s="3">
        <v>0</v>
      </c>
      <c r="K370" s="3">
        <v>0</v>
      </c>
      <c r="L370" s="3">
        <v>0</v>
      </c>
      <c r="M370" s="3">
        <v>0</v>
      </c>
      <c r="N370" s="3">
        <v>0</v>
      </c>
      <c r="O370" s="3">
        <v>0</v>
      </c>
      <c r="P370" s="3" t="s">
        <v>16</v>
      </c>
    </row>
    <row r="371" spans="1:16" x14ac:dyDescent="0.3">
      <c r="A371" s="2">
        <v>3675000</v>
      </c>
      <c r="B371" s="7">
        <f>STANDARDIZE(Table1[[#This Row],[Price]],$S$2,$T$2)</f>
        <v>-0.61858070261865694</v>
      </c>
      <c r="C371" s="3">
        <v>3600</v>
      </c>
      <c r="D371" s="7">
        <f>STANDARDIZE(Table1[[#This Row],[Area (sq.ft.)]],$S$3,$T$3)</f>
        <v>-0.71514511906547351</v>
      </c>
      <c r="E371" s="2">
        <f>Table1[[#This Row],[Price]]/Table1[[#This Row],[Area (sq.ft.)]]</f>
        <v>1020.8333333333334</v>
      </c>
      <c r="F371" s="3">
        <v>2</v>
      </c>
      <c r="G371" s="3">
        <v>1</v>
      </c>
      <c r="H371" s="3">
        <v>1</v>
      </c>
      <c r="I371" s="3">
        <v>1</v>
      </c>
      <c r="J371" s="3">
        <v>0</v>
      </c>
      <c r="K371" s="3">
        <v>0</v>
      </c>
      <c r="L371" s="3">
        <v>0</v>
      </c>
      <c r="M371" s="3">
        <v>0</v>
      </c>
      <c r="N371" s="3">
        <v>0</v>
      </c>
      <c r="O371" s="3">
        <v>0</v>
      </c>
      <c r="P371" s="3" t="s">
        <v>15</v>
      </c>
    </row>
    <row r="372" spans="1:16" x14ac:dyDescent="0.3">
      <c r="A372" s="2">
        <v>3640000</v>
      </c>
      <c r="B372" s="7">
        <f>STANDARDIZE(Table1[[#This Row],[Price]],$S$2,$T$2)</f>
        <v>-0.6375537314331422</v>
      </c>
      <c r="C372" s="3">
        <v>4280</v>
      </c>
      <c r="D372" s="7">
        <f>STANDARDIZE(Table1[[#This Row],[Area (sq.ft.)]],$S$3,$T$3)</f>
        <v>-0.40151355965069152</v>
      </c>
      <c r="E372" s="2">
        <f>Table1[[#This Row],[Price]]/Table1[[#This Row],[Area (sq.ft.)]]</f>
        <v>850.46728971962614</v>
      </c>
      <c r="F372" s="3">
        <v>2</v>
      </c>
      <c r="G372" s="3">
        <v>1</v>
      </c>
      <c r="H372" s="3">
        <v>1</v>
      </c>
      <c r="I372" s="3">
        <v>1</v>
      </c>
      <c r="J372" s="3">
        <v>0</v>
      </c>
      <c r="K372" s="3">
        <v>0</v>
      </c>
      <c r="L372" s="3">
        <v>0</v>
      </c>
      <c r="M372" s="3">
        <v>1</v>
      </c>
      <c r="N372" s="3">
        <v>2</v>
      </c>
      <c r="O372" s="3">
        <v>0</v>
      </c>
      <c r="P372" s="3" t="s">
        <v>16</v>
      </c>
    </row>
    <row r="373" spans="1:16" x14ac:dyDescent="0.3">
      <c r="A373" s="2">
        <v>3640000</v>
      </c>
      <c r="B373" s="7">
        <f>STANDARDIZE(Table1[[#This Row],[Price]],$S$2,$T$2)</f>
        <v>-0.6375537314331422</v>
      </c>
      <c r="C373" s="3">
        <v>3570</v>
      </c>
      <c r="D373" s="7">
        <f>STANDARDIZE(Table1[[#This Row],[Area (sq.ft.)]],$S$3,$T$3)</f>
        <v>-0.72898180551024327</v>
      </c>
      <c r="E373" s="2">
        <f>Table1[[#This Row],[Price]]/Table1[[#This Row],[Area (sq.ft.)]]</f>
        <v>1019.6078431372549</v>
      </c>
      <c r="F373" s="3">
        <v>3</v>
      </c>
      <c r="G373" s="3">
        <v>1</v>
      </c>
      <c r="H373" s="3">
        <v>2</v>
      </c>
      <c r="I373" s="3">
        <v>1</v>
      </c>
      <c r="J373" s="3">
        <v>0</v>
      </c>
      <c r="K373" s="3">
        <v>1</v>
      </c>
      <c r="L373" s="3">
        <v>0</v>
      </c>
      <c r="M373" s="3">
        <v>0</v>
      </c>
      <c r="N373" s="3">
        <v>0</v>
      </c>
      <c r="O373" s="3">
        <v>0</v>
      </c>
      <c r="P373" s="3" t="s">
        <v>16</v>
      </c>
    </row>
    <row r="374" spans="1:16" x14ac:dyDescent="0.3">
      <c r="A374" s="2">
        <v>3640000</v>
      </c>
      <c r="B374" s="7">
        <f>STANDARDIZE(Table1[[#This Row],[Price]],$S$2,$T$2)</f>
        <v>-0.6375537314331422</v>
      </c>
      <c r="C374" s="3">
        <v>3180</v>
      </c>
      <c r="D374" s="7">
        <f>STANDARDIZE(Table1[[#This Row],[Area (sq.ft.)]],$S$3,$T$3)</f>
        <v>-0.90885872929225053</v>
      </c>
      <c r="E374" s="2">
        <f>Table1[[#This Row],[Price]]/Table1[[#This Row],[Area (sq.ft.)]]</f>
        <v>1144.6540880503144</v>
      </c>
      <c r="F374" s="3">
        <v>3</v>
      </c>
      <c r="G374" s="3">
        <v>1</v>
      </c>
      <c r="H374" s="3">
        <v>2</v>
      </c>
      <c r="I374" s="3">
        <v>0</v>
      </c>
      <c r="J374" s="3">
        <v>0</v>
      </c>
      <c r="K374" s="3">
        <v>1</v>
      </c>
      <c r="L374" s="3">
        <v>0</v>
      </c>
      <c r="M374" s="3">
        <v>0</v>
      </c>
      <c r="N374" s="3">
        <v>0</v>
      </c>
      <c r="O374" s="3">
        <v>0</v>
      </c>
      <c r="P374" s="3" t="s">
        <v>16</v>
      </c>
    </row>
    <row r="375" spans="1:16" x14ac:dyDescent="0.3">
      <c r="A375" s="2">
        <v>3640000</v>
      </c>
      <c r="B375" s="7">
        <f>STANDARDIZE(Table1[[#This Row],[Price]],$S$2,$T$2)</f>
        <v>-0.6375537314331422</v>
      </c>
      <c r="C375" s="3">
        <v>3000</v>
      </c>
      <c r="D375" s="7">
        <f>STANDARDIZE(Table1[[#This Row],[Area (sq.ft.)]],$S$3,$T$3)</f>
        <v>-0.99187884796086934</v>
      </c>
      <c r="E375" s="2">
        <f>Table1[[#This Row],[Price]]/Table1[[#This Row],[Area (sq.ft.)]]</f>
        <v>1213.3333333333333</v>
      </c>
      <c r="F375" s="3">
        <v>2</v>
      </c>
      <c r="G375" s="3">
        <v>1</v>
      </c>
      <c r="H375" s="3">
        <v>2</v>
      </c>
      <c r="I375" s="3">
        <v>1</v>
      </c>
      <c r="J375" s="3">
        <v>0</v>
      </c>
      <c r="K375" s="3">
        <v>0</v>
      </c>
      <c r="L375" s="3">
        <v>0</v>
      </c>
      <c r="M375" s="3">
        <v>1</v>
      </c>
      <c r="N375" s="3">
        <v>0</v>
      </c>
      <c r="O375" s="3">
        <v>0</v>
      </c>
      <c r="P375" s="3" t="s">
        <v>15</v>
      </c>
    </row>
    <row r="376" spans="1:16" x14ac:dyDescent="0.3">
      <c r="A376" s="2">
        <v>3640000</v>
      </c>
      <c r="B376" s="7">
        <f>STANDARDIZE(Table1[[#This Row],[Price]],$S$2,$T$2)</f>
        <v>-0.6375537314331422</v>
      </c>
      <c r="C376" s="3">
        <v>3520</v>
      </c>
      <c r="D376" s="7">
        <f>STANDARDIZE(Table1[[#This Row],[Area (sq.ft.)]],$S$3,$T$3)</f>
        <v>-0.75204294958485962</v>
      </c>
      <c r="E376" s="2">
        <f>Table1[[#This Row],[Price]]/Table1[[#This Row],[Area (sq.ft.)]]</f>
        <v>1034.090909090909</v>
      </c>
      <c r="F376" s="3">
        <v>2</v>
      </c>
      <c r="G376" s="3">
        <v>2</v>
      </c>
      <c r="H376" s="3">
        <v>1</v>
      </c>
      <c r="I376" s="3">
        <v>1</v>
      </c>
      <c r="J376" s="3">
        <v>0</v>
      </c>
      <c r="K376" s="3">
        <v>1</v>
      </c>
      <c r="L376" s="3">
        <v>0</v>
      </c>
      <c r="M376" s="3">
        <v>0</v>
      </c>
      <c r="N376" s="3">
        <v>0</v>
      </c>
      <c r="O376" s="3">
        <v>0</v>
      </c>
      <c r="P376" s="3" t="s">
        <v>16</v>
      </c>
    </row>
    <row r="377" spans="1:16" x14ac:dyDescent="0.3">
      <c r="A377" s="2">
        <v>3640000</v>
      </c>
      <c r="B377" s="7">
        <f>STANDARDIZE(Table1[[#This Row],[Price]],$S$2,$T$2)</f>
        <v>-0.6375537314331422</v>
      </c>
      <c r="C377" s="3">
        <v>5960</v>
      </c>
      <c r="D377" s="7">
        <f>STANDARDIZE(Table1[[#This Row],[Area (sq.ft.)]],$S$3,$T$3)</f>
        <v>0.37334088125641685</v>
      </c>
      <c r="E377" s="2">
        <f>Table1[[#This Row],[Price]]/Table1[[#This Row],[Area (sq.ft.)]]</f>
        <v>610.73825503355704</v>
      </c>
      <c r="F377" s="3">
        <v>3</v>
      </c>
      <c r="G377" s="3">
        <v>1</v>
      </c>
      <c r="H377" s="3">
        <v>2</v>
      </c>
      <c r="I377" s="3">
        <v>1</v>
      </c>
      <c r="J377" s="3">
        <v>1</v>
      </c>
      <c r="K377" s="3">
        <v>1</v>
      </c>
      <c r="L377" s="3">
        <v>0</v>
      </c>
      <c r="M377" s="3">
        <v>0</v>
      </c>
      <c r="N377" s="3">
        <v>0</v>
      </c>
      <c r="O377" s="3">
        <v>0</v>
      </c>
      <c r="P377" s="3" t="s">
        <v>17</v>
      </c>
    </row>
    <row r="378" spans="1:16" x14ac:dyDescent="0.3">
      <c r="A378" s="2">
        <v>3640000</v>
      </c>
      <c r="B378" s="7">
        <f>STANDARDIZE(Table1[[#This Row],[Price]],$S$2,$T$2)</f>
        <v>-0.6375537314331422</v>
      </c>
      <c r="C378" s="3">
        <v>4130</v>
      </c>
      <c r="D378" s="7">
        <f>STANDARDIZE(Table1[[#This Row],[Area (sq.ft.)]],$S$3,$T$3)</f>
        <v>-0.4706969918745405</v>
      </c>
      <c r="E378" s="2">
        <f>Table1[[#This Row],[Price]]/Table1[[#This Row],[Area (sq.ft.)]]</f>
        <v>881.35593220338978</v>
      </c>
      <c r="F378" s="3">
        <v>3</v>
      </c>
      <c r="G378" s="3">
        <v>2</v>
      </c>
      <c r="H378" s="3">
        <v>2</v>
      </c>
      <c r="I378" s="3">
        <v>1</v>
      </c>
      <c r="J378" s="3">
        <v>0</v>
      </c>
      <c r="K378" s="3">
        <v>0</v>
      </c>
      <c r="L378" s="3">
        <v>0</v>
      </c>
      <c r="M378" s="3">
        <v>0</v>
      </c>
      <c r="N378" s="3">
        <v>2</v>
      </c>
      <c r="O378" s="3">
        <v>0</v>
      </c>
      <c r="P378" s="3" t="s">
        <v>16</v>
      </c>
    </row>
    <row r="379" spans="1:16" x14ac:dyDescent="0.3">
      <c r="A379" s="2">
        <v>3640000</v>
      </c>
      <c r="B379" s="7">
        <f>STANDARDIZE(Table1[[#This Row],[Price]],$S$2,$T$2)</f>
        <v>-0.6375537314331422</v>
      </c>
      <c r="C379" s="3">
        <v>2850</v>
      </c>
      <c r="D379" s="7">
        <f>STANDARDIZE(Table1[[#This Row],[Area (sq.ft.)]],$S$3,$T$3)</f>
        <v>-1.0610622801847183</v>
      </c>
      <c r="E379" s="2">
        <f>Table1[[#This Row],[Price]]/Table1[[#This Row],[Area (sq.ft.)]]</f>
        <v>1277.1929824561403</v>
      </c>
      <c r="F379" s="3">
        <v>3</v>
      </c>
      <c r="G379" s="3">
        <v>2</v>
      </c>
      <c r="H379" s="3">
        <v>2</v>
      </c>
      <c r="I379" s="3">
        <v>0</v>
      </c>
      <c r="J379" s="3">
        <v>0</v>
      </c>
      <c r="K379" s="3">
        <v>1</v>
      </c>
      <c r="L379" s="3">
        <v>0</v>
      </c>
      <c r="M379" s="3">
        <v>0</v>
      </c>
      <c r="N379" s="3">
        <v>0</v>
      </c>
      <c r="O379" s="3">
        <v>1</v>
      </c>
      <c r="P379" s="3" t="s">
        <v>17</v>
      </c>
    </row>
    <row r="380" spans="1:16" x14ac:dyDescent="0.3">
      <c r="A380" s="2">
        <v>3640000</v>
      </c>
      <c r="B380" s="7">
        <f>STANDARDIZE(Table1[[#This Row],[Price]],$S$2,$T$2)</f>
        <v>-0.6375537314331422</v>
      </c>
      <c r="C380" s="3">
        <v>2275</v>
      </c>
      <c r="D380" s="7">
        <f>STANDARDIZE(Table1[[#This Row],[Area (sq.ft.)]],$S$3,$T$3)</f>
        <v>-1.326265437042806</v>
      </c>
      <c r="E380" s="2">
        <f>Table1[[#This Row],[Price]]/Table1[[#This Row],[Area (sq.ft.)]]</f>
        <v>1600</v>
      </c>
      <c r="F380" s="3">
        <v>3</v>
      </c>
      <c r="G380" s="3">
        <v>1</v>
      </c>
      <c r="H380" s="3">
        <v>3</v>
      </c>
      <c r="I380" s="3">
        <v>1</v>
      </c>
      <c r="J380" s="3">
        <v>0</v>
      </c>
      <c r="K380" s="3">
        <v>0</v>
      </c>
      <c r="L380" s="3">
        <v>1</v>
      </c>
      <c r="M380" s="3">
        <v>1</v>
      </c>
      <c r="N380" s="3">
        <v>0</v>
      </c>
      <c r="O380" s="3">
        <v>1</v>
      </c>
      <c r="P380" s="3" t="s">
        <v>16</v>
      </c>
    </row>
    <row r="381" spans="1:16" x14ac:dyDescent="0.3">
      <c r="A381" s="2">
        <v>3633000</v>
      </c>
      <c r="B381" s="7">
        <f>STANDARDIZE(Table1[[#This Row],[Price]],$S$2,$T$2)</f>
        <v>-0.64134833719603923</v>
      </c>
      <c r="C381" s="3">
        <v>3520</v>
      </c>
      <c r="D381" s="7">
        <f>STANDARDIZE(Table1[[#This Row],[Area (sq.ft.)]],$S$3,$T$3)</f>
        <v>-0.75204294958485962</v>
      </c>
      <c r="E381" s="2">
        <f>Table1[[#This Row],[Price]]/Table1[[#This Row],[Area (sq.ft.)]]</f>
        <v>1032.1022727272727</v>
      </c>
      <c r="F381" s="3">
        <v>3</v>
      </c>
      <c r="G381" s="3">
        <v>1</v>
      </c>
      <c r="H381" s="3">
        <v>1</v>
      </c>
      <c r="I381" s="3">
        <v>1</v>
      </c>
      <c r="J381" s="3">
        <v>0</v>
      </c>
      <c r="K381" s="3">
        <v>0</v>
      </c>
      <c r="L381" s="3">
        <v>0</v>
      </c>
      <c r="M381" s="3">
        <v>0</v>
      </c>
      <c r="N381" s="3">
        <v>2</v>
      </c>
      <c r="O381" s="3">
        <v>1</v>
      </c>
      <c r="P381" s="3" t="s">
        <v>17</v>
      </c>
    </row>
    <row r="382" spans="1:16" x14ac:dyDescent="0.3">
      <c r="A382" s="2">
        <v>3605000</v>
      </c>
      <c r="B382" s="7">
        <f>STANDARDIZE(Table1[[#This Row],[Price]],$S$2,$T$2)</f>
        <v>-0.65652676024762735</v>
      </c>
      <c r="C382" s="3">
        <v>4500</v>
      </c>
      <c r="D382" s="7">
        <f>STANDARDIZE(Table1[[#This Row],[Area (sq.ft.)]],$S$3,$T$3)</f>
        <v>-0.30004452572237972</v>
      </c>
      <c r="E382" s="2">
        <f>Table1[[#This Row],[Price]]/Table1[[#This Row],[Area (sq.ft.)]]</f>
        <v>801.11111111111109</v>
      </c>
      <c r="F382" s="3">
        <v>2</v>
      </c>
      <c r="G382" s="3">
        <v>1</v>
      </c>
      <c r="H382" s="3">
        <v>1</v>
      </c>
      <c r="I382" s="3">
        <v>1</v>
      </c>
      <c r="J382" s="3">
        <v>0</v>
      </c>
      <c r="K382" s="3">
        <v>0</v>
      </c>
      <c r="L382" s="3">
        <v>0</v>
      </c>
      <c r="M382" s="3">
        <v>0</v>
      </c>
      <c r="N382" s="3">
        <v>0</v>
      </c>
      <c r="O382" s="3">
        <v>0</v>
      </c>
      <c r="P382" s="3" t="s">
        <v>16</v>
      </c>
    </row>
    <row r="383" spans="1:16" x14ac:dyDescent="0.3">
      <c r="A383" s="2">
        <v>3605000</v>
      </c>
      <c r="B383" s="7">
        <f>STANDARDIZE(Table1[[#This Row],[Price]],$S$2,$T$2)</f>
        <v>-0.65652676024762735</v>
      </c>
      <c r="C383" s="3">
        <v>4000</v>
      </c>
      <c r="D383" s="7">
        <f>STANDARDIZE(Table1[[#This Row],[Area (sq.ft.)]],$S$3,$T$3)</f>
        <v>-0.53065596646854296</v>
      </c>
      <c r="E383" s="2">
        <f>Table1[[#This Row],[Price]]/Table1[[#This Row],[Area (sq.ft.)]]</f>
        <v>901.25</v>
      </c>
      <c r="F383" s="3">
        <v>2</v>
      </c>
      <c r="G383" s="3">
        <v>1</v>
      </c>
      <c r="H383" s="3">
        <v>1</v>
      </c>
      <c r="I383" s="3">
        <v>1</v>
      </c>
      <c r="J383" s="3">
        <v>0</v>
      </c>
      <c r="K383" s="3">
        <v>0</v>
      </c>
      <c r="L383" s="3">
        <v>0</v>
      </c>
      <c r="M383" s="3">
        <v>0</v>
      </c>
      <c r="N383" s="3">
        <v>0</v>
      </c>
      <c r="O383" s="3">
        <v>1</v>
      </c>
      <c r="P383" s="3" t="s">
        <v>16</v>
      </c>
    </row>
    <row r="384" spans="1:16" x14ac:dyDescent="0.3">
      <c r="A384" s="2">
        <v>3570000</v>
      </c>
      <c r="B384" s="7">
        <f>STANDARDIZE(Table1[[#This Row],[Price]],$S$2,$T$2)</f>
        <v>-0.6754997890621125</v>
      </c>
      <c r="C384" s="3">
        <v>3150</v>
      </c>
      <c r="D384" s="7">
        <f>STANDARDIZE(Table1[[#This Row],[Area (sq.ft.)]],$S$3,$T$3)</f>
        <v>-0.92269541573702041</v>
      </c>
      <c r="E384" s="2">
        <f>Table1[[#This Row],[Price]]/Table1[[#This Row],[Area (sq.ft.)]]</f>
        <v>1133.3333333333333</v>
      </c>
      <c r="F384" s="3">
        <v>3</v>
      </c>
      <c r="G384" s="3">
        <v>1</v>
      </c>
      <c r="H384" s="3">
        <v>2</v>
      </c>
      <c r="I384" s="3">
        <v>1</v>
      </c>
      <c r="J384" s="3">
        <v>0</v>
      </c>
      <c r="K384" s="3">
        <v>1</v>
      </c>
      <c r="L384" s="3">
        <v>0</v>
      </c>
      <c r="M384" s="3">
        <v>0</v>
      </c>
      <c r="N384" s="3">
        <v>0</v>
      </c>
      <c r="O384" s="3">
        <v>0</v>
      </c>
      <c r="P384" s="3" t="s">
        <v>15</v>
      </c>
    </row>
    <row r="385" spans="1:16" x14ac:dyDescent="0.3">
      <c r="A385" s="2">
        <v>3570000</v>
      </c>
      <c r="B385" s="7">
        <f>STANDARDIZE(Table1[[#This Row],[Price]],$S$2,$T$2)</f>
        <v>-0.6754997890621125</v>
      </c>
      <c r="C385" s="3">
        <v>4500</v>
      </c>
      <c r="D385" s="7">
        <f>STANDARDIZE(Table1[[#This Row],[Area (sq.ft.)]],$S$3,$T$3)</f>
        <v>-0.30004452572237972</v>
      </c>
      <c r="E385" s="2">
        <f>Table1[[#This Row],[Price]]/Table1[[#This Row],[Area (sq.ft.)]]</f>
        <v>793.33333333333337</v>
      </c>
      <c r="F385" s="3">
        <v>4</v>
      </c>
      <c r="G385" s="3">
        <v>2</v>
      </c>
      <c r="H385" s="3">
        <v>2</v>
      </c>
      <c r="I385" s="3">
        <v>1</v>
      </c>
      <c r="J385" s="3">
        <v>0</v>
      </c>
      <c r="K385" s="3">
        <v>1</v>
      </c>
      <c r="L385" s="3">
        <v>0</v>
      </c>
      <c r="M385" s="3">
        <v>0</v>
      </c>
      <c r="N385" s="3">
        <v>2</v>
      </c>
      <c r="O385" s="3">
        <v>0</v>
      </c>
      <c r="P385" s="3" t="s">
        <v>15</v>
      </c>
    </row>
    <row r="386" spans="1:16" x14ac:dyDescent="0.3">
      <c r="A386" s="2">
        <v>3570000</v>
      </c>
      <c r="B386" s="7">
        <f>STANDARDIZE(Table1[[#This Row],[Price]],$S$2,$T$2)</f>
        <v>-0.6754997890621125</v>
      </c>
      <c r="C386" s="3">
        <v>4500</v>
      </c>
      <c r="D386" s="7">
        <f>STANDARDIZE(Table1[[#This Row],[Area (sq.ft.)]],$S$3,$T$3)</f>
        <v>-0.30004452572237972</v>
      </c>
      <c r="E386" s="2">
        <f>Table1[[#This Row],[Price]]/Table1[[#This Row],[Area (sq.ft.)]]</f>
        <v>793.33333333333337</v>
      </c>
      <c r="F386" s="3">
        <v>2</v>
      </c>
      <c r="G386" s="3">
        <v>1</v>
      </c>
      <c r="H386" s="3">
        <v>1</v>
      </c>
      <c r="I386" s="3">
        <v>0</v>
      </c>
      <c r="J386" s="3">
        <v>0</v>
      </c>
      <c r="K386" s="3">
        <v>0</v>
      </c>
      <c r="L386" s="3">
        <v>0</v>
      </c>
      <c r="M386" s="3">
        <v>0</v>
      </c>
      <c r="N386" s="3">
        <v>0</v>
      </c>
      <c r="O386" s="3">
        <v>0</v>
      </c>
      <c r="P386" s="3" t="s">
        <v>15</v>
      </c>
    </row>
    <row r="387" spans="1:16" x14ac:dyDescent="0.3">
      <c r="A387" s="2">
        <v>3570000</v>
      </c>
      <c r="B387" s="7">
        <f>STANDARDIZE(Table1[[#This Row],[Price]],$S$2,$T$2)</f>
        <v>-0.6754997890621125</v>
      </c>
      <c r="C387" s="3">
        <v>3640</v>
      </c>
      <c r="D387" s="7">
        <f>STANDARDIZE(Table1[[#This Row],[Area (sq.ft.)]],$S$3,$T$3)</f>
        <v>-0.69669620380578046</v>
      </c>
      <c r="E387" s="2">
        <f>Table1[[#This Row],[Price]]/Table1[[#This Row],[Area (sq.ft.)]]</f>
        <v>980.76923076923072</v>
      </c>
      <c r="F387" s="3">
        <v>2</v>
      </c>
      <c r="G387" s="3">
        <v>1</v>
      </c>
      <c r="H387" s="3">
        <v>1</v>
      </c>
      <c r="I387" s="3">
        <v>1</v>
      </c>
      <c r="J387" s="3">
        <v>0</v>
      </c>
      <c r="K387" s="3">
        <v>0</v>
      </c>
      <c r="L387" s="3">
        <v>0</v>
      </c>
      <c r="M387" s="3">
        <v>0</v>
      </c>
      <c r="N387" s="3">
        <v>0</v>
      </c>
      <c r="O387" s="3">
        <v>0</v>
      </c>
      <c r="P387" s="3" t="s">
        <v>17</v>
      </c>
    </row>
    <row r="388" spans="1:16" x14ac:dyDescent="0.3">
      <c r="A388" s="2">
        <v>3535000</v>
      </c>
      <c r="B388" s="7">
        <f>STANDARDIZE(Table1[[#This Row],[Price]],$S$2,$T$2)</f>
        <v>-0.69447281787659776</v>
      </c>
      <c r="C388" s="3">
        <v>3850</v>
      </c>
      <c r="D388" s="7">
        <f>STANDARDIZE(Table1[[#This Row],[Area (sq.ft.)]],$S$3,$T$3)</f>
        <v>-0.59983939869239189</v>
      </c>
      <c r="E388" s="2">
        <f>Table1[[#This Row],[Price]]/Table1[[#This Row],[Area (sq.ft.)]]</f>
        <v>918.18181818181813</v>
      </c>
      <c r="F388" s="3">
        <v>3</v>
      </c>
      <c r="G388" s="3">
        <v>1</v>
      </c>
      <c r="H388" s="3">
        <v>1</v>
      </c>
      <c r="I388" s="3">
        <v>1</v>
      </c>
      <c r="J388" s="3">
        <v>0</v>
      </c>
      <c r="K388" s="3">
        <v>0</v>
      </c>
      <c r="L388" s="3">
        <v>0</v>
      </c>
      <c r="M388" s="3">
        <v>0</v>
      </c>
      <c r="N388" s="3">
        <v>2</v>
      </c>
      <c r="O388" s="3">
        <v>0</v>
      </c>
      <c r="P388" s="3" t="s">
        <v>17</v>
      </c>
    </row>
    <row r="389" spans="1:16" x14ac:dyDescent="0.3">
      <c r="A389" s="2">
        <v>3500000</v>
      </c>
      <c r="B389" s="7">
        <f>STANDARDIZE(Table1[[#This Row],[Price]],$S$2,$T$2)</f>
        <v>-0.71344584669108291</v>
      </c>
      <c r="C389" s="3">
        <v>4240</v>
      </c>
      <c r="D389" s="7">
        <f>STANDARDIZE(Table1[[#This Row],[Area (sq.ft.)]],$S$3,$T$3)</f>
        <v>-0.41996247491038458</v>
      </c>
      <c r="E389" s="2">
        <f>Table1[[#This Row],[Price]]/Table1[[#This Row],[Area (sq.ft.)]]</f>
        <v>825.47169811320759</v>
      </c>
      <c r="F389" s="3">
        <v>3</v>
      </c>
      <c r="G389" s="3">
        <v>1</v>
      </c>
      <c r="H389" s="3">
        <v>2</v>
      </c>
      <c r="I389" s="3">
        <v>1</v>
      </c>
      <c r="J389" s="3">
        <v>0</v>
      </c>
      <c r="K389" s="3">
        <v>0</v>
      </c>
      <c r="L389" s="3">
        <v>0</v>
      </c>
      <c r="M389" s="3">
        <v>1</v>
      </c>
      <c r="N389" s="3">
        <v>0</v>
      </c>
      <c r="O389" s="3">
        <v>0</v>
      </c>
      <c r="P389" s="3" t="s">
        <v>16</v>
      </c>
    </row>
    <row r="390" spans="1:16" x14ac:dyDescent="0.3">
      <c r="A390" s="2">
        <v>3500000</v>
      </c>
      <c r="B390" s="7">
        <f>STANDARDIZE(Table1[[#This Row],[Price]],$S$2,$T$2)</f>
        <v>-0.71344584669108291</v>
      </c>
      <c r="C390" s="3">
        <v>3650</v>
      </c>
      <c r="D390" s="7">
        <f>STANDARDIZE(Table1[[#This Row],[Area (sq.ft.)]],$S$3,$T$3)</f>
        <v>-0.69208397499085716</v>
      </c>
      <c r="E390" s="2">
        <f>Table1[[#This Row],[Price]]/Table1[[#This Row],[Area (sq.ft.)]]</f>
        <v>958.90410958904113</v>
      </c>
      <c r="F390" s="3">
        <v>3</v>
      </c>
      <c r="G390" s="3">
        <v>1</v>
      </c>
      <c r="H390" s="3">
        <v>2</v>
      </c>
      <c r="I390" s="3">
        <v>1</v>
      </c>
      <c r="J390" s="3">
        <v>0</v>
      </c>
      <c r="K390" s="3">
        <v>0</v>
      </c>
      <c r="L390" s="3">
        <v>0</v>
      </c>
      <c r="M390" s="3">
        <v>0</v>
      </c>
      <c r="N390" s="3">
        <v>0</v>
      </c>
      <c r="O390" s="3">
        <v>0</v>
      </c>
      <c r="P390" s="3" t="s">
        <v>17</v>
      </c>
    </row>
    <row r="391" spans="1:16" x14ac:dyDescent="0.3">
      <c r="A391" s="2">
        <v>3500000</v>
      </c>
      <c r="B391" s="7">
        <f>STANDARDIZE(Table1[[#This Row],[Price]],$S$2,$T$2)</f>
        <v>-0.71344584669108291</v>
      </c>
      <c r="C391" s="3">
        <v>4600</v>
      </c>
      <c r="D391" s="7">
        <f>STANDARDIZE(Table1[[#This Row],[Area (sq.ft.)]],$S$3,$T$3)</f>
        <v>-0.25392223757314708</v>
      </c>
      <c r="E391" s="2">
        <f>Table1[[#This Row],[Price]]/Table1[[#This Row],[Area (sq.ft.)]]</f>
        <v>760.86956521739125</v>
      </c>
      <c r="F391" s="3">
        <v>4</v>
      </c>
      <c r="G391" s="3">
        <v>1</v>
      </c>
      <c r="H391" s="3">
        <v>2</v>
      </c>
      <c r="I391" s="3">
        <v>1</v>
      </c>
      <c r="J391" s="3">
        <v>0</v>
      </c>
      <c r="K391" s="3">
        <v>0</v>
      </c>
      <c r="L391" s="3">
        <v>0</v>
      </c>
      <c r="M391" s="3">
        <v>0</v>
      </c>
      <c r="N391" s="3">
        <v>0</v>
      </c>
      <c r="O391" s="3">
        <v>0</v>
      </c>
      <c r="P391" s="3" t="s">
        <v>16</v>
      </c>
    </row>
    <row r="392" spans="1:16" x14ac:dyDescent="0.3">
      <c r="A392" s="2">
        <v>3500000</v>
      </c>
      <c r="B392" s="7">
        <f>STANDARDIZE(Table1[[#This Row],[Price]],$S$2,$T$2)</f>
        <v>-0.71344584669108291</v>
      </c>
      <c r="C392" s="3">
        <v>2135</v>
      </c>
      <c r="D392" s="7">
        <f>STANDARDIZE(Table1[[#This Row],[Area (sq.ft.)]],$S$3,$T$3)</f>
        <v>-1.3908366404517316</v>
      </c>
      <c r="E392" s="2">
        <f>Table1[[#This Row],[Price]]/Table1[[#This Row],[Area (sq.ft.)]]</f>
        <v>1639.344262295082</v>
      </c>
      <c r="F392" s="3">
        <v>3</v>
      </c>
      <c r="G392" s="3">
        <v>2</v>
      </c>
      <c r="H392" s="3">
        <v>2</v>
      </c>
      <c r="I392" s="3">
        <v>0</v>
      </c>
      <c r="J392" s="3">
        <v>0</v>
      </c>
      <c r="K392" s="3">
        <v>0</v>
      </c>
      <c r="L392" s="3">
        <v>0</v>
      </c>
      <c r="M392" s="3">
        <v>0</v>
      </c>
      <c r="N392" s="3">
        <v>0</v>
      </c>
      <c r="O392" s="3">
        <v>0</v>
      </c>
      <c r="P392" s="3" t="s">
        <v>17</v>
      </c>
    </row>
    <row r="393" spans="1:16" x14ac:dyDescent="0.3">
      <c r="A393" s="2">
        <v>3500000</v>
      </c>
      <c r="B393" s="7">
        <f>STANDARDIZE(Table1[[#This Row],[Price]],$S$2,$T$2)</f>
        <v>-0.71344584669108291</v>
      </c>
      <c r="C393" s="3">
        <v>3036</v>
      </c>
      <c r="D393" s="7">
        <f>STANDARDIZE(Table1[[#This Row],[Area (sq.ft.)]],$S$3,$T$3)</f>
        <v>-0.97527482422714562</v>
      </c>
      <c r="E393" s="2">
        <f>Table1[[#This Row],[Price]]/Table1[[#This Row],[Area (sq.ft.)]]</f>
        <v>1152.832674571805</v>
      </c>
      <c r="F393" s="3">
        <v>3</v>
      </c>
      <c r="G393" s="3">
        <v>1</v>
      </c>
      <c r="H393" s="3">
        <v>2</v>
      </c>
      <c r="I393" s="3">
        <v>1</v>
      </c>
      <c r="J393" s="3">
        <v>0</v>
      </c>
      <c r="K393" s="3">
        <v>1</v>
      </c>
      <c r="L393" s="3">
        <v>0</v>
      </c>
      <c r="M393" s="3">
        <v>0</v>
      </c>
      <c r="N393" s="3">
        <v>0</v>
      </c>
      <c r="O393" s="3">
        <v>0</v>
      </c>
      <c r="P393" s="3" t="s">
        <v>16</v>
      </c>
    </row>
    <row r="394" spans="1:16" x14ac:dyDescent="0.3">
      <c r="A394" s="2">
        <v>3500000</v>
      </c>
      <c r="B394" s="7">
        <f>STANDARDIZE(Table1[[#This Row],[Price]],$S$2,$T$2)</f>
        <v>-0.71344584669108291</v>
      </c>
      <c r="C394" s="3">
        <v>3990</v>
      </c>
      <c r="D394" s="7">
        <f>STANDARDIZE(Table1[[#This Row],[Area (sq.ft.)]],$S$3,$T$3)</f>
        <v>-0.53526819528346614</v>
      </c>
      <c r="E394" s="2">
        <f>Table1[[#This Row],[Price]]/Table1[[#This Row],[Area (sq.ft.)]]</f>
        <v>877.19298245614038</v>
      </c>
      <c r="F394" s="3">
        <v>3</v>
      </c>
      <c r="G394" s="3">
        <v>1</v>
      </c>
      <c r="H394" s="3">
        <v>2</v>
      </c>
      <c r="I394" s="3">
        <v>1</v>
      </c>
      <c r="J394" s="3">
        <v>0</v>
      </c>
      <c r="K394" s="3">
        <v>0</v>
      </c>
      <c r="L394" s="3">
        <v>0</v>
      </c>
      <c r="M394" s="3">
        <v>0</v>
      </c>
      <c r="N394" s="3">
        <v>0</v>
      </c>
      <c r="O394" s="3">
        <v>0</v>
      </c>
      <c r="P394" s="3" t="s">
        <v>16</v>
      </c>
    </row>
    <row r="395" spans="1:16" x14ac:dyDescent="0.3">
      <c r="A395" s="2">
        <v>3500000</v>
      </c>
      <c r="B395" s="7">
        <f>STANDARDIZE(Table1[[#This Row],[Price]],$S$2,$T$2)</f>
        <v>-0.71344584669108291</v>
      </c>
      <c r="C395" s="3">
        <v>7424</v>
      </c>
      <c r="D395" s="7">
        <f>STANDARDIZE(Table1[[#This Row],[Area (sq.ft.)]],$S$3,$T$3)</f>
        <v>1.0485711797611827</v>
      </c>
      <c r="E395" s="2">
        <f>Table1[[#This Row],[Price]]/Table1[[#This Row],[Area (sq.ft.)]]</f>
        <v>471.44396551724139</v>
      </c>
      <c r="F395" s="3">
        <v>3</v>
      </c>
      <c r="G395" s="3">
        <v>1</v>
      </c>
      <c r="H395" s="3">
        <v>1</v>
      </c>
      <c r="I395" s="3">
        <v>0</v>
      </c>
      <c r="J395" s="3">
        <v>0</v>
      </c>
      <c r="K395" s="3">
        <v>0</v>
      </c>
      <c r="L395" s="3">
        <v>0</v>
      </c>
      <c r="M395" s="3">
        <v>0</v>
      </c>
      <c r="N395" s="3">
        <v>0</v>
      </c>
      <c r="O395" s="3">
        <v>0</v>
      </c>
      <c r="P395" s="3" t="s">
        <v>17</v>
      </c>
    </row>
    <row r="396" spans="1:16" x14ac:dyDescent="0.3">
      <c r="A396" s="2">
        <v>3500000</v>
      </c>
      <c r="B396" s="7">
        <f>STANDARDIZE(Table1[[#This Row],[Price]],$S$2,$T$2)</f>
        <v>-0.71344584669108291</v>
      </c>
      <c r="C396" s="3">
        <v>3480</v>
      </c>
      <c r="D396" s="7">
        <f>STANDARDIZE(Table1[[#This Row],[Area (sq.ft.)]],$S$3,$T$3)</f>
        <v>-0.77049186484455268</v>
      </c>
      <c r="E396" s="2">
        <f>Table1[[#This Row],[Price]]/Table1[[#This Row],[Area (sq.ft.)]]</f>
        <v>1005.7471264367816</v>
      </c>
      <c r="F396" s="3">
        <v>3</v>
      </c>
      <c r="G396" s="3">
        <v>1</v>
      </c>
      <c r="H396" s="3">
        <v>1</v>
      </c>
      <c r="I396" s="3">
        <v>0</v>
      </c>
      <c r="J396" s="3">
        <v>0</v>
      </c>
      <c r="K396" s="3">
        <v>0</v>
      </c>
      <c r="L396" s="3">
        <v>0</v>
      </c>
      <c r="M396" s="3">
        <v>1</v>
      </c>
      <c r="N396" s="3">
        <v>0</v>
      </c>
      <c r="O396" s="3">
        <v>0</v>
      </c>
      <c r="P396" s="3" t="s">
        <v>17</v>
      </c>
    </row>
    <row r="397" spans="1:16" x14ac:dyDescent="0.3">
      <c r="A397" s="2">
        <v>3500000</v>
      </c>
      <c r="B397" s="7">
        <f>STANDARDIZE(Table1[[#This Row],[Price]],$S$2,$T$2)</f>
        <v>-0.71344584669108291</v>
      </c>
      <c r="C397" s="3">
        <v>3600</v>
      </c>
      <c r="D397" s="7">
        <f>STANDARDIZE(Table1[[#This Row],[Area (sq.ft.)]],$S$3,$T$3)</f>
        <v>-0.71514511906547351</v>
      </c>
      <c r="E397" s="2">
        <f>Table1[[#This Row],[Price]]/Table1[[#This Row],[Area (sq.ft.)]]</f>
        <v>972.22222222222217</v>
      </c>
      <c r="F397" s="3">
        <v>6</v>
      </c>
      <c r="G397" s="3">
        <v>1</v>
      </c>
      <c r="H397" s="3">
        <v>2</v>
      </c>
      <c r="I397" s="3">
        <v>1</v>
      </c>
      <c r="J397" s="3">
        <v>0</v>
      </c>
      <c r="K397" s="3">
        <v>0</v>
      </c>
      <c r="L397" s="3">
        <v>0</v>
      </c>
      <c r="M397" s="3">
        <v>0</v>
      </c>
      <c r="N397" s="3">
        <v>1</v>
      </c>
      <c r="O397" s="3">
        <v>0</v>
      </c>
      <c r="P397" s="3" t="s">
        <v>17</v>
      </c>
    </row>
    <row r="398" spans="1:16" x14ac:dyDescent="0.3">
      <c r="A398" s="2">
        <v>3500000</v>
      </c>
      <c r="B398" s="7">
        <f>STANDARDIZE(Table1[[#This Row],[Price]],$S$2,$T$2)</f>
        <v>-0.71344584669108291</v>
      </c>
      <c r="C398" s="3">
        <v>3640</v>
      </c>
      <c r="D398" s="7">
        <f>STANDARDIZE(Table1[[#This Row],[Area (sq.ft.)]],$S$3,$T$3)</f>
        <v>-0.69669620380578046</v>
      </c>
      <c r="E398" s="2">
        <f>Table1[[#This Row],[Price]]/Table1[[#This Row],[Area (sq.ft.)]]</f>
        <v>961.53846153846155</v>
      </c>
      <c r="F398" s="3">
        <v>2</v>
      </c>
      <c r="G398" s="3">
        <v>1</v>
      </c>
      <c r="H398" s="3">
        <v>1</v>
      </c>
      <c r="I398" s="3">
        <v>1</v>
      </c>
      <c r="J398" s="3">
        <v>0</v>
      </c>
      <c r="K398" s="3">
        <v>0</v>
      </c>
      <c r="L398" s="3">
        <v>0</v>
      </c>
      <c r="M398" s="3">
        <v>0</v>
      </c>
      <c r="N398" s="3">
        <v>1</v>
      </c>
      <c r="O398" s="3">
        <v>0</v>
      </c>
      <c r="P398" s="3" t="s">
        <v>16</v>
      </c>
    </row>
    <row r="399" spans="1:16" x14ac:dyDescent="0.3">
      <c r="A399" s="2">
        <v>3500000</v>
      </c>
      <c r="B399" s="7">
        <f>STANDARDIZE(Table1[[#This Row],[Price]],$S$2,$T$2)</f>
        <v>-0.71344584669108291</v>
      </c>
      <c r="C399" s="3">
        <v>5900</v>
      </c>
      <c r="D399" s="7">
        <f>STANDARDIZE(Table1[[#This Row],[Area (sq.ft.)]],$S$3,$T$3)</f>
        <v>0.34566750836687726</v>
      </c>
      <c r="E399" s="2">
        <f>Table1[[#This Row],[Price]]/Table1[[#This Row],[Area (sq.ft.)]]</f>
        <v>593.22033898305085</v>
      </c>
      <c r="F399" s="3">
        <v>2</v>
      </c>
      <c r="G399" s="3">
        <v>1</v>
      </c>
      <c r="H399" s="3">
        <v>1</v>
      </c>
      <c r="I399" s="3">
        <v>1</v>
      </c>
      <c r="J399" s="3">
        <v>0</v>
      </c>
      <c r="K399" s="3">
        <v>0</v>
      </c>
      <c r="L399" s="3">
        <v>0</v>
      </c>
      <c r="M399" s="3">
        <v>0</v>
      </c>
      <c r="N399" s="3">
        <v>1</v>
      </c>
      <c r="O399" s="3">
        <v>0</v>
      </c>
      <c r="P399" s="3" t="s">
        <v>15</v>
      </c>
    </row>
    <row r="400" spans="1:16" x14ac:dyDescent="0.3">
      <c r="A400" s="2">
        <v>3500000</v>
      </c>
      <c r="B400" s="7">
        <f>STANDARDIZE(Table1[[#This Row],[Price]],$S$2,$T$2)</f>
        <v>-0.71344584669108291</v>
      </c>
      <c r="C400" s="3">
        <v>3120</v>
      </c>
      <c r="D400" s="7">
        <f>STANDARDIZE(Table1[[#This Row],[Area (sq.ft.)]],$S$3,$T$3)</f>
        <v>-0.93653210218179017</v>
      </c>
      <c r="E400" s="2">
        <f>Table1[[#This Row],[Price]]/Table1[[#This Row],[Area (sq.ft.)]]</f>
        <v>1121.7948717948718</v>
      </c>
      <c r="F400" s="3">
        <v>3</v>
      </c>
      <c r="G400" s="3">
        <v>1</v>
      </c>
      <c r="H400" s="3">
        <v>2</v>
      </c>
      <c r="I400" s="3">
        <v>1</v>
      </c>
      <c r="J400" s="3">
        <v>0</v>
      </c>
      <c r="K400" s="3">
        <v>0</v>
      </c>
      <c r="L400" s="3">
        <v>0</v>
      </c>
      <c r="M400" s="3">
        <v>0</v>
      </c>
      <c r="N400" s="3">
        <v>1</v>
      </c>
      <c r="O400" s="3">
        <v>0</v>
      </c>
      <c r="P400" s="3" t="s">
        <v>17</v>
      </c>
    </row>
    <row r="401" spans="1:16" x14ac:dyDescent="0.3">
      <c r="A401" s="2">
        <v>3500000</v>
      </c>
      <c r="B401" s="7">
        <f>STANDARDIZE(Table1[[#This Row],[Price]],$S$2,$T$2)</f>
        <v>-0.71344584669108291</v>
      </c>
      <c r="C401" s="3">
        <v>7350</v>
      </c>
      <c r="D401" s="7">
        <f>STANDARDIZE(Table1[[#This Row],[Area (sq.ft.)]],$S$3,$T$3)</f>
        <v>1.0144406865307505</v>
      </c>
      <c r="E401" s="2">
        <f>Table1[[#This Row],[Price]]/Table1[[#This Row],[Area (sq.ft.)]]</f>
        <v>476.1904761904762</v>
      </c>
      <c r="F401" s="3">
        <v>2</v>
      </c>
      <c r="G401" s="3">
        <v>1</v>
      </c>
      <c r="H401" s="3">
        <v>1</v>
      </c>
      <c r="I401" s="3">
        <v>1</v>
      </c>
      <c r="J401" s="3">
        <v>0</v>
      </c>
      <c r="K401" s="3">
        <v>0</v>
      </c>
      <c r="L401" s="3">
        <v>0</v>
      </c>
      <c r="M401" s="3">
        <v>0</v>
      </c>
      <c r="N401" s="3">
        <v>1</v>
      </c>
      <c r="O401" s="3">
        <v>0</v>
      </c>
      <c r="P401" s="3" t="s">
        <v>16</v>
      </c>
    </row>
    <row r="402" spans="1:16" x14ac:dyDescent="0.3">
      <c r="A402" s="2">
        <v>3500000</v>
      </c>
      <c r="B402" s="7">
        <f>STANDARDIZE(Table1[[#This Row],[Price]],$S$2,$T$2)</f>
        <v>-0.71344584669108291</v>
      </c>
      <c r="C402" s="3">
        <v>3512</v>
      </c>
      <c r="D402" s="7">
        <f>STANDARDIZE(Table1[[#This Row],[Area (sq.ft.)]],$S$3,$T$3)</f>
        <v>-0.75573273263679819</v>
      </c>
      <c r="E402" s="2">
        <f>Table1[[#This Row],[Price]]/Table1[[#This Row],[Area (sq.ft.)]]</f>
        <v>996.58314350797264</v>
      </c>
      <c r="F402" s="3">
        <v>2</v>
      </c>
      <c r="G402" s="3">
        <v>1</v>
      </c>
      <c r="H402" s="3">
        <v>1</v>
      </c>
      <c r="I402" s="3">
        <v>1</v>
      </c>
      <c r="J402" s="3">
        <v>0</v>
      </c>
      <c r="K402" s="3">
        <v>0</v>
      </c>
      <c r="L402" s="3">
        <v>0</v>
      </c>
      <c r="M402" s="3">
        <v>0</v>
      </c>
      <c r="N402" s="3">
        <v>1</v>
      </c>
      <c r="O402" s="3">
        <v>1</v>
      </c>
      <c r="P402" s="3" t="s">
        <v>17</v>
      </c>
    </row>
    <row r="403" spans="1:16" x14ac:dyDescent="0.3">
      <c r="A403" s="2">
        <v>3500000</v>
      </c>
      <c r="B403" s="7">
        <f>STANDARDIZE(Table1[[#This Row],[Price]],$S$2,$T$2)</f>
        <v>-0.71344584669108291</v>
      </c>
      <c r="C403" s="3">
        <v>9500</v>
      </c>
      <c r="D403" s="7">
        <f>STANDARDIZE(Table1[[#This Row],[Area (sq.ft.)]],$S$3,$T$3)</f>
        <v>2.0060698817392524</v>
      </c>
      <c r="E403" s="2">
        <f>Table1[[#This Row],[Price]]/Table1[[#This Row],[Area (sq.ft.)]]</f>
        <v>368.42105263157896</v>
      </c>
      <c r="F403" s="3">
        <v>3</v>
      </c>
      <c r="G403" s="3">
        <v>1</v>
      </c>
      <c r="H403" s="3">
        <v>2</v>
      </c>
      <c r="I403" s="3">
        <v>1</v>
      </c>
      <c r="J403" s="3">
        <v>0</v>
      </c>
      <c r="K403" s="3">
        <v>0</v>
      </c>
      <c r="L403" s="3">
        <v>0</v>
      </c>
      <c r="M403" s="3">
        <v>0</v>
      </c>
      <c r="N403" s="3">
        <v>3</v>
      </c>
      <c r="O403" s="3">
        <v>1</v>
      </c>
      <c r="P403" s="3" t="s">
        <v>17</v>
      </c>
    </row>
    <row r="404" spans="1:16" x14ac:dyDescent="0.3">
      <c r="A404" s="2">
        <v>3500000</v>
      </c>
      <c r="B404" s="7">
        <f>STANDARDIZE(Table1[[#This Row],[Price]],$S$2,$T$2)</f>
        <v>-0.71344584669108291</v>
      </c>
      <c r="C404" s="3">
        <v>5880</v>
      </c>
      <c r="D404" s="7">
        <f>STANDARDIZE(Table1[[#This Row],[Area (sq.ft.)]],$S$3,$T$3)</f>
        <v>0.33644305073703074</v>
      </c>
      <c r="E404" s="2">
        <f>Table1[[#This Row],[Price]]/Table1[[#This Row],[Area (sq.ft.)]]</f>
        <v>595.23809523809518</v>
      </c>
      <c r="F404" s="3">
        <v>2</v>
      </c>
      <c r="G404" s="3">
        <v>1</v>
      </c>
      <c r="H404" s="3">
        <v>1</v>
      </c>
      <c r="I404" s="3">
        <v>1</v>
      </c>
      <c r="J404" s="3">
        <v>0</v>
      </c>
      <c r="K404" s="3">
        <v>0</v>
      </c>
      <c r="L404" s="3">
        <v>0</v>
      </c>
      <c r="M404" s="3">
        <v>0</v>
      </c>
      <c r="N404" s="3">
        <v>0</v>
      </c>
      <c r="O404" s="3">
        <v>0</v>
      </c>
      <c r="P404" s="3" t="s">
        <v>17</v>
      </c>
    </row>
    <row r="405" spans="1:16" x14ac:dyDescent="0.3">
      <c r="A405" s="2">
        <v>3500000</v>
      </c>
      <c r="B405" s="7">
        <f>STANDARDIZE(Table1[[#This Row],[Price]],$S$2,$T$2)</f>
        <v>-0.71344584669108291</v>
      </c>
      <c r="C405" s="3">
        <v>12944</v>
      </c>
      <c r="D405" s="7">
        <f>STANDARDIZE(Table1[[#This Row],[Area (sq.ft.)]],$S$3,$T$3)</f>
        <v>3.5945214855988246</v>
      </c>
      <c r="E405" s="2">
        <f>Table1[[#This Row],[Price]]/Table1[[#This Row],[Area (sq.ft.)]]</f>
        <v>270.39555006180467</v>
      </c>
      <c r="F405" s="3">
        <v>3</v>
      </c>
      <c r="G405" s="3">
        <v>1</v>
      </c>
      <c r="H405" s="3">
        <v>1</v>
      </c>
      <c r="I405" s="3">
        <v>1</v>
      </c>
      <c r="J405" s="3">
        <v>0</v>
      </c>
      <c r="K405" s="3">
        <v>0</v>
      </c>
      <c r="L405" s="3">
        <v>0</v>
      </c>
      <c r="M405" s="3">
        <v>0</v>
      </c>
      <c r="N405" s="3">
        <v>0</v>
      </c>
      <c r="O405" s="3">
        <v>0</v>
      </c>
      <c r="P405" s="3" t="s">
        <v>17</v>
      </c>
    </row>
    <row r="406" spans="1:16" x14ac:dyDescent="0.3">
      <c r="A406" s="2">
        <v>3493000</v>
      </c>
      <c r="B406" s="7">
        <f>STANDARDIZE(Table1[[#This Row],[Price]],$S$2,$T$2)</f>
        <v>-0.71724045245397994</v>
      </c>
      <c r="C406" s="3">
        <v>4900</v>
      </c>
      <c r="D406" s="7">
        <f>STANDARDIZE(Table1[[#This Row],[Area (sq.ft.)]],$S$3,$T$3)</f>
        <v>-0.11555537312544915</v>
      </c>
      <c r="E406" s="2">
        <f>Table1[[#This Row],[Price]]/Table1[[#This Row],[Area (sq.ft.)]]</f>
        <v>712.85714285714289</v>
      </c>
      <c r="F406" s="3">
        <v>3</v>
      </c>
      <c r="G406" s="3">
        <v>1</v>
      </c>
      <c r="H406" s="3">
        <v>2</v>
      </c>
      <c r="I406" s="3">
        <v>0</v>
      </c>
      <c r="J406" s="3">
        <v>0</v>
      </c>
      <c r="K406" s="3">
        <v>0</v>
      </c>
      <c r="L406" s="3">
        <v>0</v>
      </c>
      <c r="M406" s="3">
        <v>0</v>
      </c>
      <c r="N406" s="3">
        <v>0</v>
      </c>
      <c r="O406" s="3">
        <v>0</v>
      </c>
      <c r="P406" s="3" t="s">
        <v>17</v>
      </c>
    </row>
    <row r="407" spans="1:16" x14ac:dyDescent="0.3">
      <c r="A407" s="2">
        <v>3465000</v>
      </c>
      <c r="B407" s="7">
        <f>STANDARDIZE(Table1[[#This Row],[Price]],$S$2,$T$2)</f>
        <v>-0.73241887550556806</v>
      </c>
      <c r="C407" s="3">
        <v>3060</v>
      </c>
      <c r="D407" s="7">
        <f>STANDARDIZE(Table1[[#This Row],[Area (sq.ft.)]],$S$3,$T$3)</f>
        <v>-0.9642054750713297</v>
      </c>
      <c r="E407" s="2">
        <f>Table1[[#This Row],[Price]]/Table1[[#This Row],[Area (sq.ft.)]]</f>
        <v>1132.3529411764705</v>
      </c>
      <c r="F407" s="3">
        <v>3</v>
      </c>
      <c r="G407" s="3">
        <v>1</v>
      </c>
      <c r="H407" s="3">
        <v>1</v>
      </c>
      <c r="I407" s="3">
        <v>1</v>
      </c>
      <c r="J407" s="3">
        <v>0</v>
      </c>
      <c r="K407" s="3">
        <v>0</v>
      </c>
      <c r="L407" s="3">
        <v>0</v>
      </c>
      <c r="M407" s="3">
        <v>0</v>
      </c>
      <c r="N407" s="3">
        <v>0</v>
      </c>
      <c r="O407" s="3">
        <v>0</v>
      </c>
      <c r="P407" s="3" t="s">
        <v>17</v>
      </c>
    </row>
    <row r="408" spans="1:16" x14ac:dyDescent="0.3">
      <c r="A408" s="2">
        <v>3465000</v>
      </c>
      <c r="B408" s="7">
        <f>STANDARDIZE(Table1[[#This Row],[Price]],$S$2,$T$2)</f>
        <v>-0.73241887550556806</v>
      </c>
      <c r="C408" s="3">
        <v>5320</v>
      </c>
      <c r="D408" s="7">
        <f>STANDARDIZE(Table1[[#This Row],[Area (sq.ft.)]],$S$3,$T$3)</f>
        <v>7.8158237101327938E-2</v>
      </c>
      <c r="E408" s="2">
        <f>Table1[[#This Row],[Price]]/Table1[[#This Row],[Area (sq.ft.)]]</f>
        <v>651.31578947368416</v>
      </c>
      <c r="F408" s="3">
        <v>2</v>
      </c>
      <c r="G408" s="3">
        <v>1</v>
      </c>
      <c r="H408" s="3">
        <v>1</v>
      </c>
      <c r="I408" s="3">
        <v>1</v>
      </c>
      <c r="J408" s="3">
        <v>0</v>
      </c>
      <c r="K408" s="3">
        <v>0</v>
      </c>
      <c r="L408" s="3">
        <v>0</v>
      </c>
      <c r="M408" s="3">
        <v>0</v>
      </c>
      <c r="N408" s="3">
        <v>1</v>
      </c>
      <c r="O408" s="3">
        <v>1</v>
      </c>
      <c r="P408" s="3" t="s">
        <v>17</v>
      </c>
    </row>
    <row r="409" spans="1:16" x14ac:dyDescent="0.3">
      <c r="A409" s="2">
        <v>3465000</v>
      </c>
      <c r="B409" s="7">
        <f>STANDARDIZE(Table1[[#This Row],[Price]],$S$2,$T$2)</f>
        <v>-0.73241887550556806</v>
      </c>
      <c r="C409" s="3">
        <v>2145</v>
      </c>
      <c r="D409" s="7">
        <f>STANDARDIZE(Table1[[#This Row],[Area (sq.ft.)]],$S$3,$T$3)</f>
        <v>-1.3862244116368083</v>
      </c>
      <c r="E409" s="2">
        <f>Table1[[#This Row],[Price]]/Table1[[#This Row],[Area (sq.ft.)]]</f>
        <v>1615.3846153846155</v>
      </c>
      <c r="F409" s="3">
        <v>3</v>
      </c>
      <c r="G409" s="3">
        <v>1</v>
      </c>
      <c r="H409" s="3">
        <v>3</v>
      </c>
      <c r="I409" s="3">
        <v>1</v>
      </c>
      <c r="J409" s="3">
        <v>0</v>
      </c>
      <c r="K409" s="3">
        <v>0</v>
      </c>
      <c r="L409" s="3">
        <v>0</v>
      </c>
      <c r="M409" s="3">
        <v>0</v>
      </c>
      <c r="N409" s="3">
        <v>0</v>
      </c>
      <c r="O409" s="3">
        <v>1</v>
      </c>
      <c r="P409" s="3" t="s">
        <v>15</v>
      </c>
    </row>
    <row r="410" spans="1:16" x14ac:dyDescent="0.3">
      <c r="A410" s="2">
        <v>3430000</v>
      </c>
      <c r="B410" s="7">
        <f>STANDARDIZE(Table1[[#This Row],[Price]],$S$2,$T$2)</f>
        <v>-0.75139190432005332</v>
      </c>
      <c r="C410" s="3">
        <v>4000</v>
      </c>
      <c r="D410" s="7">
        <f>STANDARDIZE(Table1[[#This Row],[Area (sq.ft.)]],$S$3,$T$3)</f>
        <v>-0.53065596646854296</v>
      </c>
      <c r="E410" s="2">
        <f>Table1[[#This Row],[Price]]/Table1[[#This Row],[Area (sq.ft.)]]</f>
        <v>857.5</v>
      </c>
      <c r="F410" s="3">
        <v>2</v>
      </c>
      <c r="G410" s="3">
        <v>1</v>
      </c>
      <c r="H410" s="3">
        <v>1</v>
      </c>
      <c r="I410" s="3">
        <v>1</v>
      </c>
      <c r="J410" s="3">
        <v>0</v>
      </c>
      <c r="K410" s="3">
        <v>0</v>
      </c>
      <c r="L410" s="3">
        <v>0</v>
      </c>
      <c r="M410" s="3">
        <v>0</v>
      </c>
      <c r="N410" s="3">
        <v>0</v>
      </c>
      <c r="O410" s="3">
        <v>0</v>
      </c>
      <c r="P410" s="3" t="s">
        <v>17</v>
      </c>
    </row>
    <row r="411" spans="1:16" x14ac:dyDescent="0.3">
      <c r="A411" s="2">
        <v>3430000</v>
      </c>
      <c r="B411" s="7">
        <f>STANDARDIZE(Table1[[#This Row],[Price]],$S$2,$T$2)</f>
        <v>-0.75139190432005332</v>
      </c>
      <c r="C411" s="3">
        <v>3185</v>
      </c>
      <c r="D411" s="7">
        <f>STANDARDIZE(Table1[[#This Row],[Area (sq.ft.)]],$S$3,$T$3)</f>
        <v>-0.906552614884789</v>
      </c>
      <c r="E411" s="2">
        <f>Table1[[#This Row],[Price]]/Table1[[#This Row],[Area (sq.ft.)]]</f>
        <v>1076.9230769230769</v>
      </c>
      <c r="F411" s="3">
        <v>2</v>
      </c>
      <c r="G411" s="3">
        <v>1</v>
      </c>
      <c r="H411" s="3">
        <v>1</v>
      </c>
      <c r="I411" s="3">
        <v>1</v>
      </c>
      <c r="J411" s="3">
        <v>0</v>
      </c>
      <c r="K411" s="3">
        <v>0</v>
      </c>
      <c r="L411" s="3">
        <v>0</v>
      </c>
      <c r="M411" s="3">
        <v>0</v>
      </c>
      <c r="N411" s="3">
        <v>2</v>
      </c>
      <c r="O411" s="3">
        <v>0</v>
      </c>
      <c r="P411" s="3" t="s">
        <v>17</v>
      </c>
    </row>
    <row r="412" spans="1:16" x14ac:dyDescent="0.3">
      <c r="A412" s="2">
        <v>3430000</v>
      </c>
      <c r="B412" s="7">
        <f>STANDARDIZE(Table1[[#This Row],[Price]],$S$2,$T$2)</f>
        <v>-0.75139190432005332</v>
      </c>
      <c r="C412" s="3">
        <v>3850</v>
      </c>
      <c r="D412" s="7">
        <f>STANDARDIZE(Table1[[#This Row],[Area (sq.ft.)]],$S$3,$T$3)</f>
        <v>-0.59983939869239189</v>
      </c>
      <c r="E412" s="2">
        <f>Table1[[#This Row],[Price]]/Table1[[#This Row],[Area (sq.ft.)]]</f>
        <v>890.90909090909088</v>
      </c>
      <c r="F412" s="3">
        <v>3</v>
      </c>
      <c r="G412" s="3">
        <v>1</v>
      </c>
      <c r="H412" s="3">
        <v>1</v>
      </c>
      <c r="I412" s="3">
        <v>1</v>
      </c>
      <c r="J412" s="3">
        <v>0</v>
      </c>
      <c r="K412" s="3">
        <v>0</v>
      </c>
      <c r="L412" s="3">
        <v>0</v>
      </c>
      <c r="M412" s="3">
        <v>0</v>
      </c>
      <c r="N412" s="3">
        <v>0</v>
      </c>
      <c r="O412" s="3">
        <v>0</v>
      </c>
      <c r="P412" s="3" t="s">
        <v>17</v>
      </c>
    </row>
    <row r="413" spans="1:16" x14ac:dyDescent="0.3">
      <c r="A413" s="2">
        <v>3430000</v>
      </c>
      <c r="B413" s="7">
        <f>STANDARDIZE(Table1[[#This Row],[Price]],$S$2,$T$2)</f>
        <v>-0.75139190432005332</v>
      </c>
      <c r="C413" s="3">
        <v>2145</v>
      </c>
      <c r="D413" s="7">
        <f>STANDARDIZE(Table1[[#This Row],[Area (sq.ft.)]],$S$3,$T$3)</f>
        <v>-1.3862244116368083</v>
      </c>
      <c r="E413" s="2">
        <f>Table1[[#This Row],[Price]]/Table1[[#This Row],[Area (sq.ft.)]]</f>
        <v>1599.0675990675991</v>
      </c>
      <c r="F413" s="3">
        <v>3</v>
      </c>
      <c r="G413" s="3">
        <v>1</v>
      </c>
      <c r="H413" s="3">
        <v>3</v>
      </c>
      <c r="I413" s="3">
        <v>1</v>
      </c>
      <c r="J413" s="3">
        <v>0</v>
      </c>
      <c r="K413" s="3">
        <v>0</v>
      </c>
      <c r="L413" s="3">
        <v>0</v>
      </c>
      <c r="M413" s="3">
        <v>0</v>
      </c>
      <c r="N413" s="3">
        <v>0</v>
      </c>
      <c r="O413" s="3">
        <v>1</v>
      </c>
      <c r="P413" s="3" t="s">
        <v>15</v>
      </c>
    </row>
    <row r="414" spans="1:16" x14ac:dyDescent="0.3">
      <c r="A414" s="2">
        <v>3430000</v>
      </c>
      <c r="B414" s="7">
        <f>STANDARDIZE(Table1[[#This Row],[Price]],$S$2,$T$2)</f>
        <v>-0.75139190432005332</v>
      </c>
      <c r="C414" s="3">
        <v>2610</v>
      </c>
      <c r="D414" s="7">
        <f>STANDARDIZE(Table1[[#This Row],[Area (sq.ft.)]],$S$3,$T$3)</f>
        <v>-1.1717557717428766</v>
      </c>
      <c r="E414" s="2">
        <f>Table1[[#This Row],[Price]]/Table1[[#This Row],[Area (sq.ft.)]]</f>
        <v>1314.176245210728</v>
      </c>
      <c r="F414" s="3">
        <v>3</v>
      </c>
      <c r="G414" s="3">
        <v>1</v>
      </c>
      <c r="H414" s="3">
        <v>2</v>
      </c>
      <c r="I414" s="3">
        <v>1</v>
      </c>
      <c r="J414" s="3">
        <v>0</v>
      </c>
      <c r="K414" s="3">
        <v>1</v>
      </c>
      <c r="L414" s="3">
        <v>0</v>
      </c>
      <c r="M414" s="3">
        <v>0</v>
      </c>
      <c r="N414" s="3">
        <v>0</v>
      </c>
      <c r="O414" s="3">
        <v>1</v>
      </c>
      <c r="P414" s="3" t="s">
        <v>17</v>
      </c>
    </row>
    <row r="415" spans="1:16" x14ac:dyDescent="0.3">
      <c r="A415" s="2">
        <v>3430000</v>
      </c>
      <c r="B415" s="7">
        <f>STANDARDIZE(Table1[[#This Row],[Price]],$S$2,$T$2)</f>
        <v>-0.75139190432005332</v>
      </c>
      <c r="C415" s="3">
        <v>1950</v>
      </c>
      <c r="D415" s="7">
        <f>STANDARDIZE(Table1[[#This Row],[Area (sq.ft.)]],$S$3,$T$3)</f>
        <v>-1.4761628735278121</v>
      </c>
      <c r="E415" s="2">
        <f>Table1[[#This Row],[Price]]/Table1[[#This Row],[Area (sq.ft.)]]</f>
        <v>1758.9743589743589</v>
      </c>
      <c r="F415" s="3">
        <v>3</v>
      </c>
      <c r="G415" s="3">
        <v>2</v>
      </c>
      <c r="H415" s="3">
        <v>2</v>
      </c>
      <c r="I415" s="3">
        <v>1</v>
      </c>
      <c r="J415" s="3">
        <v>0</v>
      </c>
      <c r="K415" s="3">
        <v>1</v>
      </c>
      <c r="L415" s="3">
        <v>0</v>
      </c>
      <c r="M415" s="3">
        <v>0</v>
      </c>
      <c r="N415" s="3">
        <v>0</v>
      </c>
      <c r="O415" s="3">
        <v>1</v>
      </c>
      <c r="P415" s="3" t="s">
        <v>17</v>
      </c>
    </row>
    <row r="416" spans="1:16" x14ac:dyDescent="0.3">
      <c r="A416" s="2">
        <v>3423000</v>
      </c>
      <c r="B416" s="7">
        <f>STANDARDIZE(Table1[[#This Row],[Price]],$S$2,$T$2)</f>
        <v>-0.75518651008295035</v>
      </c>
      <c r="C416" s="3">
        <v>4040</v>
      </c>
      <c r="D416" s="7">
        <f>STANDARDIZE(Table1[[#This Row],[Area (sq.ft.)]],$S$3,$T$3)</f>
        <v>-0.51220705120884991</v>
      </c>
      <c r="E416" s="2">
        <f>Table1[[#This Row],[Price]]/Table1[[#This Row],[Area (sq.ft.)]]</f>
        <v>847.2772277227723</v>
      </c>
      <c r="F416" s="3">
        <v>2</v>
      </c>
      <c r="G416" s="3">
        <v>1</v>
      </c>
      <c r="H416" s="3">
        <v>1</v>
      </c>
      <c r="I416" s="3">
        <v>1</v>
      </c>
      <c r="J416" s="3">
        <v>0</v>
      </c>
      <c r="K416" s="3">
        <v>0</v>
      </c>
      <c r="L416" s="3">
        <v>0</v>
      </c>
      <c r="M416" s="3">
        <v>0</v>
      </c>
      <c r="N416" s="3">
        <v>0</v>
      </c>
      <c r="O416" s="3">
        <v>0</v>
      </c>
      <c r="P416" s="3" t="s">
        <v>17</v>
      </c>
    </row>
    <row r="417" spans="1:16" x14ac:dyDescent="0.3">
      <c r="A417" s="2">
        <v>3395000</v>
      </c>
      <c r="B417" s="7">
        <f>STANDARDIZE(Table1[[#This Row],[Price]],$S$2,$T$2)</f>
        <v>-0.77036493313453847</v>
      </c>
      <c r="C417" s="3">
        <v>4785</v>
      </c>
      <c r="D417" s="7">
        <f>STANDARDIZE(Table1[[#This Row],[Area (sq.ft.)]],$S$3,$T$3)</f>
        <v>-0.16859600449706669</v>
      </c>
      <c r="E417" s="2">
        <f>Table1[[#This Row],[Price]]/Table1[[#This Row],[Area (sq.ft.)]]</f>
        <v>709.50888192267507</v>
      </c>
      <c r="F417" s="3">
        <v>3</v>
      </c>
      <c r="G417" s="3">
        <v>1</v>
      </c>
      <c r="H417" s="3">
        <v>2</v>
      </c>
      <c r="I417" s="3">
        <v>1</v>
      </c>
      <c r="J417" s="3">
        <v>1</v>
      </c>
      <c r="K417" s="3">
        <v>1</v>
      </c>
      <c r="L417" s="3">
        <v>0</v>
      </c>
      <c r="M417" s="3">
        <v>1</v>
      </c>
      <c r="N417" s="3">
        <v>1</v>
      </c>
      <c r="O417" s="3">
        <v>0</v>
      </c>
      <c r="P417" s="3" t="s">
        <v>15</v>
      </c>
    </row>
    <row r="418" spans="1:16" x14ac:dyDescent="0.3">
      <c r="A418" s="2">
        <v>3395000</v>
      </c>
      <c r="B418" s="7">
        <f>STANDARDIZE(Table1[[#This Row],[Price]],$S$2,$T$2)</f>
        <v>-0.77036493313453847</v>
      </c>
      <c r="C418" s="3">
        <v>3450</v>
      </c>
      <c r="D418" s="7">
        <f>STANDARDIZE(Table1[[#This Row],[Area (sq.ft.)]],$S$3,$T$3)</f>
        <v>-0.78432855128932244</v>
      </c>
      <c r="E418" s="2">
        <f>Table1[[#This Row],[Price]]/Table1[[#This Row],[Area (sq.ft.)]]</f>
        <v>984.05797101449275</v>
      </c>
      <c r="F418" s="3">
        <v>3</v>
      </c>
      <c r="G418" s="3">
        <v>1</v>
      </c>
      <c r="H418" s="3">
        <v>1</v>
      </c>
      <c r="I418" s="3">
        <v>1</v>
      </c>
      <c r="J418" s="3">
        <v>0</v>
      </c>
      <c r="K418" s="3">
        <v>1</v>
      </c>
      <c r="L418" s="3">
        <v>0</v>
      </c>
      <c r="M418" s="3">
        <v>0</v>
      </c>
      <c r="N418" s="3">
        <v>2</v>
      </c>
      <c r="O418" s="3">
        <v>0</v>
      </c>
      <c r="P418" s="3" t="s">
        <v>17</v>
      </c>
    </row>
    <row r="419" spans="1:16" x14ac:dyDescent="0.3">
      <c r="A419" s="2">
        <v>3395000</v>
      </c>
      <c r="B419" s="7">
        <f>STANDARDIZE(Table1[[#This Row],[Price]],$S$2,$T$2)</f>
        <v>-0.77036493313453847</v>
      </c>
      <c r="C419" s="3">
        <v>3640</v>
      </c>
      <c r="D419" s="7">
        <f>STANDARDIZE(Table1[[#This Row],[Area (sq.ft.)]],$S$3,$T$3)</f>
        <v>-0.69669620380578046</v>
      </c>
      <c r="E419" s="2">
        <f>Table1[[#This Row],[Price]]/Table1[[#This Row],[Area (sq.ft.)]]</f>
        <v>932.69230769230774</v>
      </c>
      <c r="F419" s="3">
        <v>2</v>
      </c>
      <c r="G419" s="3">
        <v>1</v>
      </c>
      <c r="H419" s="3">
        <v>1</v>
      </c>
      <c r="I419" s="3">
        <v>1</v>
      </c>
      <c r="J419" s="3">
        <v>0</v>
      </c>
      <c r="K419" s="3">
        <v>0</v>
      </c>
      <c r="L419" s="3">
        <v>0</v>
      </c>
      <c r="M419" s="3">
        <v>0</v>
      </c>
      <c r="N419" s="3">
        <v>0</v>
      </c>
      <c r="O419" s="3">
        <v>0</v>
      </c>
      <c r="P419" s="3" t="s">
        <v>15</v>
      </c>
    </row>
    <row r="420" spans="1:16" x14ac:dyDescent="0.3">
      <c r="A420" s="2">
        <v>3360000</v>
      </c>
      <c r="B420" s="7">
        <f>STANDARDIZE(Table1[[#This Row],[Price]],$S$2,$T$2)</f>
        <v>-0.78933796194902361</v>
      </c>
      <c r="C420" s="3">
        <v>3500</v>
      </c>
      <c r="D420" s="7">
        <f>STANDARDIZE(Table1[[#This Row],[Area (sq.ft.)]],$S$3,$T$3)</f>
        <v>-0.76126740721470609</v>
      </c>
      <c r="E420" s="2">
        <f>Table1[[#This Row],[Price]]/Table1[[#This Row],[Area (sq.ft.)]]</f>
        <v>960</v>
      </c>
      <c r="F420" s="3">
        <v>4</v>
      </c>
      <c r="G420" s="3">
        <v>1</v>
      </c>
      <c r="H420" s="3">
        <v>2</v>
      </c>
      <c r="I420" s="3">
        <v>1</v>
      </c>
      <c r="J420" s="3">
        <v>0</v>
      </c>
      <c r="K420" s="3">
        <v>0</v>
      </c>
      <c r="L420" s="3">
        <v>0</v>
      </c>
      <c r="M420" s="3">
        <v>1</v>
      </c>
      <c r="N420" s="3">
        <v>2</v>
      </c>
      <c r="O420" s="3">
        <v>0</v>
      </c>
      <c r="P420" s="3" t="s">
        <v>17</v>
      </c>
    </row>
    <row r="421" spans="1:16" x14ac:dyDescent="0.3">
      <c r="A421" s="2">
        <v>3360000</v>
      </c>
      <c r="B421" s="7">
        <f>STANDARDIZE(Table1[[#This Row],[Price]],$S$2,$T$2)</f>
        <v>-0.78933796194902361</v>
      </c>
      <c r="C421" s="3">
        <v>4960</v>
      </c>
      <c r="D421" s="7">
        <f>STANDARDIZE(Table1[[#This Row],[Area (sq.ft.)]],$S$3,$T$3)</f>
        <v>-8.7882000235909571E-2</v>
      </c>
      <c r="E421" s="2">
        <f>Table1[[#This Row],[Price]]/Table1[[#This Row],[Area (sq.ft.)]]</f>
        <v>677.41935483870964</v>
      </c>
      <c r="F421" s="3">
        <v>4</v>
      </c>
      <c r="G421" s="3">
        <v>1</v>
      </c>
      <c r="H421" s="3">
        <v>3</v>
      </c>
      <c r="I421" s="3">
        <v>0</v>
      </c>
      <c r="J421" s="3">
        <v>0</v>
      </c>
      <c r="K421" s="3">
        <v>0</v>
      </c>
      <c r="L421" s="3">
        <v>0</v>
      </c>
      <c r="M421" s="3">
        <v>0</v>
      </c>
      <c r="N421" s="3">
        <v>0</v>
      </c>
      <c r="O421" s="3">
        <v>0</v>
      </c>
      <c r="P421" s="3" t="s">
        <v>16</v>
      </c>
    </row>
    <row r="422" spans="1:16" x14ac:dyDescent="0.3">
      <c r="A422" s="2">
        <v>3360000</v>
      </c>
      <c r="B422" s="7">
        <f>STANDARDIZE(Table1[[#This Row],[Price]],$S$2,$T$2)</f>
        <v>-0.78933796194902361</v>
      </c>
      <c r="C422" s="3">
        <v>4120</v>
      </c>
      <c r="D422" s="7">
        <f>STANDARDIZE(Table1[[#This Row],[Area (sq.ft.)]],$S$3,$T$3)</f>
        <v>-0.47530922068946374</v>
      </c>
      <c r="E422" s="2">
        <f>Table1[[#This Row],[Price]]/Table1[[#This Row],[Area (sq.ft.)]]</f>
        <v>815.53398058252424</v>
      </c>
      <c r="F422" s="3">
        <v>2</v>
      </c>
      <c r="G422" s="3">
        <v>1</v>
      </c>
      <c r="H422" s="3">
        <v>2</v>
      </c>
      <c r="I422" s="3">
        <v>1</v>
      </c>
      <c r="J422" s="3">
        <v>0</v>
      </c>
      <c r="K422" s="3">
        <v>0</v>
      </c>
      <c r="L422" s="3">
        <v>0</v>
      </c>
      <c r="M422" s="3">
        <v>0</v>
      </c>
      <c r="N422" s="3">
        <v>0</v>
      </c>
      <c r="O422" s="3">
        <v>0</v>
      </c>
      <c r="P422" s="3" t="s">
        <v>17</v>
      </c>
    </row>
    <row r="423" spans="1:16" x14ac:dyDescent="0.3">
      <c r="A423" s="2">
        <v>3360000</v>
      </c>
      <c r="B423" s="7">
        <f>STANDARDIZE(Table1[[#This Row],[Price]],$S$2,$T$2)</f>
        <v>-0.78933796194902361</v>
      </c>
      <c r="C423" s="3">
        <v>4750</v>
      </c>
      <c r="D423" s="7">
        <f>STANDARDIZE(Table1[[#This Row],[Area (sq.ft.)]],$S$3,$T$3)</f>
        <v>-0.18473880534929812</v>
      </c>
      <c r="E423" s="2">
        <f>Table1[[#This Row],[Price]]/Table1[[#This Row],[Area (sq.ft.)]]</f>
        <v>707.36842105263156</v>
      </c>
      <c r="F423" s="3">
        <v>2</v>
      </c>
      <c r="G423" s="3">
        <v>1</v>
      </c>
      <c r="H423" s="3">
        <v>1</v>
      </c>
      <c r="I423" s="3">
        <v>1</v>
      </c>
      <c r="J423" s="3">
        <v>0</v>
      </c>
      <c r="K423" s="3">
        <v>0</v>
      </c>
      <c r="L423" s="3">
        <v>0</v>
      </c>
      <c r="M423" s="3">
        <v>0</v>
      </c>
      <c r="N423" s="3">
        <v>0</v>
      </c>
      <c r="O423" s="3">
        <v>0</v>
      </c>
      <c r="P423" s="3" t="s">
        <v>17</v>
      </c>
    </row>
    <row r="424" spans="1:16" x14ac:dyDescent="0.3">
      <c r="A424" s="2">
        <v>3360000</v>
      </c>
      <c r="B424" s="7">
        <f>STANDARDIZE(Table1[[#This Row],[Price]],$S$2,$T$2)</f>
        <v>-0.78933796194902361</v>
      </c>
      <c r="C424" s="3">
        <v>3720</v>
      </c>
      <c r="D424" s="7">
        <f>STANDARDIZE(Table1[[#This Row],[Area (sq.ft.)]],$S$3,$T$3)</f>
        <v>-0.65979837328639435</v>
      </c>
      <c r="E424" s="2">
        <f>Table1[[#This Row],[Price]]/Table1[[#This Row],[Area (sq.ft.)]]</f>
        <v>903.22580645161293</v>
      </c>
      <c r="F424" s="3">
        <v>2</v>
      </c>
      <c r="G424" s="3">
        <v>1</v>
      </c>
      <c r="H424" s="3">
        <v>1</v>
      </c>
      <c r="I424" s="3">
        <v>0</v>
      </c>
      <c r="J424" s="3">
        <v>0</v>
      </c>
      <c r="K424" s="3">
        <v>0</v>
      </c>
      <c r="L424" s="3">
        <v>0</v>
      </c>
      <c r="M424" s="3">
        <v>1</v>
      </c>
      <c r="N424" s="3">
        <v>0</v>
      </c>
      <c r="O424" s="3">
        <v>0</v>
      </c>
      <c r="P424" s="3" t="s">
        <v>17</v>
      </c>
    </row>
    <row r="425" spans="1:16" x14ac:dyDescent="0.3">
      <c r="A425" s="2">
        <v>3360000</v>
      </c>
      <c r="B425" s="7">
        <f>STANDARDIZE(Table1[[#This Row],[Price]],$S$2,$T$2)</f>
        <v>-0.78933796194902361</v>
      </c>
      <c r="C425" s="3">
        <v>3750</v>
      </c>
      <c r="D425" s="7">
        <f>STANDARDIZE(Table1[[#This Row],[Area (sq.ft.)]],$S$3,$T$3)</f>
        <v>-0.64596168684162458</v>
      </c>
      <c r="E425" s="2">
        <f>Table1[[#This Row],[Price]]/Table1[[#This Row],[Area (sq.ft.)]]</f>
        <v>896</v>
      </c>
      <c r="F425" s="3">
        <v>3</v>
      </c>
      <c r="G425" s="3">
        <v>1</v>
      </c>
      <c r="H425" s="3">
        <v>1</v>
      </c>
      <c r="I425" s="3">
        <v>1</v>
      </c>
      <c r="J425" s="3">
        <v>0</v>
      </c>
      <c r="K425" s="3">
        <v>0</v>
      </c>
      <c r="L425" s="3">
        <v>0</v>
      </c>
      <c r="M425" s="3">
        <v>0</v>
      </c>
      <c r="N425" s="3">
        <v>0</v>
      </c>
      <c r="O425" s="3">
        <v>0</v>
      </c>
      <c r="P425" s="3" t="s">
        <v>17</v>
      </c>
    </row>
    <row r="426" spans="1:16" x14ac:dyDescent="0.3">
      <c r="A426" s="2">
        <v>3360000</v>
      </c>
      <c r="B426" s="7">
        <f>STANDARDIZE(Table1[[#This Row],[Price]],$S$2,$T$2)</f>
        <v>-0.78933796194902361</v>
      </c>
      <c r="C426" s="3">
        <v>3100</v>
      </c>
      <c r="D426" s="7">
        <f>STANDARDIZE(Table1[[#This Row],[Area (sq.ft.)]],$S$3,$T$3)</f>
        <v>-0.94575655981163664</v>
      </c>
      <c r="E426" s="2">
        <f>Table1[[#This Row],[Price]]/Table1[[#This Row],[Area (sq.ft.)]]</f>
        <v>1083.8709677419354</v>
      </c>
      <c r="F426" s="3">
        <v>3</v>
      </c>
      <c r="G426" s="3">
        <v>1</v>
      </c>
      <c r="H426" s="3">
        <v>2</v>
      </c>
      <c r="I426" s="3">
        <v>0</v>
      </c>
      <c r="J426" s="3">
        <v>0</v>
      </c>
      <c r="K426" s="3">
        <v>1</v>
      </c>
      <c r="L426" s="3">
        <v>0</v>
      </c>
      <c r="M426" s="3">
        <v>0</v>
      </c>
      <c r="N426" s="3">
        <v>0</v>
      </c>
      <c r="O426" s="3">
        <v>0</v>
      </c>
      <c r="P426" s="3" t="s">
        <v>16</v>
      </c>
    </row>
    <row r="427" spans="1:16" x14ac:dyDescent="0.3">
      <c r="A427" s="2">
        <v>3360000</v>
      </c>
      <c r="B427" s="7">
        <f>STANDARDIZE(Table1[[#This Row],[Price]],$S$2,$T$2)</f>
        <v>-0.78933796194902361</v>
      </c>
      <c r="C427" s="3">
        <v>3185</v>
      </c>
      <c r="D427" s="7">
        <f>STANDARDIZE(Table1[[#This Row],[Area (sq.ft.)]],$S$3,$T$3)</f>
        <v>-0.906552614884789</v>
      </c>
      <c r="E427" s="2">
        <f>Table1[[#This Row],[Price]]/Table1[[#This Row],[Area (sq.ft.)]]</f>
        <v>1054.9450549450548</v>
      </c>
      <c r="F427" s="3">
        <v>2</v>
      </c>
      <c r="G427" s="3">
        <v>1</v>
      </c>
      <c r="H427" s="3">
        <v>1</v>
      </c>
      <c r="I427" s="3">
        <v>1</v>
      </c>
      <c r="J427" s="3">
        <v>0</v>
      </c>
      <c r="K427" s="3">
        <v>1</v>
      </c>
      <c r="L427" s="3">
        <v>0</v>
      </c>
      <c r="M427" s="3">
        <v>0</v>
      </c>
      <c r="N427" s="3">
        <v>2</v>
      </c>
      <c r="O427" s="3">
        <v>0</v>
      </c>
      <c r="P427" s="3" t="s">
        <v>15</v>
      </c>
    </row>
    <row r="428" spans="1:16" x14ac:dyDescent="0.3">
      <c r="A428" s="2">
        <v>3353000</v>
      </c>
      <c r="B428" s="7">
        <f>STANDARDIZE(Table1[[#This Row],[Price]],$S$2,$T$2)</f>
        <v>-0.79313256771192064</v>
      </c>
      <c r="C428" s="3">
        <v>2700</v>
      </c>
      <c r="D428" s="7">
        <f>STANDARDIZE(Table1[[#This Row],[Area (sq.ft.)]],$S$3,$T$3)</f>
        <v>-1.1302457124085672</v>
      </c>
      <c r="E428" s="2">
        <f>Table1[[#This Row],[Price]]/Table1[[#This Row],[Area (sq.ft.)]]</f>
        <v>1241.851851851852</v>
      </c>
      <c r="F428" s="3">
        <v>3</v>
      </c>
      <c r="G428" s="3">
        <v>1</v>
      </c>
      <c r="H428" s="3">
        <v>1</v>
      </c>
      <c r="I428" s="3">
        <v>0</v>
      </c>
      <c r="J428" s="3">
        <v>0</v>
      </c>
      <c r="K428" s="3">
        <v>0</v>
      </c>
      <c r="L428" s="3">
        <v>0</v>
      </c>
      <c r="M428" s="3">
        <v>0</v>
      </c>
      <c r="N428" s="3">
        <v>0</v>
      </c>
      <c r="O428" s="3">
        <v>0</v>
      </c>
      <c r="P428" s="3" t="s">
        <v>15</v>
      </c>
    </row>
    <row r="429" spans="1:16" x14ac:dyDescent="0.3">
      <c r="A429" s="2">
        <v>3332000</v>
      </c>
      <c r="B429" s="7">
        <f>STANDARDIZE(Table1[[#This Row],[Price]],$S$2,$T$2)</f>
        <v>-0.80451638500061173</v>
      </c>
      <c r="C429" s="3">
        <v>2145</v>
      </c>
      <c r="D429" s="7">
        <f>STANDARDIZE(Table1[[#This Row],[Area (sq.ft.)]],$S$3,$T$3)</f>
        <v>-1.3862244116368083</v>
      </c>
      <c r="E429" s="2">
        <f>Table1[[#This Row],[Price]]/Table1[[#This Row],[Area (sq.ft.)]]</f>
        <v>1553.3799533799533</v>
      </c>
      <c r="F429" s="3">
        <v>3</v>
      </c>
      <c r="G429" s="3">
        <v>1</v>
      </c>
      <c r="H429" s="3">
        <v>2</v>
      </c>
      <c r="I429" s="3">
        <v>1</v>
      </c>
      <c r="J429" s="3">
        <v>0</v>
      </c>
      <c r="K429" s="3">
        <v>1</v>
      </c>
      <c r="L429" s="3">
        <v>0</v>
      </c>
      <c r="M429" s="3">
        <v>0</v>
      </c>
      <c r="N429" s="3">
        <v>0</v>
      </c>
      <c r="O429" s="3">
        <v>1</v>
      </c>
      <c r="P429" s="3" t="s">
        <v>15</v>
      </c>
    </row>
    <row r="430" spans="1:16" x14ac:dyDescent="0.3">
      <c r="A430" s="2">
        <v>3325000</v>
      </c>
      <c r="B430" s="7">
        <f>STANDARDIZE(Table1[[#This Row],[Price]],$S$2,$T$2)</f>
        <v>-0.80831099076350876</v>
      </c>
      <c r="C430" s="3">
        <v>4040</v>
      </c>
      <c r="D430" s="7">
        <f>STANDARDIZE(Table1[[#This Row],[Area (sq.ft.)]],$S$3,$T$3)</f>
        <v>-0.51220705120884991</v>
      </c>
      <c r="E430" s="2">
        <f>Table1[[#This Row],[Price]]/Table1[[#This Row],[Area (sq.ft.)]]</f>
        <v>823.01980198019805</v>
      </c>
      <c r="F430" s="3">
        <v>2</v>
      </c>
      <c r="G430" s="3">
        <v>1</v>
      </c>
      <c r="H430" s="3">
        <v>1</v>
      </c>
      <c r="I430" s="3">
        <v>1</v>
      </c>
      <c r="J430" s="3">
        <v>0</v>
      </c>
      <c r="K430" s="3">
        <v>0</v>
      </c>
      <c r="L430" s="3">
        <v>0</v>
      </c>
      <c r="M430" s="3">
        <v>0</v>
      </c>
      <c r="N430" s="3">
        <v>1</v>
      </c>
      <c r="O430" s="3">
        <v>0</v>
      </c>
      <c r="P430" s="3" t="s">
        <v>17</v>
      </c>
    </row>
    <row r="431" spans="1:16" x14ac:dyDescent="0.3">
      <c r="A431" s="2">
        <v>3325000</v>
      </c>
      <c r="B431" s="7">
        <f>STANDARDIZE(Table1[[#This Row],[Price]],$S$2,$T$2)</f>
        <v>-0.80831099076350876</v>
      </c>
      <c r="C431" s="3">
        <v>4775</v>
      </c>
      <c r="D431" s="7">
        <f>STANDARDIZE(Table1[[#This Row],[Area (sq.ft.)]],$S$3,$T$3)</f>
        <v>-0.17320823331198995</v>
      </c>
      <c r="E431" s="2">
        <f>Table1[[#This Row],[Price]]/Table1[[#This Row],[Area (sq.ft.)]]</f>
        <v>696.33507853403137</v>
      </c>
      <c r="F431" s="3">
        <v>4</v>
      </c>
      <c r="G431" s="3">
        <v>1</v>
      </c>
      <c r="H431" s="3">
        <v>2</v>
      </c>
      <c r="I431" s="3">
        <v>1</v>
      </c>
      <c r="J431" s="3">
        <v>0</v>
      </c>
      <c r="K431" s="3">
        <v>0</v>
      </c>
      <c r="L431" s="3">
        <v>0</v>
      </c>
      <c r="M431" s="3">
        <v>0</v>
      </c>
      <c r="N431" s="3">
        <v>0</v>
      </c>
      <c r="O431" s="3">
        <v>0</v>
      </c>
      <c r="P431" s="3" t="s">
        <v>17</v>
      </c>
    </row>
    <row r="432" spans="1:16" x14ac:dyDescent="0.3">
      <c r="A432" s="2">
        <v>3290000</v>
      </c>
      <c r="B432" s="7">
        <f>STANDARDIZE(Table1[[#This Row],[Price]],$S$2,$T$2)</f>
        <v>-0.82728401957799402</v>
      </c>
      <c r="C432" s="3">
        <v>2500</v>
      </c>
      <c r="D432" s="7">
        <f>STANDARDIZE(Table1[[#This Row],[Area (sq.ft.)]],$S$3,$T$3)</f>
        <v>-1.2224902887070326</v>
      </c>
      <c r="E432" s="2">
        <f>Table1[[#This Row],[Price]]/Table1[[#This Row],[Area (sq.ft.)]]</f>
        <v>1316</v>
      </c>
      <c r="F432" s="3">
        <v>2</v>
      </c>
      <c r="G432" s="3">
        <v>1</v>
      </c>
      <c r="H432" s="3">
        <v>1</v>
      </c>
      <c r="I432" s="3">
        <v>0</v>
      </c>
      <c r="J432" s="3">
        <v>0</v>
      </c>
      <c r="K432" s="3">
        <v>0</v>
      </c>
      <c r="L432" s="3">
        <v>0</v>
      </c>
      <c r="M432" s="3">
        <v>1</v>
      </c>
      <c r="N432" s="3">
        <v>0</v>
      </c>
      <c r="O432" s="3">
        <v>0</v>
      </c>
      <c r="P432" s="3" t="s">
        <v>17</v>
      </c>
    </row>
    <row r="433" spans="1:16" x14ac:dyDescent="0.3">
      <c r="A433" s="2">
        <v>3290000</v>
      </c>
      <c r="B433" s="7">
        <f>STANDARDIZE(Table1[[#This Row],[Price]],$S$2,$T$2)</f>
        <v>-0.82728401957799402</v>
      </c>
      <c r="C433" s="3">
        <v>3180</v>
      </c>
      <c r="D433" s="7">
        <f>STANDARDIZE(Table1[[#This Row],[Area (sq.ft.)]],$S$3,$T$3)</f>
        <v>-0.90885872929225053</v>
      </c>
      <c r="E433" s="2">
        <f>Table1[[#This Row],[Price]]/Table1[[#This Row],[Area (sq.ft.)]]</f>
        <v>1034.5911949685535</v>
      </c>
      <c r="F433" s="3">
        <v>4</v>
      </c>
      <c r="G433" s="3">
        <v>1</v>
      </c>
      <c r="H433" s="3">
        <v>2</v>
      </c>
      <c r="I433" s="3">
        <v>1</v>
      </c>
      <c r="J433" s="3">
        <v>0</v>
      </c>
      <c r="K433" s="3">
        <v>1</v>
      </c>
      <c r="L433" s="3">
        <v>0</v>
      </c>
      <c r="M433" s="3">
        <v>1</v>
      </c>
      <c r="N433" s="3">
        <v>0</v>
      </c>
      <c r="O433" s="3">
        <v>0</v>
      </c>
      <c r="P433" s="3" t="s">
        <v>17</v>
      </c>
    </row>
    <row r="434" spans="1:16" x14ac:dyDescent="0.3">
      <c r="A434" s="2">
        <v>3290000</v>
      </c>
      <c r="B434" s="7">
        <f>STANDARDIZE(Table1[[#This Row],[Price]],$S$2,$T$2)</f>
        <v>-0.82728401957799402</v>
      </c>
      <c r="C434" s="3">
        <v>6060</v>
      </c>
      <c r="D434" s="7">
        <f>STANDARDIZE(Table1[[#This Row],[Area (sq.ft.)]],$S$3,$T$3)</f>
        <v>0.41946316940564948</v>
      </c>
      <c r="E434" s="2">
        <f>Table1[[#This Row],[Price]]/Table1[[#This Row],[Area (sq.ft.)]]</f>
        <v>542.90429042904293</v>
      </c>
      <c r="F434" s="3">
        <v>3</v>
      </c>
      <c r="G434" s="3">
        <v>1</v>
      </c>
      <c r="H434" s="3">
        <v>1</v>
      </c>
      <c r="I434" s="3">
        <v>1</v>
      </c>
      <c r="J434" s="3">
        <v>1</v>
      </c>
      <c r="K434" s="3">
        <v>1</v>
      </c>
      <c r="L434" s="3">
        <v>0</v>
      </c>
      <c r="M434" s="3">
        <v>0</v>
      </c>
      <c r="N434" s="3">
        <v>0</v>
      </c>
      <c r="O434" s="3">
        <v>0</v>
      </c>
      <c r="P434" s="3" t="s">
        <v>15</v>
      </c>
    </row>
    <row r="435" spans="1:16" x14ac:dyDescent="0.3">
      <c r="A435" s="2">
        <v>3290000</v>
      </c>
      <c r="B435" s="7">
        <f>STANDARDIZE(Table1[[#This Row],[Price]],$S$2,$T$2)</f>
        <v>-0.82728401957799402</v>
      </c>
      <c r="C435" s="3">
        <v>3480</v>
      </c>
      <c r="D435" s="7">
        <f>STANDARDIZE(Table1[[#This Row],[Area (sq.ft.)]],$S$3,$T$3)</f>
        <v>-0.77049186484455268</v>
      </c>
      <c r="E435" s="2">
        <f>Table1[[#This Row],[Price]]/Table1[[#This Row],[Area (sq.ft.)]]</f>
        <v>945.40229885057477</v>
      </c>
      <c r="F435" s="3">
        <v>4</v>
      </c>
      <c r="G435" s="3">
        <v>1</v>
      </c>
      <c r="H435" s="3">
        <v>2</v>
      </c>
      <c r="I435" s="3">
        <v>0</v>
      </c>
      <c r="J435" s="3">
        <v>0</v>
      </c>
      <c r="K435" s="3">
        <v>0</v>
      </c>
      <c r="L435" s="3">
        <v>0</v>
      </c>
      <c r="M435" s="3">
        <v>0</v>
      </c>
      <c r="N435" s="3">
        <v>1</v>
      </c>
      <c r="O435" s="3">
        <v>0</v>
      </c>
      <c r="P435" s="3" t="s">
        <v>16</v>
      </c>
    </row>
    <row r="436" spans="1:16" x14ac:dyDescent="0.3">
      <c r="A436" s="2">
        <v>3290000</v>
      </c>
      <c r="B436" s="7">
        <f>STANDARDIZE(Table1[[#This Row],[Price]],$S$2,$T$2)</f>
        <v>-0.82728401957799402</v>
      </c>
      <c r="C436" s="3">
        <v>3792</v>
      </c>
      <c r="D436" s="7">
        <f>STANDARDIZE(Table1[[#This Row],[Area (sq.ft.)]],$S$3,$T$3)</f>
        <v>-0.6265903258189468</v>
      </c>
      <c r="E436" s="2">
        <f>Table1[[#This Row],[Price]]/Table1[[#This Row],[Area (sq.ft.)]]</f>
        <v>867.61603375527432</v>
      </c>
      <c r="F436" s="3">
        <v>4</v>
      </c>
      <c r="G436" s="3">
        <v>1</v>
      </c>
      <c r="H436" s="3">
        <v>2</v>
      </c>
      <c r="I436" s="3">
        <v>1</v>
      </c>
      <c r="J436" s="3">
        <v>0</v>
      </c>
      <c r="K436" s="3">
        <v>0</v>
      </c>
      <c r="L436" s="3">
        <v>0</v>
      </c>
      <c r="M436" s="3">
        <v>0</v>
      </c>
      <c r="N436" s="3">
        <v>0</v>
      </c>
      <c r="O436" s="3">
        <v>0</v>
      </c>
      <c r="P436" s="3" t="s">
        <v>16</v>
      </c>
    </row>
    <row r="437" spans="1:16" x14ac:dyDescent="0.3">
      <c r="A437" s="2">
        <v>3290000</v>
      </c>
      <c r="B437" s="7">
        <f>STANDARDIZE(Table1[[#This Row],[Price]],$S$2,$T$2)</f>
        <v>-0.82728401957799402</v>
      </c>
      <c r="C437" s="3">
        <v>4040</v>
      </c>
      <c r="D437" s="7">
        <f>STANDARDIZE(Table1[[#This Row],[Area (sq.ft.)]],$S$3,$T$3)</f>
        <v>-0.51220705120884991</v>
      </c>
      <c r="E437" s="2">
        <f>Table1[[#This Row],[Price]]/Table1[[#This Row],[Area (sq.ft.)]]</f>
        <v>814.3564356435644</v>
      </c>
      <c r="F437" s="3">
        <v>2</v>
      </c>
      <c r="G437" s="3">
        <v>1</v>
      </c>
      <c r="H437" s="3">
        <v>1</v>
      </c>
      <c r="I437" s="3">
        <v>1</v>
      </c>
      <c r="J437" s="3">
        <v>0</v>
      </c>
      <c r="K437" s="3">
        <v>0</v>
      </c>
      <c r="L437" s="3">
        <v>0</v>
      </c>
      <c r="M437" s="3">
        <v>0</v>
      </c>
      <c r="N437" s="3">
        <v>0</v>
      </c>
      <c r="O437" s="3">
        <v>0</v>
      </c>
      <c r="P437" s="3" t="s">
        <v>17</v>
      </c>
    </row>
    <row r="438" spans="1:16" x14ac:dyDescent="0.3">
      <c r="A438" s="2">
        <v>3290000</v>
      </c>
      <c r="B438" s="7">
        <f>STANDARDIZE(Table1[[#This Row],[Price]],$S$2,$T$2)</f>
        <v>-0.82728401957799402</v>
      </c>
      <c r="C438" s="3">
        <v>2145</v>
      </c>
      <c r="D438" s="7">
        <f>STANDARDIZE(Table1[[#This Row],[Area (sq.ft.)]],$S$3,$T$3)</f>
        <v>-1.3862244116368083</v>
      </c>
      <c r="E438" s="2">
        <f>Table1[[#This Row],[Price]]/Table1[[#This Row],[Area (sq.ft.)]]</f>
        <v>1533.7995337995337</v>
      </c>
      <c r="F438" s="3">
        <v>3</v>
      </c>
      <c r="G438" s="3">
        <v>1</v>
      </c>
      <c r="H438" s="3">
        <v>2</v>
      </c>
      <c r="I438" s="3">
        <v>1</v>
      </c>
      <c r="J438" s="3">
        <v>0</v>
      </c>
      <c r="K438" s="3">
        <v>1</v>
      </c>
      <c r="L438" s="3">
        <v>0</v>
      </c>
      <c r="M438" s="3">
        <v>0</v>
      </c>
      <c r="N438" s="3">
        <v>0</v>
      </c>
      <c r="O438" s="3">
        <v>1</v>
      </c>
      <c r="P438" s="3" t="s">
        <v>15</v>
      </c>
    </row>
    <row r="439" spans="1:16" x14ac:dyDescent="0.3">
      <c r="A439" s="2">
        <v>3290000</v>
      </c>
      <c r="B439" s="7">
        <f>STANDARDIZE(Table1[[#This Row],[Price]],$S$2,$T$2)</f>
        <v>-0.82728401957799402</v>
      </c>
      <c r="C439" s="3">
        <v>5880</v>
      </c>
      <c r="D439" s="7">
        <f>STANDARDIZE(Table1[[#This Row],[Area (sq.ft.)]],$S$3,$T$3)</f>
        <v>0.33644305073703074</v>
      </c>
      <c r="E439" s="2">
        <f>Table1[[#This Row],[Price]]/Table1[[#This Row],[Area (sq.ft.)]]</f>
        <v>559.52380952380952</v>
      </c>
      <c r="F439" s="3">
        <v>3</v>
      </c>
      <c r="G439" s="3">
        <v>1</v>
      </c>
      <c r="H439" s="3">
        <v>1</v>
      </c>
      <c r="I439" s="3">
        <v>1</v>
      </c>
      <c r="J439" s="3">
        <v>0</v>
      </c>
      <c r="K439" s="3">
        <v>0</v>
      </c>
      <c r="L439" s="3">
        <v>0</v>
      </c>
      <c r="M439" s="3">
        <v>0</v>
      </c>
      <c r="N439" s="3">
        <v>1</v>
      </c>
      <c r="O439" s="3">
        <v>0</v>
      </c>
      <c r="P439" s="3" t="s">
        <v>17</v>
      </c>
    </row>
    <row r="440" spans="1:16" x14ac:dyDescent="0.3">
      <c r="A440" s="2">
        <v>3255000</v>
      </c>
      <c r="B440" s="7">
        <f>STANDARDIZE(Table1[[#This Row],[Price]],$S$2,$T$2)</f>
        <v>-0.84625704839247917</v>
      </c>
      <c r="C440" s="3">
        <v>4500</v>
      </c>
      <c r="D440" s="7">
        <f>STANDARDIZE(Table1[[#This Row],[Area (sq.ft.)]],$S$3,$T$3)</f>
        <v>-0.30004452572237972</v>
      </c>
      <c r="E440" s="2">
        <f>Table1[[#This Row],[Price]]/Table1[[#This Row],[Area (sq.ft.)]]</f>
        <v>723.33333333333337</v>
      </c>
      <c r="F440" s="3">
        <v>2</v>
      </c>
      <c r="G440" s="3">
        <v>1</v>
      </c>
      <c r="H440" s="3">
        <v>1</v>
      </c>
      <c r="I440" s="3">
        <v>0</v>
      </c>
      <c r="J440" s="3">
        <v>0</v>
      </c>
      <c r="K440" s="3">
        <v>0</v>
      </c>
      <c r="L440" s="3">
        <v>0</v>
      </c>
      <c r="M440" s="3">
        <v>0</v>
      </c>
      <c r="N440" s="3">
        <v>0</v>
      </c>
      <c r="O440" s="3">
        <v>0</v>
      </c>
      <c r="P440" s="3" t="s">
        <v>16</v>
      </c>
    </row>
    <row r="441" spans="1:16" x14ac:dyDescent="0.3">
      <c r="A441" s="2">
        <v>3255000</v>
      </c>
      <c r="B441" s="7">
        <f>STANDARDIZE(Table1[[#This Row],[Price]],$S$2,$T$2)</f>
        <v>-0.84625704839247917</v>
      </c>
      <c r="C441" s="3">
        <v>3930</v>
      </c>
      <c r="D441" s="7">
        <f>STANDARDIZE(Table1[[#This Row],[Area (sq.ft.)]],$S$3,$T$3)</f>
        <v>-0.56294156817300578</v>
      </c>
      <c r="E441" s="2">
        <f>Table1[[#This Row],[Price]]/Table1[[#This Row],[Area (sq.ft.)]]</f>
        <v>828.24427480916029</v>
      </c>
      <c r="F441" s="3">
        <v>2</v>
      </c>
      <c r="G441" s="3">
        <v>1</v>
      </c>
      <c r="H441" s="3">
        <v>1</v>
      </c>
      <c r="I441" s="3">
        <v>0</v>
      </c>
      <c r="J441" s="3">
        <v>0</v>
      </c>
      <c r="K441" s="3">
        <v>0</v>
      </c>
      <c r="L441" s="3">
        <v>0</v>
      </c>
      <c r="M441" s="3">
        <v>0</v>
      </c>
      <c r="N441" s="3">
        <v>0</v>
      </c>
      <c r="O441" s="3">
        <v>0</v>
      </c>
      <c r="P441" s="3" t="s">
        <v>17</v>
      </c>
    </row>
    <row r="442" spans="1:16" x14ac:dyDescent="0.3">
      <c r="A442" s="2">
        <v>3234000</v>
      </c>
      <c r="B442" s="7">
        <f>STANDARDIZE(Table1[[#This Row],[Price]],$S$2,$T$2)</f>
        <v>-0.85764086568117026</v>
      </c>
      <c r="C442" s="3">
        <v>3640</v>
      </c>
      <c r="D442" s="7">
        <f>STANDARDIZE(Table1[[#This Row],[Area (sq.ft.)]],$S$3,$T$3)</f>
        <v>-0.69669620380578046</v>
      </c>
      <c r="E442" s="2">
        <f>Table1[[#This Row],[Price]]/Table1[[#This Row],[Area (sq.ft.)]]</f>
        <v>888.46153846153845</v>
      </c>
      <c r="F442" s="3">
        <v>4</v>
      </c>
      <c r="G442" s="3">
        <v>1</v>
      </c>
      <c r="H442" s="3">
        <v>2</v>
      </c>
      <c r="I442" s="3">
        <v>1</v>
      </c>
      <c r="J442" s="3">
        <v>0</v>
      </c>
      <c r="K442" s="3">
        <v>1</v>
      </c>
      <c r="L442" s="3">
        <v>0</v>
      </c>
      <c r="M442" s="3">
        <v>0</v>
      </c>
      <c r="N442" s="3">
        <v>0</v>
      </c>
      <c r="O442" s="3">
        <v>0</v>
      </c>
      <c r="P442" s="3" t="s">
        <v>17</v>
      </c>
    </row>
    <row r="443" spans="1:16" x14ac:dyDescent="0.3">
      <c r="A443" s="2">
        <v>3220000</v>
      </c>
      <c r="B443" s="7">
        <f>STANDARDIZE(Table1[[#This Row],[Price]],$S$2,$T$2)</f>
        <v>-0.86523007720696432</v>
      </c>
      <c r="C443" s="3">
        <v>4370</v>
      </c>
      <c r="D443" s="7">
        <f>STANDARDIZE(Table1[[#This Row],[Area (sq.ft.)]],$S$3,$T$3)</f>
        <v>-0.36000350031638217</v>
      </c>
      <c r="E443" s="2">
        <f>Table1[[#This Row],[Price]]/Table1[[#This Row],[Area (sq.ft.)]]</f>
        <v>736.84210526315792</v>
      </c>
      <c r="F443" s="3">
        <v>3</v>
      </c>
      <c r="G443" s="3">
        <v>1</v>
      </c>
      <c r="H443" s="3">
        <v>2</v>
      </c>
      <c r="I443" s="3">
        <v>1</v>
      </c>
      <c r="J443" s="3">
        <v>0</v>
      </c>
      <c r="K443" s="3">
        <v>0</v>
      </c>
      <c r="L443" s="3">
        <v>0</v>
      </c>
      <c r="M443" s="3">
        <v>0</v>
      </c>
      <c r="N443" s="3">
        <v>0</v>
      </c>
      <c r="O443" s="3">
        <v>0</v>
      </c>
      <c r="P443" s="3" t="s">
        <v>17</v>
      </c>
    </row>
    <row r="444" spans="1:16" x14ac:dyDescent="0.3">
      <c r="A444" s="2">
        <v>3220000</v>
      </c>
      <c r="B444" s="7">
        <f>STANDARDIZE(Table1[[#This Row],[Price]],$S$2,$T$2)</f>
        <v>-0.86523007720696432</v>
      </c>
      <c r="C444" s="3">
        <v>2684</v>
      </c>
      <c r="D444" s="7">
        <f>STANDARDIZE(Table1[[#This Row],[Area (sq.ft.)]],$S$3,$T$3)</f>
        <v>-1.1376252785124445</v>
      </c>
      <c r="E444" s="2">
        <f>Table1[[#This Row],[Price]]/Table1[[#This Row],[Area (sq.ft.)]]</f>
        <v>1199.7019374068554</v>
      </c>
      <c r="F444" s="3">
        <v>2</v>
      </c>
      <c r="G444" s="3">
        <v>1</v>
      </c>
      <c r="H444" s="3">
        <v>1</v>
      </c>
      <c r="I444" s="3">
        <v>1</v>
      </c>
      <c r="J444" s="3">
        <v>0</v>
      </c>
      <c r="K444" s="3">
        <v>0</v>
      </c>
      <c r="L444" s="3">
        <v>0</v>
      </c>
      <c r="M444" s="3">
        <v>1</v>
      </c>
      <c r="N444" s="3">
        <v>1</v>
      </c>
      <c r="O444" s="3">
        <v>0</v>
      </c>
      <c r="P444" s="3" t="s">
        <v>17</v>
      </c>
    </row>
    <row r="445" spans="1:16" x14ac:dyDescent="0.3">
      <c r="A445" s="2">
        <v>3220000</v>
      </c>
      <c r="B445" s="7">
        <f>STANDARDIZE(Table1[[#This Row],[Price]],$S$2,$T$2)</f>
        <v>-0.86523007720696432</v>
      </c>
      <c r="C445" s="3">
        <v>4320</v>
      </c>
      <c r="D445" s="7">
        <f>STANDARDIZE(Table1[[#This Row],[Area (sq.ft.)]],$S$3,$T$3)</f>
        <v>-0.38306464439099847</v>
      </c>
      <c r="E445" s="2">
        <f>Table1[[#This Row],[Price]]/Table1[[#This Row],[Area (sq.ft.)]]</f>
        <v>745.37037037037032</v>
      </c>
      <c r="F445" s="3">
        <v>3</v>
      </c>
      <c r="G445" s="3">
        <v>1</v>
      </c>
      <c r="H445" s="3">
        <v>1</v>
      </c>
      <c r="I445" s="3">
        <v>0</v>
      </c>
      <c r="J445" s="3">
        <v>0</v>
      </c>
      <c r="K445" s="3">
        <v>0</v>
      </c>
      <c r="L445" s="3">
        <v>0</v>
      </c>
      <c r="M445" s="3">
        <v>0</v>
      </c>
      <c r="N445" s="3">
        <v>1</v>
      </c>
      <c r="O445" s="3">
        <v>0</v>
      </c>
      <c r="P445" s="3" t="s">
        <v>17</v>
      </c>
    </row>
    <row r="446" spans="1:16" x14ac:dyDescent="0.3">
      <c r="A446" s="2">
        <v>3220000</v>
      </c>
      <c r="B446" s="7">
        <f>STANDARDIZE(Table1[[#This Row],[Price]],$S$2,$T$2)</f>
        <v>-0.86523007720696432</v>
      </c>
      <c r="C446" s="3">
        <v>3120</v>
      </c>
      <c r="D446" s="7">
        <f>STANDARDIZE(Table1[[#This Row],[Area (sq.ft.)]],$S$3,$T$3)</f>
        <v>-0.93653210218179017</v>
      </c>
      <c r="E446" s="2">
        <f>Table1[[#This Row],[Price]]/Table1[[#This Row],[Area (sq.ft.)]]</f>
        <v>1032.051282051282</v>
      </c>
      <c r="F446" s="3">
        <v>3</v>
      </c>
      <c r="G446" s="3">
        <v>1</v>
      </c>
      <c r="H446" s="3">
        <v>2</v>
      </c>
      <c r="I446" s="3">
        <v>0</v>
      </c>
      <c r="J446" s="3">
        <v>0</v>
      </c>
      <c r="K446" s="3">
        <v>0</v>
      </c>
      <c r="L446" s="3">
        <v>0</v>
      </c>
      <c r="M446" s="3">
        <v>0</v>
      </c>
      <c r="N446" s="3">
        <v>0</v>
      </c>
      <c r="O446" s="3">
        <v>0</v>
      </c>
      <c r="P446" s="3" t="s">
        <v>15</v>
      </c>
    </row>
    <row r="447" spans="1:16" x14ac:dyDescent="0.3">
      <c r="A447" s="2">
        <v>3150000</v>
      </c>
      <c r="B447" s="7">
        <f>STANDARDIZE(Table1[[#This Row],[Price]],$S$2,$T$2)</f>
        <v>-0.90317613483593473</v>
      </c>
      <c r="C447" s="3">
        <v>3450</v>
      </c>
      <c r="D447" s="7">
        <f>STANDARDIZE(Table1[[#This Row],[Area (sq.ft.)]],$S$3,$T$3)</f>
        <v>-0.78432855128932244</v>
      </c>
      <c r="E447" s="2">
        <f>Table1[[#This Row],[Price]]/Table1[[#This Row],[Area (sq.ft.)]]</f>
        <v>913.04347826086962</v>
      </c>
      <c r="F447" s="3">
        <v>1</v>
      </c>
      <c r="G447" s="3">
        <v>1</v>
      </c>
      <c r="H447" s="3">
        <v>1</v>
      </c>
      <c r="I447" s="3">
        <v>1</v>
      </c>
      <c r="J447" s="3">
        <v>0</v>
      </c>
      <c r="K447" s="3">
        <v>0</v>
      </c>
      <c r="L447" s="3">
        <v>0</v>
      </c>
      <c r="M447" s="3">
        <v>0</v>
      </c>
      <c r="N447" s="3">
        <v>0</v>
      </c>
      <c r="O447" s="3">
        <v>0</v>
      </c>
      <c r="P447" s="3" t="s">
        <v>15</v>
      </c>
    </row>
    <row r="448" spans="1:16" x14ac:dyDescent="0.3">
      <c r="A448" s="2">
        <v>3150000</v>
      </c>
      <c r="B448" s="7">
        <f>STANDARDIZE(Table1[[#This Row],[Price]],$S$2,$T$2)</f>
        <v>-0.90317613483593473</v>
      </c>
      <c r="C448" s="3">
        <v>3986</v>
      </c>
      <c r="D448" s="7">
        <f>STANDARDIZE(Table1[[#This Row],[Area (sq.ft.)]],$S$3,$T$3)</f>
        <v>-0.53711308680943548</v>
      </c>
      <c r="E448" s="2">
        <f>Table1[[#This Row],[Price]]/Table1[[#This Row],[Area (sq.ft.)]]</f>
        <v>790.26593075765174</v>
      </c>
      <c r="F448" s="3">
        <v>2</v>
      </c>
      <c r="G448" s="3">
        <v>2</v>
      </c>
      <c r="H448" s="3">
        <v>1</v>
      </c>
      <c r="I448" s="3">
        <v>0</v>
      </c>
      <c r="J448" s="3">
        <v>1</v>
      </c>
      <c r="K448" s="3">
        <v>1</v>
      </c>
      <c r="L448" s="3">
        <v>0</v>
      </c>
      <c r="M448" s="3">
        <v>0</v>
      </c>
      <c r="N448" s="3">
        <v>1</v>
      </c>
      <c r="O448" s="3">
        <v>0</v>
      </c>
      <c r="P448" s="3" t="s">
        <v>17</v>
      </c>
    </row>
    <row r="449" spans="1:16" x14ac:dyDescent="0.3">
      <c r="A449" s="2">
        <v>3150000</v>
      </c>
      <c r="B449" s="7">
        <f>STANDARDIZE(Table1[[#This Row],[Price]],$S$2,$T$2)</f>
        <v>-0.90317613483593473</v>
      </c>
      <c r="C449" s="3">
        <v>3500</v>
      </c>
      <c r="D449" s="7">
        <f>STANDARDIZE(Table1[[#This Row],[Area (sq.ft.)]],$S$3,$T$3)</f>
        <v>-0.76126740721470609</v>
      </c>
      <c r="E449" s="2">
        <f>Table1[[#This Row],[Price]]/Table1[[#This Row],[Area (sq.ft.)]]</f>
        <v>900</v>
      </c>
      <c r="F449" s="3">
        <v>2</v>
      </c>
      <c r="G449" s="3">
        <v>1</v>
      </c>
      <c r="H449" s="3">
        <v>1</v>
      </c>
      <c r="I449" s="3">
        <v>0</v>
      </c>
      <c r="J449" s="3">
        <v>0</v>
      </c>
      <c r="K449" s="3">
        <v>1</v>
      </c>
      <c r="L449" s="3">
        <v>0</v>
      </c>
      <c r="M449" s="3">
        <v>0</v>
      </c>
      <c r="N449" s="3">
        <v>0</v>
      </c>
      <c r="O449" s="3">
        <v>0</v>
      </c>
      <c r="P449" s="3" t="s">
        <v>16</v>
      </c>
    </row>
    <row r="450" spans="1:16" x14ac:dyDescent="0.3">
      <c r="A450" s="2">
        <v>3150000</v>
      </c>
      <c r="B450" s="7">
        <f>STANDARDIZE(Table1[[#This Row],[Price]],$S$2,$T$2)</f>
        <v>-0.90317613483593473</v>
      </c>
      <c r="C450" s="3">
        <v>4095</v>
      </c>
      <c r="D450" s="7">
        <f>STANDARDIZE(Table1[[#This Row],[Area (sq.ft.)]],$S$3,$T$3)</f>
        <v>-0.48683979272677191</v>
      </c>
      <c r="E450" s="2">
        <f>Table1[[#This Row],[Price]]/Table1[[#This Row],[Area (sq.ft.)]]</f>
        <v>769.23076923076928</v>
      </c>
      <c r="F450" s="3">
        <v>2</v>
      </c>
      <c r="G450" s="3">
        <v>1</v>
      </c>
      <c r="H450" s="3">
        <v>1</v>
      </c>
      <c r="I450" s="3">
        <v>1</v>
      </c>
      <c r="J450" s="3">
        <v>0</v>
      </c>
      <c r="K450" s="3">
        <v>0</v>
      </c>
      <c r="L450" s="3">
        <v>0</v>
      </c>
      <c r="M450" s="3">
        <v>0</v>
      </c>
      <c r="N450" s="3">
        <v>2</v>
      </c>
      <c r="O450" s="3">
        <v>0</v>
      </c>
      <c r="P450" s="3" t="s">
        <v>16</v>
      </c>
    </row>
    <row r="451" spans="1:16" x14ac:dyDescent="0.3">
      <c r="A451" s="2">
        <v>3150000</v>
      </c>
      <c r="B451" s="7">
        <f>STANDARDIZE(Table1[[#This Row],[Price]],$S$2,$T$2)</f>
        <v>-0.90317613483593473</v>
      </c>
      <c r="C451" s="3">
        <v>1650</v>
      </c>
      <c r="D451" s="7">
        <f>STANDARDIZE(Table1[[#This Row],[Area (sq.ft.)]],$S$3,$T$3)</f>
        <v>-1.6145297379755099</v>
      </c>
      <c r="E451" s="2">
        <f>Table1[[#This Row],[Price]]/Table1[[#This Row],[Area (sq.ft.)]]</f>
        <v>1909.090909090909</v>
      </c>
      <c r="F451" s="3">
        <v>3</v>
      </c>
      <c r="G451" s="3">
        <v>1</v>
      </c>
      <c r="H451" s="3">
        <v>2</v>
      </c>
      <c r="I451" s="3">
        <v>0</v>
      </c>
      <c r="J451" s="3">
        <v>0</v>
      </c>
      <c r="K451" s="3">
        <v>1</v>
      </c>
      <c r="L451" s="3">
        <v>0</v>
      </c>
      <c r="M451" s="3">
        <v>0</v>
      </c>
      <c r="N451" s="3">
        <v>0</v>
      </c>
      <c r="O451" s="3">
        <v>0</v>
      </c>
      <c r="P451" s="3" t="s">
        <v>17</v>
      </c>
    </row>
    <row r="452" spans="1:16" x14ac:dyDescent="0.3">
      <c r="A452" s="2">
        <v>3150000</v>
      </c>
      <c r="B452" s="7">
        <f>STANDARDIZE(Table1[[#This Row],[Price]],$S$2,$T$2)</f>
        <v>-0.90317613483593473</v>
      </c>
      <c r="C452" s="3">
        <v>3450</v>
      </c>
      <c r="D452" s="7">
        <f>STANDARDIZE(Table1[[#This Row],[Area (sq.ft.)]],$S$3,$T$3)</f>
        <v>-0.78432855128932244</v>
      </c>
      <c r="E452" s="2">
        <f>Table1[[#This Row],[Price]]/Table1[[#This Row],[Area (sq.ft.)]]</f>
        <v>913.04347826086962</v>
      </c>
      <c r="F452" s="3">
        <v>3</v>
      </c>
      <c r="G452" s="3">
        <v>1</v>
      </c>
      <c r="H452" s="3">
        <v>2</v>
      </c>
      <c r="I452" s="3">
        <v>1</v>
      </c>
      <c r="J452" s="3">
        <v>0</v>
      </c>
      <c r="K452" s="3">
        <v>1</v>
      </c>
      <c r="L452" s="3">
        <v>0</v>
      </c>
      <c r="M452" s="3">
        <v>0</v>
      </c>
      <c r="N452" s="3">
        <v>0</v>
      </c>
      <c r="O452" s="3">
        <v>0</v>
      </c>
      <c r="P452" s="3" t="s">
        <v>16</v>
      </c>
    </row>
    <row r="453" spans="1:16" x14ac:dyDescent="0.3">
      <c r="A453" s="2">
        <v>3150000</v>
      </c>
      <c r="B453" s="7">
        <f>STANDARDIZE(Table1[[#This Row],[Price]],$S$2,$T$2)</f>
        <v>-0.90317613483593473</v>
      </c>
      <c r="C453" s="3">
        <v>6750</v>
      </c>
      <c r="D453" s="7">
        <f>STANDARDIZE(Table1[[#This Row],[Area (sq.ft.)]],$S$3,$T$3)</f>
        <v>0.73770695763535477</v>
      </c>
      <c r="E453" s="2">
        <f>Table1[[#This Row],[Price]]/Table1[[#This Row],[Area (sq.ft.)]]</f>
        <v>466.66666666666669</v>
      </c>
      <c r="F453" s="3">
        <v>2</v>
      </c>
      <c r="G453" s="3">
        <v>1</v>
      </c>
      <c r="H453" s="3">
        <v>1</v>
      </c>
      <c r="I453" s="3">
        <v>1</v>
      </c>
      <c r="J453" s="3">
        <v>0</v>
      </c>
      <c r="K453" s="3">
        <v>0</v>
      </c>
      <c r="L453" s="3">
        <v>0</v>
      </c>
      <c r="M453" s="3">
        <v>0</v>
      </c>
      <c r="N453" s="3">
        <v>0</v>
      </c>
      <c r="O453" s="3">
        <v>0</v>
      </c>
      <c r="P453" s="3" t="s">
        <v>16</v>
      </c>
    </row>
    <row r="454" spans="1:16" x14ac:dyDescent="0.3">
      <c r="A454" s="2">
        <v>3150000</v>
      </c>
      <c r="B454" s="7">
        <f>STANDARDIZE(Table1[[#This Row],[Price]],$S$2,$T$2)</f>
        <v>-0.90317613483593473</v>
      </c>
      <c r="C454" s="3">
        <v>9000</v>
      </c>
      <c r="D454" s="7">
        <f>STANDARDIZE(Table1[[#This Row],[Area (sq.ft.)]],$S$3,$T$3)</f>
        <v>1.7754584409930891</v>
      </c>
      <c r="E454" s="2">
        <f>Table1[[#This Row],[Price]]/Table1[[#This Row],[Area (sq.ft.)]]</f>
        <v>350</v>
      </c>
      <c r="F454" s="3">
        <v>3</v>
      </c>
      <c r="G454" s="3">
        <v>1</v>
      </c>
      <c r="H454" s="3">
        <v>2</v>
      </c>
      <c r="I454" s="3">
        <v>1</v>
      </c>
      <c r="J454" s="3">
        <v>0</v>
      </c>
      <c r="K454" s="3">
        <v>0</v>
      </c>
      <c r="L454" s="3">
        <v>0</v>
      </c>
      <c r="M454" s="3">
        <v>0</v>
      </c>
      <c r="N454" s="3">
        <v>2</v>
      </c>
      <c r="O454" s="3">
        <v>0</v>
      </c>
      <c r="P454" s="3" t="s">
        <v>16</v>
      </c>
    </row>
    <row r="455" spans="1:16" x14ac:dyDescent="0.3">
      <c r="A455" s="2">
        <v>3150000</v>
      </c>
      <c r="B455" s="7">
        <f>STANDARDIZE(Table1[[#This Row],[Price]],$S$2,$T$2)</f>
        <v>-0.90317613483593473</v>
      </c>
      <c r="C455" s="3">
        <v>3069</v>
      </c>
      <c r="D455" s="7">
        <f>STANDARDIZE(Table1[[#This Row],[Area (sq.ft.)]],$S$3,$T$3)</f>
        <v>-0.96005446913789882</v>
      </c>
      <c r="E455" s="2">
        <f>Table1[[#This Row],[Price]]/Table1[[#This Row],[Area (sq.ft.)]]</f>
        <v>1026.3929618768329</v>
      </c>
      <c r="F455" s="3">
        <v>2</v>
      </c>
      <c r="G455" s="3">
        <v>1</v>
      </c>
      <c r="H455" s="3">
        <v>1</v>
      </c>
      <c r="I455" s="3">
        <v>1</v>
      </c>
      <c r="J455" s="3">
        <v>0</v>
      </c>
      <c r="K455" s="3">
        <v>0</v>
      </c>
      <c r="L455" s="3">
        <v>0</v>
      </c>
      <c r="M455" s="3">
        <v>0</v>
      </c>
      <c r="N455" s="3">
        <v>1</v>
      </c>
      <c r="O455" s="3">
        <v>0</v>
      </c>
      <c r="P455" s="3" t="s">
        <v>17</v>
      </c>
    </row>
    <row r="456" spans="1:16" x14ac:dyDescent="0.3">
      <c r="A456" s="2">
        <v>3143000</v>
      </c>
      <c r="B456" s="7">
        <f>STANDARDIZE(Table1[[#This Row],[Price]],$S$2,$T$2)</f>
        <v>-0.90697074059883176</v>
      </c>
      <c r="C456" s="3">
        <v>4500</v>
      </c>
      <c r="D456" s="7">
        <f>STANDARDIZE(Table1[[#This Row],[Area (sq.ft.)]],$S$3,$T$3)</f>
        <v>-0.30004452572237972</v>
      </c>
      <c r="E456" s="2">
        <f>Table1[[#This Row],[Price]]/Table1[[#This Row],[Area (sq.ft.)]]</f>
        <v>698.44444444444446</v>
      </c>
      <c r="F456" s="3">
        <v>3</v>
      </c>
      <c r="G456" s="3">
        <v>1</v>
      </c>
      <c r="H456" s="3">
        <v>2</v>
      </c>
      <c r="I456" s="3">
        <v>1</v>
      </c>
      <c r="J456" s="3">
        <v>0</v>
      </c>
      <c r="K456" s="3">
        <v>0</v>
      </c>
      <c r="L456" s="3">
        <v>0</v>
      </c>
      <c r="M456" s="3">
        <v>1</v>
      </c>
      <c r="N456" s="3">
        <v>0</v>
      </c>
      <c r="O456" s="3">
        <v>0</v>
      </c>
      <c r="P456" s="3" t="s">
        <v>17</v>
      </c>
    </row>
    <row r="457" spans="1:16" x14ac:dyDescent="0.3">
      <c r="A457" s="2">
        <v>3129000</v>
      </c>
      <c r="B457" s="7">
        <f>STANDARDIZE(Table1[[#This Row],[Price]],$S$2,$T$2)</f>
        <v>-0.91455995212462582</v>
      </c>
      <c r="C457" s="3">
        <v>5495</v>
      </c>
      <c r="D457" s="7">
        <f>STANDARDIZE(Table1[[#This Row],[Area (sq.ft.)]],$S$3,$T$3)</f>
        <v>0.15887224136248507</v>
      </c>
      <c r="E457" s="2">
        <f>Table1[[#This Row],[Price]]/Table1[[#This Row],[Area (sq.ft.)]]</f>
        <v>569.42675159235671</v>
      </c>
      <c r="F457" s="3">
        <v>3</v>
      </c>
      <c r="G457" s="3">
        <v>1</v>
      </c>
      <c r="H457" s="3">
        <v>1</v>
      </c>
      <c r="I457" s="3">
        <v>1</v>
      </c>
      <c r="J457" s="3">
        <v>0</v>
      </c>
      <c r="K457" s="3">
        <v>1</v>
      </c>
      <c r="L457" s="3">
        <v>0</v>
      </c>
      <c r="M457" s="3">
        <v>0</v>
      </c>
      <c r="N457" s="3">
        <v>0</v>
      </c>
      <c r="O457" s="3">
        <v>0</v>
      </c>
      <c r="P457" s="3" t="s">
        <v>17</v>
      </c>
    </row>
    <row r="458" spans="1:16" x14ac:dyDescent="0.3">
      <c r="A458" s="2">
        <v>3118850</v>
      </c>
      <c r="B458" s="7">
        <f>STANDARDIZE(Table1[[#This Row],[Price]],$S$2,$T$2)</f>
        <v>-0.92006213048082652</v>
      </c>
      <c r="C458" s="3">
        <v>2398</v>
      </c>
      <c r="D458" s="7">
        <f>STANDARDIZE(Table1[[#This Row],[Area (sq.ft.)]],$S$3,$T$3)</f>
        <v>-1.2695350226192499</v>
      </c>
      <c r="E458" s="2">
        <f>Table1[[#This Row],[Price]]/Table1[[#This Row],[Area (sq.ft.)]]</f>
        <v>1300.6046705587989</v>
      </c>
      <c r="F458" s="3">
        <v>3</v>
      </c>
      <c r="G458" s="3">
        <v>1</v>
      </c>
      <c r="H458" s="3">
        <v>1</v>
      </c>
      <c r="I458" s="3">
        <v>1</v>
      </c>
      <c r="J458" s="3">
        <v>0</v>
      </c>
      <c r="K458" s="3">
        <v>0</v>
      </c>
      <c r="L458" s="3">
        <v>0</v>
      </c>
      <c r="M458" s="3">
        <v>0</v>
      </c>
      <c r="N458" s="3">
        <v>0</v>
      </c>
      <c r="O458" s="3">
        <v>1</v>
      </c>
      <c r="P458" s="3" t="s">
        <v>16</v>
      </c>
    </row>
    <row r="459" spans="1:16" x14ac:dyDescent="0.3">
      <c r="A459" s="2">
        <v>3115000</v>
      </c>
      <c r="B459" s="7">
        <f>STANDARDIZE(Table1[[#This Row],[Price]],$S$2,$T$2)</f>
        <v>-0.92214916365041988</v>
      </c>
      <c r="C459" s="3">
        <v>3000</v>
      </c>
      <c r="D459" s="7">
        <f>STANDARDIZE(Table1[[#This Row],[Area (sq.ft.)]],$S$3,$T$3)</f>
        <v>-0.99187884796086934</v>
      </c>
      <c r="E459" s="2">
        <f>Table1[[#This Row],[Price]]/Table1[[#This Row],[Area (sq.ft.)]]</f>
        <v>1038.3333333333333</v>
      </c>
      <c r="F459" s="3">
        <v>3</v>
      </c>
      <c r="G459" s="3">
        <v>1</v>
      </c>
      <c r="H459" s="3">
        <v>1</v>
      </c>
      <c r="I459" s="3">
        <v>0</v>
      </c>
      <c r="J459" s="3">
        <v>0</v>
      </c>
      <c r="K459" s="3">
        <v>0</v>
      </c>
      <c r="L459" s="3">
        <v>0</v>
      </c>
      <c r="M459" s="3">
        <v>1</v>
      </c>
      <c r="N459" s="3">
        <v>0</v>
      </c>
      <c r="O459" s="3">
        <v>0</v>
      </c>
      <c r="P459" s="3" t="s">
        <v>17</v>
      </c>
    </row>
    <row r="460" spans="1:16" x14ac:dyDescent="0.3">
      <c r="A460" s="2">
        <v>3115000</v>
      </c>
      <c r="B460" s="7">
        <f>STANDARDIZE(Table1[[#This Row],[Price]],$S$2,$T$2)</f>
        <v>-0.92214916365041988</v>
      </c>
      <c r="C460" s="3">
        <v>3850</v>
      </c>
      <c r="D460" s="7">
        <f>STANDARDIZE(Table1[[#This Row],[Area (sq.ft.)]],$S$3,$T$3)</f>
        <v>-0.59983939869239189</v>
      </c>
      <c r="E460" s="2">
        <f>Table1[[#This Row],[Price]]/Table1[[#This Row],[Area (sq.ft.)]]</f>
        <v>809.09090909090912</v>
      </c>
      <c r="F460" s="3">
        <v>3</v>
      </c>
      <c r="G460" s="3">
        <v>1</v>
      </c>
      <c r="H460" s="3">
        <v>2</v>
      </c>
      <c r="I460" s="3">
        <v>1</v>
      </c>
      <c r="J460" s="3">
        <v>0</v>
      </c>
      <c r="K460" s="3">
        <v>0</v>
      </c>
      <c r="L460" s="3">
        <v>0</v>
      </c>
      <c r="M460" s="3">
        <v>0</v>
      </c>
      <c r="N460" s="3">
        <v>0</v>
      </c>
      <c r="O460" s="3">
        <v>0</v>
      </c>
      <c r="P460" s="3" t="s">
        <v>17</v>
      </c>
    </row>
    <row r="461" spans="1:16" x14ac:dyDescent="0.3">
      <c r="A461" s="2">
        <v>3115000</v>
      </c>
      <c r="B461" s="7">
        <f>STANDARDIZE(Table1[[#This Row],[Price]],$S$2,$T$2)</f>
        <v>-0.92214916365041988</v>
      </c>
      <c r="C461" s="3">
        <v>3500</v>
      </c>
      <c r="D461" s="7">
        <f>STANDARDIZE(Table1[[#This Row],[Area (sq.ft.)]],$S$3,$T$3)</f>
        <v>-0.76126740721470609</v>
      </c>
      <c r="E461" s="2">
        <f>Table1[[#This Row],[Price]]/Table1[[#This Row],[Area (sq.ft.)]]</f>
        <v>890</v>
      </c>
      <c r="F461" s="3">
        <v>2</v>
      </c>
      <c r="G461" s="3">
        <v>1</v>
      </c>
      <c r="H461" s="3">
        <v>1</v>
      </c>
      <c r="I461" s="3">
        <v>1</v>
      </c>
      <c r="J461" s="3">
        <v>0</v>
      </c>
      <c r="K461" s="3">
        <v>0</v>
      </c>
      <c r="L461" s="3">
        <v>0</v>
      </c>
      <c r="M461" s="3">
        <v>0</v>
      </c>
      <c r="N461" s="3">
        <v>0</v>
      </c>
      <c r="O461" s="3">
        <v>0</v>
      </c>
      <c r="P461" s="3" t="s">
        <v>17</v>
      </c>
    </row>
    <row r="462" spans="1:16" x14ac:dyDescent="0.3">
      <c r="A462" s="2">
        <v>3087000</v>
      </c>
      <c r="B462" s="7">
        <f>STANDARDIZE(Table1[[#This Row],[Price]],$S$2,$T$2)</f>
        <v>-0.93732758670200811</v>
      </c>
      <c r="C462" s="3">
        <v>8100</v>
      </c>
      <c r="D462" s="7">
        <f>STANDARDIZE(Table1[[#This Row],[Area (sq.ft.)]],$S$3,$T$3)</f>
        <v>1.3603578476499953</v>
      </c>
      <c r="E462" s="2">
        <f>Table1[[#This Row],[Price]]/Table1[[#This Row],[Area (sq.ft.)]]</f>
        <v>381.11111111111109</v>
      </c>
      <c r="F462" s="3">
        <v>2</v>
      </c>
      <c r="G462" s="3">
        <v>1</v>
      </c>
      <c r="H462" s="3">
        <v>1</v>
      </c>
      <c r="I462" s="3">
        <v>1</v>
      </c>
      <c r="J462" s="3">
        <v>0</v>
      </c>
      <c r="K462" s="3">
        <v>0</v>
      </c>
      <c r="L462" s="3">
        <v>0</v>
      </c>
      <c r="M462" s="3">
        <v>0</v>
      </c>
      <c r="N462" s="3">
        <v>1</v>
      </c>
      <c r="O462" s="3">
        <v>0</v>
      </c>
      <c r="P462" s="3" t="s">
        <v>17</v>
      </c>
    </row>
    <row r="463" spans="1:16" x14ac:dyDescent="0.3">
      <c r="A463" s="2">
        <v>3080000</v>
      </c>
      <c r="B463" s="7">
        <f>STANDARDIZE(Table1[[#This Row],[Price]],$S$2,$T$2)</f>
        <v>-0.94112219246490514</v>
      </c>
      <c r="C463" s="3">
        <v>4960</v>
      </c>
      <c r="D463" s="7">
        <f>STANDARDIZE(Table1[[#This Row],[Area (sq.ft.)]],$S$3,$T$3)</f>
        <v>-8.7882000235909571E-2</v>
      </c>
      <c r="E463" s="2">
        <f>Table1[[#This Row],[Price]]/Table1[[#This Row],[Area (sq.ft.)]]</f>
        <v>620.9677419354839</v>
      </c>
      <c r="F463" s="3">
        <v>2</v>
      </c>
      <c r="G463" s="3">
        <v>1</v>
      </c>
      <c r="H463" s="3">
        <v>1</v>
      </c>
      <c r="I463" s="3">
        <v>1</v>
      </c>
      <c r="J463" s="3">
        <v>0</v>
      </c>
      <c r="K463" s="3">
        <v>1</v>
      </c>
      <c r="L463" s="3">
        <v>0</v>
      </c>
      <c r="M463" s="3">
        <v>1</v>
      </c>
      <c r="N463" s="3">
        <v>0</v>
      </c>
      <c r="O463" s="3">
        <v>0</v>
      </c>
      <c r="P463" s="3" t="s">
        <v>17</v>
      </c>
    </row>
    <row r="464" spans="1:16" x14ac:dyDescent="0.3">
      <c r="A464" s="2">
        <v>3080000</v>
      </c>
      <c r="B464" s="7">
        <f>STANDARDIZE(Table1[[#This Row],[Price]],$S$2,$T$2)</f>
        <v>-0.94112219246490514</v>
      </c>
      <c r="C464" s="3">
        <v>2160</v>
      </c>
      <c r="D464" s="7">
        <f>STANDARDIZE(Table1[[#This Row],[Area (sq.ft.)]],$S$3,$T$3)</f>
        <v>-1.3793060684144236</v>
      </c>
      <c r="E464" s="2">
        <f>Table1[[#This Row],[Price]]/Table1[[#This Row],[Area (sq.ft.)]]</f>
        <v>1425.9259259259259</v>
      </c>
      <c r="F464" s="3">
        <v>3</v>
      </c>
      <c r="G464" s="3">
        <v>1</v>
      </c>
      <c r="H464" s="3">
        <v>2</v>
      </c>
      <c r="I464" s="3">
        <v>0</v>
      </c>
      <c r="J464" s="3">
        <v>0</v>
      </c>
      <c r="K464" s="3">
        <v>1</v>
      </c>
      <c r="L464" s="3">
        <v>0</v>
      </c>
      <c r="M464" s="3">
        <v>0</v>
      </c>
      <c r="N464" s="3">
        <v>0</v>
      </c>
      <c r="O464" s="3">
        <v>0</v>
      </c>
      <c r="P464" s="3" t="s">
        <v>16</v>
      </c>
    </row>
    <row r="465" spans="1:16" x14ac:dyDescent="0.3">
      <c r="A465" s="2">
        <v>3080000</v>
      </c>
      <c r="B465" s="7">
        <f>STANDARDIZE(Table1[[#This Row],[Price]],$S$2,$T$2)</f>
        <v>-0.94112219246490514</v>
      </c>
      <c r="C465" s="3">
        <v>3090</v>
      </c>
      <c r="D465" s="7">
        <f>STANDARDIZE(Table1[[#This Row],[Area (sq.ft.)]],$S$3,$T$3)</f>
        <v>-0.95036878862655993</v>
      </c>
      <c r="E465" s="2">
        <f>Table1[[#This Row],[Price]]/Table1[[#This Row],[Area (sq.ft.)]]</f>
        <v>996.76375404530745</v>
      </c>
      <c r="F465" s="3">
        <v>2</v>
      </c>
      <c r="G465" s="3">
        <v>1</v>
      </c>
      <c r="H465" s="3">
        <v>1</v>
      </c>
      <c r="I465" s="3">
        <v>1</v>
      </c>
      <c r="J465" s="3">
        <v>1</v>
      </c>
      <c r="K465" s="3">
        <v>1</v>
      </c>
      <c r="L465" s="3">
        <v>0</v>
      </c>
      <c r="M465" s="3">
        <v>0</v>
      </c>
      <c r="N465" s="3">
        <v>0</v>
      </c>
      <c r="O465" s="3">
        <v>0</v>
      </c>
      <c r="P465" s="3" t="s">
        <v>17</v>
      </c>
    </row>
    <row r="466" spans="1:16" x14ac:dyDescent="0.3">
      <c r="A466" s="2">
        <v>3080000</v>
      </c>
      <c r="B466" s="7">
        <f>STANDARDIZE(Table1[[#This Row],[Price]],$S$2,$T$2)</f>
        <v>-0.94112219246490514</v>
      </c>
      <c r="C466" s="3">
        <v>4500</v>
      </c>
      <c r="D466" s="7">
        <f>STANDARDIZE(Table1[[#This Row],[Area (sq.ft.)]],$S$3,$T$3)</f>
        <v>-0.30004452572237972</v>
      </c>
      <c r="E466" s="2">
        <f>Table1[[#This Row],[Price]]/Table1[[#This Row],[Area (sq.ft.)]]</f>
        <v>684.44444444444446</v>
      </c>
      <c r="F466" s="3">
        <v>2</v>
      </c>
      <c r="G466" s="3">
        <v>1</v>
      </c>
      <c r="H466" s="3">
        <v>2</v>
      </c>
      <c r="I466" s="3">
        <v>1</v>
      </c>
      <c r="J466" s="3">
        <v>0</v>
      </c>
      <c r="K466" s="3">
        <v>0</v>
      </c>
      <c r="L466" s="3">
        <v>1</v>
      </c>
      <c r="M466" s="3">
        <v>0</v>
      </c>
      <c r="N466" s="3">
        <v>1</v>
      </c>
      <c r="O466" s="3">
        <v>0</v>
      </c>
      <c r="P466" s="3" t="s">
        <v>16</v>
      </c>
    </row>
    <row r="467" spans="1:16" x14ac:dyDescent="0.3">
      <c r="A467" s="2">
        <v>3045000</v>
      </c>
      <c r="B467" s="7">
        <f>STANDARDIZE(Table1[[#This Row],[Price]],$S$2,$T$2)</f>
        <v>-0.96009522127939029</v>
      </c>
      <c r="C467" s="3">
        <v>3800</v>
      </c>
      <c r="D467" s="7">
        <f>STANDARDIZE(Table1[[#This Row],[Area (sq.ft.)]],$S$3,$T$3)</f>
        <v>-0.62290054276700824</v>
      </c>
      <c r="E467" s="2">
        <f>Table1[[#This Row],[Price]]/Table1[[#This Row],[Area (sq.ft.)]]</f>
        <v>801.31578947368416</v>
      </c>
      <c r="F467" s="3">
        <v>2</v>
      </c>
      <c r="G467" s="3">
        <v>1</v>
      </c>
      <c r="H467" s="3">
        <v>1</v>
      </c>
      <c r="I467" s="3">
        <v>1</v>
      </c>
      <c r="J467" s="3">
        <v>0</v>
      </c>
      <c r="K467" s="3">
        <v>0</v>
      </c>
      <c r="L467" s="3">
        <v>0</v>
      </c>
      <c r="M467" s="3">
        <v>0</v>
      </c>
      <c r="N467" s="3">
        <v>0</v>
      </c>
      <c r="O467" s="3">
        <v>0</v>
      </c>
      <c r="P467" s="3" t="s">
        <v>17</v>
      </c>
    </row>
    <row r="468" spans="1:16" x14ac:dyDescent="0.3">
      <c r="A468" s="2">
        <v>3010000</v>
      </c>
      <c r="B468" s="7">
        <f>STANDARDIZE(Table1[[#This Row],[Price]],$S$2,$T$2)</f>
        <v>-0.97906825009387544</v>
      </c>
      <c r="C468" s="3">
        <v>3090</v>
      </c>
      <c r="D468" s="7">
        <f>STANDARDIZE(Table1[[#This Row],[Area (sq.ft.)]],$S$3,$T$3)</f>
        <v>-0.95036878862655993</v>
      </c>
      <c r="E468" s="2">
        <f>Table1[[#This Row],[Price]]/Table1[[#This Row],[Area (sq.ft.)]]</f>
        <v>974.11003236245949</v>
      </c>
      <c r="F468" s="3">
        <v>3</v>
      </c>
      <c r="G468" s="3">
        <v>1</v>
      </c>
      <c r="H468" s="3">
        <v>2</v>
      </c>
      <c r="I468" s="3">
        <v>0</v>
      </c>
      <c r="J468" s="3">
        <v>0</v>
      </c>
      <c r="K468" s="3">
        <v>0</v>
      </c>
      <c r="L468" s="3">
        <v>0</v>
      </c>
      <c r="M468" s="3">
        <v>0</v>
      </c>
      <c r="N468" s="3">
        <v>0</v>
      </c>
      <c r="O468" s="3">
        <v>0</v>
      </c>
      <c r="P468" s="3" t="s">
        <v>16</v>
      </c>
    </row>
    <row r="469" spans="1:16" x14ac:dyDescent="0.3">
      <c r="A469" s="2">
        <v>3010000</v>
      </c>
      <c r="B469" s="7">
        <f>STANDARDIZE(Table1[[#This Row],[Price]],$S$2,$T$2)</f>
        <v>-0.97906825009387544</v>
      </c>
      <c r="C469" s="3">
        <v>3240</v>
      </c>
      <c r="D469" s="7">
        <f>STANDARDIZE(Table1[[#This Row],[Area (sq.ft.)]],$S$3,$T$3)</f>
        <v>-0.88118535640271101</v>
      </c>
      <c r="E469" s="2">
        <f>Table1[[#This Row],[Price]]/Table1[[#This Row],[Area (sq.ft.)]]</f>
        <v>929.01234567901236</v>
      </c>
      <c r="F469" s="3">
        <v>3</v>
      </c>
      <c r="G469" s="3">
        <v>1</v>
      </c>
      <c r="H469" s="3">
        <v>2</v>
      </c>
      <c r="I469" s="3">
        <v>1</v>
      </c>
      <c r="J469" s="3">
        <v>0</v>
      </c>
      <c r="K469" s="3">
        <v>0</v>
      </c>
      <c r="L469" s="3">
        <v>0</v>
      </c>
      <c r="M469" s="3">
        <v>0</v>
      </c>
      <c r="N469" s="3">
        <v>2</v>
      </c>
      <c r="O469" s="3">
        <v>0</v>
      </c>
      <c r="P469" s="3" t="s">
        <v>16</v>
      </c>
    </row>
    <row r="470" spans="1:16" x14ac:dyDescent="0.3">
      <c r="A470" s="2">
        <v>3010000</v>
      </c>
      <c r="B470" s="7">
        <f>STANDARDIZE(Table1[[#This Row],[Price]],$S$2,$T$2)</f>
        <v>-0.97906825009387544</v>
      </c>
      <c r="C470" s="3">
        <v>2835</v>
      </c>
      <c r="D470" s="7">
        <f>STANDARDIZE(Table1[[#This Row],[Area (sq.ft.)]],$S$3,$T$3)</f>
        <v>-1.0679806234071032</v>
      </c>
      <c r="E470" s="2">
        <f>Table1[[#This Row],[Price]]/Table1[[#This Row],[Area (sq.ft.)]]</f>
        <v>1061.7283950617284</v>
      </c>
      <c r="F470" s="3">
        <v>2</v>
      </c>
      <c r="G470" s="3">
        <v>1</v>
      </c>
      <c r="H470" s="3">
        <v>1</v>
      </c>
      <c r="I470" s="3">
        <v>1</v>
      </c>
      <c r="J470" s="3">
        <v>0</v>
      </c>
      <c r="K470" s="3">
        <v>0</v>
      </c>
      <c r="L470" s="3">
        <v>0</v>
      </c>
      <c r="M470" s="3">
        <v>0</v>
      </c>
      <c r="N470" s="3">
        <v>0</v>
      </c>
      <c r="O470" s="3">
        <v>0</v>
      </c>
      <c r="P470" s="3" t="s">
        <v>16</v>
      </c>
    </row>
    <row r="471" spans="1:16" x14ac:dyDescent="0.3">
      <c r="A471" s="2">
        <v>3010000</v>
      </c>
      <c r="B471" s="7">
        <f>STANDARDIZE(Table1[[#This Row],[Price]],$S$2,$T$2)</f>
        <v>-0.97906825009387544</v>
      </c>
      <c r="C471" s="3">
        <v>4600</v>
      </c>
      <c r="D471" s="7">
        <f>STANDARDIZE(Table1[[#This Row],[Area (sq.ft.)]],$S$3,$T$3)</f>
        <v>-0.25392223757314708</v>
      </c>
      <c r="E471" s="2">
        <f>Table1[[#This Row],[Price]]/Table1[[#This Row],[Area (sq.ft.)]]</f>
        <v>654.3478260869565</v>
      </c>
      <c r="F471" s="3">
        <v>2</v>
      </c>
      <c r="G471" s="3">
        <v>1</v>
      </c>
      <c r="H471" s="3">
        <v>1</v>
      </c>
      <c r="I471" s="3">
        <v>1</v>
      </c>
      <c r="J471" s="3">
        <v>0</v>
      </c>
      <c r="K471" s="3">
        <v>0</v>
      </c>
      <c r="L471" s="3">
        <v>0</v>
      </c>
      <c r="M471" s="3">
        <v>0</v>
      </c>
      <c r="N471" s="3">
        <v>0</v>
      </c>
      <c r="O471" s="3">
        <v>0</v>
      </c>
      <c r="P471" s="3" t="s">
        <v>15</v>
      </c>
    </row>
    <row r="472" spans="1:16" x14ac:dyDescent="0.3">
      <c r="A472" s="2">
        <v>3010000</v>
      </c>
      <c r="B472" s="7">
        <f>STANDARDIZE(Table1[[#This Row],[Price]],$S$2,$T$2)</f>
        <v>-0.97906825009387544</v>
      </c>
      <c r="C472" s="3">
        <v>5076</v>
      </c>
      <c r="D472" s="7">
        <f>STANDARDIZE(Table1[[#This Row],[Area (sq.ft.)]],$S$3,$T$3)</f>
        <v>-3.4380145982799704E-2</v>
      </c>
      <c r="E472" s="2">
        <f>Table1[[#This Row],[Price]]/Table1[[#This Row],[Area (sq.ft.)]]</f>
        <v>592.98660362490148</v>
      </c>
      <c r="F472" s="3">
        <v>3</v>
      </c>
      <c r="G472" s="3">
        <v>1</v>
      </c>
      <c r="H472" s="3">
        <v>1</v>
      </c>
      <c r="I472" s="3">
        <v>0</v>
      </c>
      <c r="J472" s="3">
        <v>0</v>
      </c>
      <c r="K472" s="3">
        <v>0</v>
      </c>
      <c r="L472" s="3">
        <v>0</v>
      </c>
      <c r="M472" s="3">
        <v>0</v>
      </c>
      <c r="N472" s="3">
        <v>0</v>
      </c>
      <c r="O472" s="3">
        <v>0</v>
      </c>
      <c r="P472" s="3" t="s">
        <v>17</v>
      </c>
    </row>
    <row r="473" spans="1:16" x14ac:dyDescent="0.3">
      <c r="A473" s="2">
        <v>3010000</v>
      </c>
      <c r="B473" s="7">
        <f>STANDARDIZE(Table1[[#This Row],[Price]],$S$2,$T$2)</f>
        <v>-0.97906825009387544</v>
      </c>
      <c r="C473" s="3">
        <v>3750</v>
      </c>
      <c r="D473" s="7">
        <f>STANDARDIZE(Table1[[#This Row],[Area (sq.ft.)]],$S$3,$T$3)</f>
        <v>-0.64596168684162458</v>
      </c>
      <c r="E473" s="2">
        <f>Table1[[#This Row],[Price]]/Table1[[#This Row],[Area (sq.ft.)]]</f>
        <v>802.66666666666663</v>
      </c>
      <c r="F473" s="3">
        <v>3</v>
      </c>
      <c r="G473" s="3">
        <v>1</v>
      </c>
      <c r="H473" s="3">
        <v>2</v>
      </c>
      <c r="I473" s="3">
        <v>1</v>
      </c>
      <c r="J473" s="3">
        <v>0</v>
      </c>
      <c r="K473" s="3">
        <v>0</v>
      </c>
      <c r="L473" s="3">
        <v>0</v>
      </c>
      <c r="M473" s="3">
        <v>0</v>
      </c>
      <c r="N473" s="3">
        <v>0</v>
      </c>
      <c r="O473" s="3">
        <v>0</v>
      </c>
      <c r="P473" s="3" t="s">
        <v>17</v>
      </c>
    </row>
    <row r="474" spans="1:16" x14ac:dyDescent="0.3">
      <c r="A474" s="2">
        <v>3010000</v>
      </c>
      <c r="B474" s="7">
        <f>STANDARDIZE(Table1[[#This Row],[Price]],$S$2,$T$2)</f>
        <v>-0.97906825009387544</v>
      </c>
      <c r="C474" s="3">
        <v>3630</v>
      </c>
      <c r="D474" s="7">
        <f>STANDARDIZE(Table1[[#This Row],[Area (sq.ft.)]],$S$3,$T$3)</f>
        <v>-0.70130843262070375</v>
      </c>
      <c r="E474" s="2">
        <f>Table1[[#This Row],[Price]]/Table1[[#This Row],[Area (sq.ft.)]]</f>
        <v>829.20110192837467</v>
      </c>
      <c r="F474" s="3">
        <v>4</v>
      </c>
      <c r="G474" s="3">
        <v>1</v>
      </c>
      <c r="H474" s="3">
        <v>2</v>
      </c>
      <c r="I474" s="3">
        <v>1</v>
      </c>
      <c r="J474" s="3">
        <v>0</v>
      </c>
      <c r="K474" s="3">
        <v>0</v>
      </c>
      <c r="L474" s="3">
        <v>0</v>
      </c>
      <c r="M474" s="3">
        <v>0</v>
      </c>
      <c r="N474" s="3">
        <v>3</v>
      </c>
      <c r="O474" s="3">
        <v>0</v>
      </c>
      <c r="P474" s="3" t="s">
        <v>16</v>
      </c>
    </row>
    <row r="475" spans="1:16" x14ac:dyDescent="0.3">
      <c r="A475" s="2">
        <v>3003000</v>
      </c>
      <c r="B475" s="7">
        <f>STANDARDIZE(Table1[[#This Row],[Price]],$S$2,$T$2)</f>
        <v>-0.98286285585677247</v>
      </c>
      <c r="C475" s="3">
        <v>8050</v>
      </c>
      <c r="D475" s="7">
        <f>STANDARDIZE(Table1[[#This Row],[Area (sq.ft.)]],$S$3,$T$3)</f>
        <v>1.3372967035753791</v>
      </c>
      <c r="E475" s="2">
        <f>Table1[[#This Row],[Price]]/Table1[[#This Row],[Area (sq.ft.)]]</f>
        <v>373.04347826086956</v>
      </c>
      <c r="F475" s="3">
        <v>2</v>
      </c>
      <c r="G475" s="3">
        <v>1</v>
      </c>
      <c r="H475" s="3">
        <v>1</v>
      </c>
      <c r="I475" s="3">
        <v>1</v>
      </c>
      <c r="J475" s="3">
        <v>0</v>
      </c>
      <c r="K475" s="3">
        <v>0</v>
      </c>
      <c r="L475" s="3">
        <v>0</v>
      </c>
      <c r="M475" s="3">
        <v>0</v>
      </c>
      <c r="N475" s="3">
        <v>0</v>
      </c>
      <c r="O475" s="3">
        <v>0</v>
      </c>
      <c r="P475" s="3" t="s">
        <v>17</v>
      </c>
    </row>
    <row r="476" spans="1:16" x14ac:dyDescent="0.3">
      <c r="A476" s="2">
        <v>2975000</v>
      </c>
      <c r="B476" s="7">
        <f>STANDARDIZE(Table1[[#This Row],[Price]],$S$2,$T$2)</f>
        <v>-0.9980412789083607</v>
      </c>
      <c r="C476" s="3">
        <v>4352</v>
      </c>
      <c r="D476" s="7">
        <f>STANDARDIZE(Table1[[#This Row],[Area (sq.ft.)]],$S$3,$T$3)</f>
        <v>-0.36830551218324403</v>
      </c>
      <c r="E476" s="2">
        <f>Table1[[#This Row],[Price]]/Table1[[#This Row],[Area (sq.ft.)]]</f>
        <v>683.59375</v>
      </c>
      <c r="F476" s="3">
        <v>4</v>
      </c>
      <c r="G476" s="3">
        <v>1</v>
      </c>
      <c r="H476" s="3">
        <v>2</v>
      </c>
      <c r="I476" s="3">
        <v>0</v>
      </c>
      <c r="J476" s="3">
        <v>0</v>
      </c>
      <c r="K476" s="3">
        <v>0</v>
      </c>
      <c r="L476" s="3">
        <v>0</v>
      </c>
      <c r="M476" s="3">
        <v>0</v>
      </c>
      <c r="N476" s="3">
        <v>1</v>
      </c>
      <c r="O476" s="3">
        <v>0</v>
      </c>
      <c r="P476" s="3" t="s">
        <v>17</v>
      </c>
    </row>
    <row r="477" spans="1:16" x14ac:dyDescent="0.3">
      <c r="A477" s="2">
        <v>2961000</v>
      </c>
      <c r="B477" s="7">
        <f>STANDARDIZE(Table1[[#This Row],[Price]],$S$2,$T$2)</f>
        <v>-1.0056304904341546</v>
      </c>
      <c r="C477" s="3">
        <v>3000</v>
      </c>
      <c r="D477" s="7">
        <f>STANDARDIZE(Table1[[#This Row],[Area (sq.ft.)]],$S$3,$T$3)</f>
        <v>-0.99187884796086934</v>
      </c>
      <c r="E477" s="2">
        <f>Table1[[#This Row],[Price]]/Table1[[#This Row],[Area (sq.ft.)]]</f>
        <v>987</v>
      </c>
      <c r="F477" s="3">
        <v>2</v>
      </c>
      <c r="G477" s="3">
        <v>1</v>
      </c>
      <c r="H477" s="3">
        <v>2</v>
      </c>
      <c r="I477" s="3">
        <v>1</v>
      </c>
      <c r="J477" s="3">
        <v>0</v>
      </c>
      <c r="K477" s="3">
        <v>0</v>
      </c>
      <c r="L477" s="3">
        <v>0</v>
      </c>
      <c r="M477" s="3">
        <v>0</v>
      </c>
      <c r="N477" s="3">
        <v>0</v>
      </c>
      <c r="O477" s="3">
        <v>0</v>
      </c>
      <c r="P477" s="3" t="s">
        <v>16</v>
      </c>
    </row>
    <row r="478" spans="1:16" x14ac:dyDescent="0.3">
      <c r="A478" s="2">
        <v>2940000</v>
      </c>
      <c r="B478" s="7">
        <f>STANDARDIZE(Table1[[#This Row],[Price]],$S$2,$T$2)</f>
        <v>-1.0170143077228457</v>
      </c>
      <c r="C478" s="3">
        <v>5850</v>
      </c>
      <c r="D478" s="7">
        <f>STANDARDIZE(Table1[[#This Row],[Area (sq.ft.)]],$S$3,$T$3)</f>
        <v>0.32260636429226092</v>
      </c>
      <c r="E478" s="2">
        <f>Table1[[#This Row],[Price]]/Table1[[#This Row],[Area (sq.ft.)]]</f>
        <v>502.56410256410254</v>
      </c>
      <c r="F478" s="3">
        <v>3</v>
      </c>
      <c r="G478" s="3">
        <v>1</v>
      </c>
      <c r="H478" s="3">
        <v>2</v>
      </c>
      <c r="I478" s="3">
        <v>1</v>
      </c>
      <c r="J478" s="3">
        <v>0</v>
      </c>
      <c r="K478" s="3">
        <v>1</v>
      </c>
      <c r="L478" s="3">
        <v>0</v>
      </c>
      <c r="M478" s="3">
        <v>0</v>
      </c>
      <c r="N478" s="3">
        <v>1</v>
      </c>
      <c r="O478" s="3">
        <v>0</v>
      </c>
      <c r="P478" s="3" t="s">
        <v>17</v>
      </c>
    </row>
    <row r="479" spans="1:16" x14ac:dyDescent="0.3">
      <c r="A479" s="2">
        <v>2940000</v>
      </c>
      <c r="B479" s="7">
        <f>STANDARDIZE(Table1[[#This Row],[Price]],$S$2,$T$2)</f>
        <v>-1.0170143077228457</v>
      </c>
      <c r="C479" s="3">
        <v>4960</v>
      </c>
      <c r="D479" s="7">
        <f>STANDARDIZE(Table1[[#This Row],[Area (sq.ft.)]],$S$3,$T$3)</f>
        <v>-8.7882000235909571E-2</v>
      </c>
      <c r="E479" s="2">
        <f>Table1[[#This Row],[Price]]/Table1[[#This Row],[Area (sq.ft.)]]</f>
        <v>592.74193548387098</v>
      </c>
      <c r="F479" s="3">
        <v>2</v>
      </c>
      <c r="G479" s="3">
        <v>1</v>
      </c>
      <c r="H479" s="3">
        <v>1</v>
      </c>
      <c r="I479" s="3">
        <v>1</v>
      </c>
      <c r="J479" s="3">
        <v>0</v>
      </c>
      <c r="K479" s="3">
        <v>0</v>
      </c>
      <c r="L479" s="3">
        <v>0</v>
      </c>
      <c r="M479" s="3">
        <v>0</v>
      </c>
      <c r="N479" s="3">
        <v>0</v>
      </c>
      <c r="O479" s="3">
        <v>0</v>
      </c>
      <c r="P479" s="3" t="s">
        <v>17</v>
      </c>
    </row>
    <row r="480" spans="1:16" x14ac:dyDescent="0.3">
      <c r="A480" s="2">
        <v>2940000</v>
      </c>
      <c r="B480" s="7">
        <f>STANDARDIZE(Table1[[#This Row],[Price]],$S$2,$T$2)</f>
        <v>-1.0170143077228457</v>
      </c>
      <c r="C480" s="3">
        <v>3600</v>
      </c>
      <c r="D480" s="7">
        <f>STANDARDIZE(Table1[[#This Row],[Area (sq.ft.)]],$S$3,$T$3)</f>
        <v>-0.71514511906547351</v>
      </c>
      <c r="E480" s="2">
        <f>Table1[[#This Row],[Price]]/Table1[[#This Row],[Area (sq.ft.)]]</f>
        <v>816.66666666666663</v>
      </c>
      <c r="F480" s="3">
        <v>3</v>
      </c>
      <c r="G480" s="3">
        <v>1</v>
      </c>
      <c r="H480" s="3">
        <v>2</v>
      </c>
      <c r="I480" s="3">
        <v>0</v>
      </c>
      <c r="J480" s="3">
        <v>0</v>
      </c>
      <c r="K480" s="3">
        <v>0</v>
      </c>
      <c r="L480" s="3">
        <v>0</v>
      </c>
      <c r="M480" s="3">
        <v>0</v>
      </c>
      <c r="N480" s="3">
        <v>1</v>
      </c>
      <c r="O480" s="3">
        <v>0</v>
      </c>
      <c r="P480" s="3" t="s">
        <v>17</v>
      </c>
    </row>
    <row r="481" spans="1:16" x14ac:dyDescent="0.3">
      <c r="A481" s="2">
        <v>2940000</v>
      </c>
      <c r="B481" s="7">
        <f>STANDARDIZE(Table1[[#This Row],[Price]],$S$2,$T$2)</f>
        <v>-1.0170143077228457</v>
      </c>
      <c r="C481" s="3">
        <v>3660</v>
      </c>
      <c r="D481" s="7">
        <f>STANDARDIZE(Table1[[#This Row],[Area (sq.ft.)]],$S$3,$T$3)</f>
        <v>-0.68747174617593387</v>
      </c>
      <c r="E481" s="2">
        <f>Table1[[#This Row],[Price]]/Table1[[#This Row],[Area (sq.ft.)]]</f>
        <v>803.27868852459017</v>
      </c>
      <c r="F481" s="3">
        <v>4</v>
      </c>
      <c r="G481" s="3">
        <v>1</v>
      </c>
      <c r="H481" s="3">
        <v>2</v>
      </c>
      <c r="I481" s="3">
        <v>0</v>
      </c>
      <c r="J481" s="3">
        <v>0</v>
      </c>
      <c r="K481" s="3">
        <v>0</v>
      </c>
      <c r="L481" s="3">
        <v>0</v>
      </c>
      <c r="M481" s="3">
        <v>0</v>
      </c>
      <c r="N481" s="3">
        <v>0</v>
      </c>
      <c r="O481" s="3">
        <v>0</v>
      </c>
      <c r="P481" s="3" t="s">
        <v>17</v>
      </c>
    </row>
    <row r="482" spans="1:16" x14ac:dyDescent="0.3">
      <c r="A482" s="2">
        <v>2940000</v>
      </c>
      <c r="B482" s="7">
        <f>STANDARDIZE(Table1[[#This Row],[Price]],$S$2,$T$2)</f>
        <v>-1.0170143077228457</v>
      </c>
      <c r="C482" s="3">
        <v>3480</v>
      </c>
      <c r="D482" s="7">
        <f>STANDARDIZE(Table1[[#This Row],[Area (sq.ft.)]],$S$3,$T$3)</f>
        <v>-0.77049186484455268</v>
      </c>
      <c r="E482" s="2">
        <f>Table1[[#This Row],[Price]]/Table1[[#This Row],[Area (sq.ft.)]]</f>
        <v>844.82758620689651</v>
      </c>
      <c r="F482" s="3">
        <v>3</v>
      </c>
      <c r="G482" s="3">
        <v>1</v>
      </c>
      <c r="H482" s="3">
        <v>2</v>
      </c>
      <c r="I482" s="3">
        <v>0</v>
      </c>
      <c r="J482" s="3">
        <v>0</v>
      </c>
      <c r="K482" s="3">
        <v>0</v>
      </c>
      <c r="L482" s="3">
        <v>0</v>
      </c>
      <c r="M482" s="3">
        <v>0</v>
      </c>
      <c r="N482" s="3">
        <v>1</v>
      </c>
      <c r="O482" s="3">
        <v>0</v>
      </c>
      <c r="P482" s="3" t="s">
        <v>16</v>
      </c>
    </row>
    <row r="483" spans="1:16" x14ac:dyDescent="0.3">
      <c r="A483" s="2">
        <v>2940000</v>
      </c>
      <c r="B483" s="7">
        <f>STANDARDIZE(Table1[[#This Row],[Price]],$S$2,$T$2)</f>
        <v>-1.0170143077228457</v>
      </c>
      <c r="C483" s="3">
        <v>2700</v>
      </c>
      <c r="D483" s="7">
        <f>STANDARDIZE(Table1[[#This Row],[Area (sq.ft.)]],$S$3,$T$3)</f>
        <v>-1.1302457124085672</v>
      </c>
      <c r="E483" s="2">
        <f>Table1[[#This Row],[Price]]/Table1[[#This Row],[Area (sq.ft.)]]</f>
        <v>1088.8888888888889</v>
      </c>
      <c r="F483" s="3">
        <v>2</v>
      </c>
      <c r="G483" s="3">
        <v>1</v>
      </c>
      <c r="H483" s="3">
        <v>1</v>
      </c>
      <c r="I483" s="3">
        <v>0</v>
      </c>
      <c r="J483" s="3">
        <v>0</v>
      </c>
      <c r="K483" s="3">
        <v>0</v>
      </c>
      <c r="L483" s="3">
        <v>0</v>
      </c>
      <c r="M483" s="3">
        <v>0</v>
      </c>
      <c r="N483" s="3">
        <v>0</v>
      </c>
      <c r="O483" s="3">
        <v>0</v>
      </c>
      <c r="P483" s="3" t="s">
        <v>15</v>
      </c>
    </row>
    <row r="484" spans="1:16" x14ac:dyDescent="0.3">
      <c r="A484" s="2">
        <v>2940000</v>
      </c>
      <c r="B484" s="7">
        <f>STANDARDIZE(Table1[[#This Row],[Price]],$S$2,$T$2)</f>
        <v>-1.0170143077228457</v>
      </c>
      <c r="C484" s="3">
        <v>3150</v>
      </c>
      <c r="D484" s="7">
        <f>STANDARDIZE(Table1[[#This Row],[Area (sq.ft.)]],$S$3,$T$3)</f>
        <v>-0.92269541573702041</v>
      </c>
      <c r="E484" s="2">
        <f>Table1[[#This Row],[Price]]/Table1[[#This Row],[Area (sq.ft.)]]</f>
        <v>933.33333333333337</v>
      </c>
      <c r="F484" s="3">
        <v>3</v>
      </c>
      <c r="G484" s="3">
        <v>1</v>
      </c>
      <c r="H484" s="3">
        <v>2</v>
      </c>
      <c r="I484" s="3">
        <v>0</v>
      </c>
      <c r="J484" s="3">
        <v>0</v>
      </c>
      <c r="K484" s="3">
        <v>0</v>
      </c>
      <c r="L484" s="3">
        <v>0</v>
      </c>
      <c r="M484" s="3">
        <v>0</v>
      </c>
      <c r="N484" s="3">
        <v>0</v>
      </c>
      <c r="O484" s="3">
        <v>0</v>
      </c>
      <c r="P484" s="3" t="s">
        <v>17</v>
      </c>
    </row>
    <row r="485" spans="1:16" x14ac:dyDescent="0.3">
      <c r="A485" s="2">
        <v>2940000</v>
      </c>
      <c r="B485" s="7">
        <f>STANDARDIZE(Table1[[#This Row],[Price]],$S$2,$T$2)</f>
        <v>-1.0170143077228457</v>
      </c>
      <c r="C485" s="3">
        <v>6615</v>
      </c>
      <c r="D485" s="7">
        <f>STANDARDIZE(Table1[[#This Row],[Area (sq.ft.)]],$S$3,$T$3)</f>
        <v>0.67544186863389066</v>
      </c>
      <c r="E485" s="2">
        <f>Table1[[#This Row],[Price]]/Table1[[#This Row],[Area (sq.ft.)]]</f>
        <v>444.44444444444446</v>
      </c>
      <c r="F485" s="3">
        <v>3</v>
      </c>
      <c r="G485" s="3">
        <v>1</v>
      </c>
      <c r="H485" s="3">
        <v>2</v>
      </c>
      <c r="I485" s="3">
        <v>1</v>
      </c>
      <c r="J485" s="3">
        <v>0</v>
      </c>
      <c r="K485" s="3">
        <v>0</v>
      </c>
      <c r="L485" s="3">
        <v>0</v>
      </c>
      <c r="M485" s="3">
        <v>0</v>
      </c>
      <c r="N485" s="3">
        <v>0</v>
      </c>
      <c r="O485" s="3">
        <v>0</v>
      </c>
      <c r="P485" s="3" t="s">
        <v>16</v>
      </c>
    </row>
    <row r="486" spans="1:16" x14ac:dyDescent="0.3">
      <c r="A486" s="2">
        <v>2870000</v>
      </c>
      <c r="B486" s="7">
        <f>STANDARDIZE(Table1[[#This Row],[Price]],$S$2,$T$2)</f>
        <v>-1.0549603653518163</v>
      </c>
      <c r="C486" s="3">
        <v>3040</v>
      </c>
      <c r="D486" s="7">
        <f>STANDARDIZE(Table1[[#This Row],[Area (sq.ft.)]],$S$3,$T$3)</f>
        <v>-0.97342993270117628</v>
      </c>
      <c r="E486" s="2">
        <f>Table1[[#This Row],[Price]]/Table1[[#This Row],[Area (sq.ft.)]]</f>
        <v>944.07894736842104</v>
      </c>
      <c r="F486" s="3">
        <v>2</v>
      </c>
      <c r="G486" s="3">
        <v>1</v>
      </c>
      <c r="H486" s="3">
        <v>1</v>
      </c>
      <c r="I486" s="3">
        <v>0</v>
      </c>
      <c r="J486" s="3">
        <v>0</v>
      </c>
      <c r="K486" s="3">
        <v>0</v>
      </c>
      <c r="L486" s="3">
        <v>0</v>
      </c>
      <c r="M486" s="3">
        <v>0</v>
      </c>
      <c r="N486" s="3">
        <v>0</v>
      </c>
      <c r="O486" s="3">
        <v>0</v>
      </c>
      <c r="P486" s="3" t="s">
        <v>17</v>
      </c>
    </row>
    <row r="487" spans="1:16" x14ac:dyDescent="0.3">
      <c r="A487" s="2">
        <v>2870000</v>
      </c>
      <c r="B487" s="7">
        <f>STANDARDIZE(Table1[[#This Row],[Price]],$S$2,$T$2)</f>
        <v>-1.0549603653518163</v>
      </c>
      <c r="C487" s="3">
        <v>3630</v>
      </c>
      <c r="D487" s="7">
        <f>STANDARDIZE(Table1[[#This Row],[Area (sq.ft.)]],$S$3,$T$3)</f>
        <v>-0.70130843262070375</v>
      </c>
      <c r="E487" s="2">
        <f>Table1[[#This Row],[Price]]/Table1[[#This Row],[Area (sq.ft.)]]</f>
        <v>790.63360881542701</v>
      </c>
      <c r="F487" s="3">
        <v>2</v>
      </c>
      <c r="G487" s="3">
        <v>1</v>
      </c>
      <c r="H487" s="3">
        <v>1</v>
      </c>
      <c r="I487" s="3">
        <v>1</v>
      </c>
      <c r="J487" s="3">
        <v>0</v>
      </c>
      <c r="K487" s="3">
        <v>0</v>
      </c>
      <c r="L487" s="3">
        <v>0</v>
      </c>
      <c r="M487" s="3">
        <v>0</v>
      </c>
      <c r="N487" s="3">
        <v>0</v>
      </c>
      <c r="O487" s="3">
        <v>0</v>
      </c>
      <c r="P487" s="3" t="s">
        <v>17</v>
      </c>
    </row>
    <row r="488" spans="1:16" x14ac:dyDescent="0.3">
      <c r="A488" s="2">
        <v>2870000</v>
      </c>
      <c r="B488" s="7">
        <f>STANDARDIZE(Table1[[#This Row],[Price]],$S$2,$T$2)</f>
        <v>-1.0549603653518163</v>
      </c>
      <c r="C488" s="3">
        <v>6000</v>
      </c>
      <c r="D488" s="7">
        <f>STANDARDIZE(Table1[[#This Row],[Area (sq.ft.)]],$S$3,$T$3)</f>
        <v>0.3917897965161099</v>
      </c>
      <c r="E488" s="2">
        <f>Table1[[#This Row],[Price]]/Table1[[#This Row],[Area (sq.ft.)]]</f>
        <v>478.33333333333331</v>
      </c>
      <c r="F488" s="3">
        <v>2</v>
      </c>
      <c r="G488" s="3">
        <v>1</v>
      </c>
      <c r="H488" s="3">
        <v>1</v>
      </c>
      <c r="I488" s="3">
        <v>1</v>
      </c>
      <c r="J488" s="3">
        <v>0</v>
      </c>
      <c r="K488" s="3">
        <v>0</v>
      </c>
      <c r="L488" s="3">
        <v>0</v>
      </c>
      <c r="M488" s="3">
        <v>0</v>
      </c>
      <c r="N488" s="3">
        <v>0</v>
      </c>
      <c r="O488" s="3">
        <v>0</v>
      </c>
      <c r="P488" s="3" t="s">
        <v>16</v>
      </c>
    </row>
    <row r="489" spans="1:16" x14ac:dyDescent="0.3">
      <c r="A489" s="2">
        <v>2870000</v>
      </c>
      <c r="B489" s="7">
        <f>STANDARDIZE(Table1[[#This Row],[Price]],$S$2,$T$2)</f>
        <v>-1.0549603653518163</v>
      </c>
      <c r="C489" s="3">
        <v>5400</v>
      </c>
      <c r="D489" s="7">
        <f>STANDARDIZE(Table1[[#This Row],[Area (sq.ft.)]],$S$3,$T$3)</f>
        <v>0.11505606762071406</v>
      </c>
      <c r="E489" s="2">
        <f>Table1[[#This Row],[Price]]/Table1[[#This Row],[Area (sq.ft.)]]</f>
        <v>531.48148148148152</v>
      </c>
      <c r="F489" s="3">
        <v>4</v>
      </c>
      <c r="G489" s="3">
        <v>1</v>
      </c>
      <c r="H489" s="3">
        <v>2</v>
      </c>
      <c r="I489" s="3">
        <v>1</v>
      </c>
      <c r="J489" s="3">
        <v>0</v>
      </c>
      <c r="K489" s="3">
        <v>0</v>
      </c>
      <c r="L489" s="3">
        <v>0</v>
      </c>
      <c r="M489" s="3">
        <v>0</v>
      </c>
      <c r="N489" s="3">
        <v>0</v>
      </c>
      <c r="O489" s="3">
        <v>0</v>
      </c>
      <c r="P489" s="3" t="s">
        <v>17</v>
      </c>
    </row>
    <row r="490" spans="1:16" x14ac:dyDescent="0.3">
      <c r="A490" s="2">
        <v>2852500</v>
      </c>
      <c r="B490" s="7">
        <f>STANDARDIZE(Table1[[#This Row],[Price]],$S$2,$T$2)</f>
        <v>-1.0644468797590587</v>
      </c>
      <c r="C490" s="3">
        <v>5200</v>
      </c>
      <c r="D490" s="7">
        <f>STANDARDIZE(Table1[[#This Row],[Area (sq.ft.)]],$S$3,$T$3)</f>
        <v>2.2811491322248773E-2</v>
      </c>
      <c r="E490" s="2">
        <f>Table1[[#This Row],[Price]]/Table1[[#This Row],[Area (sq.ft.)]]</f>
        <v>548.55769230769226</v>
      </c>
      <c r="F490" s="3">
        <v>4</v>
      </c>
      <c r="G490" s="3">
        <v>1</v>
      </c>
      <c r="H490" s="3">
        <v>3</v>
      </c>
      <c r="I490" s="3">
        <v>1</v>
      </c>
      <c r="J490" s="3">
        <v>0</v>
      </c>
      <c r="K490" s="3">
        <v>0</v>
      </c>
      <c r="L490" s="3">
        <v>0</v>
      </c>
      <c r="M490" s="3">
        <v>0</v>
      </c>
      <c r="N490" s="3">
        <v>0</v>
      </c>
      <c r="O490" s="3">
        <v>0</v>
      </c>
      <c r="P490" s="3" t="s">
        <v>17</v>
      </c>
    </row>
    <row r="491" spans="1:16" x14ac:dyDescent="0.3">
      <c r="A491" s="2">
        <v>2835000</v>
      </c>
      <c r="B491" s="7">
        <f>STANDARDIZE(Table1[[#This Row],[Price]],$S$2,$T$2)</f>
        <v>-1.0739333941663014</v>
      </c>
      <c r="C491" s="3">
        <v>3300</v>
      </c>
      <c r="D491" s="7">
        <f>STANDARDIZE(Table1[[#This Row],[Area (sq.ft.)]],$S$3,$T$3)</f>
        <v>-0.85351198351317137</v>
      </c>
      <c r="E491" s="2">
        <f>Table1[[#This Row],[Price]]/Table1[[#This Row],[Area (sq.ft.)]]</f>
        <v>859.09090909090912</v>
      </c>
      <c r="F491" s="3">
        <v>3</v>
      </c>
      <c r="G491" s="3">
        <v>1</v>
      </c>
      <c r="H491" s="3">
        <v>2</v>
      </c>
      <c r="I491" s="3">
        <v>0</v>
      </c>
      <c r="J491" s="3">
        <v>0</v>
      </c>
      <c r="K491" s="3">
        <v>0</v>
      </c>
      <c r="L491" s="3">
        <v>0</v>
      </c>
      <c r="M491" s="3">
        <v>0</v>
      </c>
      <c r="N491" s="3">
        <v>1</v>
      </c>
      <c r="O491" s="3">
        <v>0</v>
      </c>
      <c r="P491" s="3" t="s">
        <v>16</v>
      </c>
    </row>
    <row r="492" spans="1:16" x14ac:dyDescent="0.3">
      <c r="A492" s="2">
        <v>2835000</v>
      </c>
      <c r="B492" s="7">
        <f>STANDARDIZE(Table1[[#This Row],[Price]],$S$2,$T$2)</f>
        <v>-1.0739333941663014</v>
      </c>
      <c r="C492" s="3">
        <v>4350</v>
      </c>
      <c r="D492" s="7">
        <f>STANDARDIZE(Table1[[#This Row],[Area (sq.ft.)]],$S$3,$T$3)</f>
        <v>-0.3692279579462287</v>
      </c>
      <c r="E492" s="2">
        <f>Table1[[#This Row],[Price]]/Table1[[#This Row],[Area (sq.ft.)]]</f>
        <v>651.72413793103453</v>
      </c>
      <c r="F492" s="3">
        <v>3</v>
      </c>
      <c r="G492" s="3">
        <v>1</v>
      </c>
      <c r="H492" s="3">
        <v>2</v>
      </c>
      <c r="I492" s="3">
        <v>0</v>
      </c>
      <c r="J492" s="3">
        <v>0</v>
      </c>
      <c r="K492" s="3">
        <v>0</v>
      </c>
      <c r="L492" s="3">
        <v>1</v>
      </c>
      <c r="M492" s="3">
        <v>0</v>
      </c>
      <c r="N492" s="3">
        <v>1</v>
      </c>
      <c r="O492" s="3">
        <v>0</v>
      </c>
      <c r="P492" s="3" t="s">
        <v>17</v>
      </c>
    </row>
    <row r="493" spans="1:16" x14ac:dyDescent="0.3">
      <c r="A493" s="2">
        <v>2835000</v>
      </c>
      <c r="B493" s="7">
        <f>STANDARDIZE(Table1[[#This Row],[Price]],$S$2,$T$2)</f>
        <v>-1.0739333941663014</v>
      </c>
      <c r="C493" s="3">
        <v>2640</v>
      </c>
      <c r="D493" s="7">
        <f>STANDARDIZE(Table1[[#This Row],[Area (sq.ft.)]],$S$3,$T$3)</f>
        <v>-1.1579190852981069</v>
      </c>
      <c r="E493" s="2">
        <f>Table1[[#This Row],[Price]]/Table1[[#This Row],[Area (sq.ft.)]]</f>
        <v>1073.8636363636363</v>
      </c>
      <c r="F493" s="3">
        <v>2</v>
      </c>
      <c r="G493" s="3">
        <v>1</v>
      </c>
      <c r="H493" s="3">
        <v>1</v>
      </c>
      <c r="I493" s="3">
        <v>0</v>
      </c>
      <c r="J493" s="3">
        <v>0</v>
      </c>
      <c r="K493" s="3">
        <v>0</v>
      </c>
      <c r="L493" s="3">
        <v>0</v>
      </c>
      <c r="M493" s="3">
        <v>0</v>
      </c>
      <c r="N493" s="3">
        <v>1</v>
      </c>
      <c r="O493" s="3">
        <v>0</v>
      </c>
      <c r="P493" s="3" t="s">
        <v>15</v>
      </c>
    </row>
    <row r="494" spans="1:16" x14ac:dyDescent="0.3">
      <c r="A494" s="2">
        <v>2800000</v>
      </c>
      <c r="B494" s="7">
        <f>STANDARDIZE(Table1[[#This Row],[Price]],$S$2,$T$2)</f>
        <v>-1.0929064229807866</v>
      </c>
      <c r="C494" s="3">
        <v>2650</v>
      </c>
      <c r="D494" s="7">
        <f>STANDARDIZE(Table1[[#This Row],[Area (sq.ft.)]],$S$3,$T$3)</f>
        <v>-1.1533068564831837</v>
      </c>
      <c r="E494" s="2">
        <f>Table1[[#This Row],[Price]]/Table1[[#This Row],[Area (sq.ft.)]]</f>
        <v>1056.6037735849056</v>
      </c>
      <c r="F494" s="3">
        <v>3</v>
      </c>
      <c r="G494" s="3">
        <v>1</v>
      </c>
      <c r="H494" s="3">
        <v>2</v>
      </c>
      <c r="I494" s="3">
        <v>1</v>
      </c>
      <c r="J494" s="3">
        <v>0</v>
      </c>
      <c r="K494" s="3">
        <v>1</v>
      </c>
      <c r="L494" s="3">
        <v>0</v>
      </c>
      <c r="M494" s="3">
        <v>0</v>
      </c>
      <c r="N494" s="3">
        <v>1</v>
      </c>
      <c r="O494" s="3">
        <v>0</v>
      </c>
      <c r="P494" s="3" t="s">
        <v>17</v>
      </c>
    </row>
    <row r="495" spans="1:16" x14ac:dyDescent="0.3">
      <c r="A495" s="2">
        <v>2800000</v>
      </c>
      <c r="B495" s="7">
        <f>STANDARDIZE(Table1[[#This Row],[Price]],$S$2,$T$2)</f>
        <v>-1.0929064229807866</v>
      </c>
      <c r="C495" s="3">
        <v>3960</v>
      </c>
      <c r="D495" s="7">
        <f>STANDARDIZE(Table1[[#This Row],[Area (sq.ft.)]],$S$3,$T$3)</f>
        <v>-0.54910488172823602</v>
      </c>
      <c r="E495" s="2">
        <f>Table1[[#This Row],[Price]]/Table1[[#This Row],[Area (sq.ft.)]]</f>
        <v>707.07070707070704</v>
      </c>
      <c r="F495" s="3">
        <v>3</v>
      </c>
      <c r="G495" s="3">
        <v>1</v>
      </c>
      <c r="H495" s="3">
        <v>1</v>
      </c>
      <c r="I495" s="3">
        <v>1</v>
      </c>
      <c r="J495" s="3">
        <v>0</v>
      </c>
      <c r="K495" s="3">
        <v>0</v>
      </c>
      <c r="L495" s="3">
        <v>0</v>
      </c>
      <c r="M495" s="3">
        <v>0</v>
      </c>
      <c r="N495" s="3">
        <v>0</v>
      </c>
      <c r="O495" s="3">
        <v>0</v>
      </c>
      <c r="P495" s="3" t="s">
        <v>15</v>
      </c>
    </row>
    <row r="496" spans="1:16" x14ac:dyDescent="0.3">
      <c r="A496" s="2">
        <v>2730000</v>
      </c>
      <c r="B496" s="7">
        <f>STANDARDIZE(Table1[[#This Row],[Price]],$S$2,$T$2)</f>
        <v>-1.1308524806097568</v>
      </c>
      <c r="C496" s="3">
        <v>6800</v>
      </c>
      <c r="D496" s="7">
        <f>STANDARDIZE(Table1[[#This Row],[Area (sq.ft.)]],$S$3,$T$3)</f>
        <v>0.760768101709971</v>
      </c>
      <c r="E496" s="2">
        <f>Table1[[#This Row],[Price]]/Table1[[#This Row],[Area (sq.ft.)]]</f>
        <v>401.47058823529414</v>
      </c>
      <c r="F496" s="3">
        <v>2</v>
      </c>
      <c r="G496" s="3">
        <v>1</v>
      </c>
      <c r="H496" s="3">
        <v>1</v>
      </c>
      <c r="I496" s="3">
        <v>1</v>
      </c>
      <c r="J496" s="3">
        <v>0</v>
      </c>
      <c r="K496" s="3">
        <v>0</v>
      </c>
      <c r="L496" s="3">
        <v>0</v>
      </c>
      <c r="M496" s="3">
        <v>0</v>
      </c>
      <c r="N496" s="3">
        <v>0</v>
      </c>
      <c r="O496" s="3">
        <v>0</v>
      </c>
      <c r="P496" s="3" t="s">
        <v>17</v>
      </c>
    </row>
    <row r="497" spans="1:16" x14ac:dyDescent="0.3">
      <c r="A497" s="2">
        <v>2730000</v>
      </c>
      <c r="B497" s="7">
        <f>STANDARDIZE(Table1[[#This Row],[Price]],$S$2,$T$2)</f>
        <v>-1.1308524806097568</v>
      </c>
      <c r="C497" s="3">
        <v>4000</v>
      </c>
      <c r="D497" s="7">
        <f>STANDARDIZE(Table1[[#This Row],[Area (sq.ft.)]],$S$3,$T$3)</f>
        <v>-0.53065596646854296</v>
      </c>
      <c r="E497" s="2">
        <f>Table1[[#This Row],[Price]]/Table1[[#This Row],[Area (sq.ft.)]]</f>
        <v>682.5</v>
      </c>
      <c r="F497" s="3">
        <v>3</v>
      </c>
      <c r="G497" s="3">
        <v>1</v>
      </c>
      <c r="H497" s="3">
        <v>2</v>
      </c>
      <c r="I497" s="3">
        <v>1</v>
      </c>
      <c r="J497" s="3">
        <v>0</v>
      </c>
      <c r="K497" s="3">
        <v>0</v>
      </c>
      <c r="L497" s="3">
        <v>0</v>
      </c>
      <c r="M497" s="3">
        <v>0</v>
      </c>
      <c r="N497" s="3">
        <v>1</v>
      </c>
      <c r="O497" s="3">
        <v>0</v>
      </c>
      <c r="P497" s="3" t="s">
        <v>17</v>
      </c>
    </row>
    <row r="498" spans="1:16" x14ac:dyDescent="0.3">
      <c r="A498" s="2">
        <v>2695000</v>
      </c>
      <c r="B498" s="7">
        <f>STANDARDIZE(Table1[[#This Row],[Price]],$S$2,$T$2)</f>
        <v>-1.1498255094242422</v>
      </c>
      <c r="C498" s="3">
        <v>4000</v>
      </c>
      <c r="D498" s="7">
        <f>STANDARDIZE(Table1[[#This Row],[Area (sq.ft.)]],$S$3,$T$3)</f>
        <v>-0.53065596646854296</v>
      </c>
      <c r="E498" s="2">
        <f>Table1[[#This Row],[Price]]/Table1[[#This Row],[Area (sq.ft.)]]</f>
        <v>673.75</v>
      </c>
      <c r="F498" s="3">
        <v>2</v>
      </c>
      <c r="G498" s="3">
        <v>1</v>
      </c>
      <c r="H498" s="3">
        <v>1</v>
      </c>
      <c r="I498" s="3">
        <v>1</v>
      </c>
      <c r="J498" s="3">
        <v>0</v>
      </c>
      <c r="K498" s="3">
        <v>0</v>
      </c>
      <c r="L498" s="3">
        <v>0</v>
      </c>
      <c r="M498" s="3">
        <v>0</v>
      </c>
      <c r="N498" s="3">
        <v>0</v>
      </c>
      <c r="O498" s="3">
        <v>0</v>
      </c>
      <c r="P498" s="3" t="s">
        <v>17</v>
      </c>
    </row>
    <row r="499" spans="1:16" x14ac:dyDescent="0.3">
      <c r="A499" s="2">
        <v>2660000</v>
      </c>
      <c r="B499" s="7">
        <f>STANDARDIZE(Table1[[#This Row],[Price]],$S$2,$T$2)</f>
        <v>-1.1687985382387274</v>
      </c>
      <c r="C499" s="3">
        <v>3934</v>
      </c>
      <c r="D499" s="7">
        <f>STANDARDIZE(Table1[[#This Row],[Area (sq.ft.)]],$S$3,$T$3)</f>
        <v>-0.56109667664703644</v>
      </c>
      <c r="E499" s="2">
        <f>Table1[[#This Row],[Price]]/Table1[[#This Row],[Area (sq.ft.)]]</f>
        <v>676.15658362989325</v>
      </c>
      <c r="F499" s="3">
        <v>2</v>
      </c>
      <c r="G499" s="3">
        <v>1</v>
      </c>
      <c r="H499" s="3">
        <v>1</v>
      </c>
      <c r="I499" s="3">
        <v>1</v>
      </c>
      <c r="J499" s="3">
        <v>0</v>
      </c>
      <c r="K499" s="3">
        <v>0</v>
      </c>
      <c r="L499" s="3">
        <v>0</v>
      </c>
      <c r="M499" s="3">
        <v>0</v>
      </c>
      <c r="N499" s="3">
        <v>0</v>
      </c>
      <c r="O499" s="3">
        <v>0</v>
      </c>
      <c r="P499" s="3" t="s">
        <v>17</v>
      </c>
    </row>
    <row r="500" spans="1:16" x14ac:dyDescent="0.3">
      <c r="A500" s="2">
        <v>2660000</v>
      </c>
      <c r="B500" s="7">
        <f>STANDARDIZE(Table1[[#This Row],[Price]],$S$2,$T$2)</f>
        <v>-1.1687985382387274</v>
      </c>
      <c r="C500" s="3">
        <v>2000</v>
      </c>
      <c r="D500" s="7">
        <f>STANDARDIZE(Table1[[#This Row],[Area (sq.ft.)]],$S$3,$T$3)</f>
        <v>-1.4531017294531958</v>
      </c>
      <c r="E500" s="2">
        <f>Table1[[#This Row],[Price]]/Table1[[#This Row],[Area (sq.ft.)]]</f>
        <v>1330</v>
      </c>
      <c r="F500" s="3">
        <v>2</v>
      </c>
      <c r="G500" s="3">
        <v>1</v>
      </c>
      <c r="H500" s="3">
        <v>2</v>
      </c>
      <c r="I500" s="3">
        <v>1</v>
      </c>
      <c r="J500" s="3">
        <v>0</v>
      </c>
      <c r="K500" s="3">
        <v>0</v>
      </c>
      <c r="L500" s="3">
        <v>0</v>
      </c>
      <c r="M500" s="3">
        <v>0</v>
      </c>
      <c r="N500" s="3">
        <v>0</v>
      </c>
      <c r="O500" s="3">
        <v>0</v>
      </c>
      <c r="P500" s="3" t="s">
        <v>16</v>
      </c>
    </row>
    <row r="501" spans="1:16" x14ac:dyDescent="0.3">
      <c r="A501" s="2">
        <v>2660000</v>
      </c>
      <c r="B501" s="7">
        <f>STANDARDIZE(Table1[[#This Row],[Price]],$S$2,$T$2)</f>
        <v>-1.1687985382387274</v>
      </c>
      <c r="C501" s="3">
        <v>3630</v>
      </c>
      <c r="D501" s="7">
        <f>STANDARDIZE(Table1[[#This Row],[Area (sq.ft.)]],$S$3,$T$3)</f>
        <v>-0.70130843262070375</v>
      </c>
      <c r="E501" s="2">
        <f>Table1[[#This Row],[Price]]/Table1[[#This Row],[Area (sq.ft.)]]</f>
        <v>732.78236914600552</v>
      </c>
      <c r="F501" s="3">
        <v>3</v>
      </c>
      <c r="G501" s="3">
        <v>3</v>
      </c>
      <c r="H501" s="3">
        <v>2</v>
      </c>
      <c r="I501" s="3">
        <v>0</v>
      </c>
      <c r="J501" s="3">
        <v>1</v>
      </c>
      <c r="K501" s="3">
        <v>0</v>
      </c>
      <c r="L501" s="3">
        <v>0</v>
      </c>
      <c r="M501" s="3">
        <v>0</v>
      </c>
      <c r="N501" s="3">
        <v>0</v>
      </c>
      <c r="O501" s="3">
        <v>0</v>
      </c>
      <c r="P501" s="3" t="s">
        <v>17</v>
      </c>
    </row>
    <row r="502" spans="1:16" x14ac:dyDescent="0.3">
      <c r="A502" s="2">
        <v>2660000</v>
      </c>
      <c r="B502" s="7">
        <f>STANDARDIZE(Table1[[#This Row],[Price]],$S$2,$T$2)</f>
        <v>-1.1687985382387274</v>
      </c>
      <c r="C502" s="3">
        <v>2800</v>
      </c>
      <c r="D502" s="7">
        <f>STANDARDIZE(Table1[[#This Row],[Area (sq.ft.)]],$S$3,$T$3)</f>
        <v>-1.0841234242593347</v>
      </c>
      <c r="E502" s="2">
        <f>Table1[[#This Row],[Price]]/Table1[[#This Row],[Area (sq.ft.)]]</f>
        <v>950</v>
      </c>
      <c r="F502" s="3">
        <v>3</v>
      </c>
      <c r="G502" s="3">
        <v>1</v>
      </c>
      <c r="H502" s="3">
        <v>1</v>
      </c>
      <c r="I502" s="3">
        <v>1</v>
      </c>
      <c r="J502" s="3">
        <v>0</v>
      </c>
      <c r="K502" s="3">
        <v>0</v>
      </c>
      <c r="L502" s="3">
        <v>0</v>
      </c>
      <c r="M502" s="3">
        <v>0</v>
      </c>
      <c r="N502" s="3">
        <v>0</v>
      </c>
      <c r="O502" s="3">
        <v>0</v>
      </c>
      <c r="P502" s="3" t="s">
        <v>17</v>
      </c>
    </row>
    <row r="503" spans="1:16" x14ac:dyDescent="0.3">
      <c r="A503" s="2">
        <v>2660000</v>
      </c>
      <c r="B503" s="7">
        <f>STANDARDIZE(Table1[[#This Row],[Price]],$S$2,$T$2)</f>
        <v>-1.1687985382387274</v>
      </c>
      <c r="C503" s="3">
        <v>2430</v>
      </c>
      <c r="D503" s="7">
        <f>STANDARDIZE(Table1[[#This Row],[Area (sq.ft.)]],$S$3,$T$3)</f>
        <v>-1.2547758904114954</v>
      </c>
      <c r="E503" s="2">
        <f>Table1[[#This Row],[Price]]/Table1[[#This Row],[Area (sq.ft.)]]</f>
        <v>1094.6502057613168</v>
      </c>
      <c r="F503" s="3">
        <v>3</v>
      </c>
      <c r="G503" s="3">
        <v>1</v>
      </c>
      <c r="H503" s="3">
        <v>1</v>
      </c>
      <c r="I503" s="3">
        <v>0</v>
      </c>
      <c r="J503" s="3">
        <v>0</v>
      </c>
      <c r="K503" s="3">
        <v>0</v>
      </c>
      <c r="L503" s="3">
        <v>0</v>
      </c>
      <c r="M503" s="3">
        <v>0</v>
      </c>
      <c r="N503" s="3">
        <v>0</v>
      </c>
      <c r="O503" s="3">
        <v>0</v>
      </c>
      <c r="P503" s="3" t="s">
        <v>17</v>
      </c>
    </row>
    <row r="504" spans="1:16" x14ac:dyDescent="0.3">
      <c r="A504" s="2">
        <v>2660000</v>
      </c>
      <c r="B504" s="7">
        <f>STANDARDIZE(Table1[[#This Row],[Price]],$S$2,$T$2)</f>
        <v>-1.1687985382387274</v>
      </c>
      <c r="C504" s="3">
        <v>3480</v>
      </c>
      <c r="D504" s="7">
        <f>STANDARDIZE(Table1[[#This Row],[Area (sq.ft.)]],$S$3,$T$3)</f>
        <v>-0.77049186484455268</v>
      </c>
      <c r="E504" s="2">
        <f>Table1[[#This Row],[Price]]/Table1[[#This Row],[Area (sq.ft.)]]</f>
        <v>764.36781609195407</v>
      </c>
      <c r="F504" s="3">
        <v>2</v>
      </c>
      <c r="G504" s="3">
        <v>1</v>
      </c>
      <c r="H504" s="3">
        <v>1</v>
      </c>
      <c r="I504" s="3">
        <v>1</v>
      </c>
      <c r="J504" s="3">
        <v>0</v>
      </c>
      <c r="K504" s="3">
        <v>0</v>
      </c>
      <c r="L504" s="3">
        <v>0</v>
      </c>
      <c r="M504" s="3">
        <v>0</v>
      </c>
      <c r="N504" s="3">
        <v>1</v>
      </c>
      <c r="O504" s="3">
        <v>0</v>
      </c>
      <c r="P504" s="3" t="s">
        <v>16</v>
      </c>
    </row>
    <row r="505" spans="1:16" x14ac:dyDescent="0.3">
      <c r="A505" s="2">
        <v>2660000</v>
      </c>
      <c r="B505" s="7">
        <f>STANDARDIZE(Table1[[#This Row],[Price]],$S$2,$T$2)</f>
        <v>-1.1687985382387274</v>
      </c>
      <c r="C505" s="3">
        <v>4000</v>
      </c>
      <c r="D505" s="7">
        <f>STANDARDIZE(Table1[[#This Row],[Area (sq.ft.)]],$S$3,$T$3)</f>
        <v>-0.53065596646854296</v>
      </c>
      <c r="E505" s="2">
        <f>Table1[[#This Row],[Price]]/Table1[[#This Row],[Area (sq.ft.)]]</f>
        <v>665</v>
      </c>
      <c r="F505" s="3">
        <v>3</v>
      </c>
      <c r="G505" s="3">
        <v>1</v>
      </c>
      <c r="H505" s="3">
        <v>1</v>
      </c>
      <c r="I505" s="3">
        <v>1</v>
      </c>
      <c r="J505" s="3">
        <v>0</v>
      </c>
      <c r="K505" s="3">
        <v>0</v>
      </c>
      <c r="L505" s="3">
        <v>0</v>
      </c>
      <c r="M505" s="3">
        <v>0</v>
      </c>
      <c r="N505" s="3">
        <v>0</v>
      </c>
      <c r="O505" s="3">
        <v>0</v>
      </c>
      <c r="P505" s="3" t="s">
        <v>16</v>
      </c>
    </row>
    <row r="506" spans="1:16" x14ac:dyDescent="0.3">
      <c r="A506" s="2">
        <v>2653000</v>
      </c>
      <c r="B506" s="7">
        <f>STANDARDIZE(Table1[[#This Row],[Price]],$S$2,$T$2)</f>
        <v>-1.1725931440016244</v>
      </c>
      <c r="C506" s="3">
        <v>3185</v>
      </c>
      <c r="D506" s="7">
        <f>STANDARDIZE(Table1[[#This Row],[Area (sq.ft.)]],$S$3,$T$3)</f>
        <v>-0.906552614884789</v>
      </c>
      <c r="E506" s="2">
        <f>Table1[[#This Row],[Price]]/Table1[[#This Row],[Area (sq.ft.)]]</f>
        <v>832.96703296703299</v>
      </c>
      <c r="F506" s="3">
        <v>2</v>
      </c>
      <c r="G506" s="3">
        <v>1</v>
      </c>
      <c r="H506" s="3">
        <v>1</v>
      </c>
      <c r="I506" s="3">
        <v>1</v>
      </c>
      <c r="J506" s="3">
        <v>0</v>
      </c>
      <c r="K506" s="3">
        <v>0</v>
      </c>
      <c r="L506" s="3">
        <v>0</v>
      </c>
      <c r="M506" s="3">
        <v>1</v>
      </c>
      <c r="N506" s="3">
        <v>0</v>
      </c>
      <c r="O506" s="3">
        <v>0</v>
      </c>
      <c r="P506" s="3" t="s">
        <v>17</v>
      </c>
    </row>
    <row r="507" spans="1:16" x14ac:dyDescent="0.3">
      <c r="A507" s="2">
        <v>2653000</v>
      </c>
      <c r="B507" s="7">
        <f>STANDARDIZE(Table1[[#This Row],[Price]],$S$2,$T$2)</f>
        <v>-1.1725931440016244</v>
      </c>
      <c r="C507" s="3">
        <v>4000</v>
      </c>
      <c r="D507" s="7">
        <f>STANDARDIZE(Table1[[#This Row],[Area (sq.ft.)]],$S$3,$T$3)</f>
        <v>-0.53065596646854296</v>
      </c>
      <c r="E507" s="2">
        <f>Table1[[#This Row],[Price]]/Table1[[#This Row],[Area (sq.ft.)]]</f>
        <v>663.25</v>
      </c>
      <c r="F507" s="3">
        <v>3</v>
      </c>
      <c r="G507" s="3">
        <v>1</v>
      </c>
      <c r="H507" s="3">
        <v>2</v>
      </c>
      <c r="I507" s="3">
        <v>1</v>
      </c>
      <c r="J507" s="3">
        <v>0</v>
      </c>
      <c r="K507" s="3">
        <v>0</v>
      </c>
      <c r="L507" s="3">
        <v>0</v>
      </c>
      <c r="M507" s="3">
        <v>1</v>
      </c>
      <c r="N507" s="3">
        <v>0</v>
      </c>
      <c r="O507" s="3">
        <v>0</v>
      </c>
      <c r="P507" s="3" t="s">
        <v>17</v>
      </c>
    </row>
    <row r="508" spans="1:16" x14ac:dyDescent="0.3">
      <c r="A508" s="2">
        <v>2604000</v>
      </c>
      <c r="B508" s="7">
        <f>STANDARDIZE(Table1[[#This Row],[Price]],$S$2,$T$2)</f>
        <v>-1.1991553843419036</v>
      </c>
      <c r="C508" s="3">
        <v>2910</v>
      </c>
      <c r="D508" s="7">
        <f>STANDARDIZE(Table1[[#This Row],[Area (sq.ft.)]],$S$3,$T$3)</f>
        <v>-1.0333889072951787</v>
      </c>
      <c r="E508" s="2">
        <f>Table1[[#This Row],[Price]]/Table1[[#This Row],[Area (sq.ft.)]]</f>
        <v>894.84536082474222</v>
      </c>
      <c r="F508" s="3">
        <v>2</v>
      </c>
      <c r="G508" s="3">
        <v>1</v>
      </c>
      <c r="H508" s="3">
        <v>1</v>
      </c>
      <c r="I508" s="3">
        <v>0</v>
      </c>
      <c r="J508" s="3">
        <v>0</v>
      </c>
      <c r="K508" s="3">
        <v>0</v>
      </c>
      <c r="L508" s="3">
        <v>0</v>
      </c>
      <c r="M508" s="3">
        <v>0</v>
      </c>
      <c r="N508" s="3">
        <v>0</v>
      </c>
      <c r="O508" s="3">
        <v>0</v>
      </c>
      <c r="P508" s="3" t="s">
        <v>17</v>
      </c>
    </row>
    <row r="509" spans="1:16" x14ac:dyDescent="0.3">
      <c r="A509" s="2">
        <v>2590000</v>
      </c>
      <c r="B509" s="7">
        <f>STANDARDIZE(Table1[[#This Row],[Price]],$S$2,$T$2)</f>
        <v>-1.2067445958676977</v>
      </c>
      <c r="C509" s="3">
        <v>3600</v>
      </c>
      <c r="D509" s="7">
        <f>STANDARDIZE(Table1[[#This Row],[Area (sq.ft.)]],$S$3,$T$3)</f>
        <v>-0.71514511906547351</v>
      </c>
      <c r="E509" s="2">
        <f>Table1[[#This Row],[Price]]/Table1[[#This Row],[Area (sq.ft.)]]</f>
        <v>719.44444444444446</v>
      </c>
      <c r="F509" s="3">
        <v>2</v>
      </c>
      <c r="G509" s="3">
        <v>1</v>
      </c>
      <c r="H509" s="3">
        <v>1</v>
      </c>
      <c r="I509" s="3">
        <v>1</v>
      </c>
      <c r="J509" s="3">
        <v>0</v>
      </c>
      <c r="K509" s="3">
        <v>0</v>
      </c>
      <c r="L509" s="3">
        <v>0</v>
      </c>
      <c r="M509" s="3">
        <v>0</v>
      </c>
      <c r="N509" s="3">
        <v>0</v>
      </c>
      <c r="O509" s="3">
        <v>0</v>
      </c>
      <c r="P509" s="3" t="s">
        <v>17</v>
      </c>
    </row>
    <row r="510" spans="1:16" x14ac:dyDescent="0.3">
      <c r="A510" s="2">
        <v>2590000</v>
      </c>
      <c r="B510" s="7">
        <f>STANDARDIZE(Table1[[#This Row],[Price]],$S$2,$T$2)</f>
        <v>-1.2067445958676977</v>
      </c>
      <c r="C510" s="3">
        <v>4400</v>
      </c>
      <c r="D510" s="7">
        <f>STANDARDIZE(Table1[[#This Row],[Area (sq.ft.)]],$S$3,$T$3)</f>
        <v>-0.34616681387161236</v>
      </c>
      <c r="E510" s="2">
        <f>Table1[[#This Row],[Price]]/Table1[[#This Row],[Area (sq.ft.)]]</f>
        <v>588.63636363636363</v>
      </c>
      <c r="F510" s="3">
        <v>2</v>
      </c>
      <c r="G510" s="3">
        <v>1</v>
      </c>
      <c r="H510" s="3">
        <v>1</v>
      </c>
      <c r="I510" s="3">
        <v>1</v>
      </c>
      <c r="J510" s="3">
        <v>0</v>
      </c>
      <c r="K510" s="3">
        <v>0</v>
      </c>
      <c r="L510" s="3">
        <v>0</v>
      </c>
      <c r="M510" s="3">
        <v>0</v>
      </c>
      <c r="N510" s="3">
        <v>0</v>
      </c>
      <c r="O510" s="3">
        <v>0</v>
      </c>
      <c r="P510" s="3" t="s">
        <v>17</v>
      </c>
    </row>
    <row r="511" spans="1:16" x14ac:dyDescent="0.3">
      <c r="A511" s="2">
        <v>2590000</v>
      </c>
      <c r="B511" s="7">
        <f>STANDARDIZE(Table1[[#This Row],[Price]],$S$2,$T$2)</f>
        <v>-1.2067445958676977</v>
      </c>
      <c r="C511" s="3">
        <v>3600</v>
      </c>
      <c r="D511" s="7">
        <f>STANDARDIZE(Table1[[#This Row],[Area (sq.ft.)]],$S$3,$T$3)</f>
        <v>-0.71514511906547351</v>
      </c>
      <c r="E511" s="2">
        <f>Table1[[#This Row],[Price]]/Table1[[#This Row],[Area (sq.ft.)]]</f>
        <v>719.44444444444446</v>
      </c>
      <c r="F511" s="3">
        <v>2</v>
      </c>
      <c r="G511" s="3">
        <v>2</v>
      </c>
      <c r="H511" s="3">
        <v>2</v>
      </c>
      <c r="I511" s="3">
        <v>1</v>
      </c>
      <c r="J511" s="3">
        <v>0</v>
      </c>
      <c r="K511" s="3">
        <v>1</v>
      </c>
      <c r="L511" s="3">
        <v>0</v>
      </c>
      <c r="M511" s="3">
        <v>0</v>
      </c>
      <c r="N511" s="3">
        <v>1</v>
      </c>
      <c r="O511" s="3">
        <v>0</v>
      </c>
      <c r="P511" s="3" t="s">
        <v>15</v>
      </c>
    </row>
    <row r="512" spans="1:16" x14ac:dyDescent="0.3">
      <c r="A512" s="2">
        <v>2520000</v>
      </c>
      <c r="B512" s="7">
        <f>STANDARDIZE(Table1[[#This Row],[Price]],$S$2,$T$2)</f>
        <v>-1.244690653496668</v>
      </c>
      <c r="C512" s="3">
        <v>2880</v>
      </c>
      <c r="D512" s="7">
        <f>STANDARDIZE(Table1[[#This Row],[Area (sq.ft.)]],$S$3,$T$3)</f>
        <v>-1.0472255937399486</v>
      </c>
      <c r="E512" s="2">
        <f>Table1[[#This Row],[Price]]/Table1[[#This Row],[Area (sq.ft.)]]</f>
        <v>875</v>
      </c>
      <c r="F512" s="3">
        <v>3</v>
      </c>
      <c r="G512" s="3">
        <v>1</v>
      </c>
      <c r="H512" s="3">
        <v>1</v>
      </c>
      <c r="I512" s="3">
        <v>0</v>
      </c>
      <c r="J512" s="3">
        <v>0</v>
      </c>
      <c r="K512" s="3">
        <v>0</v>
      </c>
      <c r="L512" s="3">
        <v>0</v>
      </c>
      <c r="M512" s="3">
        <v>0</v>
      </c>
      <c r="N512" s="3">
        <v>0</v>
      </c>
      <c r="O512" s="3">
        <v>0</v>
      </c>
      <c r="P512" s="3" t="s">
        <v>17</v>
      </c>
    </row>
    <row r="513" spans="1:16" x14ac:dyDescent="0.3">
      <c r="A513" s="2">
        <v>2520000</v>
      </c>
      <c r="B513" s="7">
        <f>STANDARDIZE(Table1[[#This Row],[Price]],$S$2,$T$2)</f>
        <v>-1.244690653496668</v>
      </c>
      <c r="C513" s="3">
        <v>3180</v>
      </c>
      <c r="D513" s="7">
        <f>STANDARDIZE(Table1[[#This Row],[Area (sq.ft.)]],$S$3,$T$3)</f>
        <v>-0.90885872929225053</v>
      </c>
      <c r="E513" s="2">
        <f>Table1[[#This Row],[Price]]/Table1[[#This Row],[Area (sq.ft.)]]</f>
        <v>792.45283018867929</v>
      </c>
      <c r="F513" s="3">
        <v>3</v>
      </c>
      <c r="G513" s="3">
        <v>1</v>
      </c>
      <c r="H513" s="3">
        <v>1</v>
      </c>
      <c r="I513" s="3">
        <v>0</v>
      </c>
      <c r="J513" s="3">
        <v>0</v>
      </c>
      <c r="K513" s="3">
        <v>0</v>
      </c>
      <c r="L513" s="3">
        <v>0</v>
      </c>
      <c r="M513" s="3">
        <v>0</v>
      </c>
      <c r="N513" s="3">
        <v>0</v>
      </c>
      <c r="O513" s="3">
        <v>0</v>
      </c>
      <c r="P513" s="3" t="s">
        <v>17</v>
      </c>
    </row>
    <row r="514" spans="1:16" x14ac:dyDescent="0.3">
      <c r="A514" s="2">
        <v>2520000</v>
      </c>
      <c r="B514" s="7">
        <f>STANDARDIZE(Table1[[#This Row],[Price]],$S$2,$T$2)</f>
        <v>-1.244690653496668</v>
      </c>
      <c r="C514" s="3">
        <v>3000</v>
      </c>
      <c r="D514" s="7">
        <f>STANDARDIZE(Table1[[#This Row],[Area (sq.ft.)]],$S$3,$T$3)</f>
        <v>-0.99187884796086934</v>
      </c>
      <c r="E514" s="2">
        <f>Table1[[#This Row],[Price]]/Table1[[#This Row],[Area (sq.ft.)]]</f>
        <v>840</v>
      </c>
      <c r="F514" s="3">
        <v>2</v>
      </c>
      <c r="G514" s="3">
        <v>1</v>
      </c>
      <c r="H514" s="3">
        <v>2</v>
      </c>
      <c r="I514" s="3">
        <v>1</v>
      </c>
      <c r="J514" s="3">
        <v>0</v>
      </c>
      <c r="K514" s="3">
        <v>0</v>
      </c>
      <c r="L514" s="3">
        <v>0</v>
      </c>
      <c r="M514" s="3">
        <v>0</v>
      </c>
      <c r="N514" s="3">
        <v>0</v>
      </c>
      <c r="O514" s="3">
        <v>0</v>
      </c>
      <c r="P514" s="3" t="s">
        <v>15</v>
      </c>
    </row>
    <row r="515" spans="1:16" x14ac:dyDescent="0.3">
      <c r="A515" s="2">
        <v>2485000</v>
      </c>
      <c r="B515" s="7">
        <f>STANDARDIZE(Table1[[#This Row],[Price]],$S$2,$T$2)</f>
        <v>-1.2636636823111533</v>
      </c>
      <c r="C515" s="3">
        <v>4400</v>
      </c>
      <c r="D515" s="7">
        <f>STANDARDIZE(Table1[[#This Row],[Area (sq.ft.)]],$S$3,$T$3)</f>
        <v>-0.34616681387161236</v>
      </c>
      <c r="E515" s="2">
        <f>Table1[[#This Row],[Price]]/Table1[[#This Row],[Area (sq.ft.)]]</f>
        <v>564.77272727272725</v>
      </c>
      <c r="F515" s="3">
        <v>3</v>
      </c>
      <c r="G515" s="3">
        <v>1</v>
      </c>
      <c r="H515" s="3">
        <v>2</v>
      </c>
      <c r="I515" s="3">
        <v>1</v>
      </c>
      <c r="J515" s="3">
        <v>0</v>
      </c>
      <c r="K515" s="3">
        <v>0</v>
      </c>
      <c r="L515" s="3">
        <v>0</v>
      </c>
      <c r="M515" s="3">
        <v>0</v>
      </c>
      <c r="N515" s="3">
        <v>0</v>
      </c>
      <c r="O515" s="3">
        <v>0</v>
      </c>
      <c r="P515" s="3" t="s">
        <v>17</v>
      </c>
    </row>
    <row r="516" spans="1:16" x14ac:dyDescent="0.3">
      <c r="A516" s="2">
        <v>2485000</v>
      </c>
      <c r="B516" s="7">
        <f>STANDARDIZE(Table1[[#This Row],[Price]],$S$2,$T$2)</f>
        <v>-1.2636636823111533</v>
      </c>
      <c r="C516" s="3">
        <v>3000</v>
      </c>
      <c r="D516" s="7">
        <f>STANDARDIZE(Table1[[#This Row],[Area (sq.ft.)]],$S$3,$T$3)</f>
        <v>-0.99187884796086934</v>
      </c>
      <c r="E516" s="2">
        <f>Table1[[#This Row],[Price]]/Table1[[#This Row],[Area (sq.ft.)]]</f>
        <v>828.33333333333337</v>
      </c>
      <c r="F516" s="3">
        <v>3</v>
      </c>
      <c r="G516" s="3">
        <v>1</v>
      </c>
      <c r="H516" s="3">
        <v>2</v>
      </c>
      <c r="I516" s="3">
        <v>0</v>
      </c>
      <c r="J516" s="3">
        <v>0</v>
      </c>
      <c r="K516" s="3">
        <v>0</v>
      </c>
      <c r="L516" s="3">
        <v>0</v>
      </c>
      <c r="M516" s="3">
        <v>0</v>
      </c>
      <c r="N516" s="3">
        <v>0</v>
      </c>
      <c r="O516" s="3">
        <v>0</v>
      </c>
      <c r="P516" s="3" t="s">
        <v>16</v>
      </c>
    </row>
    <row r="517" spans="1:16" x14ac:dyDescent="0.3">
      <c r="A517" s="2">
        <v>2450000</v>
      </c>
      <c r="B517" s="7">
        <f>STANDARDIZE(Table1[[#This Row],[Price]],$S$2,$T$2)</f>
        <v>-1.2826367111256385</v>
      </c>
      <c r="C517" s="3">
        <v>3210</v>
      </c>
      <c r="D517" s="7">
        <f>STANDARDIZE(Table1[[#This Row],[Area (sq.ft.)]],$S$3,$T$3)</f>
        <v>-0.89502204284748077</v>
      </c>
      <c r="E517" s="2">
        <f>Table1[[#This Row],[Price]]/Table1[[#This Row],[Area (sq.ft.)]]</f>
        <v>763.2398753894081</v>
      </c>
      <c r="F517" s="3">
        <v>3</v>
      </c>
      <c r="G517" s="3">
        <v>1</v>
      </c>
      <c r="H517" s="3">
        <v>2</v>
      </c>
      <c r="I517" s="3">
        <v>1</v>
      </c>
      <c r="J517" s="3">
        <v>0</v>
      </c>
      <c r="K517" s="3">
        <v>1</v>
      </c>
      <c r="L517" s="3">
        <v>0</v>
      </c>
      <c r="M517" s="3">
        <v>0</v>
      </c>
      <c r="N517" s="3">
        <v>0</v>
      </c>
      <c r="O517" s="3">
        <v>0</v>
      </c>
      <c r="P517" s="3" t="s">
        <v>17</v>
      </c>
    </row>
    <row r="518" spans="1:16" x14ac:dyDescent="0.3">
      <c r="A518" s="2">
        <v>2450000</v>
      </c>
      <c r="B518" s="7">
        <f>STANDARDIZE(Table1[[#This Row],[Price]],$S$2,$T$2)</f>
        <v>-1.2826367111256385</v>
      </c>
      <c r="C518" s="3">
        <v>3240</v>
      </c>
      <c r="D518" s="7">
        <f>STANDARDIZE(Table1[[#This Row],[Area (sq.ft.)]],$S$3,$T$3)</f>
        <v>-0.88118535640271101</v>
      </c>
      <c r="E518" s="2">
        <f>Table1[[#This Row],[Price]]/Table1[[#This Row],[Area (sq.ft.)]]</f>
        <v>756.17283950617286</v>
      </c>
      <c r="F518" s="3">
        <v>2</v>
      </c>
      <c r="G518" s="3">
        <v>1</v>
      </c>
      <c r="H518" s="3">
        <v>1</v>
      </c>
      <c r="I518" s="3">
        <v>0</v>
      </c>
      <c r="J518" s="3">
        <v>1</v>
      </c>
      <c r="K518" s="3">
        <v>0</v>
      </c>
      <c r="L518" s="3">
        <v>0</v>
      </c>
      <c r="M518" s="3">
        <v>0</v>
      </c>
      <c r="N518" s="3">
        <v>1</v>
      </c>
      <c r="O518" s="3">
        <v>0</v>
      </c>
      <c r="P518" s="3" t="s">
        <v>17</v>
      </c>
    </row>
    <row r="519" spans="1:16" x14ac:dyDescent="0.3">
      <c r="A519" s="2">
        <v>2450000</v>
      </c>
      <c r="B519" s="7">
        <f>STANDARDIZE(Table1[[#This Row],[Price]],$S$2,$T$2)</f>
        <v>-1.2826367111256385</v>
      </c>
      <c r="C519" s="3">
        <v>3000</v>
      </c>
      <c r="D519" s="7">
        <f>STANDARDIZE(Table1[[#This Row],[Area (sq.ft.)]],$S$3,$T$3)</f>
        <v>-0.99187884796086934</v>
      </c>
      <c r="E519" s="2">
        <f>Table1[[#This Row],[Price]]/Table1[[#This Row],[Area (sq.ft.)]]</f>
        <v>816.66666666666663</v>
      </c>
      <c r="F519" s="3">
        <v>2</v>
      </c>
      <c r="G519" s="3">
        <v>1</v>
      </c>
      <c r="H519" s="3">
        <v>1</v>
      </c>
      <c r="I519" s="3">
        <v>1</v>
      </c>
      <c r="J519" s="3">
        <v>0</v>
      </c>
      <c r="K519" s="3">
        <v>0</v>
      </c>
      <c r="L519" s="3">
        <v>0</v>
      </c>
      <c r="M519" s="3">
        <v>0</v>
      </c>
      <c r="N519" s="3">
        <v>1</v>
      </c>
      <c r="O519" s="3">
        <v>0</v>
      </c>
      <c r="P519" s="3" t="s">
        <v>17</v>
      </c>
    </row>
    <row r="520" spans="1:16" x14ac:dyDescent="0.3">
      <c r="A520" s="2">
        <v>2450000</v>
      </c>
      <c r="B520" s="7">
        <f>STANDARDIZE(Table1[[#This Row],[Price]],$S$2,$T$2)</f>
        <v>-1.2826367111256385</v>
      </c>
      <c r="C520" s="3">
        <v>3500</v>
      </c>
      <c r="D520" s="7">
        <f>STANDARDIZE(Table1[[#This Row],[Area (sq.ft.)]],$S$3,$T$3)</f>
        <v>-0.76126740721470609</v>
      </c>
      <c r="E520" s="2">
        <f>Table1[[#This Row],[Price]]/Table1[[#This Row],[Area (sq.ft.)]]</f>
        <v>700</v>
      </c>
      <c r="F520" s="3">
        <v>2</v>
      </c>
      <c r="G520" s="3">
        <v>1</v>
      </c>
      <c r="H520" s="3">
        <v>1</v>
      </c>
      <c r="I520" s="3">
        <v>1</v>
      </c>
      <c r="J520" s="3">
        <v>1</v>
      </c>
      <c r="K520" s="3">
        <v>0</v>
      </c>
      <c r="L520" s="3">
        <v>0</v>
      </c>
      <c r="M520" s="3">
        <v>0</v>
      </c>
      <c r="N520" s="3">
        <v>0</v>
      </c>
      <c r="O520" s="3">
        <v>0</v>
      </c>
      <c r="P520" s="3" t="s">
        <v>17</v>
      </c>
    </row>
    <row r="521" spans="1:16" x14ac:dyDescent="0.3">
      <c r="A521" s="2">
        <v>2450000</v>
      </c>
      <c r="B521" s="7">
        <f>STANDARDIZE(Table1[[#This Row],[Price]],$S$2,$T$2)</f>
        <v>-1.2826367111256385</v>
      </c>
      <c r="C521" s="3">
        <v>4840</v>
      </c>
      <c r="D521" s="7">
        <f>STANDARDIZE(Table1[[#This Row],[Area (sq.ft.)]],$S$3,$T$3)</f>
        <v>-0.14322874601498875</v>
      </c>
      <c r="E521" s="2">
        <f>Table1[[#This Row],[Price]]/Table1[[#This Row],[Area (sq.ft.)]]</f>
        <v>506.198347107438</v>
      </c>
      <c r="F521" s="3">
        <v>2</v>
      </c>
      <c r="G521" s="3">
        <v>1</v>
      </c>
      <c r="H521" s="3">
        <v>2</v>
      </c>
      <c r="I521" s="3">
        <v>1</v>
      </c>
      <c r="J521" s="3">
        <v>0</v>
      </c>
      <c r="K521" s="3">
        <v>0</v>
      </c>
      <c r="L521" s="3">
        <v>0</v>
      </c>
      <c r="M521" s="3">
        <v>0</v>
      </c>
      <c r="N521" s="3">
        <v>0</v>
      </c>
      <c r="O521" s="3">
        <v>0</v>
      </c>
      <c r="P521" s="3" t="s">
        <v>17</v>
      </c>
    </row>
    <row r="522" spans="1:16" x14ac:dyDescent="0.3">
      <c r="A522" s="2">
        <v>2450000</v>
      </c>
      <c r="B522" s="7">
        <f>STANDARDIZE(Table1[[#This Row],[Price]],$S$2,$T$2)</f>
        <v>-1.2826367111256385</v>
      </c>
      <c r="C522" s="3">
        <v>7700</v>
      </c>
      <c r="D522" s="7">
        <f>STANDARDIZE(Table1[[#This Row],[Area (sq.ft.)]],$S$3,$T$3)</f>
        <v>1.1758686950530648</v>
      </c>
      <c r="E522" s="2">
        <f>Table1[[#This Row],[Price]]/Table1[[#This Row],[Area (sq.ft.)]]</f>
        <v>318.18181818181819</v>
      </c>
      <c r="F522" s="3">
        <v>2</v>
      </c>
      <c r="G522" s="3">
        <v>1</v>
      </c>
      <c r="H522" s="3">
        <v>1</v>
      </c>
      <c r="I522" s="3">
        <v>1</v>
      </c>
      <c r="J522" s="3">
        <v>0</v>
      </c>
      <c r="K522" s="3">
        <v>0</v>
      </c>
      <c r="L522" s="3">
        <v>0</v>
      </c>
      <c r="M522" s="3">
        <v>0</v>
      </c>
      <c r="N522" s="3">
        <v>0</v>
      </c>
      <c r="O522" s="3">
        <v>0</v>
      </c>
      <c r="P522" s="3" t="s">
        <v>17</v>
      </c>
    </row>
    <row r="523" spans="1:16" x14ac:dyDescent="0.3">
      <c r="A523" s="2">
        <v>2408000</v>
      </c>
      <c r="B523" s="7">
        <f>STANDARDIZE(Table1[[#This Row],[Price]],$S$2,$T$2)</f>
        <v>-1.3054043457030207</v>
      </c>
      <c r="C523" s="3">
        <v>3635</v>
      </c>
      <c r="D523" s="7">
        <f>STANDARDIZE(Table1[[#This Row],[Area (sq.ft.)]],$S$3,$T$3)</f>
        <v>-0.6990023182132421</v>
      </c>
      <c r="E523" s="2">
        <f>Table1[[#This Row],[Price]]/Table1[[#This Row],[Area (sq.ft.)]]</f>
        <v>662.44841815680877</v>
      </c>
      <c r="F523" s="3">
        <v>2</v>
      </c>
      <c r="G523" s="3">
        <v>1</v>
      </c>
      <c r="H523" s="3">
        <v>1</v>
      </c>
      <c r="I523" s="3">
        <v>0</v>
      </c>
      <c r="J523" s="3">
        <v>0</v>
      </c>
      <c r="K523" s="3">
        <v>0</v>
      </c>
      <c r="L523" s="3">
        <v>0</v>
      </c>
      <c r="M523" s="3">
        <v>0</v>
      </c>
      <c r="N523" s="3">
        <v>0</v>
      </c>
      <c r="O523" s="3">
        <v>0</v>
      </c>
      <c r="P523" s="3" t="s">
        <v>17</v>
      </c>
    </row>
    <row r="524" spans="1:16" x14ac:dyDescent="0.3">
      <c r="A524" s="2">
        <v>2380000</v>
      </c>
      <c r="B524" s="7">
        <f>STANDARDIZE(Table1[[#This Row],[Price]],$S$2,$T$2)</f>
        <v>-1.3205827687546088</v>
      </c>
      <c r="C524" s="3">
        <v>2475</v>
      </c>
      <c r="D524" s="7">
        <f>STANDARDIZE(Table1[[#This Row],[Area (sq.ft.)]],$S$3,$T$3)</f>
        <v>-1.2340208607443408</v>
      </c>
      <c r="E524" s="2">
        <f>Table1[[#This Row],[Price]]/Table1[[#This Row],[Area (sq.ft.)]]</f>
        <v>961.61616161616166</v>
      </c>
      <c r="F524" s="3">
        <v>3</v>
      </c>
      <c r="G524" s="3">
        <v>1</v>
      </c>
      <c r="H524" s="3">
        <v>2</v>
      </c>
      <c r="I524" s="3">
        <v>1</v>
      </c>
      <c r="J524" s="3">
        <v>0</v>
      </c>
      <c r="K524" s="3">
        <v>0</v>
      </c>
      <c r="L524" s="3">
        <v>0</v>
      </c>
      <c r="M524" s="3">
        <v>0</v>
      </c>
      <c r="N524" s="3">
        <v>0</v>
      </c>
      <c r="O524" s="3">
        <v>0</v>
      </c>
      <c r="P524" s="3" t="s">
        <v>15</v>
      </c>
    </row>
    <row r="525" spans="1:16" x14ac:dyDescent="0.3">
      <c r="A525" s="2">
        <v>2380000</v>
      </c>
      <c r="B525" s="7">
        <f>STANDARDIZE(Table1[[#This Row],[Price]],$S$2,$T$2)</f>
        <v>-1.3205827687546088</v>
      </c>
      <c r="C525" s="3">
        <v>2787</v>
      </c>
      <c r="D525" s="7">
        <f>STANDARDIZE(Table1[[#This Row],[Area (sq.ft.)]],$S$3,$T$3)</f>
        <v>-1.0901193217187348</v>
      </c>
      <c r="E525" s="2">
        <f>Table1[[#This Row],[Price]]/Table1[[#This Row],[Area (sq.ft.)]]</f>
        <v>853.96483674201647</v>
      </c>
      <c r="F525" s="3">
        <v>4</v>
      </c>
      <c r="G525" s="3">
        <v>2</v>
      </c>
      <c r="H525" s="3">
        <v>2</v>
      </c>
      <c r="I525" s="3">
        <v>1</v>
      </c>
      <c r="J525" s="3">
        <v>0</v>
      </c>
      <c r="K525" s="3">
        <v>0</v>
      </c>
      <c r="L525" s="3">
        <v>0</v>
      </c>
      <c r="M525" s="3">
        <v>0</v>
      </c>
      <c r="N525" s="3">
        <v>0</v>
      </c>
      <c r="O525" s="3">
        <v>0</v>
      </c>
      <c r="P525" s="3" t="s">
        <v>15</v>
      </c>
    </row>
    <row r="526" spans="1:16" x14ac:dyDescent="0.3">
      <c r="A526" s="2">
        <v>2380000</v>
      </c>
      <c r="B526" s="7">
        <f>STANDARDIZE(Table1[[#This Row],[Price]],$S$2,$T$2)</f>
        <v>-1.3205827687546088</v>
      </c>
      <c r="C526" s="3">
        <v>3264</v>
      </c>
      <c r="D526" s="7">
        <f>STANDARDIZE(Table1[[#This Row],[Area (sq.ft.)]],$S$3,$T$3)</f>
        <v>-0.8701160072468952</v>
      </c>
      <c r="E526" s="2">
        <f>Table1[[#This Row],[Price]]/Table1[[#This Row],[Area (sq.ft.)]]</f>
        <v>729.16666666666663</v>
      </c>
      <c r="F526" s="3">
        <v>2</v>
      </c>
      <c r="G526" s="3">
        <v>1</v>
      </c>
      <c r="H526" s="3">
        <v>1</v>
      </c>
      <c r="I526" s="3">
        <v>1</v>
      </c>
      <c r="J526" s="3">
        <v>0</v>
      </c>
      <c r="K526" s="3">
        <v>0</v>
      </c>
      <c r="L526" s="3">
        <v>0</v>
      </c>
      <c r="M526" s="3">
        <v>0</v>
      </c>
      <c r="N526" s="3">
        <v>0</v>
      </c>
      <c r="O526" s="3">
        <v>0</v>
      </c>
      <c r="P526" s="3" t="s">
        <v>17</v>
      </c>
    </row>
    <row r="527" spans="1:16" x14ac:dyDescent="0.3">
      <c r="A527" s="2">
        <v>2345000</v>
      </c>
      <c r="B527" s="7">
        <f>STANDARDIZE(Table1[[#This Row],[Price]],$S$2,$T$2)</f>
        <v>-1.3395557975690939</v>
      </c>
      <c r="C527" s="3">
        <v>3640</v>
      </c>
      <c r="D527" s="7">
        <f>STANDARDIZE(Table1[[#This Row],[Area (sq.ft.)]],$S$3,$T$3)</f>
        <v>-0.69669620380578046</v>
      </c>
      <c r="E527" s="2">
        <f>Table1[[#This Row],[Price]]/Table1[[#This Row],[Area (sq.ft.)]]</f>
        <v>644.23076923076928</v>
      </c>
      <c r="F527" s="3">
        <v>2</v>
      </c>
      <c r="G527" s="3">
        <v>1</v>
      </c>
      <c r="H527" s="3">
        <v>1</v>
      </c>
      <c r="I527" s="3">
        <v>1</v>
      </c>
      <c r="J527" s="3">
        <v>0</v>
      </c>
      <c r="K527" s="3">
        <v>0</v>
      </c>
      <c r="L527" s="3">
        <v>0</v>
      </c>
      <c r="M527" s="3">
        <v>0</v>
      </c>
      <c r="N527" s="3">
        <v>0</v>
      </c>
      <c r="O527" s="3">
        <v>0</v>
      </c>
      <c r="P527" s="3" t="s">
        <v>17</v>
      </c>
    </row>
    <row r="528" spans="1:16" x14ac:dyDescent="0.3">
      <c r="A528" s="2">
        <v>2310000</v>
      </c>
      <c r="B528" s="7">
        <f>STANDARDIZE(Table1[[#This Row],[Price]],$S$2,$T$2)</f>
        <v>-1.3585288263835791</v>
      </c>
      <c r="C528" s="3">
        <v>3180</v>
      </c>
      <c r="D528" s="7">
        <f>STANDARDIZE(Table1[[#This Row],[Area (sq.ft.)]],$S$3,$T$3)</f>
        <v>-0.90885872929225053</v>
      </c>
      <c r="E528" s="2">
        <f>Table1[[#This Row],[Price]]/Table1[[#This Row],[Area (sq.ft.)]]</f>
        <v>726.41509433962267</v>
      </c>
      <c r="F528" s="3">
        <v>2</v>
      </c>
      <c r="G528" s="3">
        <v>1</v>
      </c>
      <c r="H528" s="3">
        <v>1</v>
      </c>
      <c r="I528" s="3">
        <v>1</v>
      </c>
      <c r="J528" s="3">
        <v>0</v>
      </c>
      <c r="K528" s="3">
        <v>0</v>
      </c>
      <c r="L528" s="3">
        <v>0</v>
      </c>
      <c r="M528" s="3">
        <v>0</v>
      </c>
      <c r="N528" s="3">
        <v>0</v>
      </c>
      <c r="O528" s="3">
        <v>0</v>
      </c>
      <c r="P528" s="3" t="s">
        <v>17</v>
      </c>
    </row>
    <row r="529" spans="1:16" x14ac:dyDescent="0.3">
      <c r="A529" s="2">
        <v>2275000</v>
      </c>
      <c r="B529" s="7">
        <f>STANDARDIZE(Table1[[#This Row],[Price]],$S$2,$T$2)</f>
        <v>-1.3775018551980642</v>
      </c>
      <c r="C529" s="3">
        <v>1836</v>
      </c>
      <c r="D529" s="7">
        <f>STANDARDIZE(Table1[[#This Row],[Area (sq.ft.)]],$S$3,$T$3)</f>
        <v>-1.5287422820179373</v>
      </c>
      <c r="E529" s="2">
        <f>Table1[[#This Row],[Price]]/Table1[[#This Row],[Area (sq.ft.)]]</f>
        <v>1239.1067538126363</v>
      </c>
      <c r="F529" s="3">
        <v>2</v>
      </c>
      <c r="G529" s="3">
        <v>1</v>
      </c>
      <c r="H529" s="3">
        <v>1</v>
      </c>
      <c r="I529" s="3">
        <v>0</v>
      </c>
      <c r="J529" s="3">
        <v>0</v>
      </c>
      <c r="K529" s="3">
        <v>1</v>
      </c>
      <c r="L529" s="3">
        <v>0</v>
      </c>
      <c r="M529" s="3">
        <v>0</v>
      </c>
      <c r="N529" s="3">
        <v>0</v>
      </c>
      <c r="O529" s="3">
        <v>0</v>
      </c>
      <c r="P529" s="3" t="s">
        <v>16</v>
      </c>
    </row>
    <row r="530" spans="1:16" x14ac:dyDescent="0.3">
      <c r="A530" s="2">
        <v>2275000</v>
      </c>
      <c r="B530" s="7">
        <f>STANDARDIZE(Table1[[#This Row],[Price]],$S$2,$T$2)</f>
        <v>-1.3775018551980642</v>
      </c>
      <c r="C530" s="3">
        <v>3970</v>
      </c>
      <c r="D530" s="7">
        <f>STANDARDIZE(Table1[[#This Row],[Area (sq.ft.)]],$S$3,$T$3)</f>
        <v>-0.54449265291331272</v>
      </c>
      <c r="E530" s="2">
        <f>Table1[[#This Row],[Price]]/Table1[[#This Row],[Area (sq.ft.)]]</f>
        <v>573.04785894206555</v>
      </c>
      <c r="F530" s="3">
        <v>1</v>
      </c>
      <c r="G530" s="3">
        <v>1</v>
      </c>
      <c r="H530" s="3">
        <v>1</v>
      </c>
      <c r="I530" s="3">
        <v>0</v>
      </c>
      <c r="J530" s="3">
        <v>0</v>
      </c>
      <c r="K530" s="3">
        <v>0</v>
      </c>
      <c r="L530" s="3">
        <v>0</v>
      </c>
      <c r="M530" s="3">
        <v>0</v>
      </c>
      <c r="N530" s="3">
        <v>0</v>
      </c>
      <c r="O530" s="3">
        <v>0</v>
      </c>
      <c r="P530" s="3" t="s">
        <v>17</v>
      </c>
    </row>
    <row r="531" spans="1:16" x14ac:dyDescent="0.3">
      <c r="A531" s="2">
        <v>2275000</v>
      </c>
      <c r="B531" s="7">
        <f>STANDARDIZE(Table1[[#This Row],[Price]],$S$2,$T$2)</f>
        <v>-1.3775018551980642</v>
      </c>
      <c r="C531" s="3">
        <v>3970</v>
      </c>
      <c r="D531" s="7">
        <f>STANDARDIZE(Table1[[#This Row],[Area (sq.ft.)]],$S$3,$T$3)</f>
        <v>-0.54449265291331272</v>
      </c>
      <c r="E531" s="2">
        <f>Table1[[#This Row],[Price]]/Table1[[#This Row],[Area (sq.ft.)]]</f>
        <v>573.04785894206555</v>
      </c>
      <c r="F531" s="3">
        <v>3</v>
      </c>
      <c r="G531" s="3">
        <v>1</v>
      </c>
      <c r="H531" s="3">
        <v>2</v>
      </c>
      <c r="I531" s="3">
        <v>1</v>
      </c>
      <c r="J531" s="3">
        <v>0</v>
      </c>
      <c r="K531" s="3">
        <v>1</v>
      </c>
      <c r="L531" s="3">
        <v>0</v>
      </c>
      <c r="M531" s="3">
        <v>0</v>
      </c>
      <c r="N531" s="3">
        <v>0</v>
      </c>
      <c r="O531" s="3">
        <v>0</v>
      </c>
      <c r="P531" s="3" t="s">
        <v>17</v>
      </c>
    </row>
    <row r="532" spans="1:16" x14ac:dyDescent="0.3">
      <c r="A532" s="2">
        <v>2240000</v>
      </c>
      <c r="B532" s="7">
        <f>STANDARDIZE(Table1[[#This Row],[Price]],$S$2,$T$2)</f>
        <v>-1.3964748840125496</v>
      </c>
      <c r="C532" s="3">
        <v>1950</v>
      </c>
      <c r="D532" s="7">
        <f>STANDARDIZE(Table1[[#This Row],[Area (sq.ft.)]],$S$3,$T$3)</f>
        <v>-1.4761628735278121</v>
      </c>
      <c r="E532" s="2">
        <f>Table1[[#This Row],[Price]]/Table1[[#This Row],[Area (sq.ft.)]]</f>
        <v>1148.7179487179487</v>
      </c>
      <c r="F532" s="3">
        <v>3</v>
      </c>
      <c r="G532" s="3">
        <v>1</v>
      </c>
      <c r="H532" s="3">
        <v>1</v>
      </c>
      <c r="I532" s="3">
        <v>0</v>
      </c>
      <c r="J532" s="3">
        <v>0</v>
      </c>
      <c r="K532" s="3">
        <v>0</v>
      </c>
      <c r="L532" s="3">
        <v>1</v>
      </c>
      <c r="M532" s="3">
        <v>0</v>
      </c>
      <c r="N532" s="3">
        <v>0</v>
      </c>
      <c r="O532" s="3">
        <v>0</v>
      </c>
      <c r="P532" s="3" t="s">
        <v>17</v>
      </c>
    </row>
    <row r="533" spans="1:16" x14ac:dyDescent="0.3">
      <c r="A533" s="2">
        <v>2233000</v>
      </c>
      <c r="B533" s="7">
        <f>STANDARDIZE(Table1[[#This Row],[Price]],$S$2,$T$2)</f>
        <v>-1.4002694897754466</v>
      </c>
      <c r="C533" s="3">
        <v>5300</v>
      </c>
      <c r="D533" s="7">
        <f>STANDARDIZE(Table1[[#This Row],[Area (sq.ft.)]],$S$3,$T$3)</f>
        <v>6.893377947148141E-2</v>
      </c>
      <c r="E533" s="2">
        <f>Table1[[#This Row],[Price]]/Table1[[#This Row],[Area (sq.ft.)]]</f>
        <v>421.32075471698113</v>
      </c>
      <c r="F533" s="3">
        <v>3</v>
      </c>
      <c r="G533" s="3">
        <v>1</v>
      </c>
      <c r="H533" s="3">
        <v>1</v>
      </c>
      <c r="I533" s="3">
        <v>0</v>
      </c>
      <c r="J533" s="3">
        <v>0</v>
      </c>
      <c r="K533" s="3">
        <v>0</v>
      </c>
      <c r="L533" s="3">
        <v>0</v>
      </c>
      <c r="M533" s="3">
        <v>1</v>
      </c>
      <c r="N533" s="3">
        <v>0</v>
      </c>
      <c r="O533" s="3">
        <v>1</v>
      </c>
      <c r="P533" s="3" t="s">
        <v>17</v>
      </c>
    </row>
    <row r="534" spans="1:16" x14ac:dyDescent="0.3">
      <c r="A534" s="2">
        <v>2135000</v>
      </c>
      <c r="B534" s="7">
        <f>STANDARDIZE(Table1[[#This Row],[Price]],$S$2,$T$2)</f>
        <v>-1.453393970456005</v>
      </c>
      <c r="C534" s="3">
        <v>3000</v>
      </c>
      <c r="D534" s="7">
        <f>STANDARDIZE(Table1[[#This Row],[Area (sq.ft.)]],$S$3,$T$3)</f>
        <v>-0.99187884796086934</v>
      </c>
      <c r="E534" s="2">
        <f>Table1[[#This Row],[Price]]/Table1[[#This Row],[Area (sq.ft.)]]</f>
        <v>711.66666666666663</v>
      </c>
      <c r="F534" s="3">
        <v>2</v>
      </c>
      <c r="G534" s="3">
        <v>1</v>
      </c>
      <c r="H534" s="3">
        <v>1</v>
      </c>
      <c r="I534" s="3">
        <v>0</v>
      </c>
      <c r="J534" s="3">
        <v>0</v>
      </c>
      <c r="K534" s="3">
        <v>0</v>
      </c>
      <c r="L534" s="3">
        <v>0</v>
      </c>
      <c r="M534" s="3">
        <v>0</v>
      </c>
      <c r="N534" s="3">
        <v>0</v>
      </c>
      <c r="O534" s="3">
        <v>0</v>
      </c>
      <c r="P534" s="3" t="s">
        <v>17</v>
      </c>
    </row>
    <row r="535" spans="1:16" x14ac:dyDescent="0.3">
      <c r="A535" s="2">
        <v>2100000</v>
      </c>
      <c r="B535" s="7">
        <f>STANDARDIZE(Table1[[#This Row],[Price]],$S$2,$T$2)</f>
        <v>-1.4723669992704902</v>
      </c>
      <c r="C535" s="3">
        <v>2400</v>
      </c>
      <c r="D535" s="7">
        <f>STANDARDIZE(Table1[[#This Row],[Area (sq.ft.)]],$S$3,$T$3)</f>
        <v>-1.2686125768562653</v>
      </c>
      <c r="E535" s="2">
        <f>Table1[[#This Row],[Price]]/Table1[[#This Row],[Area (sq.ft.)]]</f>
        <v>875</v>
      </c>
      <c r="F535" s="3">
        <v>3</v>
      </c>
      <c r="G535" s="3">
        <v>1</v>
      </c>
      <c r="H535" s="3">
        <v>2</v>
      </c>
      <c r="I535" s="3">
        <v>1</v>
      </c>
      <c r="J535" s="3">
        <v>0</v>
      </c>
      <c r="K535" s="3">
        <v>0</v>
      </c>
      <c r="L535" s="3">
        <v>0</v>
      </c>
      <c r="M535" s="3">
        <v>0</v>
      </c>
      <c r="N535" s="3">
        <v>0</v>
      </c>
      <c r="O535" s="3">
        <v>0</v>
      </c>
      <c r="P535" s="3" t="s">
        <v>17</v>
      </c>
    </row>
    <row r="536" spans="1:16" x14ac:dyDescent="0.3">
      <c r="A536" s="2">
        <v>2100000</v>
      </c>
      <c r="B536" s="7">
        <f>STANDARDIZE(Table1[[#This Row],[Price]],$S$2,$T$2)</f>
        <v>-1.4723669992704902</v>
      </c>
      <c r="C536" s="3">
        <v>3000</v>
      </c>
      <c r="D536" s="7">
        <f>STANDARDIZE(Table1[[#This Row],[Area (sq.ft.)]],$S$3,$T$3)</f>
        <v>-0.99187884796086934</v>
      </c>
      <c r="E536" s="2">
        <f>Table1[[#This Row],[Price]]/Table1[[#This Row],[Area (sq.ft.)]]</f>
        <v>700</v>
      </c>
      <c r="F536" s="3">
        <v>4</v>
      </c>
      <c r="G536" s="3">
        <v>1</v>
      </c>
      <c r="H536" s="3">
        <v>2</v>
      </c>
      <c r="I536" s="3">
        <v>1</v>
      </c>
      <c r="J536" s="3">
        <v>0</v>
      </c>
      <c r="K536" s="3">
        <v>0</v>
      </c>
      <c r="L536" s="3">
        <v>0</v>
      </c>
      <c r="M536" s="3">
        <v>0</v>
      </c>
      <c r="N536" s="3">
        <v>0</v>
      </c>
      <c r="O536" s="3">
        <v>0</v>
      </c>
      <c r="P536" s="3" t="s">
        <v>17</v>
      </c>
    </row>
    <row r="537" spans="1:16" x14ac:dyDescent="0.3">
      <c r="A537" s="2">
        <v>2100000</v>
      </c>
      <c r="B537" s="7">
        <f>STANDARDIZE(Table1[[#This Row],[Price]],$S$2,$T$2)</f>
        <v>-1.4723669992704902</v>
      </c>
      <c r="C537" s="3">
        <v>3360</v>
      </c>
      <c r="D537" s="7">
        <f>STANDARDIZE(Table1[[#This Row],[Area (sq.ft.)]],$S$3,$T$3)</f>
        <v>-0.82583861062363184</v>
      </c>
      <c r="E537" s="2">
        <f>Table1[[#This Row],[Price]]/Table1[[#This Row],[Area (sq.ft.)]]</f>
        <v>625</v>
      </c>
      <c r="F537" s="3">
        <v>2</v>
      </c>
      <c r="G537" s="3">
        <v>1</v>
      </c>
      <c r="H537" s="3">
        <v>1</v>
      </c>
      <c r="I537" s="3">
        <v>1</v>
      </c>
      <c r="J537" s="3">
        <v>0</v>
      </c>
      <c r="K537" s="3">
        <v>0</v>
      </c>
      <c r="L537" s="3">
        <v>0</v>
      </c>
      <c r="M537" s="3">
        <v>0</v>
      </c>
      <c r="N537" s="3">
        <v>1</v>
      </c>
      <c r="O537" s="3">
        <v>0</v>
      </c>
      <c r="P537" s="3" t="s">
        <v>17</v>
      </c>
    </row>
    <row r="538" spans="1:16" x14ac:dyDescent="0.3">
      <c r="A538" s="2">
        <v>1960000</v>
      </c>
      <c r="B538" s="7">
        <f>STANDARDIZE(Table1[[#This Row],[Price]],$S$2,$T$2)</f>
        <v>-1.548259114528431</v>
      </c>
      <c r="C538" s="3">
        <v>3420</v>
      </c>
      <c r="D538" s="7">
        <f>STANDARDIZE(Table1[[#This Row],[Area (sq.ft.)]],$S$3,$T$3)</f>
        <v>-0.7981652377340922</v>
      </c>
      <c r="E538" s="2">
        <f>Table1[[#This Row],[Price]]/Table1[[#This Row],[Area (sq.ft.)]]</f>
        <v>573.09941520467839</v>
      </c>
      <c r="F538" s="3">
        <v>5</v>
      </c>
      <c r="G538" s="3">
        <v>1</v>
      </c>
      <c r="H538" s="3">
        <v>2</v>
      </c>
      <c r="I538" s="3">
        <v>0</v>
      </c>
      <c r="J538" s="3">
        <v>0</v>
      </c>
      <c r="K538" s="3">
        <v>0</v>
      </c>
      <c r="L538" s="3">
        <v>0</v>
      </c>
      <c r="M538" s="3">
        <v>0</v>
      </c>
      <c r="N538" s="3">
        <v>0</v>
      </c>
      <c r="O538" s="3">
        <v>0</v>
      </c>
      <c r="P538" s="3" t="s">
        <v>17</v>
      </c>
    </row>
    <row r="539" spans="1:16" x14ac:dyDescent="0.3">
      <c r="A539" s="2">
        <v>1890000</v>
      </c>
      <c r="B539" s="7">
        <f>STANDARDIZE(Table1[[#This Row],[Price]],$S$2,$T$2)</f>
        <v>-1.5862051721574013</v>
      </c>
      <c r="C539" s="3">
        <v>1700</v>
      </c>
      <c r="D539" s="7">
        <f>STANDARDIZE(Table1[[#This Row],[Area (sq.ft.)]],$S$3,$T$3)</f>
        <v>-1.5914685939008937</v>
      </c>
      <c r="E539" s="2">
        <f>Table1[[#This Row],[Price]]/Table1[[#This Row],[Area (sq.ft.)]]</f>
        <v>1111.7647058823529</v>
      </c>
      <c r="F539" s="3">
        <v>3</v>
      </c>
      <c r="G539" s="3">
        <v>1</v>
      </c>
      <c r="H539" s="3">
        <v>2</v>
      </c>
      <c r="I539" s="3">
        <v>1</v>
      </c>
      <c r="J539" s="3">
        <v>0</v>
      </c>
      <c r="K539" s="3">
        <v>0</v>
      </c>
      <c r="L539" s="3">
        <v>0</v>
      </c>
      <c r="M539" s="3">
        <v>0</v>
      </c>
      <c r="N539" s="3">
        <v>0</v>
      </c>
      <c r="O539" s="3">
        <v>0</v>
      </c>
      <c r="P539" s="3" t="s">
        <v>17</v>
      </c>
    </row>
    <row r="540" spans="1:16" x14ac:dyDescent="0.3">
      <c r="A540" s="2">
        <v>1890000</v>
      </c>
      <c r="B540" s="7">
        <f>STANDARDIZE(Table1[[#This Row],[Price]],$S$2,$T$2)</f>
        <v>-1.5862051721574013</v>
      </c>
      <c r="C540" s="3">
        <v>3649</v>
      </c>
      <c r="D540" s="7">
        <f>STANDARDIZE(Table1[[#This Row],[Area (sq.ft.)]],$S$3,$T$3)</f>
        <v>-0.69254519787234947</v>
      </c>
      <c r="E540" s="2">
        <f>Table1[[#This Row],[Price]]/Table1[[#This Row],[Area (sq.ft.)]]</f>
        <v>517.95012332145791</v>
      </c>
      <c r="F540" s="3">
        <v>2</v>
      </c>
      <c r="G540" s="3">
        <v>1</v>
      </c>
      <c r="H540" s="3">
        <v>1</v>
      </c>
      <c r="I540" s="3">
        <v>1</v>
      </c>
      <c r="J540" s="3">
        <v>0</v>
      </c>
      <c r="K540" s="3">
        <v>0</v>
      </c>
      <c r="L540" s="3">
        <v>0</v>
      </c>
      <c r="M540" s="3">
        <v>0</v>
      </c>
      <c r="N540" s="3">
        <v>0</v>
      </c>
      <c r="O540" s="3">
        <v>0</v>
      </c>
      <c r="P540" s="3" t="s">
        <v>17</v>
      </c>
    </row>
    <row r="541" spans="1:16" x14ac:dyDescent="0.3">
      <c r="A541" s="2">
        <v>1855000</v>
      </c>
      <c r="B541" s="7">
        <f>STANDARDIZE(Table1[[#This Row],[Price]],$S$2,$T$2)</f>
        <v>-1.6051782009718865</v>
      </c>
      <c r="C541" s="3">
        <v>2990</v>
      </c>
      <c r="D541" s="7">
        <f>STANDARDIZE(Table1[[#This Row],[Area (sq.ft.)]],$S$3,$T$3)</f>
        <v>-0.99649107677579263</v>
      </c>
      <c r="E541" s="2">
        <f>Table1[[#This Row],[Price]]/Table1[[#This Row],[Area (sq.ft.)]]</f>
        <v>620.40133779264215</v>
      </c>
      <c r="F541" s="3">
        <v>2</v>
      </c>
      <c r="G541" s="3">
        <v>1</v>
      </c>
      <c r="H541" s="3">
        <v>1</v>
      </c>
      <c r="I541" s="3">
        <v>0</v>
      </c>
      <c r="J541" s="3">
        <v>0</v>
      </c>
      <c r="K541" s="3">
        <v>0</v>
      </c>
      <c r="L541" s="3">
        <v>0</v>
      </c>
      <c r="M541" s="3">
        <v>0</v>
      </c>
      <c r="N541" s="3">
        <v>1</v>
      </c>
      <c r="O541" s="3">
        <v>0</v>
      </c>
      <c r="P541" s="3" t="s">
        <v>17</v>
      </c>
    </row>
    <row r="542" spans="1:16" x14ac:dyDescent="0.3">
      <c r="A542" s="2">
        <v>1820000</v>
      </c>
      <c r="B542" s="7">
        <f>STANDARDIZE(Table1[[#This Row],[Price]],$S$2,$T$2)</f>
        <v>-1.6241512297863716</v>
      </c>
      <c r="C542" s="3">
        <v>3000</v>
      </c>
      <c r="D542" s="7">
        <f>STANDARDIZE(Table1[[#This Row],[Area (sq.ft.)]],$S$3,$T$3)</f>
        <v>-0.99187884796086934</v>
      </c>
      <c r="E542" s="2">
        <f>Table1[[#This Row],[Price]]/Table1[[#This Row],[Area (sq.ft.)]]</f>
        <v>606.66666666666663</v>
      </c>
      <c r="F542" s="3">
        <v>2</v>
      </c>
      <c r="G542" s="3">
        <v>1</v>
      </c>
      <c r="H542" s="3">
        <v>1</v>
      </c>
      <c r="I542" s="3">
        <v>1</v>
      </c>
      <c r="J542" s="3">
        <v>0</v>
      </c>
      <c r="K542" s="3">
        <v>1</v>
      </c>
      <c r="L542" s="3">
        <v>0</v>
      </c>
      <c r="M542" s="3">
        <v>0</v>
      </c>
      <c r="N542" s="3">
        <v>2</v>
      </c>
      <c r="O542" s="3">
        <v>0</v>
      </c>
      <c r="P542" s="3" t="s">
        <v>17</v>
      </c>
    </row>
    <row r="543" spans="1:16" x14ac:dyDescent="0.3">
      <c r="A543" s="2">
        <v>1767150</v>
      </c>
      <c r="B543" s="7">
        <f>STANDARDIZE(Table1[[#This Row],[Price]],$S$2,$T$2)</f>
        <v>-1.6528005032962443</v>
      </c>
      <c r="C543" s="3">
        <v>2400</v>
      </c>
      <c r="D543" s="7">
        <f>STANDARDIZE(Table1[[#This Row],[Area (sq.ft.)]],$S$3,$T$3)</f>
        <v>-1.2686125768562653</v>
      </c>
      <c r="E543" s="2">
        <f>Table1[[#This Row],[Price]]/Table1[[#This Row],[Area (sq.ft.)]]</f>
        <v>736.3125</v>
      </c>
      <c r="F543" s="3">
        <v>3</v>
      </c>
      <c r="G543" s="3">
        <v>1</v>
      </c>
      <c r="H543" s="3">
        <v>1</v>
      </c>
      <c r="I543" s="3">
        <v>0</v>
      </c>
      <c r="J543" s="3">
        <v>0</v>
      </c>
      <c r="K543" s="3">
        <v>0</v>
      </c>
      <c r="L543" s="3">
        <v>0</v>
      </c>
      <c r="M543" s="3">
        <v>0</v>
      </c>
      <c r="N543" s="3">
        <v>0</v>
      </c>
      <c r="O543" s="3">
        <v>0</v>
      </c>
      <c r="P543" s="3" t="s">
        <v>16</v>
      </c>
    </row>
    <row r="544" spans="1:16" x14ac:dyDescent="0.3">
      <c r="A544" s="2">
        <v>1750000</v>
      </c>
      <c r="B544" s="7">
        <f>STANDARDIZE(Table1[[#This Row],[Price]],$S$2,$T$2)</f>
        <v>-1.6620972874153421</v>
      </c>
      <c r="C544" s="3">
        <v>3620</v>
      </c>
      <c r="D544" s="7">
        <f>STANDARDIZE(Table1[[#This Row],[Area (sq.ft.)]],$S$3,$T$3)</f>
        <v>-0.70592066143562693</v>
      </c>
      <c r="E544" s="2">
        <f>Table1[[#This Row],[Price]]/Table1[[#This Row],[Area (sq.ft.)]]</f>
        <v>483.42541436464086</v>
      </c>
      <c r="F544" s="3">
        <v>2</v>
      </c>
      <c r="G544" s="3">
        <v>1</v>
      </c>
      <c r="H544" s="3">
        <v>1</v>
      </c>
      <c r="I544" s="3">
        <v>1</v>
      </c>
      <c r="J544" s="3">
        <v>0</v>
      </c>
      <c r="K544" s="3">
        <v>0</v>
      </c>
      <c r="L544" s="3">
        <v>0</v>
      </c>
      <c r="M544" s="3">
        <v>0</v>
      </c>
      <c r="N544" s="3">
        <v>0</v>
      </c>
      <c r="O544" s="3">
        <v>0</v>
      </c>
      <c r="P544" s="3" t="s">
        <v>17</v>
      </c>
    </row>
    <row r="545" spans="1:16" x14ac:dyDescent="0.3">
      <c r="A545" s="2">
        <v>1750000</v>
      </c>
      <c r="B545" s="7">
        <f>STANDARDIZE(Table1[[#This Row],[Price]],$S$2,$T$2)</f>
        <v>-1.6620972874153421</v>
      </c>
      <c r="C545" s="3">
        <v>2910</v>
      </c>
      <c r="D545" s="7">
        <f>STANDARDIZE(Table1[[#This Row],[Area (sq.ft.)]],$S$3,$T$3)</f>
        <v>-1.0333889072951787</v>
      </c>
      <c r="E545" s="2">
        <f>Table1[[#This Row],[Price]]/Table1[[#This Row],[Area (sq.ft.)]]</f>
        <v>601.37457044673545</v>
      </c>
      <c r="F545" s="3">
        <v>3</v>
      </c>
      <c r="G545" s="3">
        <v>1</v>
      </c>
      <c r="H545" s="3">
        <v>1</v>
      </c>
      <c r="I545" s="3">
        <v>0</v>
      </c>
      <c r="J545" s="3">
        <v>0</v>
      </c>
      <c r="K545" s="3">
        <v>0</v>
      </c>
      <c r="L545" s="3">
        <v>0</v>
      </c>
      <c r="M545" s="3">
        <v>0</v>
      </c>
      <c r="N545" s="3">
        <v>0</v>
      </c>
      <c r="O545" s="3">
        <v>0</v>
      </c>
      <c r="P545" s="3" t="s">
        <v>15</v>
      </c>
    </row>
    <row r="546" spans="1:16" x14ac:dyDescent="0.3">
      <c r="A546" s="2">
        <v>1750000</v>
      </c>
      <c r="B546" s="7">
        <f>STANDARDIZE(Table1[[#This Row],[Price]],$S$2,$T$2)</f>
        <v>-1.6620972874153421</v>
      </c>
      <c r="C546" s="3">
        <v>3850</v>
      </c>
      <c r="D546" s="7">
        <f>STANDARDIZE(Table1[[#This Row],[Area (sq.ft.)]],$S$3,$T$3)</f>
        <v>-0.59983939869239189</v>
      </c>
      <c r="E546" s="2">
        <f>Table1[[#This Row],[Price]]/Table1[[#This Row],[Area (sq.ft.)]]</f>
        <v>454.54545454545456</v>
      </c>
      <c r="F546" s="3">
        <v>3</v>
      </c>
      <c r="G546" s="3">
        <v>1</v>
      </c>
      <c r="H546" s="3">
        <v>2</v>
      </c>
      <c r="I546" s="3">
        <v>1</v>
      </c>
      <c r="J546" s="3">
        <v>0</v>
      </c>
      <c r="K546" s="3">
        <v>0</v>
      </c>
      <c r="L546" s="3">
        <v>0</v>
      </c>
      <c r="M546" s="3">
        <v>0</v>
      </c>
      <c r="N546" s="3">
        <v>0</v>
      </c>
      <c r="O546" s="3">
        <v>0</v>
      </c>
      <c r="P546" s="3" t="s">
        <v>17</v>
      </c>
    </row>
  </sheetData>
  <phoneticPr fontId="18" type="noConversion"/>
  <pageMargins left="0.75" right="0.75" top="1" bottom="1" header="0.5" footer="0.5"/>
  <pageSetup orientation="portrait" horizontalDpi="1200" verticalDpi="12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5"/>
  <sheetViews>
    <sheetView zoomScale="47" workbookViewId="0">
      <selection activeCell="M44" sqref="M44"/>
    </sheetView>
  </sheetViews>
  <sheetFormatPr defaultRowHeight="14.4" x14ac:dyDescent="0.3"/>
  <cols>
    <col min="1" max="1" width="50.44140625" bestFit="1" customWidth="1"/>
    <col min="2" max="2" width="18.88671875" bestFit="1" customWidth="1"/>
    <col min="3" max="3" width="12.21875" customWidth="1"/>
    <col min="4" max="4" width="36.21875" bestFit="1" customWidth="1"/>
    <col min="5" max="5" width="14" bestFit="1" customWidth="1"/>
    <col min="7" max="7" width="15.44140625" bestFit="1" customWidth="1"/>
    <col min="8" max="8" width="26" customWidth="1"/>
    <col min="10" max="10" width="15.44140625" bestFit="1" customWidth="1"/>
    <col min="12" max="12" width="14.6640625" customWidth="1"/>
    <col min="13" max="13" width="30.88671875" customWidth="1"/>
    <col min="14" max="14" width="10.109375" bestFit="1" customWidth="1"/>
    <col min="15" max="15" width="48.5546875" bestFit="1" customWidth="1"/>
    <col min="16" max="16" width="14.44140625" bestFit="1" customWidth="1"/>
    <col min="17" max="17" width="12" bestFit="1" customWidth="1"/>
  </cols>
  <sheetData>
    <row r="1" spans="1:18" x14ac:dyDescent="0.3">
      <c r="A1" s="4" t="s">
        <v>37</v>
      </c>
    </row>
    <row r="2" spans="1:18" x14ac:dyDescent="0.3">
      <c r="A2" t="s">
        <v>30</v>
      </c>
      <c r="B2">
        <f>COUNT('Working Project Housing'!A1:A546)</f>
        <v>545</v>
      </c>
    </row>
    <row r="3" spans="1:18" x14ac:dyDescent="0.3">
      <c r="A3" t="s">
        <v>31</v>
      </c>
      <c r="B3">
        <f>COUNTBLANK('Working Project Housing'!A1:P546)</f>
        <v>0</v>
      </c>
    </row>
    <row r="4" spans="1:18" x14ac:dyDescent="0.3">
      <c r="A4" t="s">
        <v>32</v>
      </c>
      <c r="B4">
        <f>COLUMNS('Working Project Housing'!A1:P546)</f>
        <v>16</v>
      </c>
      <c r="O4" s="15" t="s">
        <v>69</v>
      </c>
    </row>
    <row r="5" spans="1:18" x14ac:dyDescent="0.3">
      <c r="G5" s="47" t="s">
        <v>97</v>
      </c>
      <c r="H5" s="47"/>
      <c r="O5" s="8" t="s">
        <v>71</v>
      </c>
    </row>
    <row r="6" spans="1:18" x14ac:dyDescent="0.3">
      <c r="A6" s="4" t="s">
        <v>59</v>
      </c>
      <c r="D6" s="4" t="s">
        <v>60</v>
      </c>
      <c r="G6" s="47" t="s">
        <v>61</v>
      </c>
      <c r="H6" s="47"/>
      <c r="J6" s="47" t="s">
        <v>63</v>
      </c>
      <c r="K6" s="47"/>
      <c r="L6" s="47"/>
      <c r="M6" s="47"/>
      <c r="O6" t="s">
        <v>70</v>
      </c>
    </row>
    <row r="7" spans="1:18" x14ac:dyDescent="0.3">
      <c r="A7" t="s">
        <v>33</v>
      </c>
      <c r="B7" s="5">
        <f>MIN('Working Project Housing'!A2:A546)</f>
        <v>1750000</v>
      </c>
      <c r="D7" s="15" t="s">
        <v>33</v>
      </c>
      <c r="E7" s="16">
        <f>MIN('Working Project Housing'!C2:C546)</f>
        <v>1650</v>
      </c>
      <c r="G7" s="4" t="s">
        <v>66</v>
      </c>
      <c r="H7" s="4" t="s">
        <v>48</v>
      </c>
      <c r="J7" s="22" t="s">
        <v>66</v>
      </c>
      <c r="K7" s="22" t="s">
        <v>62</v>
      </c>
      <c r="L7" s="22" t="s">
        <v>67</v>
      </c>
      <c r="M7" s="4" t="s">
        <v>68</v>
      </c>
      <c r="O7">
        <f>_xlfn.T.TEST('Working Project Housing'!B:B,'Working Project Housing'!D:D,2,1)</f>
        <v>0.51991963943965613</v>
      </c>
    </row>
    <row r="8" spans="1:18" x14ac:dyDescent="0.3">
      <c r="A8" t="s">
        <v>34</v>
      </c>
      <c r="B8" s="5">
        <f>MAX('Working Project Housing'!A2:A546)</f>
        <v>13300000</v>
      </c>
      <c r="D8" s="15" t="s">
        <v>34</v>
      </c>
      <c r="E8" s="16">
        <f>MAX('Working Project Housing'!C2:C546)</f>
        <v>16200</v>
      </c>
      <c r="G8" s="20" t="s">
        <v>29</v>
      </c>
      <c r="H8" s="21">
        <f>CORREL('Working Project Housing'!A:A,'Working Project Housing'!C:C)</f>
        <v>0.53599734577807878</v>
      </c>
      <c r="J8" s="23" t="s">
        <v>21</v>
      </c>
      <c r="K8" s="24">
        <f>AVERAGE(Table1[Mainroad])</f>
        <v>0.85871559633027528</v>
      </c>
      <c r="L8" s="25">
        <v>4991777.329059829</v>
      </c>
      <c r="M8" s="18">
        <v>4991777.329059829</v>
      </c>
      <c r="N8" s="30"/>
      <c r="O8" s="30"/>
      <c r="P8" s="30"/>
      <c r="Q8" s="30"/>
      <c r="R8" s="30"/>
    </row>
    <row r="9" spans="1:18" x14ac:dyDescent="0.3">
      <c r="A9" t="s">
        <v>35</v>
      </c>
      <c r="B9" s="1">
        <f>AVERAGE('Working Project Housing'!A2:A546)</f>
        <v>4766729.2477064217</v>
      </c>
      <c r="D9" s="15" t="s">
        <v>35</v>
      </c>
      <c r="E9" s="6">
        <f>AVERAGE('Working Project Housing'!C2:C546)</f>
        <v>5150.54128440367</v>
      </c>
      <c r="G9" s="17" t="s">
        <v>19</v>
      </c>
      <c r="H9">
        <f>CORREL('Working Project Housing'!A:A,'Working Project Housing'!F:F)</f>
        <v>0.36649402577386786</v>
      </c>
      <c r="J9" s="23" t="s">
        <v>22</v>
      </c>
      <c r="K9" s="24">
        <f>AVERAGE('Working Project Housing'!J:J)</f>
        <v>0.1779816513761468</v>
      </c>
      <c r="L9" s="25">
        <v>5792896.9072164949</v>
      </c>
      <c r="M9" s="18">
        <v>5792896.9072164949</v>
      </c>
      <c r="N9" s="31"/>
      <c r="O9" s="32"/>
      <c r="P9" s="32"/>
      <c r="Q9" s="32"/>
      <c r="R9" s="30"/>
    </row>
    <row r="10" spans="1:18" x14ac:dyDescent="0.3">
      <c r="A10" t="s">
        <v>36</v>
      </c>
      <c r="B10" s="1">
        <f>MEDIAN('Working Project Housing'!A2:A546)</f>
        <v>4340000</v>
      </c>
      <c r="D10" s="15" t="s">
        <v>36</v>
      </c>
      <c r="E10" s="9">
        <f>MEDIAN('Working Project Housing'!C2:C546)</f>
        <v>4600</v>
      </c>
      <c r="G10" s="20" t="s">
        <v>27</v>
      </c>
      <c r="H10" s="21">
        <f>CORREL('Working Project Housing'!A:A,'Working Project Housing'!G:G)</f>
        <v>0.51754533945500758</v>
      </c>
      <c r="J10" s="23" t="s">
        <v>54</v>
      </c>
      <c r="K10" s="24">
        <f>AVERAGE('Working Project Housing'!K:K)</f>
        <v>0.35045871559633029</v>
      </c>
      <c r="L10" s="25">
        <v>5242615.1832460733</v>
      </c>
      <c r="M10" s="18">
        <v>5242615.1832460733</v>
      </c>
      <c r="N10" s="30"/>
      <c r="O10" s="29"/>
      <c r="P10" s="29"/>
      <c r="Q10" s="29"/>
      <c r="R10" s="30"/>
    </row>
    <row r="11" spans="1:18" x14ac:dyDescent="0.3">
      <c r="A11" t="s">
        <v>45</v>
      </c>
      <c r="B11" s="1">
        <f>MODE('Working Project Housing'!A2:A546)</f>
        <v>4200000</v>
      </c>
      <c r="D11" s="15" t="s">
        <v>45</v>
      </c>
      <c r="E11" s="9">
        <f>MODE('Working Project Housing'!C2:C546)</f>
        <v>6000</v>
      </c>
      <c r="G11" s="17" t="s">
        <v>20</v>
      </c>
      <c r="H11">
        <f>CORREL('Working Project Housing'!A:A,'Working Project Housing'!H:H)</f>
        <v>0.42071236618861418</v>
      </c>
      <c r="J11" s="23" t="s">
        <v>23</v>
      </c>
      <c r="K11" s="24">
        <f>AVERAGE('Working Project Housing'!L:L)</f>
        <v>4.5871559633027525E-2</v>
      </c>
      <c r="L11" s="25">
        <v>5559960</v>
      </c>
      <c r="M11" s="18">
        <v>5559960</v>
      </c>
      <c r="N11" s="30"/>
      <c r="O11" s="29"/>
      <c r="P11" s="29"/>
      <c r="Q11" s="29"/>
      <c r="R11" s="30"/>
    </row>
    <row r="12" spans="1:18" x14ac:dyDescent="0.3">
      <c r="A12" t="s">
        <v>38</v>
      </c>
      <c r="B12" s="1">
        <f>B8-B7</f>
        <v>11550000</v>
      </c>
      <c r="D12" s="15" t="s">
        <v>38</v>
      </c>
      <c r="E12" s="9">
        <f>E8-E7</f>
        <v>14550</v>
      </c>
      <c r="G12" s="17" t="s">
        <v>21</v>
      </c>
      <c r="H12">
        <f>CORREL('Working Project Housing'!A:A,'Working Project Housing'!I:I)</f>
        <v>0.29689848926397566</v>
      </c>
      <c r="J12" s="26" t="s">
        <v>55</v>
      </c>
      <c r="K12" s="24">
        <f>AVERAGE('Working Project Housing'!M:M)</f>
        <v>0.31559633027522938</v>
      </c>
      <c r="L12" s="27">
        <v>6013220.5813953485</v>
      </c>
      <c r="M12" s="18">
        <v>6013220.5813953485</v>
      </c>
      <c r="N12" s="31"/>
      <c r="O12" s="29"/>
      <c r="P12" s="29"/>
      <c r="Q12" s="29"/>
      <c r="R12" s="30"/>
    </row>
    <row r="13" spans="1:18" x14ac:dyDescent="0.3">
      <c r="A13" t="s">
        <v>39</v>
      </c>
      <c r="B13" s="1">
        <f>QUARTILE('Working Project Housing'!A2:A546, 1)</f>
        <v>3430000</v>
      </c>
      <c r="D13" s="15" t="s">
        <v>39</v>
      </c>
      <c r="E13" s="9">
        <f>QUARTILE('Working Project Housing'!C2:C546, 1)</f>
        <v>3600</v>
      </c>
      <c r="G13" s="17" t="s">
        <v>22</v>
      </c>
      <c r="H13">
        <f>CORREL('Working Project Housing'!A:A,'Working Project Housing'!J:J)</f>
        <v>0.25551728993500039</v>
      </c>
      <c r="J13" s="28" t="s">
        <v>25</v>
      </c>
      <c r="K13" s="24">
        <f>AVERAGE('Working Project Housing'!O:O)</f>
        <v>0.23486238532110093</v>
      </c>
      <c r="L13" s="25">
        <v>5879045.703125</v>
      </c>
      <c r="M13" s="1">
        <v>5879045.703125</v>
      </c>
      <c r="N13" s="30"/>
      <c r="O13" s="29"/>
      <c r="P13" s="29"/>
      <c r="Q13" s="29"/>
      <c r="R13" s="30"/>
    </row>
    <row r="14" spans="1:18" x14ac:dyDescent="0.3">
      <c r="A14" t="s">
        <v>40</v>
      </c>
      <c r="B14" s="1">
        <f>QUARTILE('Working Project Housing'!A2:A546, 2)</f>
        <v>4340000</v>
      </c>
      <c r="D14" s="15" t="s">
        <v>40</v>
      </c>
      <c r="E14" s="9">
        <f>QUARTILE('Working Project Housing'!C2:C546, 2)</f>
        <v>4600</v>
      </c>
      <c r="G14" s="17" t="s">
        <v>54</v>
      </c>
      <c r="H14">
        <f>CORREL('Working Project Housing'!A:A,'Working Project Housing'!K:K)</f>
        <v>0.18705659793805243</v>
      </c>
      <c r="N14" s="30"/>
      <c r="O14" s="29"/>
      <c r="P14" s="29"/>
      <c r="Q14" s="29"/>
      <c r="R14" s="30"/>
    </row>
    <row r="15" spans="1:18" x14ac:dyDescent="0.3">
      <c r="A15" t="s">
        <v>41</v>
      </c>
      <c r="B15" s="1">
        <f>QUARTILE('Working Project Housing'!A2:A546, 3)</f>
        <v>5740000</v>
      </c>
      <c r="D15" s="15" t="s">
        <v>41</v>
      </c>
      <c r="E15" s="9">
        <f>QUARTILE('Working Project Housing'!C2:C546, 3)</f>
        <v>6360</v>
      </c>
      <c r="G15" s="17" t="s">
        <v>23</v>
      </c>
      <c r="H15">
        <f>CORREL('Working Project Housing'!A:A,'Working Project Housing'!L:L)</f>
        <v>9.3072843921397141E-2</v>
      </c>
      <c r="J15" s="17"/>
      <c r="N15" s="31"/>
      <c r="O15" s="29"/>
      <c r="P15" s="29"/>
      <c r="Q15" s="29"/>
      <c r="R15" s="30"/>
    </row>
    <row r="16" spans="1:18" x14ac:dyDescent="0.3">
      <c r="A16" t="s">
        <v>42</v>
      </c>
      <c r="B16" s="1">
        <f>QUARTILE('Working Project Housing'!A2:A546, 4)</f>
        <v>13300000</v>
      </c>
      <c r="D16" s="15" t="s">
        <v>42</v>
      </c>
      <c r="E16" s="9">
        <f>QUARTILE('Working Project Housing'!C2:C546, 4)</f>
        <v>16200</v>
      </c>
      <c r="G16" s="17" t="s">
        <v>9</v>
      </c>
      <c r="H16">
        <f>CORREL('Working Project Housing'!A:A,'Working Project Housing'!M:M)</f>
        <v>0.45295408425604616</v>
      </c>
      <c r="N16" s="30"/>
      <c r="O16" s="29"/>
      <c r="P16" s="29"/>
      <c r="Q16" s="29"/>
      <c r="R16" s="30"/>
    </row>
    <row r="17" spans="1:18" x14ac:dyDescent="0.3">
      <c r="A17" t="s">
        <v>46</v>
      </c>
      <c r="B17" s="6">
        <f>_xlfn.STDEV.P('Working Project Housing'!A2:A546)</f>
        <v>1868722.8281312077</v>
      </c>
      <c r="C17" s="10"/>
      <c r="D17" s="15" t="s">
        <v>46</v>
      </c>
      <c r="E17" s="6">
        <f>_xlfn.STDEV.P('Working Project Housing'!C2:C546)</f>
        <v>2168.1491533213048</v>
      </c>
      <c r="G17" s="17" t="s">
        <v>24</v>
      </c>
      <c r="H17">
        <f>CORREL('Working Project Housing'!A:A,'Working Project Housing'!N:N)</f>
        <v>0.38439364863572384</v>
      </c>
      <c r="N17" s="30"/>
      <c r="O17" s="29"/>
      <c r="P17" s="29"/>
      <c r="Q17" s="29"/>
      <c r="R17" s="30"/>
    </row>
    <row r="18" spans="1:18" x14ac:dyDescent="0.3">
      <c r="A18" t="s">
        <v>47</v>
      </c>
      <c r="B18" s="11">
        <f>_xlfn.VAR.P('Working Project Housing'!A2:A546)</f>
        <v>3492125008378.6992</v>
      </c>
      <c r="D18" s="15" t="s">
        <v>47</v>
      </c>
      <c r="E18" s="11">
        <f>_xlfn.VAR.P('Working Project Housing'!C2:C546)</f>
        <v>4700870.7510478916</v>
      </c>
      <c r="G18" s="17" t="s">
        <v>25</v>
      </c>
      <c r="H18">
        <f>CORREL('Working Project Housing'!A:A,'Working Project Housing'!O:O)</f>
        <v>0.32977704986811035</v>
      </c>
      <c r="N18" s="31"/>
      <c r="O18" s="29"/>
      <c r="P18" s="29"/>
      <c r="Q18" s="29"/>
      <c r="R18" s="30"/>
    </row>
    <row r="19" spans="1:18" x14ac:dyDescent="0.3">
      <c r="A19" t="s">
        <v>43</v>
      </c>
      <c r="B19" s="6">
        <f>KURT(Table1[[#All],[Price]])</f>
        <v>1.9601302314151781</v>
      </c>
      <c r="D19" s="15" t="s">
        <v>43</v>
      </c>
      <c r="E19" s="6">
        <f>KURT(Table1[[#All],[Area (sq.ft.)]])</f>
        <v>2.7514801872608174</v>
      </c>
      <c r="N19" s="30"/>
      <c r="O19" s="29"/>
      <c r="P19" s="29"/>
      <c r="Q19" s="29"/>
      <c r="R19" s="30"/>
    </row>
    <row r="20" spans="1:18" x14ac:dyDescent="0.3">
      <c r="A20" t="s">
        <v>44</v>
      </c>
      <c r="B20" s="6">
        <f>SKEW(Table1[[#All],[Price]])</f>
        <v>1.2122388370279782</v>
      </c>
      <c r="D20" s="15" t="s">
        <v>44</v>
      </c>
      <c r="E20" s="6">
        <f>SKEW(Table1[[#All],[Area (sq.ft.)]])</f>
        <v>1.3211883431534821</v>
      </c>
      <c r="N20" s="30"/>
      <c r="O20" s="29"/>
      <c r="P20" s="29"/>
      <c r="Q20" s="29"/>
      <c r="R20" s="30"/>
    </row>
    <row r="21" spans="1:18" x14ac:dyDescent="0.3">
      <c r="A21" t="s">
        <v>50</v>
      </c>
      <c r="B21" s="1">
        <f>SUM(Table1[[#All],[Price]])</f>
        <v>2597867440</v>
      </c>
      <c r="D21" s="15" t="s">
        <v>50</v>
      </c>
      <c r="E21" s="9">
        <f>SUM(Table1[[#All],[Area (sq.ft.)]])</f>
        <v>2807045</v>
      </c>
      <c r="N21" s="30"/>
      <c r="O21" s="30"/>
      <c r="P21" s="30"/>
      <c r="Q21" s="30"/>
      <c r="R21" s="30"/>
    </row>
    <row r="22" spans="1:18" x14ac:dyDescent="0.3">
      <c r="A22" s="8"/>
      <c r="D22" s="8"/>
    </row>
    <row r="23" spans="1:18" x14ac:dyDescent="0.3">
      <c r="D23" s="15"/>
    </row>
    <row r="24" spans="1:18" x14ac:dyDescent="0.3">
      <c r="D24" s="15"/>
    </row>
    <row r="25" spans="1:18" x14ac:dyDescent="0.3">
      <c r="D25" s="15"/>
    </row>
  </sheetData>
  <phoneticPr fontId="18" type="noConversion"/>
  <conditionalFormatting sqref="M8:M12">
    <cfRule type="dataBar" priority="4">
      <dataBar>
        <cfvo type="min"/>
        <cfvo type="max"/>
        <color rgb="FF008AEF"/>
      </dataBar>
      <extLst>
        <ext xmlns:x14="http://schemas.microsoft.com/office/spreadsheetml/2009/9/main" uri="{B025F937-C7B1-47D3-B67F-A62EFF666E3E}">
          <x14:id>{DDFDA5E4-4A50-403A-8A86-56DA48C3831A}</x14:id>
        </ext>
      </extLst>
    </cfRule>
  </conditionalFormatting>
  <conditionalFormatting sqref="M13">
    <cfRule type="dataBar" priority="3">
      <dataBar>
        <cfvo type="min"/>
        <cfvo type="max"/>
        <color rgb="FF008AEF"/>
      </dataBar>
      <extLst>
        <ext xmlns:x14="http://schemas.microsoft.com/office/spreadsheetml/2009/9/main" uri="{B025F937-C7B1-47D3-B67F-A62EFF666E3E}">
          <x14:id>{8EA7FF76-1A73-445B-B983-F4A6EBE44FA4}</x14:id>
        </ext>
      </extLst>
    </cfRule>
  </conditionalFormatting>
  <conditionalFormatting sqref="M8:M13">
    <cfRule type="dataBar" priority="1">
      <dataBar showValue="0">
        <cfvo type="min"/>
        <cfvo type="max"/>
        <color rgb="FF638EC6"/>
      </dataBar>
      <extLst>
        <ext xmlns:x14="http://schemas.microsoft.com/office/spreadsheetml/2009/9/main" uri="{B025F937-C7B1-47D3-B67F-A62EFF666E3E}">
          <x14:id>{CB76EC02-1B50-41B2-9B79-34481C0F79F1}</x14:id>
        </ext>
      </extLst>
    </cfRule>
  </conditionalFormatting>
  <pageMargins left="0.7" right="0.7" top="0.75" bottom="0.75" header="0.3" footer="0.3"/>
  <pageSetup orientation="portrait"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dataBar" id="{DDFDA5E4-4A50-403A-8A86-56DA48C3831A}">
            <x14:dataBar minLength="0" maxLength="100" gradient="0">
              <x14:cfvo type="autoMin"/>
              <x14:cfvo type="autoMax"/>
              <x14:negativeFillColor rgb="FFFF0000"/>
              <x14:axisColor rgb="FF000000"/>
            </x14:dataBar>
          </x14:cfRule>
          <xm:sqref>M8:M12</xm:sqref>
        </x14:conditionalFormatting>
        <x14:conditionalFormatting xmlns:xm="http://schemas.microsoft.com/office/excel/2006/main">
          <x14:cfRule type="dataBar" id="{8EA7FF76-1A73-445B-B983-F4A6EBE44FA4}">
            <x14:dataBar minLength="0" maxLength="100" gradient="0">
              <x14:cfvo type="autoMin"/>
              <x14:cfvo type="autoMax"/>
              <x14:negativeFillColor rgb="FFFF0000"/>
              <x14:axisColor rgb="FF000000"/>
            </x14:dataBar>
          </x14:cfRule>
          <xm:sqref>M13</xm:sqref>
        </x14:conditionalFormatting>
        <x14:conditionalFormatting xmlns:xm="http://schemas.microsoft.com/office/excel/2006/main">
          <x14:cfRule type="dataBar" id="{CB76EC02-1B50-41B2-9B79-34481C0F79F1}">
            <x14:dataBar minLength="0" maxLength="100" border="1" negativeBarBorderColorSameAsPositive="0">
              <x14:cfvo type="autoMin"/>
              <x14:cfvo type="autoMax"/>
              <x14:borderColor rgb="FF638EC6"/>
              <x14:negativeFillColor rgb="FFFF0000"/>
              <x14:negativeBorderColor rgb="FFFF0000"/>
              <x14:axisColor rgb="FF000000"/>
            </x14:dataBar>
          </x14:cfRule>
          <xm:sqref>M8:M13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DF25C-AE2A-49F3-92BF-4839E4261E57}">
  <dimension ref="A1"/>
  <sheetViews>
    <sheetView tabSelected="1" zoomScale="25" workbookViewId="0">
      <selection activeCell="AB51" sqref="AB51"/>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31BA6-767D-477F-81A7-C4E243730315}">
  <dimension ref="A1:Z302"/>
  <sheetViews>
    <sheetView topLeftCell="I16" zoomScale="42" zoomScaleNormal="100" workbookViewId="0">
      <selection activeCell="O53" sqref="O53"/>
    </sheetView>
  </sheetViews>
  <sheetFormatPr defaultRowHeight="14.4" x14ac:dyDescent="0.3"/>
  <cols>
    <col min="1" max="1" width="12.88671875" bestFit="1" customWidth="1"/>
    <col min="2" max="2" width="14.88671875" bestFit="1" customWidth="1"/>
    <col min="3" max="3" width="10.109375" customWidth="1"/>
    <col min="4" max="4" width="19.5546875" bestFit="1" customWidth="1"/>
    <col min="5" max="5" width="21.5546875" bestFit="1" customWidth="1"/>
    <col min="6" max="6" width="15.109375" bestFit="1" customWidth="1"/>
    <col min="7" max="7" width="10.21875" bestFit="1" customWidth="1"/>
    <col min="8" max="8" width="14.88671875" bestFit="1" customWidth="1"/>
    <col min="9" max="9" width="15.109375" bestFit="1" customWidth="1"/>
    <col min="10" max="10" width="10.6640625" bestFit="1" customWidth="1"/>
    <col min="11" max="11" width="14.88671875" bestFit="1" customWidth="1"/>
    <col min="12" max="12" width="15.109375" bestFit="1" customWidth="1"/>
    <col min="13" max="13" width="27.109375" bestFit="1" customWidth="1"/>
    <col min="14" max="14" width="21.5546875" bestFit="1" customWidth="1"/>
    <col min="15" max="15" width="8" bestFit="1" customWidth="1"/>
    <col min="16" max="16" width="18.5546875" bestFit="1" customWidth="1"/>
    <col min="17" max="17" width="18.88671875" bestFit="1" customWidth="1"/>
    <col min="18" max="18" width="12.44140625" bestFit="1" customWidth="1"/>
    <col min="19" max="19" width="16.88671875" bestFit="1" customWidth="1"/>
    <col min="20" max="20" width="15.77734375" customWidth="1"/>
    <col min="21" max="21" width="68.77734375" bestFit="1" customWidth="1"/>
    <col min="22" max="24" width="22.77734375" bestFit="1" customWidth="1"/>
    <col min="25" max="25" width="14.88671875" bestFit="1" customWidth="1"/>
    <col min="26" max="26" width="22.6640625" bestFit="1" customWidth="1"/>
    <col min="27" max="1327" width="22.77734375" bestFit="1" customWidth="1"/>
    <col min="1328" max="1328" width="22.44140625" bestFit="1" customWidth="1"/>
    <col min="1329" max="1329" width="21.33203125" bestFit="1" customWidth="1"/>
    <col min="1330" max="1330" width="27.77734375" bestFit="1" customWidth="1"/>
    <col min="1331" max="1331" width="25.6640625" bestFit="1" customWidth="1"/>
    <col min="1332" max="1332" width="20.88671875" bestFit="1" customWidth="1"/>
    <col min="1333" max="1333" width="20.109375" bestFit="1" customWidth="1"/>
  </cols>
  <sheetData>
    <row r="1" spans="1:26" x14ac:dyDescent="0.3">
      <c r="A1" s="12" t="s">
        <v>19</v>
      </c>
      <c r="B1" t="s">
        <v>49</v>
      </c>
      <c r="D1" s="12" t="s">
        <v>27</v>
      </c>
      <c r="E1" t="s">
        <v>49</v>
      </c>
      <c r="G1" s="12" t="s">
        <v>20</v>
      </c>
      <c r="H1" t="s">
        <v>49</v>
      </c>
      <c r="J1" s="12" t="s">
        <v>24</v>
      </c>
      <c r="K1" t="s">
        <v>49</v>
      </c>
      <c r="M1" s="12" t="s">
        <v>51</v>
      </c>
      <c r="N1" t="s">
        <v>49</v>
      </c>
      <c r="Q1" s="8" t="s">
        <v>76</v>
      </c>
      <c r="R1" s="39" t="s">
        <v>62</v>
      </c>
      <c r="S1" s="22" t="s">
        <v>67</v>
      </c>
      <c r="U1" s="3" t="s">
        <v>76</v>
      </c>
      <c r="V1" s="3" t="s">
        <v>35</v>
      </c>
      <c r="W1" s="7" t="s">
        <v>65</v>
      </c>
      <c r="Y1" s="12" t="s">
        <v>75</v>
      </c>
      <c r="Z1" t="s">
        <v>82</v>
      </c>
    </row>
    <row r="2" spans="1:26" x14ac:dyDescent="0.3">
      <c r="A2" s="46">
        <v>5</v>
      </c>
      <c r="B2" s="1">
        <v>5819800</v>
      </c>
      <c r="D2" s="13">
        <v>1</v>
      </c>
      <c r="E2" s="1">
        <v>4206912.718204489</v>
      </c>
      <c r="G2" s="46">
        <v>4</v>
      </c>
      <c r="H2" s="1">
        <v>7208449.7560975607</v>
      </c>
      <c r="J2" s="46">
        <v>2</v>
      </c>
      <c r="K2" s="1">
        <v>5896328.1481481483</v>
      </c>
      <c r="M2" s="41" t="s">
        <v>15</v>
      </c>
      <c r="N2" s="1">
        <v>5495696</v>
      </c>
      <c r="Q2" s="34" t="s">
        <v>21</v>
      </c>
      <c r="R2" s="3">
        <v>0.85871559633027528</v>
      </c>
      <c r="S2" s="25">
        <v>4991777.329059829</v>
      </c>
      <c r="U2" s="3" t="s">
        <v>81</v>
      </c>
      <c r="V2" s="35">
        <f>AVERAGE(Featurestable[Average])</f>
        <v>0.33058103975535169</v>
      </c>
      <c r="W2" s="35">
        <f>_xlfn.STDEV.P(Featurestable[Average])</f>
        <v>0.2559472261930732</v>
      </c>
      <c r="Y2" s="13" t="s">
        <v>55</v>
      </c>
      <c r="Z2" s="38">
        <v>0.95467160037002774</v>
      </c>
    </row>
    <row r="3" spans="1:26" x14ac:dyDescent="0.3">
      <c r="A3" s="46">
        <v>4</v>
      </c>
      <c r="B3" s="1">
        <v>5729757.8947368423</v>
      </c>
      <c r="D3" s="13">
        <v>2</v>
      </c>
      <c r="E3" s="1">
        <v>6209206.3157894732</v>
      </c>
      <c r="G3" s="46">
        <v>3</v>
      </c>
      <c r="H3" s="1">
        <v>5685435.897435897</v>
      </c>
      <c r="J3" s="46">
        <v>3</v>
      </c>
      <c r="K3" s="1">
        <v>5867166.666666667</v>
      </c>
      <c r="M3" s="41" t="s">
        <v>16</v>
      </c>
      <c r="N3" s="1">
        <v>4907524.2290748898</v>
      </c>
      <c r="Q3" s="34" t="s">
        <v>22</v>
      </c>
      <c r="R3" s="3">
        <v>0.1779816513761468</v>
      </c>
      <c r="S3" s="25">
        <v>5792896.9072164949</v>
      </c>
      <c r="U3" s="3" t="s">
        <v>18</v>
      </c>
      <c r="V3" s="19">
        <f>AVERAGE(Featurestable[Average Price])</f>
        <v>5579919.2840071246</v>
      </c>
      <c r="W3" s="19">
        <f>_xlfn.STDEV.P(Featurestable[Average Price])</f>
        <v>361171.58560672111</v>
      </c>
      <c r="Y3" s="13" t="s">
        <v>54</v>
      </c>
      <c r="Z3" s="38">
        <v>1.0601295097132286</v>
      </c>
    </row>
    <row r="4" spans="1:26" x14ac:dyDescent="0.3">
      <c r="A4" s="46">
        <v>3</v>
      </c>
      <c r="B4" s="1">
        <v>4954598.1333333338</v>
      </c>
      <c r="D4" s="13">
        <v>3</v>
      </c>
      <c r="E4" s="1">
        <v>7282100</v>
      </c>
      <c r="G4" s="46">
        <v>2</v>
      </c>
      <c r="H4" s="1">
        <v>4764073.5294117648</v>
      </c>
      <c r="J4" s="46">
        <v>1</v>
      </c>
      <c r="K4" s="1">
        <v>5190388.888888889</v>
      </c>
      <c r="M4" s="41" t="s">
        <v>17</v>
      </c>
      <c r="N4" s="1">
        <v>4013831.4606741574</v>
      </c>
      <c r="Q4" s="34" t="s">
        <v>54</v>
      </c>
      <c r="R4" s="3">
        <v>0.35045871559633029</v>
      </c>
      <c r="S4" s="25">
        <v>5242615.1832460733</v>
      </c>
      <c r="Y4" s="13" t="s">
        <v>22</v>
      </c>
      <c r="Z4" s="38">
        <v>0.53839037927844591</v>
      </c>
    </row>
    <row r="5" spans="1:26" x14ac:dyDescent="0.3">
      <c r="A5" s="46">
        <v>6</v>
      </c>
      <c r="B5" s="1">
        <v>4791500</v>
      </c>
      <c r="D5" s="13">
        <v>4</v>
      </c>
      <c r="E5" s="1">
        <v>12250000</v>
      </c>
      <c r="G5" s="46">
        <v>1</v>
      </c>
      <c r="H5" s="1">
        <v>4170658.5903083701</v>
      </c>
      <c r="J5" s="46">
        <v>0</v>
      </c>
      <c r="K5" s="1">
        <v>4136016.7224080269</v>
      </c>
      <c r="Q5" s="34" t="s">
        <v>23</v>
      </c>
      <c r="R5" s="3">
        <v>4.5871559633027525E-2</v>
      </c>
      <c r="S5" s="25">
        <v>5559960</v>
      </c>
      <c r="Y5" s="13" t="s">
        <v>23</v>
      </c>
      <c r="Z5" s="38">
        <v>0.13876040703052731</v>
      </c>
    </row>
    <row r="6" spans="1:26" x14ac:dyDescent="0.3">
      <c r="A6" s="46">
        <v>2</v>
      </c>
      <c r="B6" s="1">
        <v>3632022.0588235296</v>
      </c>
      <c r="Q6" s="34" t="s">
        <v>55</v>
      </c>
      <c r="R6" s="3">
        <v>0.31559633027522938</v>
      </c>
      <c r="S6" s="33">
        <v>6013220.5813953485</v>
      </c>
      <c r="Y6" s="13" t="s">
        <v>21</v>
      </c>
      <c r="Z6" s="38">
        <v>2.5975948196114711</v>
      </c>
    </row>
    <row r="7" spans="1:26" x14ac:dyDescent="0.3">
      <c r="A7" s="46">
        <v>1</v>
      </c>
      <c r="B7" s="1">
        <v>2712500</v>
      </c>
      <c r="Q7" s="34" t="s">
        <v>25</v>
      </c>
      <c r="R7" s="3">
        <v>0.23486238532110093</v>
      </c>
      <c r="S7" s="25">
        <v>5879045.703125</v>
      </c>
      <c r="Y7" s="13" t="s">
        <v>25</v>
      </c>
      <c r="Z7" s="38">
        <v>0.7104532839962997</v>
      </c>
    </row>
    <row r="8" spans="1:26" x14ac:dyDescent="0.3">
      <c r="Y8" s="13" t="s">
        <v>72</v>
      </c>
      <c r="Z8" s="38">
        <v>1</v>
      </c>
    </row>
    <row r="9" spans="1:26" x14ac:dyDescent="0.3">
      <c r="A9" s="21" t="s">
        <v>80</v>
      </c>
      <c r="B9" s="42">
        <f>CORREL(A2:A7,B2:B7)</f>
        <v>0.77779738465507664</v>
      </c>
      <c r="C9" s="42"/>
      <c r="D9" s="21" t="s">
        <v>80</v>
      </c>
      <c r="E9" s="42">
        <f>CORREL(D2:D5,E2:E5)</f>
        <v>0.95092477800612718</v>
      </c>
      <c r="F9" s="42"/>
      <c r="G9" s="21" t="s">
        <v>80</v>
      </c>
      <c r="H9" s="42">
        <f>CORREL(G2:G5,H2:H5)</f>
        <v>0.97886302878187015</v>
      </c>
      <c r="I9" s="42"/>
      <c r="J9" s="21" t="s">
        <v>80</v>
      </c>
      <c r="K9" s="42">
        <f>CORREL(J2:J5,K2:K5)</f>
        <v>0.92333029458357074</v>
      </c>
      <c r="L9" s="43"/>
      <c r="O9" s="43"/>
      <c r="P9" s="43"/>
      <c r="Q9" s="43"/>
      <c r="R9" s="43"/>
      <c r="S9" s="43"/>
    </row>
    <row r="13" spans="1:26" x14ac:dyDescent="0.3">
      <c r="A13" s="14" t="s">
        <v>52</v>
      </c>
      <c r="B13" t="s">
        <v>49</v>
      </c>
      <c r="D13" s="12" t="s">
        <v>22</v>
      </c>
      <c r="E13" t="s">
        <v>49</v>
      </c>
      <c r="G13" s="12" t="s">
        <v>54</v>
      </c>
      <c r="H13" t="s">
        <v>49</v>
      </c>
      <c r="J13" s="12" t="s">
        <v>23</v>
      </c>
      <c r="K13" t="s">
        <v>49</v>
      </c>
      <c r="M13" s="12" t="s">
        <v>55</v>
      </c>
      <c r="N13" t="s">
        <v>49</v>
      </c>
      <c r="Q13" s="12" t="s">
        <v>76</v>
      </c>
      <c r="R13" t="s">
        <v>18</v>
      </c>
      <c r="U13" s="53" t="s">
        <v>66</v>
      </c>
      <c r="V13" s="54" t="s">
        <v>74</v>
      </c>
      <c r="W13" s="54" t="s">
        <v>73</v>
      </c>
    </row>
    <row r="14" spans="1:26" x14ac:dyDescent="0.3">
      <c r="A14" s="41">
        <v>0</v>
      </c>
      <c r="B14" s="1">
        <v>3398904.5454545454</v>
      </c>
      <c r="D14" s="13">
        <v>0</v>
      </c>
      <c r="E14" s="1">
        <v>4544545.625</v>
      </c>
      <c r="G14" s="13">
        <v>0</v>
      </c>
      <c r="H14" s="1">
        <v>4509965.9322033897</v>
      </c>
      <c r="J14" s="13">
        <v>0</v>
      </c>
      <c r="K14" s="1">
        <v>4728593.153846154</v>
      </c>
      <c r="M14" s="41">
        <v>0</v>
      </c>
      <c r="N14" s="1">
        <v>4191939.6782841822</v>
      </c>
      <c r="Q14" s="13" t="s">
        <v>21</v>
      </c>
      <c r="R14" s="1">
        <v>4991777.329059829</v>
      </c>
      <c r="U14" s="37" t="s">
        <v>21</v>
      </c>
      <c r="V14" s="36">
        <v>2.0634509872614384</v>
      </c>
      <c r="W14" s="36">
        <v>-1.6284280889907048</v>
      </c>
    </row>
    <row r="15" spans="1:26" x14ac:dyDescent="0.3">
      <c r="A15" s="41">
        <v>1</v>
      </c>
      <c r="B15" s="1">
        <v>4991777.329059829</v>
      </c>
      <c r="D15" s="13">
        <v>1</v>
      </c>
      <c r="E15" s="1">
        <v>5792896.9072164949</v>
      </c>
      <c r="G15" s="13">
        <v>1</v>
      </c>
      <c r="H15" s="1">
        <v>5242615.1832460733</v>
      </c>
      <c r="J15" s="13">
        <v>1</v>
      </c>
      <c r="K15" s="1">
        <v>5559960</v>
      </c>
      <c r="M15" s="41">
        <v>1</v>
      </c>
      <c r="N15" s="1">
        <v>6013220.5813953485</v>
      </c>
      <c r="Q15" s="13" t="s">
        <v>54</v>
      </c>
      <c r="R15" s="1">
        <v>5242615.1832460733</v>
      </c>
      <c r="U15" s="37" t="s">
        <v>22</v>
      </c>
      <c r="V15" s="36">
        <v>-0.59621426904658814</v>
      </c>
      <c r="W15" s="36">
        <v>0.58968543400665285</v>
      </c>
    </row>
    <row r="16" spans="1:26" x14ac:dyDescent="0.3">
      <c r="Q16" s="13" t="s">
        <v>23</v>
      </c>
      <c r="R16" s="1">
        <v>5559960</v>
      </c>
      <c r="U16" s="37" t="s">
        <v>54</v>
      </c>
      <c r="V16" s="36">
        <v>7.7663181338733969E-2</v>
      </c>
      <c r="W16" s="36">
        <v>-0.93391649344292804</v>
      </c>
    </row>
    <row r="17" spans="1:23" x14ac:dyDescent="0.3">
      <c r="Q17" s="13" t="s">
        <v>22</v>
      </c>
      <c r="R17" s="1">
        <v>5792896.9072164949</v>
      </c>
      <c r="U17" s="37" t="s">
        <v>23</v>
      </c>
      <c r="V17" s="36">
        <v>-1.1123757204055582</v>
      </c>
      <c r="W17" s="36">
        <v>-5.5262608694965888E-2</v>
      </c>
    </row>
    <row r="18" spans="1:23" x14ac:dyDescent="0.3">
      <c r="A18" s="12" t="s">
        <v>53</v>
      </c>
      <c r="B18" t="s">
        <v>49</v>
      </c>
      <c r="D18" s="12" t="s">
        <v>64</v>
      </c>
      <c r="E18" t="s">
        <v>49</v>
      </c>
      <c r="G18" s="8" t="s">
        <v>64</v>
      </c>
      <c r="H18" s="8" t="s">
        <v>49</v>
      </c>
      <c r="Q18" s="13" t="s">
        <v>25</v>
      </c>
      <c r="R18" s="1">
        <v>5879045.703125</v>
      </c>
      <c r="U18" s="37" t="s">
        <v>55</v>
      </c>
      <c r="V18" s="36">
        <v>-5.8546090547660926E-2</v>
      </c>
      <c r="W18" s="36">
        <v>1.1997103721776294</v>
      </c>
    </row>
    <row r="19" spans="1:23" x14ac:dyDescent="0.3">
      <c r="A19" s="13">
        <v>0</v>
      </c>
      <c r="B19" s="1">
        <v>4425298.7769784173</v>
      </c>
      <c r="D19" s="13">
        <v>16200</v>
      </c>
      <c r="E19" s="1">
        <v>10150000</v>
      </c>
      <c r="G19" s="13">
        <v>1650</v>
      </c>
      <c r="H19" s="1">
        <v>3150000</v>
      </c>
      <c r="Q19" s="13" t="s">
        <v>55</v>
      </c>
      <c r="R19" s="1">
        <v>6013220.5813953485</v>
      </c>
      <c r="U19" s="37" t="s">
        <v>25</v>
      </c>
      <c r="V19" s="36">
        <v>-0.37397808860036491</v>
      </c>
      <c r="W19" s="36">
        <v>0.82821138494431135</v>
      </c>
    </row>
    <row r="20" spans="1:23" x14ac:dyDescent="0.3">
      <c r="A20" s="13">
        <v>1</v>
      </c>
      <c r="B20" s="1">
        <v>5879045.703125</v>
      </c>
      <c r="D20" s="13">
        <v>15600</v>
      </c>
      <c r="E20" s="1">
        <v>5943000</v>
      </c>
      <c r="G20" s="13">
        <v>1700</v>
      </c>
      <c r="H20" s="1">
        <v>1890000</v>
      </c>
    </row>
    <row r="21" spans="1:23" x14ac:dyDescent="0.3">
      <c r="D21" s="13">
        <v>13200</v>
      </c>
      <c r="E21" s="1">
        <v>8365000</v>
      </c>
      <c r="G21" s="13">
        <v>1836</v>
      </c>
      <c r="H21" s="1">
        <v>2275000</v>
      </c>
    </row>
    <row r="22" spans="1:23" x14ac:dyDescent="0.3">
      <c r="D22" s="13">
        <v>12944</v>
      </c>
      <c r="E22" s="1">
        <v>3500000</v>
      </c>
      <c r="G22" s="13">
        <v>1905</v>
      </c>
      <c r="H22" s="1">
        <v>4340000</v>
      </c>
    </row>
    <row r="23" spans="1:23" x14ac:dyDescent="0.3">
      <c r="D23" s="13">
        <v>12900</v>
      </c>
      <c r="E23" s="1">
        <v>4900000</v>
      </c>
      <c r="G23" s="13">
        <v>1950</v>
      </c>
      <c r="H23" s="1">
        <v>2835000</v>
      </c>
    </row>
    <row r="24" spans="1:23" x14ac:dyDescent="0.3">
      <c r="D24" s="13">
        <v>12090</v>
      </c>
      <c r="E24" s="1">
        <v>6790000</v>
      </c>
      <c r="G24" s="13">
        <v>2000</v>
      </c>
      <c r="H24" s="1">
        <v>2660000</v>
      </c>
    </row>
    <row r="25" spans="1:23" x14ac:dyDescent="0.3">
      <c r="D25" s="13">
        <v>11460</v>
      </c>
      <c r="E25" s="1">
        <v>5873000</v>
      </c>
      <c r="G25" s="13">
        <v>2015</v>
      </c>
      <c r="H25" s="1">
        <v>3850000</v>
      </c>
    </row>
    <row r="26" spans="1:23" x14ac:dyDescent="0.3">
      <c r="D26" s="13">
        <v>11440</v>
      </c>
      <c r="E26" s="1">
        <v>7343000</v>
      </c>
      <c r="G26" s="13">
        <v>2135</v>
      </c>
      <c r="H26" s="1">
        <v>3500000</v>
      </c>
    </row>
    <row r="27" spans="1:23" x14ac:dyDescent="0.3">
      <c r="D27" s="13">
        <v>11410</v>
      </c>
      <c r="E27" s="1">
        <v>5110000</v>
      </c>
      <c r="G27" s="13">
        <v>2145</v>
      </c>
      <c r="H27" s="1">
        <v>3606166.6666666665</v>
      </c>
    </row>
    <row r="28" spans="1:23" x14ac:dyDescent="0.3">
      <c r="D28" s="13">
        <v>11175</v>
      </c>
      <c r="E28" s="1">
        <v>7000000</v>
      </c>
      <c r="G28" s="13">
        <v>2160</v>
      </c>
      <c r="H28" s="1">
        <v>3080000</v>
      </c>
    </row>
    <row r="29" spans="1:23" x14ac:dyDescent="0.3">
      <c r="D29" s="13">
        <v>10700</v>
      </c>
      <c r="E29" s="1">
        <v>5040000</v>
      </c>
      <c r="G29" s="13">
        <v>2175</v>
      </c>
      <c r="H29" s="1">
        <v>4270000</v>
      </c>
    </row>
    <row r="30" spans="1:23" x14ac:dyDescent="0.3">
      <c r="D30" s="13">
        <v>10500</v>
      </c>
      <c r="E30" s="1">
        <v>5938333.333333333</v>
      </c>
      <c r="G30" s="13">
        <v>2176</v>
      </c>
      <c r="H30" s="1">
        <v>3850000</v>
      </c>
    </row>
    <row r="31" spans="1:23" x14ac:dyDescent="0.3">
      <c r="D31" s="13">
        <v>10360</v>
      </c>
      <c r="E31" s="1">
        <v>4305000</v>
      </c>
      <c r="G31" s="13">
        <v>2275</v>
      </c>
      <c r="H31" s="1">
        <v>3640000</v>
      </c>
    </row>
    <row r="32" spans="1:23" x14ac:dyDescent="0.3">
      <c r="D32" s="13">
        <v>10269</v>
      </c>
      <c r="E32" s="1">
        <v>5250000</v>
      </c>
      <c r="G32" s="13">
        <v>2325</v>
      </c>
      <c r="H32" s="1">
        <v>4200000</v>
      </c>
    </row>
    <row r="33" spans="4:8" x14ac:dyDescent="0.3">
      <c r="D33" s="13">
        <v>10240</v>
      </c>
      <c r="E33" s="1">
        <v>4760000</v>
      </c>
      <c r="G33" s="13">
        <v>2398</v>
      </c>
      <c r="H33" s="1">
        <v>3118850</v>
      </c>
    </row>
    <row r="34" spans="4:8" x14ac:dyDescent="0.3">
      <c r="D34" s="13">
        <v>9960</v>
      </c>
      <c r="E34" s="1">
        <v>12250000</v>
      </c>
      <c r="G34" s="13">
        <v>2400</v>
      </c>
      <c r="H34" s="1">
        <v>1933575</v>
      </c>
    </row>
    <row r="35" spans="4:8" x14ac:dyDescent="0.3">
      <c r="D35" s="13">
        <v>9860</v>
      </c>
      <c r="E35" s="1">
        <v>4515000</v>
      </c>
      <c r="G35" s="13">
        <v>2430</v>
      </c>
      <c r="H35" s="1">
        <v>2660000</v>
      </c>
    </row>
    <row r="36" spans="4:8" x14ac:dyDescent="0.3">
      <c r="D36" s="13">
        <v>9800</v>
      </c>
      <c r="E36" s="1">
        <v>5250000</v>
      </c>
      <c r="G36" s="13">
        <v>2475</v>
      </c>
      <c r="H36" s="1">
        <v>2380000</v>
      </c>
    </row>
    <row r="37" spans="4:8" x14ac:dyDescent="0.3">
      <c r="D37" s="13">
        <v>9667</v>
      </c>
      <c r="E37" s="1">
        <v>4690000</v>
      </c>
      <c r="G37" s="13">
        <v>2500</v>
      </c>
      <c r="H37" s="1">
        <v>3290000</v>
      </c>
    </row>
    <row r="38" spans="4:8" x14ac:dyDescent="0.3">
      <c r="D38" s="13">
        <v>9620</v>
      </c>
      <c r="E38" s="1">
        <v>6083000</v>
      </c>
      <c r="G38" s="13">
        <v>2520</v>
      </c>
      <c r="H38" s="1">
        <v>3773000</v>
      </c>
    </row>
    <row r="39" spans="4:8" x14ac:dyDescent="0.3">
      <c r="D39" s="13">
        <v>9500</v>
      </c>
      <c r="E39" s="1">
        <v>3500000</v>
      </c>
      <c r="G39" s="13">
        <v>2550</v>
      </c>
      <c r="H39" s="1">
        <v>4550000</v>
      </c>
    </row>
    <row r="40" spans="4:8" x14ac:dyDescent="0.3">
      <c r="D40" s="13">
        <v>9166</v>
      </c>
      <c r="E40" s="1">
        <v>4760000</v>
      </c>
      <c r="G40" s="13">
        <v>2610</v>
      </c>
      <c r="H40" s="1">
        <v>3815000</v>
      </c>
    </row>
    <row r="41" spans="4:8" x14ac:dyDescent="0.3">
      <c r="D41" s="13">
        <v>9000</v>
      </c>
      <c r="E41" s="1">
        <v>6168750</v>
      </c>
      <c r="G41" s="13">
        <v>2640</v>
      </c>
      <c r="H41" s="1">
        <v>2835000</v>
      </c>
    </row>
    <row r="42" spans="4:8" x14ac:dyDescent="0.3">
      <c r="D42" s="13">
        <v>8960</v>
      </c>
      <c r="E42" s="1">
        <v>12250000</v>
      </c>
      <c r="G42" s="13">
        <v>2650</v>
      </c>
      <c r="H42" s="1">
        <v>2800000</v>
      </c>
    </row>
    <row r="43" spans="4:8" x14ac:dyDescent="0.3">
      <c r="D43" s="13">
        <v>8880</v>
      </c>
      <c r="E43" s="1">
        <v>7000000</v>
      </c>
      <c r="G43" s="13">
        <v>2684</v>
      </c>
      <c r="H43" s="1">
        <v>3220000</v>
      </c>
    </row>
    <row r="44" spans="4:8" x14ac:dyDescent="0.3">
      <c r="D44" s="13">
        <v>8875</v>
      </c>
      <c r="E44" s="1">
        <v>8400000</v>
      </c>
      <c r="G44" s="13">
        <v>2700</v>
      </c>
      <c r="H44" s="1">
        <v>3146500</v>
      </c>
    </row>
    <row r="45" spans="4:8" x14ac:dyDescent="0.3">
      <c r="D45" s="13">
        <v>8800</v>
      </c>
      <c r="E45" s="1">
        <v>8575000</v>
      </c>
      <c r="G45" s="13">
        <v>2747</v>
      </c>
      <c r="H45" s="1">
        <v>4200000</v>
      </c>
    </row>
    <row r="46" spans="4:8" x14ac:dyDescent="0.3">
      <c r="D46" s="13">
        <v>8580</v>
      </c>
      <c r="E46" s="1">
        <v>8295000</v>
      </c>
      <c r="G46" s="13">
        <v>2787</v>
      </c>
      <c r="H46" s="1">
        <v>3307500</v>
      </c>
    </row>
    <row r="47" spans="4:8" x14ac:dyDescent="0.3">
      <c r="D47" s="13">
        <v>8520</v>
      </c>
      <c r="E47" s="1">
        <v>5250000</v>
      </c>
      <c r="G47" s="13">
        <v>2800</v>
      </c>
      <c r="H47" s="1">
        <v>3808000</v>
      </c>
    </row>
    <row r="48" spans="4:8" x14ac:dyDescent="0.3">
      <c r="D48" s="13">
        <v>8500</v>
      </c>
      <c r="E48" s="1">
        <v>8960000</v>
      </c>
      <c r="G48" s="13">
        <v>2817</v>
      </c>
      <c r="H48" s="1">
        <v>5495000</v>
      </c>
    </row>
    <row r="49" spans="4:8" x14ac:dyDescent="0.3">
      <c r="D49" s="13">
        <v>8400</v>
      </c>
      <c r="E49" s="1">
        <v>4526666.666666667</v>
      </c>
      <c r="G49" s="13">
        <v>2835</v>
      </c>
      <c r="H49" s="1">
        <v>3010000</v>
      </c>
    </row>
    <row r="50" spans="4:8" x14ac:dyDescent="0.3">
      <c r="D50" s="13">
        <v>8372</v>
      </c>
      <c r="E50" s="1">
        <v>6090000</v>
      </c>
      <c r="G50" s="13">
        <v>2850</v>
      </c>
      <c r="H50" s="1">
        <v>3640000</v>
      </c>
    </row>
    <row r="51" spans="4:8" x14ac:dyDescent="0.3">
      <c r="D51" s="13">
        <v>8250</v>
      </c>
      <c r="E51" s="1">
        <v>4739000</v>
      </c>
      <c r="G51" s="13">
        <v>2856</v>
      </c>
      <c r="H51" s="1">
        <v>3780000</v>
      </c>
    </row>
    <row r="52" spans="4:8" x14ac:dyDescent="0.3">
      <c r="D52" s="13">
        <v>8150</v>
      </c>
      <c r="E52" s="1">
        <v>5005000</v>
      </c>
      <c r="G52" s="13">
        <v>2870</v>
      </c>
      <c r="H52" s="1">
        <v>4620000</v>
      </c>
    </row>
    <row r="53" spans="4:8" x14ac:dyDescent="0.3">
      <c r="D53" s="13">
        <v>8100</v>
      </c>
      <c r="E53" s="1">
        <v>5917333.333333333</v>
      </c>
      <c r="G53" s="13">
        <v>2880</v>
      </c>
      <c r="H53" s="1">
        <v>3461500</v>
      </c>
    </row>
    <row r="54" spans="4:8" x14ac:dyDescent="0.3">
      <c r="D54" s="13">
        <v>8080</v>
      </c>
      <c r="E54" s="1">
        <v>3920000</v>
      </c>
      <c r="G54" s="13">
        <v>2910</v>
      </c>
      <c r="H54" s="1">
        <v>2177000</v>
      </c>
    </row>
    <row r="55" spans="4:8" x14ac:dyDescent="0.3">
      <c r="D55" s="13">
        <v>8050</v>
      </c>
      <c r="E55" s="1">
        <v>5824000</v>
      </c>
      <c r="G55" s="13">
        <v>2953</v>
      </c>
      <c r="H55" s="1">
        <v>4200000</v>
      </c>
    </row>
    <row r="56" spans="4:8" x14ac:dyDescent="0.3">
      <c r="D56" s="13">
        <v>8000</v>
      </c>
      <c r="E56" s="1">
        <v>6020000</v>
      </c>
      <c r="G56" s="13">
        <v>2970</v>
      </c>
      <c r="H56" s="1">
        <v>4900000</v>
      </c>
    </row>
    <row r="57" spans="4:8" x14ac:dyDescent="0.3">
      <c r="D57" s="13">
        <v>7980</v>
      </c>
      <c r="E57" s="1">
        <v>5320000</v>
      </c>
      <c r="G57" s="13">
        <v>2990</v>
      </c>
      <c r="H57" s="1">
        <v>1855000</v>
      </c>
    </row>
    <row r="58" spans="4:8" x14ac:dyDescent="0.3">
      <c r="D58" s="13">
        <v>7950</v>
      </c>
      <c r="E58" s="1">
        <v>8400000</v>
      </c>
      <c r="G58" s="13">
        <v>3000</v>
      </c>
      <c r="H58" s="1">
        <v>3309000</v>
      </c>
    </row>
    <row r="59" spans="4:8" x14ac:dyDescent="0.3">
      <c r="D59" s="13">
        <v>7800</v>
      </c>
      <c r="E59" s="1">
        <v>7280000</v>
      </c>
      <c r="G59" s="13">
        <v>3036</v>
      </c>
      <c r="H59" s="1">
        <v>3500000</v>
      </c>
    </row>
    <row r="60" spans="4:8" x14ac:dyDescent="0.3">
      <c r="D60" s="13">
        <v>7770</v>
      </c>
      <c r="E60" s="1">
        <v>4270000</v>
      </c>
      <c r="G60" s="13">
        <v>3040</v>
      </c>
      <c r="H60" s="1">
        <v>2870000</v>
      </c>
    </row>
    <row r="61" spans="4:8" x14ac:dyDescent="0.3">
      <c r="D61" s="13">
        <v>7700</v>
      </c>
      <c r="E61" s="1">
        <v>4672500</v>
      </c>
      <c r="G61" s="13">
        <v>3060</v>
      </c>
      <c r="H61" s="1">
        <v>3465000</v>
      </c>
    </row>
    <row r="62" spans="4:8" x14ac:dyDescent="0.3">
      <c r="D62" s="13">
        <v>7686</v>
      </c>
      <c r="E62" s="1">
        <v>4970000</v>
      </c>
      <c r="G62" s="13">
        <v>3069</v>
      </c>
      <c r="H62" s="1">
        <v>3150000</v>
      </c>
    </row>
    <row r="63" spans="4:8" x14ac:dyDescent="0.3">
      <c r="D63" s="13">
        <v>7680</v>
      </c>
      <c r="E63" s="1">
        <v>7210000</v>
      </c>
      <c r="G63" s="13">
        <v>3090</v>
      </c>
      <c r="H63" s="1">
        <v>3045000</v>
      </c>
    </row>
    <row r="64" spans="4:8" x14ac:dyDescent="0.3">
      <c r="D64" s="13">
        <v>7600</v>
      </c>
      <c r="E64" s="1">
        <v>5040000</v>
      </c>
      <c r="G64" s="13">
        <v>3100</v>
      </c>
      <c r="H64" s="1">
        <v>3360000</v>
      </c>
    </row>
    <row r="65" spans="4:8" x14ac:dyDescent="0.3">
      <c r="D65" s="13">
        <v>7500</v>
      </c>
      <c r="E65" s="1">
        <v>11532500</v>
      </c>
      <c r="G65" s="13">
        <v>3120</v>
      </c>
      <c r="H65" s="1">
        <v>3474333.3333333335</v>
      </c>
    </row>
    <row r="66" spans="4:8" x14ac:dyDescent="0.3">
      <c r="D66" s="13">
        <v>7482</v>
      </c>
      <c r="E66" s="1">
        <v>8043000</v>
      </c>
      <c r="G66" s="13">
        <v>3150</v>
      </c>
      <c r="H66" s="1">
        <v>3946250</v>
      </c>
    </row>
    <row r="67" spans="4:8" x14ac:dyDescent="0.3">
      <c r="D67" s="13">
        <v>7475</v>
      </c>
      <c r="E67" s="1">
        <v>8400000</v>
      </c>
      <c r="G67" s="13">
        <v>3162</v>
      </c>
      <c r="H67" s="1">
        <v>4473000</v>
      </c>
    </row>
    <row r="68" spans="4:8" x14ac:dyDescent="0.3">
      <c r="D68" s="13">
        <v>7440</v>
      </c>
      <c r="E68" s="1">
        <v>7420000</v>
      </c>
      <c r="G68" s="13">
        <v>3180</v>
      </c>
      <c r="H68" s="1">
        <v>3530000</v>
      </c>
    </row>
    <row r="69" spans="4:8" x14ac:dyDescent="0.3">
      <c r="D69" s="13">
        <v>7424</v>
      </c>
      <c r="E69" s="1">
        <v>3500000</v>
      </c>
      <c r="G69" s="13">
        <v>3185</v>
      </c>
      <c r="H69" s="1">
        <v>3147666.6666666665</v>
      </c>
    </row>
    <row r="70" spans="4:8" x14ac:dyDescent="0.3">
      <c r="D70" s="13">
        <v>7420</v>
      </c>
      <c r="E70" s="1">
        <v>12355000</v>
      </c>
      <c r="G70" s="13">
        <v>3210</v>
      </c>
      <c r="H70" s="1">
        <v>2450000</v>
      </c>
    </row>
    <row r="71" spans="4:8" x14ac:dyDescent="0.3">
      <c r="D71" s="13">
        <v>7410</v>
      </c>
      <c r="E71" s="1">
        <v>6475000</v>
      </c>
      <c r="G71" s="13">
        <v>3240</v>
      </c>
      <c r="H71" s="1">
        <v>3855833.3333333335</v>
      </c>
    </row>
    <row r="72" spans="4:8" x14ac:dyDescent="0.3">
      <c r="D72" s="13">
        <v>7350</v>
      </c>
      <c r="E72" s="1">
        <v>3500000</v>
      </c>
      <c r="G72" s="13">
        <v>3264</v>
      </c>
      <c r="H72" s="1">
        <v>2380000</v>
      </c>
    </row>
    <row r="73" spans="4:8" x14ac:dyDescent="0.3">
      <c r="D73" s="13">
        <v>7320</v>
      </c>
      <c r="E73" s="1">
        <v>5950000</v>
      </c>
      <c r="G73" s="13">
        <v>3290</v>
      </c>
      <c r="H73" s="1">
        <v>3920000</v>
      </c>
    </row>
    <row r="74" spans="4:8" x14ac:dyDescent="0.3">
      <c r="D74" s="13">
        <v>7260</v>
      </c>
      <c r="E74" s="1">
        <v>3920000</v>
      </c>
      <c r="G74" s="13">
        <v>3300</v>
      </c>
      <c r="H74" s="1">
        <v>4182500</v>
      </c>
    </row>
    <row r="75" spans="4:8" x14ac:dyDescent="0.3">
      <c r="D75" s="13">
        <v>7231</v>
      </c>
      <c r="E75" s="1">
        <v>5950000</v>
      </c>
      <c r="G75" s="13">
        <v>3350</v>
      </c>
      <c r="H75" s="1">
        <v>3836000</v>
      </c>
    </row>
    <row r="76" spans="4:8" x14ac:dyDescent="0.3">
      <c r="D76" s="13">
        <v>7200</v>
      </c>
      <c r="E76" s="1">
        <v>5757500</v>
      </c>
      <c r="G76" s="13">
        <v>3360</v>
      </c>
      <c r="H76" s="1">
        <v>2100000</v>
      </c>
    </row>
    <row r="77" spans="4:8" x14ac:dyDescent="0.3">
      <c r="D77" s="13">
        <v>7160</v>
      </c>
      <c r="E77" s="1">
        <v>5880000</v>
      </c>
      <c r="G77" s="13">
        <v>3400</v>
      </c>
      <c r="H77" s="1">
        <v>4277000</v>
      </c>
    </row>
    <row r="78" spans="4:8" x14ac:dyDescent="0.3">
      <c r="D78" s="13">
        <v>7155</v>
      </c>
      <c r="E78" s="1">
        <v>8680000</v>
      </c>
      <c r="G78" s="13">
        <v>3410</v>
      </c>
      <c r="H78" s="1">
        <v>5145000</v>
      </c>
    </row>
    <row r="79" spans="4:8" x14ac:dyDescent="0.3">
      <c r="D79" s="13">
        <v>7152</v>
      </c>
      <c r="E79" s="1">
        <v>3850000</v>
      </c>
      <c r="G79" s="13">
        <v>3420</v>
      </c>
      <c r="H79" s="1">
        <v>3850000</v>
      </c>
    </row>
    <row r="80" spans="4:8" x14ac:dyDescent="0.3">
      <c r="D80" s="13">
        <v>7085</v>
      </c>
      <c r="E80" s="1">
        <v>5229000</v>
      </c>
      <c r="G80" s="13">
        <v>3450</v>
      </c>
      <c r="H80" s="1">
        <v>3680600</v>
      </c>
    </row>
    <row r="81" spans="4:8" x14ac:dyDescent="0.3">
      <c r="D81" s="13">
        <v>7020</v>
      </c>
      <c r="E81" s="1">
        <v>5950000</v>
      </c>
      <c r="G81" s="13">
        <v>3460</v>
      </c>
      <c r="H81" s="1">
        <v>4016250</v>
      </c>
    </row>
    <row r="82" spans="4:8" x14ac:dyDescent="0.3">
      <c r="D82" s="13">
        <v>7000</v>
      </c>
      <c r="E82" s="1">
        <v>6255788</v>
      </c>
      <c r="G82" s="13">
        <v>3480</v>
      </c>
      <c r="H82" s="1">
        <v>3227000</v>
      </c>
    </row>
    <row r="83" spans="4:8" x14ac:dyDescent="0.3">
      <c r="D83" s="13">
        <v>6930</v>
      </c>
      <c r="E83" s="1">
        <v>3773000</v>
      </c>
      <c r="G83" s="13">
        <v>3500</v>
      </c>
      <c r="H83" s="1">
        <v>4275833.333333333</v>
      </c>
    </row>
    <row r="84" spans="4:8" x14ac:dyDescent="0.3">
      <c r="D84" s="13">
        <v>6900</v>
      </c>
      <c r="E84" s="1">
        <v>5771500</v>
      </c>
      <c r="G84" s="13">
        <v>3510</v>
      </c>
      <c r="H84" s="1">
        <v>4494000</v>
      </c>
    </row>
    <row r="85" spans="4:8" x14ac:dyDescent="0.3">
      <c r="D85" s="13">
        <v>6862</v>
      </c>
      <c r="E85" s="1">
        <v>4830000</v>
      </c>
      <c r="G85" s="13">
        <v>3512</v>
      </c>
      <c r="H85" s="1">
        <v>3500000</v>
      </c>
    </row>
    <row r="86" spans="4:8" x14ac:dyDescent="0.3">
      <c r="D86" s="13">
        <v>6840</v>
      </c>
      <c r="E86" s="1">
        <v>8120000</v>
      </c>
      <c r="G86" s="13">
        <v>3520</v>
      </c>
      <c r="H86" s="1">
        <v>4107600</v>
      </c>
    </row>
    <row r="87" spans="4:8" x14ac:dyDescent="0.3">
      <c r="D87" s="13">
        <v>6825</v>
      </c>
      <c r="E87" s="1">
        <v>5425000</v>
      </c>
      <c r="G87" s="13">
        <v>3540</v>
      </c>
      <c r="H87" s="1">
        <v>5040000</v>
      </c>
    </row>
    <row r="88" spans="4:8" x14ac:dyDescent="0.3">
      <c r="D88" s="13">
        <v>6800</v>
      </c>
      <c r="E88" s="1">
        <v>4375000</v>
      </c>
      <c r="G88" s="13">
        <v>3570</v>
      </c>
      <c r="H88" s="1">
        <v>3640000</v>
      </c>
    </row>
    <row r="89" spans="4:8" x14ac:dyDescent="0.3">
      <c r="D89" s="13">
        <v>6750</v>
      </c>
      <c r="E89" s="1">
        <v>4784500</v>
      </c>
      <c r="G89" s="13">
        <v>3584</v>
      </c>
      <c r="H89" s="1">
        <v>3710000</v>
      </c>
    </row>
    <row r="90" spans="4:8" x14ac:dyDescent="0.3">
      <c r="D90" s="13">
        <v>6720</v>
      </c>
      <c r="E90" s="1">
        <v>4900000</v>
      </c>
      <c r="G90" s="13">
        <v>3600</v>
      </c>
      <c r="H90" s="1">
        <v>3360437.5</v>
      </c>
    </row>
    <row r="91" spans="4:8" x14ac:dyDescent="0.3">
      <c r="D91" s="13">
        <v>6710</v>
      </c>
      <c r="E91" s="1">
        <v>5390000</v>
      </c>
      <c r="G91" s="13">
        <v>3620</v>
      </c>
      <c r="H91" s="1">
        <v>1750000</v>
      </c>
    </row>
    <row r="92" spans="4:8" x14ac:dyDescent="0.3">
      <c r="D92" s="13">
        <v>6670</v>
      </c>
      <c r="E92" s="1">
        <v>6510000</v>
      </c>
      <c r="G92" s="13">
        <v>3630</v>
      </c>
      <c r="H92" s="1">
        <v>3515000</v>
      </c>
    </row>
    <row r="93" spans="4:8" x14ac:dyDescent="0.3">
      <c r="D93" s="13">
        <v>6660</v>
      </c>
      <c r="E93" s="1">
        <v>5652500</v>
      </c>
      <c r="G93" s="13">
        <v>3635</v>
      </c>
      <c r="H93" s="1">
        <v>2408000</v>
      </c>
    </row>
    <row r="94" spans="4:8" x14ac:dyDescent="0.3">
      <c r="D94" s="13">
        <v>6650</v>
      </c>
      <c r="E94" s="1">
        <v>4235000</v>
      </c>
      <c r="G94" s="13">
        <v>3640</v>
      </c>
      <c r="H94" s="1">
        <v>3542000</v>
      </c>
    </row>
    <row r="95" spans="4:8" x14ac:dyDescent="0.3">
      <c r="D95" s="13">
        <v>6615</v>
      </c>
      <c r="E95" s="1">
        <v>4515000</v>
      </c>
      <c r="G95" s="13">
        <v>3649</v>
      </c>
      <c r="H95" s="1">
        <v>1890000</v>
      </c>
    </row>
    <row r="96" spans="4:8" x14ac:dyDescent="0.3">
      <c r="D96" s="13">
        <v>6600</v>
      </c>
      <c r="E96" s="1">
        <v>6443111.111111111</v>
      </c>
      <c r="G96" s="13">
        <v>3650</v>
      </c>
      <c r="H96" s="1">
        <v>4515000</v>
      </c>
    </row>
    <row r="97" spans="4:8" x14ac:dyDescent="0.3">
      <c r="D97" s="13">
        <v>6550</v>
      </c>
      <c r="E97" s="1">
        <v>8592500</v>
      </c>
      <c r="G97" s="13">
        <v>3660</v>
      </c>
      <c r="H97" s="1">
        <v>2940000</v>
      </c>
    </row>
    <row r="98" spans="4:8" x14ac:dyDescent="0.3">
      <c r="D98" s="13">
        <v>6540</v>
      </c>
      <c r="E98" s="1">
        <v>6580000</v>
      </c>
      <c r="G98" s="13">
        <v>3680</v>
      </c>
      <c r="H98" s="1">
        <v>4095000</v>
      </c>
    </row>
    <row r="99" spans="4:8" x14ac:dyDescent="0.3">
      <c r="D99" s="13">
        <v>6525</v>
      </c>
      <c r="E99" s="1">
        <v>5950000</v>
      </c>
      <c r="G99" s="13">
        <v>3700</v>
      </c>
      <c r="H99" s="1">
        <v>5950000</v>
      </c>
    </row>
    <row r="100" spans="4:8" x14ac:dyDescent="0.3">
      <c r="D100" s="13">
        <v>6500</v>
      </c>
      <c r="E100" s="1">
        <v>6265000</v>
      </c>
      <c r="G100" s="13">
        <v>3720</v>
      </c>
      <c r="H100" s="1">
        <v>3360000</v>
      </c>
    </row>
    <row r="101" spans="4:8" x14ac:dyDescent="0.3">
      <c r="D101" s="13">
        <v>6480</v>
      </c>
      <c r="E101" s="1">
        <v>5845000</v>
      </c>
      <c r="G101" s="13">
        <v>3745</v>
      </c>
      <c r="H101" s="1">
        <v>4655000</v>
      </c>
    </row>
    <row r="102" spans="4:8" x14ac:dyDescent="0.3">
      <c r="D102" s="13">
        <v>6450</v>
      </c>
      <c r="E102" s="1">
        <v>4861500</v>
      </c>
      <c r="G102" s="13">
        <v>3750</v>
      </c>
      <c r="H102" s="1">
        <v>3605000</v>
      </c>
    </row>
    <row r="103" spans="4:8" x14ac:dyDescent="0.3">
      <c r="D103" s="13">
        <v>6440</v>
      </c>
      <c r="E103" s="1">
        <v>4753000</v>
      </c>
      <c r="G103" s="13">
        <v>3760</v>
      </c>
      <c r="H103" s="1">
        <v>5530000</v>
      </c>
    </row>
    <row r="104" spans="4:8" x14ac:dyDescent="0.3">
      <c r="D104" s="13">
        <v>6420</v>
      </c>
      <c r="E104" s="1">
        <v>6895000</v>
      </c>
      <c r="G104" s="13">
        <v>3780</v>
      </c>
      <c r="H104" s="1">
        <v>3885000</v>
      </c>
    </row>
    <row r="105" spans="4:8" x14ac:dyDescent="0.3">
      <c r="D105" s="13">
        <v>6400</v>
      </c>
      <c r="E105" s="1">
        <v>6300000</v>
      </c>
      <c r="G105" s="13">
        <v>3792</v>
      </c>
      <c r="H105" s="1">
        <v>3290000</v>
      </c>
    </row>
    <row r="106" spans="4:8" x14ac:dyDescent="0.3">
      <c r="D106" s="13">
        <v>6360</v>
      </c>
      <c r="E106" s="1">
        <v>5604000</v>
      </c>
      <c r="G106" s="13">
        <v>3800</v>
      </c>
      <c r="H106" s="1">
        <v>4147500</v>
      </c>
    </row>
    <row r="107" spans="4:8" x14ac:dyDescent="0.3">
      <c r="D107" s="13">
        <v>6350</v>
      </c>
      <c r="E107" s="1">
        <v>6195000</v>
      </c>
      <c r="G107" s="13">
        <v>3816</v>
      </c>
      <c r="H107" s="1">
        <v>3920000</v>
      </c>
    </row>
    <row r="108" spans="4:8" x14ac:dyDescent="0.3">
      <c r="D108" s="13">
        <v>6325</v>
      </c>
      <c r="E108" s="1">
        <v>7420000</v>
      </c>
      <c r="G108" s="13">
        <v>3840</v>
      </c>
      <c r="H108" s="1">
        <v>4585000</v>
      </c>
    </row>
    <row r="109" spans="4:8" x14ac:dyDescent="0.3">
      <c r="D109" s="13">
        <v>6321</v>
      </c>
      <c r="E109" s="1">
        <v>4760000</v>
      </c>
      <c r="G109" s="13">
        <v>3850</v>
      </c>
      <c r="H109" s="1">
        <v>3136000</v>
      </c>
    </row>
    <row r="110" spans="4:8" x14ac:dyDescent="0.3">
      <c r="D110" s="13">
        <v>6300</v>
      </c>
      <c r="E110" s="1">
        <v>4900000</v>
      </c>
      <c r="G110" s="13">
        <v>3880</v>
      </c>
      <c r="H110" s="1">
        <v>4620000</v>
      </c>
    </row>
    <row r="111" spans="4:8" x14ac:dyDescent="0.3">
      <c r="D111" s="13">
        <v>6254</v>
      </c>
      <c r="E111" s="1">
        <v>5950000</v>
      </c>
      <c r="G111" s="13">
        <v>3900</v>
      </c>
      <c r="H111" s="1">
        <v>4375000</v>
      </c>
    </row>
    <row r="112" spans="4:8" x14ac:dyDescent="0.3">
      <c r="D112" s="13">
        <v>6240</v>
      </c>
      <c r="E112" s="1">
        <v>7070000</v>
      </c>
      <c r="G112" s="13">
        <v>3930</v>
      </c>
      <c r="H112" s="1">
        <v>3255000</v>
      </c>
    </row>
    <row r="113" spans="4:8" x14ac:dyDescent="0.3">
      <c r="D113" s="13">
        <v>6210</v>
      </c>
      <c r="E113" s="1">
        <v>5460000</v>
      </c>
      <c r="G113" s="13">
        <v>3934</v>
      </c>
      <c r="H113" s="1">
        <v>2660000</v>
      </c>
    </row>
    <row r="114" spans="4:8" x14ac:dyDescent="0.3">
      <c r="D114" s="13">
        <v>6100</v>
      </c>
      <c r="E114" s="1">
        <v>5366666.666666667</v>
      </c>
      <c r="G114" s="13">
        <v>3960</v>
      </c>
      <c r="H114" s="1">
        <v>4421666.666666667</v>
      </c>
    </row>
    <row r="115" spans="4:8" x14ac:dyDescent="0.3">
      <c r="D115" s="13">
        <v>6060</v>
      </c>
      <c r="E115" s="1">
        <v>3706500</v>
      </c>
      <c r="G115" s="13">
        <v>3968</v>
      </c>
      <c r="H115" s="1">
        <v>4410000</v>
      </c>
    </row>
    <row r="116" spans="4:8" x14ac:dyDescent="0.3">
      <c r="D116" s="13">
        <v>6050</v>
      </c>
      <c r="E116" s="1">
        <v>5243000</v>
      </c>
      <c r="G116" s="13">
        <v>3970</v>
      </c>
      <c r="H116" s="1">
        <v>2275000</v>
      </c>
    </row>
    <row r="117" spans="4:8" x14ac:dyDescent="0.3">
      <c r="D117" s="13">
        <v>6040</v>
      </c>
      <c r="E117" s="1">
        <v>4830000</v>
      </c>
      <c r="G117" s="13">
        <v>3986</v>
      </c>
      <c r="H117" s="1">
        <v>3150000</v>
      </c>
    </row>
    <row r="118" spans="4:8" x14ac:dyDescent="0.3">
      <c r="D118" s="13">
        <v>6020</v>
      </c>
      <c r="E118" s="1">
        <v>3710000</v>
      </c>
      <c r="G118" s="13">
        <v>3990</v>
      </c>
      <c r="H118" s="1">
        <v>3500000</v>
      </c>
    </row>
    <row r="119" spans="4:8" x14ac:dyDescent="0.3">
      <c r="D119" s="13">
        <v>6000</v>
      </c>
      <c r="E119" s="1">
        <v>7051479.166666667</v>
      </c>
      <c r="G119" s="13">
        <v>4000</v>
      </c>
      <c r="H119" s="1">
        <v>4040272.7272727271</v>
      </c>
    </row>
    <row r="120" spans="4:8" x14ac:dyDescent="0.3">
      <c r="D120" s="13">
        <v>5985</v>
      </c>
      <c r="E120" s="1">
        <v>4130000</v>
      </c>
      <c r="G120" s="13">
        <v>4032</v>
      </c>
      <c r="H120" s="1">
        <v>4319000</v>
      </c>
    </row>
    <row r="121" spans="4:8" x14ac:dyDescent="0.3">
      <c r="D121" s="13">
        <v>5960</v>
      </c>
      <c r="E121" s="1">
        <v>5915000</v>
      </c>
      <c r="G121" s="13">
        <v>4040</v>
      </c>
      <c r="H121" s="1">
        <v>4139000</v>
      </c>
    </row>
    <row r="122" spans="4:8" x14ac:dyDescent="0.3">
      <c r="D122" s="13">
        <v>5948</v>
      </c>
      <c r="E122" s="1">
        <v>4935000</v>
      </c>
      <c r="G122" s="13">
        <v>4046</v>
      </c>
      <c r="H122" s="1">
        <v>4165000</v>
      </c>
    </row>
    <row r="123" spans="4:8" x14ac:dyDescent="0.3">
      <c r="D123" s="13">
        <v>5900</v>
      </c>
      <c r="E123" s="1">
        <v>3780000</v>
      </c>
      <c r="G123" s="13">
        <v>4050</v>
      </c>
      <c r="H123" s="1">
        <v>3850000</v>
      </c>
    </row>
    <row r="124" spans="4:8" x14ac:dyDescent="0.3">
      <c r="D124" s="13">
        <v>5885</v>
      </c>
      <c r="E124" s="1">
        <v>4480000</v>
      </c>
      <c r="G124" s="13">
        <v>4075</v>
      </c>
      <c r="H124" s="1">
        <v>4340000</v>
      </c>
    </row>
    <row r="125" spans="4:8" x14ac:dyDescent="0.3">
      <c r="D125" s="13">
        <v>5880</v>
      </c>
      <c r="E125" s="1">
        <v>3395000</v>
      </c>
      <c r="G125" s="13">
        <v>4079</v>
      </c>
      <c r="H125" s="1">
        <v>4200000</v>
      </c>
    </row>
    <row r="126" spans="4:8" x14ac:dyDescent="0.3">
      <c r="D126" s="13">
        <v>5850</v>
      </c>
      <c r="E126" s="1">
        <v>3570000</v>
      </c>
      <c r="G126" s="13">
        <v>4080</v>
      </c>
      <c r="H126" s="1">
        <v>4007500</v>
      </c>
    </row>
    <row r="127" spans="4:8" x14ac:dyDescent="0.3">
      <c r="D127" s="13">
        <v>5830</v>
      </c>
      <c r="E127" s="1">
        <v>3780000</v>
      </c>
      <c r="G127" s="13">
        <v>4095</v>
      </c>
      <c r="H127" s="1">
        <v>4025000</v>
      </c>
    </row>
    <row r="128" spans="4:8" x14ac:dyDescent="0.3">
      <c r="D128" s="13">
        <v>5828</v>
      </c>
      <c r="E128" s="1">
        <v>5810000</v>
      </c>
      <c r="G128" s="13">
        <v>4100</v>
      </c>
      <c r="H128" s="1">
        <v>4944333.333333333</v>
      </c>
    </row>
    <row r="129" spans="4:8" x14ac:dyDescent="0.3">
      <c r="D129" s="13">
        <v>5800</v>
      </c>
      <c r="E129" s="1">
        <v>4946666.666666667</v>
      </c>
      <c r="G129" s="13">
        <v>4120</v>
      </c>
      <c r="H129" s="1">
        <v>4130000</v>
      </c>
    </row>
    <row r="130" spans="4:8" x14ac:dyDescent="0.3">
      <c r="D130" s="13">
        <v>5750</v>
      </c>
      <c r="E130" s="1">
        <v>9800000</v>
      </c>
      <c r="G130" s="13">
        <v>4130</v>
      </c>
      <c r="H130" s="1">
        <v>3640000</v>
      </c>
    </row>
    <row r="131" spans="4:8" x14ac:dyDescent="0.3">
      <c r="D131" s="13">
        <v>5720</v>
      </c>
      <c r="E131" s="1">
        <v>5075000</v>
      </c>
      <c r="G131" s="13">
        <v>4160</v>
      </c>
      <c r="H131" s="1">
        <v>4725000</v>
      </c>
    </row>
    <row r="132" spans="4:8" x14ac:dyDescent="0.3">
      <c r="D132" s="13">
        <v>5700</v>
      </c>
      <c r="E132" s="1">
        <v>6650000</v>
      </c>
      <c r="G132" s="13">
        <v>4200</v>
      </c>
      <c r="H132" s="1">
        <v>4907000</v>
      </c>
    </row>
    <row r="133" spans="4:8" x14ac:dyDescent="0.3">
      <c r="D133" s="13">
        <v>5680</v>
      </c>
      <c r="E133" s="1">
        <v>4620000</v>
      </c>
      <c r="G133" s="13">
        <v>4240</v>
      </c>
      <c r="H133" s="1">
        <v>3500000</v>
      </c>
    </row>
    <row r="134" spans="4:8" x14ac:dyDescent="0.3">
      <c r="D134" s="13">
        <v>5640</v>
      </c>
      <c r="E134" s="1">
        <v>3675000</v>
      </c>
      <c r="G134" s="13">
        <v>4260</v>
      </c>
      <c r="H134" s="1">
        <v>5950000</v>
      </c>
    </row>
    <row r="135" spans="4:8" x14ac:dyDescent="0.3">
      <c r="D135" s="13">
        <v>5600</v>
      </c>
      <c r="E135" s="1">
        <v>4095000</v>
      </c>
      <c r="G135" s="13">
        <v>4280</v>
      </c>
      <c r="H135" s="1">
        <v>3640000</v>
      </c>
    </row>
    <row r="136" spans="4:8" x14ac:dyDescent="0.3">
      <c r="D136" s="13">
        <v>5500</v>
      </c>
      <c r="E136" s="1">
        <v>5762555.555555556</v>
      </c>
      <c r="G136" s="13">
        <v>4300</v>
      </c>
      <c r="H136" s="1">
        <v>6769000</v>
      </c>
    </row>
    <row r="137" spans="4:8" x14ac:dyDescent="0.3">
      <c r="D137" s="13">
        <v>5495</v>
      </c>
      <c r="E137" s="1">
        <v>3129000</v>
      </c>
      <c r="G137" s="13">
        <v>4320</v>
      </c>
      <c r="H137" s="1">
        <v>5180000</v>
      </c>
    </row>
    <row r="138" spans="4:8" x14ac:dyDescent="0.3">
      <c r="D138" s="13">
        <v>5450</v>
      </c>
      <c r="E138" s="1">
        <v>4931500</v>
      </c>
      <c r="G138" s="13">
        <v>4340</v>
      </c>
      <c r="H138" s="1">
        <v>4060000</v>
      </c>
    </row>
    <row r="139" spans="4:8" x14ac:dyDescent="0.3">
      <c r="D139" s="13">
        <v>5400</v>
      </c>
      <c r="E139" s="1">
        <v>4631666.666666667</v>
      </c>
      <c r="G139" s="13">
        <v>4350</v>
      </c>
      <c r="H139" s="1">
        <v>3850000</v>
      </c>
    </row>
    <row r="140" spans="4:8" x14ac:dyDescent="0.3">
      <c r="D140" s="13">
        <v>5360</v>
      </c>
      <c r="E140" s="1">
        <v>4550000</v>
      </c>
      <c r="G140" s="13">
        <v>4352</v>
      </c>
      <c r="H140" s="1">
        <v>2975000</v>
      </c>
    </row>
    <row r="141" spans="4:8" x14ac:dyDescent="0.3">
      <c r="D141" s="13">
        <v>5320</v>
      </c>
      <c r="E141" s="1">
        <v>4007500</v>
      </c>
      <c r="G141" s="13">
        <v>4360</v>
      </c>
      <c r="H141" s="1">
        <v>4270000</v>
      </c>
    </row>
    <row r="142" spans="4:8" x14ac:dyDescent="0.3">
      <c r="D142" s="13">
        <v>5300</v>
      </c>
      <c r="E142" s="1">
        <v>3777666.6666666665</v>
      </c>
      <c r="G142" s="13">
        <v>4370</v>
      </c>
      <c r="H142" s="1">
        <v>3220000</v>
      </c>
    </row>
    <row r="143" spans="4:8" x14ac:dyDescent="0.3">
      <c r="D143" s="13">
        <v>5200</v>
      </c>
      <c r="E143" s="1">
        <v>4331250</v>
      </c>
      <c r="G143" s="13">
        <v>4400</v>
      </c>
      <c r="H143" s="1">
        <v>3736250</v>
      </c>
    </row>
    <row r="144" spans="4:8" x14ac:dyDescent="0.3">
      <c r="D144" s="13">
        <v>5170</v>
      </c>
      <c r="E144" s="1">
        <v>4690000</v>
      </c>
      <c r="G144" s="13">
        <v>4410</v>
      </c>
      <c r="H144" s="1">
        <v>4585000</v>
      </c>
    </row>
    <row r="145" spans="4:8" x14ac:dyDescent="0.3">
      <c r="D145" s="13">
        <v>5150</v>
      </c>
      <c r="E145" s="1">
        <v>7350000</v>
      </c>
      <c r="G145" s="13">
        <v>4500</v>
      </c>
      <c r="H145" s="1">
        <v>4031192.3076923075</v>
      </c>
    </row>
    <row r="146" spans="4:8" x14ac:dyDescent="0.3">
      <c r="D146" s="13">
        <v>5136</v>
      </c>
      <c r="E146" s="1">
        <v>5600000</v>
      </c>
      <c r="G146" s="13">
        <v>4510</v>
      </c>
      <c r="H146" s="1">
        <v>4546500</v>
      </c>
    </row>
    <row r="147" spans="4:8" x14ac:dyDescent="0.3">
      <c r="D147" s="13">
        <v>5076</v>
      </c>
      <c r="E147" s="1">
        <v>3010000</v>
      </c>
      <c r="G147" s="13">
        <v>4520</v>
      </c>
      <c r="H147" s="1">
        <v>4900000</v>
      </c>
    </row>
    <row r="148" spans="4:8" x14ac:dyDescent="0.3">
      <c r="D148" s="13">
        <v>5040</v>
      </c>
      <c r="E148" s="1">
        <v>4200000</v>
      </c>
      <c r="G148" s="13">
        <v>4560</v>
      </c>
      <c r="H148" s="1">
        <v>8645000</v>
      </c>
    </row>
    <row r="149" spans="4:8" x14ac:dyDescent="0.3">
      <c r="D149" s="13">
        <v>5020</v>
      </c>
      <c r="E149" s="1">
        <v>6720000</v>
      </c>
      <c r="G149" s="13">
        <v>4600</v>
      </c>
      <c r="H149" s="1">
        <v>4977000</v>
      </c>
    </row>
    <row r="150" spans="4:8" x14ac:dyDescent="0.3">
      <c r="D150" s="13">
        <v>5010</v>
      </c>
      <c r="E150" s="1">
        <v>4620000</v>
      </c>
      <c r="G150" s="13">
        <v>4632</v>
      </c>
      <c r="H150" s="1">
        <v>4130000</v>
      </c>
    </row>
    <row r="151" spans="4:8" x14ac:dyDescent="0.3">
      <c r="D151" s="13">
        <v>5000</v>
      </c>
      <c r="E151" s="1">
        <v>5926666.666666667</v>
      </c>
      <c r="G151" s="13">
        <v>4640</v>
      </c>
      <c r="H151" s="1">
        <v>5740000</v>
      </c>
    </row>
    <row r="152" spans="4:8" x14ac:dyDescent="0.3">
      <c r="D152" s="13">
        <v>4995</v>
      </c>
      <c r="E152" s="1">
        <v>4893000</v>
      </c>
      <c r="G152" s="13">
        <v>4646</v>
      </c>
      <c r="H152" s="1">
        <v>4900000</v>
      </c>
    </row>
    <row r="153" spans="4:8" x14ac:dyDescent="0.3">
      <c r="D153" s="13">
        <v>4992</v>
      </c>
      <c r="E153" s="1">
        <v>4060000</v>
      </c>
      <c r="G153" s="13">
        <v>4700</v>
      </c>
      <c r="H153" s="1">
        <v>5600000</v>
      </c>
    </row>
    <row r="154" spans="4:8" x14ac:dyDescent="0.3">
      <c r="D154" s="13">
        <v>4990</v>
      </c>
      <c r="E154" s="1">
        <v>4543000</v>
      </c>
      <c r="G154" s="13">
        <v>4750</v>
      </c>
      <c r="H154" s="1">
        <v>3360000</v>
      </c>
    </row>
    <row r="155" spans="4:8" x14ac:dyDescent="0.3">
      <c r="D155" s="13">
        <v>4960</v>
      </c>
      <c r="E155" s="1">
        <v>3126666.6666666665</v>
      </c>
      <c r="G155" s="13">
        <v>4770</v>
      </c>
      <c r="H155" s="1">
        <v>4900000</v>
      </c>
    </row>
    <row r="156" spans="4:8" x14ac:dyDescent="0.3">
      <c r="D156" s="13">
        <v>4950</v>
      </c>
      <c r="E156" s="1">
        <v>4382000</v>
      </c>
      <c r="G156" s="13">
        <v>4775</v>
      </c>
      <c r="H156" s="1">
        <v>3325000</v>
      </c>
    </row>
    <row r="157" spans="4:8" x14ac:dyDescent="0.3">
      <c r="D157" s="13">
        <v>4920</v>
      </c>
      <c r="E157" s="1">
        <v>4403000</v>
      </c>
      <c r="G157" s="13">
        <v>4785</v>
      </c>
      <c r="H157" s="1">
        <v>3395000</v>
      </c>
    </row>
    <row r="158" spans="4:8" x14ac:dyDescent="0.3">
      <c r="D158" s="13">
        <v>4900</v>
      </c>
      <c r="E158" s="1">
        <v>3951500</v>
      </c>
      <c r="G158" s="13">
        <v>4800</v>
      </c>
      <c r="H158" s="1">
        <v>5742800</v>
      </c>
    </row>
    <row r="159" spans="4:8" x14ac:dyDescent="0.3">
      <c r="D159" s="13">
        <v>4880</v>
      </c>
      <c r="E159" s="1">
        <v>6349000</v>
      </c>
      <c r="G159" s="13">
        <v>4815</v>
      </c>
      <c r="H159" s="1">
        <v>4830000</v>
      </c>
    </row>
    <row r="160" spans="4:8" x14ac:dyDescent="0.3">
      <c r="D160" s="13">
        <v>4840</v>
      </c>
      <c r="E160" s="1">
        <v>3307500</v>
      </c>
      <c r="G160" s="13">
        <v>4820</v>
      </c>
      <c r="H160" s="1">
        <v>3780000</v>
      </c>
    </row>
    <row r="161" spans="4:8" x14ac:dyDescent="0.3">
      <c r="D161" s="13">
        <v>4820</v>
      </c>
      <c r="E161" s="1">
        <v>3780000</v>
      </c>
      <c r="G161" s="13">
        <v>4840</v>
      </c>
      <c r="H161" s="1">
        <v>3307500</v>
      </c>
    </row>
    <row r="162" spans="4:8" x14ac:dyDescent="0.3">
      <c r="D162" s="13">
        <v>4815</v>
      </c>
      <c r="E162" s="1">
        <v>4830000</v>
      </c>
      <c r="G162" s="13">
        <v>4880</v>
      </c>
      <c r="H162" s="1">
        <v>6349000</v>
      </c>
    </row>
    <row r="163" spans="4:8" x14ac:dyDescent="0.3">
      <c r="D163" s="13">
        <v>4800</v>
      </c>
      <c r="E163" s="1">
        <v>5742800</v>
      </c>
      <c r="G163" s="13">
        <v>4900</v>
      </c>
      <c r="H163" s="1">
        <v>3951500</v>
      </c>
    </row>
    <row r="164" spans="4:8" x14ac:dyDescent="0.3">
      <c r="D164" s="13">
        <v>4785</v>
      </c>
      <c r="E164" s="1">
        <v>3395000</v>
      </c>
      <c r="G164" s="13">
        <v>4920</v>
      </c>
      <c r="H164" s="1">
        <v>4403000</v>
      </c>
    </row>
    <row r="165" spans="4:8" x14ac:dyDescent="0.3">
      <c r="D165" s="13">
        <v>4775</v>
      </c>
      <c r="E165" s="1">
        <v>3325000</v>
      </c>
      <c r="G165" s="13">
        <v>4950</v>
      </c>
      <c r="H165" s="1">
        <v>4382000</v>
      </c>
    </row>
    <row r="166" spans="4:8" x14ac:dyDescent="0.3">
      <c r="D166" s="13">
        <v>4770</v>
      </c>
      <c r="E166" s="1">
        <v>4900000</v>
      </c>
      <c r="G166" s="13">
        <v>4960</v>
      </c>
      <c r="H166" s="1">
        <v>3126666.6666666665</v>
      </c>
    </row>
    <row r="167" spans="4:8" x14ac:dyDescent="0.3">
      <c r="D167" s="13">
        <v>4750</v>
      </c>
      <c r="E167" s="1">
        <v>3360000</v>
      </c>
      <c r="G167" s="13">
        <v>4990</v>
      </c>
      <c r="H167" s="1">
        <v>4543000</v>
      </c>
    </row>
    <row r="168" spans="4:8" x14ac:dyDescent="0.3">
      <c r="D168" s="13">
        <v>4700</v>
      </c>
      <c r="E168" s="1">
        <v>5600000</v>
      </c>
      <c r="G168" s="13">
        <v>4992</v>
      </c>
      <c r="H168" s="1">
        <v>4060000</v>
      </c>
    </row>
    <row r="169" spans="4:8" x14ac:dyDescent="0.3">
      <c r="D169" s="13">
        <v>4646</v>
      </c>
      <c r="E169" s="1">
        <v>4900000</v>
      </c>
      <c r="G169" s="13">
        <v>4995</v>
      </c>
      <c r="H169" s="1">
        <v>4893000</v>
      </c>
    </row>
    <row r="170" spans="4:8" x14ac:dyDescent="0.3">
      <c r="D170" s="13">
        <v>4640</v>
      </c>
      <c r="E170" s="1">
        <v>5740000</v>
      </c>
      <c r="G170" s="13">
        <v>5000</v>
      </c>
      <c r="H170" s="1">
        <v>5926666.666666667</v>
      </c>
    </row>
    <row r="171" spans="4:8" x14ac:dyDescent="0.3">
      <c r="D171" s="13">
        <v>4632</v>
      </c>
      <c r="E171" s="1">
        <v>4130000</v>
      </c>
      <c r="G171" s="13">
        <v>5010</v>
      </c>
      <c r="H171" s="1">
        <v>4620000</v>
      </c>
    </row>
    <row r="172" spans="4:8" x14ac:dyDescent="0.3">
      <c r="D172" s="13">
        <v>4600</v>
      </c>
      <c r="E172" s="1">
        <v>4977000</v>
      </c>
      <c r="G172" s="13">
        <v>5020</v>
      </c>
      <c r="H172" s="1">
        <v>6720000</v>
      </c>
    </row>
    <row r="173" spans="4:8" x14ac:dyDescent="0.3">
      <c r="D173" s="13">
        <v>4560</v>
      </c>
      <c r="E173" s="1">
        <v>8645000</v>
      </c>
      <c r="G173" s="13">
        <v>5040</v>
      </c>
      <c r="H173" s="1">
        <v>4200000</v>
      </c>
    </row>
    <row r="174" spans="4:8" x14ac:dyDescent="0.3">
      <c r="D174" s="13">
        <v>4520</v>
      </c>
      <c r="E174" s="1">
        <v>4900000</v>
      </c>
      <c r="G174" s="13">
        <v>5076</v>
      </c>
      <c r="H174" s="1">
        <v>3010000</v>
      </c>
    </row>
    <row r="175" spans="4:8" x14ac:dyDescent="0.3">
      <c r="D175" s="13">
        <v>4510</v>
      </c>
      <c r="E175" s="1">
        <v>4546500</v>
      </c>
      <c r="G175" s="13">
        <v>5136</v>
      </c>
      <c r="H175" s="1">
        <v>5600000</v>
      </c>
    </row>
    <row r="176" spans="4:8" x14ac:dyDescent="0.3">
      <c r="D176" s="13">
        <v>4500</v>
      </c>
      <c r="E176" s="1">
        <v>4031192.3076923075</v>
      </c>
      <c r="G176" s="13">
        <v>5150</v>
      </c>
      <c r="H176" s="1">
        <v>7350000</v>
      </c>
    </row>
    <row r="177" spans="4:8" x14ac:dyDescent="0.3">
      <c r="D177" s="13">
        <v>4410</v>
      </c>
      <c r="E177" s="1">
        <v>4585000</v>
      </c>
      <c r="G177" s="13">
        <v>5170</v>
      </c>
      <c r="H177" s="1">
        <v>4690000</v>
      </c>
    </row>
    <row r="178" spans="4:8" x14ac:dyDescent="0.3">
      <c r="D178" s="13">
        <v>4400</v>
      </c>
      <c r="E178" s="1">
        <v>3736250</v>
      </c>
      <c r="G178" s="13">
        <v>5200</v>
      </c>
      <c r="H178" s="1">
        <v>4331250</v>
      </c>
    </row>
    <row r="179" spans="4:8" x14ac:dyDescent="0.3">
      <c r="D179" s="13">
        <v>4370</v>
      </c>
      <c r="E179" s="1">
        <v>3220000</v>
      </c>
      <c r="G179" s="13">
        <v>5300</v>
      </c>
      <c r="H179" s="1">
        <v>3777666.6666666665</v>
      </c>
    </row>
    <row r="180" spans="4:8" x14ac:dyDescent="0.3">
      <c r="D180" s="13">
        <v>4360</v>
      </c>
      <c r="E180" s="1">
        <v>4270000</v>
      </c>
      <c r="G180" s="13">
        <v>5320</v>
      </c>
      <c r="H180" s="1">
        <v>4007500</v>
      </c>
    </row>
    <row r="181" spans="4:8" x14ac:dyDescent="0.3">
      <c r="D181" s="13">
        <v>4352</v>
      </c>
      <c r="E181" s="1">
        <v>2975000</v>
      </c>
      <c r="G181" s="13">
        <v>5360</v>
      </c>
      <c r="H181" s="1">
        <v>4550000</v>
      </c>
    </row>
    <row r="182" spans="4:8" x14ac:dyDescent="0.3">
      <c r="D182" s="13">
        <v>4350</v>
      </c>
      <c r="E182" s="1">
        <v>3850000</v>
      </c>
      <c r="G182" s="13">
        <v>5400</v>
      </c>
      <c r="H182" s="1">
        <v>4631666.666666667</v>
      </c>
    </row>
    <row r="183" spans="4:8" x14ac:dyDescent="0.3">
      <c r="D183" s="13">
        <v>4340</v>
      </c>
      <c r="E183" s="1">
        <v>4060000</v>
      </c>
      <c r="G183" s="13">
        <v>5450</v>
      </c>
      <c r="H183" s="1">
        <v>4931500</v>
      </c>
    </row>
    <row r="184" spans="4:8" x14ac:dyDescent="0.3">
      <c r="D184" s="13">
        <v>4320</v>
      </c>
      <c r="E184" s="1">
        <v>5180000</v>
      </c>
      <c r="G184" s="13">
        <v>5495</v>
      </c>
      <c r="H184" s="1">
        <v>3129000</v>
      </c>
    </row>
    <row r="185" spans="4:8" x14ac:dyDescent="0.3">
      <c r="D185" s="13">
        <v>4300</v>
      </c>
      <c r="E185" s="1">
        <v>6769000</v>
      </c>
      <c r="G185" s="13">
        <v>5500</v>
      </c>
      <c r="H185" s="1">
        <v>5762555.555555556</v>
      </c>
    </row>
    <row r="186" spans="4:8" x14ac:dyDescent="0.3">
      <c r="D186" s="13">
        <v>4280</v>
      </c>
      <c r="E186" s="1">
        <v>3640000</v>
      </c>
      <c r="G186" s="13">
        <v>5600</v>
      </c>
      <c r="H186" s="1">
        <v>4095000</v>
      </c>
    </row>
    <row r="187" spans="4:8" x14ac:dyDescent="0.3">
      <c r="D187" s="13">
        <v>4260</v>
      </c>
      <c r="E187" s="1">
        <v>5950000</v>
      </c>
      <c r="G187" s="13">
        <v>5640</v>
      </c>
      <c r="H187" s="1">
        <v>3675000</v>
      </c>
    </row>
    <row r="188" spans="4:8" x14ac:dyDescent="0.3">
      <c r="D188" s="13">
        <v>4240</v>
      </c>
      <c r="E188" s="1">
        <v>3500000</v>
      </c>
      <c r="G188" s="13">
        <v>5680</v>
      </c>
      <c r="H188" s="1">
        <v>4620000</v>
      </c>
    </row>
    <row r="189" spans="4:8" x14ac:dyDescent="0.3">
      <c r="D189" s="13">
        <v>4200</v>
      </c>
      <c r="E189" s="1">
        <v>4907000</v>
      </c>
      <c r="G189" s="13">
        <v>5700</v>
      </c>
      <c r="H189" s="1">
        <v>6650000</v>
      </c>
    </row>
    <row r="190" spans="4:8" x14ac:dyDescent="0.3">
      <c r="D190" s="13">
        <v>4160</v>
      </c>
      <c r="E190" s="1">
        <v>4725000</v>
      </c>
      <c r="G190" s="13">
        <v>5720</v>
      </c>
      <c r="H190" s="1">
        <v>5075000</v>
      </c>
    </row>
    <row r="191" spans="4:8" x14ac:dyDescent="0.3">
      <c r="D191" s="13">
        <v>4130</v>
      </c>
      <c r="E191" s="1">
        <v>3640000</v>
      </c>
      <c r="G191" s="13">
        <v>5750</v>
      </c>
      <c r="H191" s="1">
        <v>9800000</v>
      </c>
    </row>
    <row r="192" spans="4:8" x14ac:dyDescent="0.3">
      <c r="D192" s="13">
        <v>4120</v>
      </c>
      <c r="E192" s="1">
        <v>4130000</v>
      </c>
      <c r="G192" s="13">
        <v>5800</v>
      </c>
      <c r="H192" s="1">
        <v>4946666.666666667</v>
      </c>
    </row>
    <row r="193" spans="4:8" x14ac:dyDescent="0.3">
      <c r="D193" s="13">
        <v>4100</v>
      </c>
      <c r="E193" s="1">
        <v>4944333.333333333</v>
      </c>
      <c r="G193" s="13">
        <v>5828</v>
      </c>
      <c r="H193" s="1">
        <v>5810000</v>
      </c>
    </row>
    <row r="194" spans="4:8" x14ac:dyDescent="0.3">
      <c r="D194" s="13">
        <v>4095</v>
      </c>
      <c r="E194" s="1">
        <v>4025000</v>
      </c>
      <c r="G194" s="13">
        <v>5830</v>
      </c>
      <c r="H194" s="1">
        <v>3780000</v>
      </c>
    </row>
    <row r="195" spans="4:8" x14ac:dyDescent="0.3">
      <c r="D195" s="13">
        <v>4080</v>
      </c>
      <c r="E195" s="1">
        <v>4007500</v>
      </c>
      <c r="G195" s="13">
        <v>5850</v>
      </c>
      <c r="H195" s="1">
        <v>3570000</v>
      </c>
    </row>
    <row r="196" spans="4:8" x14ac:dyDescent="0.3">
      <c r="D196" s="13">
        <v>4079</v>
      </c>
      <c r="E196" s="1">
        <v>4200000</v>
      </c>
      <c r="G196" s="13">
        <v>5880</v>
      </c>
      <c r="H196" s="1">
        <v>3395000</v>
      </c>
    </row>
    <row r="197" spans="4:8" x14ac:dyDescent="0.3">
      <c r="D197" s="13">
        <v>4075</v>
      </c>
      <c r="E197" s="1">
        <v>4340000</v>
      </c>
      <c r="G197" s="13">
        <v>5885</v>
      </c>
      <c r="H197" s="1">
        <v>4480000</v>
      </c>
    </row>
    <row r="198" spans="4:8" x14ac:dyDescent="0.3">
      <c r="D198" s="13">
        <v>4050</v>
      </c>
      <c r="E198" s="1">
        <v>3850000</v>
      </c>
      <c r="G198" s="13">
        <v>5900</v>
      </c>
      <c r="H198" s="1">
        <v>3780000</v>
      </c>
    </row>
    <row r="199" spans="4:8" x14ac:dyDescent="0.3">
      <c r="D199" s="13">
        <v>4046</v>
      </c>
      <c r="E199" s="1">
        <v>4165000</v>
      </c>
      <c r="G199" s="13">
        <v>5948</v>
      </c>
      <c r="H199" s="1">
        <v>4935000</v>
      </c>
    </row>
    <row r="200" spans="4:8" x14ac:dyDescent="0.3">
      <c r="D200" s="13">
        <v>4040</v>
      </c>
      <c r="E200" s="1">
        <v>4139000</v>
      </c>
      <c r="G200" s="13">
        <v>5960</v>
      </c>
      <c r="H200" s="1">
        <v>5915000</v>
      </c>
    </row>
    <row r="201" spans="4:8" x14ac:dyDescent="0.3">
      <c r="D201" s="13">
        <v>4032</v>
      </c>
      <c r="E201" s="1">
        <v>4319000</v>
      </c>
      <c r="G201" s="13">
        <v>5985</v>
      </c>
      <c r="H201" s="1">
        <v>4130000</v>
      </c>
    </row>
    <row r="202" spans="4:8" x14ac:dyDescent="0.3">
      <c r="D202" s="13">
        <v>4000</v>
      </c>
      <c r="E202" s="1">
        <v>4040272.7272727271</v>
      </c>
      <c r="G202" s="13">
        <v>6000</v>
      </c>
      <c r="H202" s="1">
        <v>7051479.166666667</v>
      </c>
    </row>
    <row r="203" spans="4:8" x14ac:dyDescent="0.3">
      <c r="D203" s="13">
        <v>3990</v>
      </c>
      <c r="E203" s="1">
        <v>3500000</v>
      </c>
      <c r="G203" s="13">
        <v>6020</v>
      </c>
      <c r="H203" s="1">
        <v>3710000</v>
      </c>
    </row>
    <row r="204" spans="4:8" x14ac:dyDescent="0.3">
      <c r="D204" s="13">
        <v>3986</v>
      </c>
      <c r="E204" s="1">
        <v>3150000</v>
      </c>
      <c r="G204" s="13">
        <v>6040</v>
      </c>
      <c r="H204" s="1">
        <v>4830000</v>
      </c>
    </row>
    <row r="205" spans="4:8" x14ac:dyDescent="0.3">
      <c r="D205" s="13">
        <v>3970</v>
      </c>
      <c r="E205" s="1">
        <v>2275000</v>
      </c>
      <c r="G205" s="13">
        <v>6050</v>
      </c>
      <c r="H205" s="1">
        <v>5243000</v>
      </c>
    </row>
    <row r="206" spans="4:8" x14ac:dyDescent="0.3">
      <c r="D206" s="13">
        <v>3968</v>
      </c>
      <c r="E206" s="1">
        <v>4410000</v>
      </c>
      <c r="G206" s="13">
        <v>6060</v>
      </c>
      <c r="H206" s="1">
        <v>3706500</v>
      </c>
    </row>
    <row r="207" spans="4:8" x14ac:dyDescent="0.3">
      <c r="D207" s="13">
        <v>3960</v>
      </c>
      <c r="E207" s="1">
        <v>4421666.666666667</v>
      </c>
      <c r="G207" s="13">
        <v>6100</v>
      </c>
      <c r="H207" s="1">
        <v>5366666.666666667</v>
      </c>
    </row>
    <row r="208" spans="4:8" x14ac:dyDescent="0.3">
      <c r="D208" s="13">
        <v>3934</v>
      </c>
      <c r="E208" s="1">
        <v>2660000</v>
      </c>
      <c r="G208" s="13">
        <v>6210</v>
      </c>
      <c r="H208" s="1">
        <v>5460000</v>
      </c>
    </row>
    <row r="209" spans="4:8" x14ac:dyDescent="0.3">
      <c r="D209" s="13">
        <v>3930</v>
      </c>
      <c r="E209" s="1">
        <v>3255000</v>
      </c>
      <c r="G209" s="13">
        <v>6240</v>
      </c>
      <c r="H209" s="1">
        <v>7070000</v>
      </c>
    </row>
    <row r="210" spans="4:8" x14ac:dyDescent="0.3">
      <c r="D210" s="13">
        <v>3900</v>
      </c>
      <c r="E210" s="1">
        <v>4375000</v>
      </c>
      <c r="G210" s="13">
        <v>6254</v>
      </c>
      <c r="H210" s="1">
        <v>5950000</v>
      </c>
    </row>
    <row r="211" spans="4:8" x14ac:dyDescent="0.3">
      <c r="D211" s="13">
        <v>3880</v>
      </c>
      <c r="E211" s="1">
        <v>4620000</v>
      </c>
      <c r="G211" s="13">
        <v>6300</v>
      </c>
      <c r="H211" s="1">
        <v>4900000</v>
      </c>
    </row>
    <row r="212" spans="4:8" x14ac:dyDescent="0.3">
      <c r="D212" s="13">
        <v>3850</v>
      </c>
      <c r="E212" s="1">
        <v>3136000</v>
      </c>
      <c r="G212" s="13">
        <v>6321</v>
      </c>
      <c r="H212" s="1">
        <v>4760000</v>
      </c>
    </row>
    <row r="213" spans="4:8" x14ac:dyDescent="0.3">
      <c r="D213" s="13">
        <v>3840</v>
      </c>
      <c r="E213" s="1">
        <v>4585000</v>
      </c>
      <c r="G213" s="13">
        <v>6325</v>
      </c>
      <c r="H213" s="1">
        <v>7420000</v>
      </c>
    </row>
    <row r="214" spans="4:8" x14ac:dyDescent="0.3">
      <c r="D214" s="13">
        <v>3816</v>
      </c>
      <c r="E214" s="1">
        <v>3920000</v>
      </c>
      <c r="G214" s="13">
        <v>6350</v>
      </c>
      <c r="H214" s="1">
        <v>6195000</v>
      </c>
    </row>
    <row r="215" spans="4:8" x14ac:dyDescent="0.3">
      <c r="D215" s="13">
        <v>3800</v>
      </c>
      <c r="E215" s="1">
        <v>4147500</v>
      </c>
      <c r="G215" s="13">
        <v>6360</v>
      </c>
      <c r="H215" s="1">
        <v>5604000</v>
      </c>
    </row>
    <row r="216" spans="4:8" x14ac:dyDescent="0.3">
      <c r="D216" s="13">
        <v>3792</v>
      </c>
      <c r="E216" s="1">
        <v>3290000</v>
      </c>
      <c r="G216" s="13">
        <v>6400</v>
      </c>
      <c r="H216" s="1">
        <v>6300000</v>
      </c>
    </row>
    <row r="217" spans="4:8" x14ac:dyDescent="0.3">
      <c r="D217" s="13">
        <v>3780</v>
      </c>
      <c r="E217" s="1">
        <v>3885000</v>
      </c>
      <c r="G217" s="13">
        <v>6420</v>
      </c>
      <c r="H217" s="1">
        <v>6895000</v>
      </c>
    </row>
    <row r="218" spans="4:8" x14ac:dyDescent="0.3">
      <c r="D218" s="13">
        <v>3760</v>
      </c>
      <c r="E218" s="1">
        <v>5530000</v>
      </c>
      <c r="G218" s="13">
        <v>6440</v>
      </c>
      <c r="H218" s="1">
        <v>4753000</v>
      </c>
    </row>
    <row r="219" spans="4:8" x14ac:dyDescent="0.3">
      <c r="D219" s="13">
        <v>3750</v>
      </c>
      <c r="E219" s="1">
        <v>3605000</v>
      </c>
      <c r="G219" s="13">
        <v>6450</v>
      </c>
      <c r="H219" s="1">
        <v>4861500</v>
      </c>
    </row>
    <row r="220" spans="4:8" x14ac:dyDescent="0.3">
      <c r="D220" s="13">
        <v>3745</v>
      </c>
      <c r="E220" s="1">
        <v>4655000</v>
      </c>
      <c r="G220" s="13">
        <v>6480</v>
      </c>
      <c r="H220" s="1">
        <v>5845000</v>
      </c>
    </row>
    <row r="221" spans="4:8" x14ac:dyDescent="0.3">
      <c r="D221" s="13">
        <v>3720</v>
      </c>
      <c r="E221" s="1">
        <v>3360000</v>
      </c>
      <c r="G221" s="13">
        <v>6500</v>
      </c>
      <c r="H221" s="1">
        <v>6265000</v>
      </c>
    </row>
    <row r="222" spans="4:8" x14ac:dyDescent="0.3">
      <c r="D222" s="13">
        <v>3700</v>
      </c>
      <c r="E222" s="1">
        <v>5950000</v>
      </c>
      <c r="G222" s="13">
        <v>6525</v>
      </c>
      <c r="H222" s="1">
        <v>5950000</v>
      </c>
    </row>
    <row r="223" spans="4:8" x14ac:dyDescent="0.3">
      <c r="D223" s="13">
        <v>3680</v>
      </c>
      <c r="E223" s="1">
        <v>4095000</v>
      </c>
      <c r="G223" s="13">
        <v>6540</v>
      </c>
      <c r="H223" s="1">
        <v>6580000</v>
      </c>
    </row>
    <row r="224" spans="4:8" x14ac:dyDescent="0.3">
      <c r="D224" s="13">
        <v>3660</v>
      </c>
      <c r="E224" s="1">
        <v>2940000</v>
      </c>
      <c r="G224" s="13">
        <v>6550</v>
      </c>
      <c r="H224" s="1">
        <v>8592500</v>
      </c>
    </row>
    <row r="225" spans="4:8" x14ac:dyDescent="0.3">
      <c r="D225" s="13">
        <v>3650</v>
      </c>
      <c r="E225" s="1">
        <v>4515000</v>
      </c>
      <c r="G225" s="13">
        <v>6600</v>
      </c>
      <c r="H225" s="1">
        <v>6443111.111111111</v>
      </c>
    </row>
    <row r="226" spans="4:8" x14ac:dyDescent="0.3">
      <c r="D226" s="13">
        <v>3649</v>
      </c>
      <c r="E226" s="1">
        <v>1890000</v>
      </c>
      <c r="G226" s="13">
        <v>6615</v>
      </c>
      <c r="H226" s="1">
        <v>4515000</v>
      </c>
    </row>
    <row r="227" spans="4:8" x14ac:dyDescent="0.3">
      <c r="D227" s="13">
        <v>3640</v>
      </c>
      <c r="E227" s="1">
        <v>3542000</v>
      </c>
      <c r="G227" s="13">
        <v>6650</v>
      </c>
      <c r="H227" s="1">
        <v>4235000</v>
      </c>
    </row>
    <row r="228" spans="4:8" x14ac:dyDescent="0.3">
      <c r="D228" s="13">
        <v>3635</v>
      </c>
      <c r="E228" s="1">
        <v>2408000</v>
      </c>
      <c r="G228" s="13">
        <v>6660</v>
      </c>
      <c r="H228" s="1">
        <v>5652500</v>
      </c>
    </row>
    <row r="229" spans="4:8" x14ac:dyDescent="0.3">
      <c r="D229" s="13">
        <v>3630</v>
      </c>
      <c r="E229" s="1">
        <v>3515000</v>
      </c>
      <c r="G229" s="13">
        <v>6670</v>
      </c>
      <c r="H229" s="1">
        <v>6510000</v>
      </c>
    </row>
    <row r="230" spans="4:8" x14ac:dyDescent="0.3">
      <c r="D230" s="13">
        <v>3620</v>
      </c>
      <c r="E230" s="1">
        <v>1750000</v>
      </c>
      <c r="G230" s="13">
        <v>6710</v>
      </c>
      <c r="H230" s="1">
        <v>5390000</v>
      </c>
    </row>
    <row r="231" spans="4:8" x14ac:dyDescent="0.3">
      <c r="D231" s="13">
        <v>3600</v>
      </c>
      <c r="E231" s="1">
        <v>3360437.5</v>
      </c>
      <c r="G231" s="13">
        <v>6720</v>
      </c>
      <c r="H231" s="1">
        <v>4900000</v>
      </c>
    </row>
    <row r="232" spans="4:8" x14ac:dyDescent="0.3">
      <c r="D232" s="13">
        <v>3584</v>
      </c>
      <c r="E232" s="1">
        <v>3710000</v>
      </c>
      <c r="G232" s="13">
        <v>6750</v>
      </c>
      <c r="H232" s="1">
        <v>4784500</v>
      </c>
    </row>
    <row r="233" spans="4:8" x14ac:dyDescent="0.3">
      <c r="D233" s="13">
        <v>3570</v>
      </c>
      <c r="E233" s="1">
        <v>3640000</v>
      </c>
      <c r="G233" s="13">
        <v>6800</v>
      </c>
      <c r="H233" s="1">
        <v>4375000</v>
      </c>
    </row>
    <row r="234" spans="4:8" x14ac:dyDescent="0.3">
      <c r="D234" s="13">
        <v>3540</v>
      </c>
      <c r="E234" s="1">
        <v>5040000</v>
      </c>
      <c r="G234" s="13">
        <v>6825</v>
      </c>
      <c r="H234" s="1">
        <v>5425000</v>
      </c>
    </row>
    <row r="235" spans="4:8" x14ac:dyDescent="0.3">
      <c r="D235" s="13">
        <v>3520</v>
      </c>
      <c r="E235" s="1">
        <v>4107600</v>
      </c>
      <c r="G235" s="13">
        <v>6840</v>
      </c>
      <c r="H235" s="1">
        <v>8120000</v>
      </c>
    </row>
    <row r="236" spans="4:8" x14ac:dyDescent="0.3">
      <c r="D236" s="13">
        <v>3512</v>
      </c>
      <c r="E236" s="1">
        <v>3500000</v>
      </c>
      <c r="G236" s="13">
        <v>6862</v>
      </c>
      <c r="H236" s="1">
        <v>4830000</v>
      </c>
    </row>
    <row r="237" spans="4:8" x14ac:dyDescent="0.3">
      <c r="D237" s="13">
        <v>3510</v>
      </c>
      <c r="E237" s="1">
        <v>4494000</v>
      </c>
      <c r="G237" s="13">
        <v>6900</v>
      </c>
      <c r="H237" s="1">
        <v>5771500</v>
      </c>
    </row>
    <row r="238" spans="4:8" x14ac:dyDescent="0.3">
      <c r="D238" s="13">
        <v>3500</v>
      </c>
      <c r="E238" s="1">
        <v>4275833.333333333</v>
      </c>
      <c r="G238" s="13">
        <v>6930</v>
      </c>
      <c r="H238" s="1">
        <v>3773000</v>
      </c>
    </row>
    <row r="239" spans="4:8" x14ac:dyDescent="0.3">
      <c r="D239" s="13">
        <v>3480</v>
      </c>
      <c r="E239" s="1">
        <v>3227000</v>
      </c>
      <c r="G239" s="13">
        <v>7000</v>
      </c>
      <c r="H239" s="1">
        <v>6255788</v>
      </c>
    </row>
    <row r="240" spans="4:8" x14ac:dyDescent="0.3">
      <c r="D240" s="13">
        <v>3460</v>
      </c>
      <c r="E240" s="1">
        <v>4016250</v>
      </c>
      <c r="G240" s="13">
        <v>7020</v>
      </c>
      <c r="H240" s="1">
        <v>5950000</v>
      </c>
    </row>
    <row r="241" spans="4:8" x14ac:dyDescent="0.3">
      <c r="D241" s="13">
        <v>3450</v>
      </c>
      <c r="E241" s="1">
        <v>3680600</v>
      </c>
      <c r="G241" s="13">
        <v>7085</v>
      </c>
      <c r="H241" s="1">
        <v>5229000</v>
      </c>
    </row>
    <row r="242" spans="4:8" x14ac:dyDescent="0.3">
      <c r="D242" s="13">
        <v>3420</v>
      </c>
      <c r="E242" s="1">
        <v>3850000</v>
      </c>
      <c r="G242" s="13">
        <v>7152</v>
      </c>
      <c r="H242" s="1">
        <v>3850000</v>
      </c>
    </row>
    <row r="243" spans="4:8" x14ac:dyDescent="0.3">
      <c r="D243" s="13">
        <v>3410</v>
      </c>
      <c r="E243" s="1">
        <v>5145000</v>
      </c>
      <c r="G243" s="13">
        <v>7155</v>
      </c>
      <c r="H243" s="1">
        <v>8680000</v>
      </c>
    </row>
    <row r="244" spans="4:8" x14ac:dyDescent="0.3">
      <c r="D244" s="13">
        <v>3400</v>
      </c>
      <c r="E244" s="1">
        <v>4277000</v>
      </c>
      <c r="G244" s="13">
        <v>7160</v>
      </c>
      <c r="H244" s="1">
        <v>5880000</v>
      </c>
    </row>
    <row r="245" spans="4:8" x14ac:dyDescent="0.3">
      <c r="D245" s="13">
        <v>3360</v>
      </c>
      <c r="E245" s="1">
        <v>2100000</v>
      </c>
      <c r="G245" s="13">
        <v>7200</v>
      </c>
      <c r="H245" s="1">
        <v>5757500</v>
      </c>
    </row>
    <row r="246" spans="4:8" x14ac:dyDescent="0.3">
      <c r="D246" s="13">
        <v>3350</v>
      </c>
      <c r="E246" s="1">
        <v>3836000</v>
      </c>
      <c r="G246" s="13">
        <v>7231</v>
      </c>
      <c r="H246" s="1">
        <v>5950000</v>
      </c>
    </row>
    <row r="247" spans="4:8" x14ac:dyDescent="0.3">
      <c r="D247" s="13">
        <v>3300</v>
      </c>
      <c r="E247" s="1">
        <v>4182500</v>
      </c>
      <c r="G247" s="13">
        <v>7260</v>
      </c>
      <c r="H247" s="1">
        <v>3920000</v>
      </c>
    </row>
    <row r="248" spans="4:8" x14ac:dyDescent="0.3">
      <c r="D248" s="13">
        <v>3290</v>
      </c>
      <c r="E248" s="1">
        <v>3920000</v>
      </c>
      <c r="G248" s="13">
        <v>7320</v>
      </c>
      <c r="H248" s="1">
        <v>5950000</v>
      </c>
    </row>
    <row r="249" spans="4:8" x14ac:dyDescent="0.3">
      <c r="D249" s="13">
        <v>3264</v>
      </c>
      <c r="E249" s="1">
        <v>2380000</v>
      </c>
      <c r="G249" s="13">
        <v>7350</v>
      </c>
      <c r="H249" s="1">
        <v>3500000</v>
      </c>
    </row>
    <row r="250" spans="4:8" x14ac:dyDescent="0.3">
      <c r="D250" s="13">
        <v>3240</v>
      </c>
      <c r="E250" s="1">
        <v>3855833.3333333335</v>
      </c>
      <c r="G250" s="13">
        <v>7410</v>
      </c>
      <c r="H250" s="1">
        <v>6475000</v>
      </c>
    </row>
    <row r="251" spans="4:8" x14ac:dyDescent="0.3">
      <c r="D251" s="13">
        <v>3210</v>
      </c>
      <c r="E251" s="1">
        <v>2450000</v>
      </c>
      <c r="G251" s="13">
        <v>7420</v>
      </c>
      <c r="H251" s="1">
        <v>12355000</v>
      </c>
    </row>
    <row r="252" spans="4:8" x14ac:dyDescent="0.3">
      <c r="D252" s="13">
        <v>3185</v>
      </c>
      <c r="E252" s="1">
        <v>3147666.6666666665</v>
      </c>
      <c r="G252" s="13">
        <v>7424</v>
      </c>
      <c r="H252" s="1">
        <v>3500000</v>
      </c>
    </row>
    <row r="253" spans="4:8" x14ac:dyDescent="0.3">
      <c r="D253" s="13">
        <v>3180</v>
      </c>
      <c r="E253" s="1">
        <v>3530000</v>
      </c>
      <c r="G253" s="13">
        <v>7440</v>
      </c>
      <c r="H253" s="1">
        <v>7420000</v>
      </c>
    </row>
    <row r="254" spans="4:8" x14ac:dyDescent="0.3">
      <c r="D254" s="13">
        <v>3162</v>
      </c>
      <c r="E254" s="1">
        <v>4473000</v>
      </c>
      <c r="G254" s="13">
        <v>7475</v>
      </c>
      <c r="H254" s="1">
        <v>8400000</v>
      </c>
    </row>
    <row r="255" spans="4:8" x14ac:dyDescent="0.3">
      <c r="D255" s="13">
        <v>3150</v>
      </c>
      <c r="E255" s="1">
        <v>3946250</v>
      </c>
      <c r="G255" s="13">
        <v>7482</v>
      </c>
      <c r="H255" s="1">
        <v>8043000</v>
      </c>
    </row>
    <row r="256" spans="4:8" x14ac:dyDescent="0.3">
      <c r="D256" s="13">
        <v>3120</v>
      </c>
      <c r="E256" s="1">
        <v>3474333.3333333335</v>
      </c>
      <c r="G256" s="13">
        <v>7500</v>
      </c>
      <c r="H256" s="1">
        <v>11532500</v>
      </c>
    </row>
    <row r="257" spans="4:8" x14ac:dyDescent="0.3">
      <c r="D257" s="13">
        <v>3100</v>
      </c>
      <c r="E257" s="1">
        <v>3360000</v>
      </c>
      <c r="G257" s="13">
        <v>7600</v>
      </c>
      <c r="H257" s="1">
        <v>5040000</v>
      </c>
    </row>
    <row r="258" spans="4:8" x14ac:dyDescent="0.3">
      <c r="D258" s="13">
        <v>3090</v>
      </c>
      <c r="E258" s="1">
        <v>3045000</v>
      </c>
      <c r="G258" s="13">
        <v>7680</v>
      </c>
      <c r="H258" s="1">
        <v>7210000</v>
      </c>
    </row>
    <row r="259" spans="4:8" x14ac:dyDescent="0.3">
      <c r="D259" s="13">
        <v>3069</v>
      </c>
      <c r="E259" s="1">
        <v>3150000</v>
      </c>
      <c r="G259" s="13">
        <v>7686</v>
      </c>
      <c r="H259" s="1">
        <v>4970000</v>
      </c>
    </row>
    <row r="260" spans="4:8" x14ac:dyDescent="0.3">
      <c r="D260" s="13">
        <v>3060</v>
      </c>
      <c r="E260" s="1">
        <v>3465000</v>
      </c>
      <c r="G260" s="13">
        <v>7700</v>
      </c>
      <c r="H260" s="1">
        <v>4672500</v>
      </c>
    </row>
    <row r="261" spans="4:8" x14ac:dyDescent="0.3">
      <c r="D261" s="13">
        <v>3040</v>
      </c>
      <c r="E261" s="1">
        <v>2870000</v>
      </c>
      <c r="G261" s="13">
        <v>7770</v>
      </c>
      <c r="H261" s="1">
        <v>4270000</v>
      </c>
    </row>
    <row r="262" spans="4:8" x14ac:dyDescent="0.3">
      <c r="D262" s="13">
        <v>3036</v>
      </c>
      <c r="E262" s="1">
        <v>3500000</v>
      </c>
      <c r="G262" s="13">
        <v>7800</v>
      </c>
      <c r="H262" s="1">
        <v>7280000</v>
      </c>
    </row>
    <row r="263" spans="4:8" x14ac:dyDescent="0.3">
      <c r="D263" s="13">
        <v>3000</v>
      </c>
      <c r="E263" s="1">
        <v>3309000</v>
      </c>
      <c r="G263" s="13">
        <v>7950</v>
      </c>
      <c r="H263" s="1">
        <v>8400000</v>
      </c>
    </row>
    <row r="264" spans="4:8" x14ac:dyDescent="0.3">
      <c r="D264" s="13">
        <v>2990</v>
      </c>
      <c r="E264" s="1">
        <v>1855000</v>
      </c>
      <c r="G264" s="13">
        <v>7980</v>
      </c>
      <c r="H264" s="1">
        <v>5320000</v>
      </c>
    </row>
    <row r="265" spans="4:8" x14ac:dyDescent="0.3">
      <c r="D265" s="13">
        <v>2970</v>
      </c>
      <c r="E265" s="1">
        <v>4900000</v>
      </c>
      <c r="G265" s="13">
        <v>8000</v>
      </c>
      <c r="H265" s="1">
        <v>6020000</v>
      </c>
    </row>
    <row r="266" spans="4:8" x14ac:dyDescent="0.3">
      <c r="D266" s="13">
        <v>2953</v>
      </c>
      <c r="E266" s="1">
        <v>4200000</v>
      </c>
      <c r="G266" s="13">
        <v>8050</v>
      </c>
      <c r="H266" s="1">
        <v>5824000</v>
      </c>
    </row>
    <row r="267" spans="4:8" x14ac:dyDescent="0.3">
      <c r="D267" s="13">
        <v>2910</v>
      </c>
      <c r="E267" s="1">
        <v>2177000</v>
      </c>
      <c r="G267" s="13">
        <v>8080</v>
      </c>
      <c r="H267" s="1">
        <v>3920000</v>
      </c>
    </row>
    <row r="268" spans="4:8" x14ac:dyDescent="0.3">
      <c r="D268" s="13">
        <v>2880</v>
      </c>
      <c r="E268" s="1">
        <v>3461500</v>
      </c>
      <c r="G268" s="13">
        <v>8100</v>
      </c>
      <c r="H268" s="1">
        <v>5917333.333333333</v>
      </c>
    </row>
    <row r="269" spans="4:8" x14ac:dyDescent="0.3">
      <c r="D269" s="13">
        <v>2870</v>
      </c>
      <c r="E269" s="1">
        <v>4620000</v>
      </c>
      <c r="G269" s="13">
        <v>8150</v>
      </c>
      <c r="H269" s="1">
        <v>5005000</v>
      </c>
    </row>
    <row r="270" spans="4:8" x14ac:dyDescent="0.3">
      <c r="D270" s="13">
        <v>2856</v>
      </c>
      <c r="E270" s="1">
        <v>3780000</v>
      </c>
      <c r="G270" s="13">
        <v>8250</v>
      </c>
      <c r="H270" s="1">
        <v>4739000</v>
      </c>
    </row>
    <row r="271" spans="4:8" x14ac:dyDescent="0.3">
      <c r="D271" s="13">
        <v>2850</v>
      </c>
      <c r="E271" s="1">
        <v>3640000</v>
      </c>
      <c r="G271" s="13">
        <v>8372</v>
      </c>
      <c r="H271" s="1">
        <v>6090000</v>
      </c>
    </row>
    <row r="272" spans="4:8" x14ac:dyDescent="0.3">
      <c r="D272" s="13">
        <v>2835</v>
      </c>
      <c r="E272" s="1">
        <v>3010000</v>
      </c>
      <c r="G272" s="13">
        <v>8400</v>
      </c>
      <c r="H272" s="1">
        <v>4526666.666666667</v>
      </c>
    </row>
    <row r="273" spans="4:8" x14ac:dyDescent="0.3">
      <c r="D273" s="13">
        <v>2817</v>
      </c>
      <c r="E273" s="1">
        <v>5495000</v>
      </c>
      <c r="G273" s="13">
        <v>8500</v>
      </c>
      <c r="H273" s="1">
        <v>8960000</v>
      </c>
    </row>
    <row r="274" spans="4:8" x14ac:dyDescent="0.3">
      <c r="D274" s="13">
        <v>2800</v>
      </c>
      <c r="E274" s="1">
        <v>3808000</v>
      </c>
      <c r="G274" s="13">
        <v>8520</v>
      </c>
      <c r="H274" s="1">
        <v>5250000</v>
      </c>
    </row>
    <row r="275" spans="4:8" x14ac:dyDescent="0.3">
      <c r="D275" s="13">
        <v>2787</v>
      </c>
      <c r="E275" s="1">
        <v>3307500</v>
      </c>
      <c r="G275" s="13">
        <v>8580</v>
      </c>
      <c r="H275" s="1">
        <v>8295000</v>
      </c>
    </row>
    <row r="276" spans="4:8" x14ac:dyDescent="0.3">
      <c r="D276" s="13">
        <v>2747</v>
      </c>
      <c r="E276" s="1">
        <v>4200000</v>
      </c>
      <c r="G276" s="13">
        <v>8800</v>
      </c>
      <c r="H276" s="1">
        <v>8575000</v>
      </c>
    </row>
    <row r="277" spans="4:8" x14ac:dyDescent="0.3">
      <c r="D277" s="13">
        <v>2700</v>
      </c>
      <c r="E277" s="1">
        <v>3146500</v>
      </c>
      <c r="G277" s="13">
        <v>8875</v>
      </c>
      <c r="H277" s="1">
        <v>8400000</v>
      </c>
    </row>
    <row r="278" spans="4:8" x14ac:dyDescent="0.3">
      <c r="D278" s="13">
        <v>2684</v>
      </c>
      <c r="E278" s="1">
        <v>3220000</v>
      </c>
      <c r="G278" s="13">
        <v>8880</v>
      </c>
      <c r="H278" s="1">
        <v>7000000</v>
      </c>
    </row>
    <row r="279" spans="4:8" x14ac:dyDescent="0.3">
      <c r="D279" s="13">
        <v>2650</v>
      </c>
      <c r="E279" s="1">
        <v>2800000</v>
      </c>
      <c r="G279" s="13">
        <v>8960</v>
      </c>
      <c r="H279" s="1">
        <v>12250000</v>
      </c>
    </row>
    <row r="280" spans="4:8" x14ac:dyDescent="0.3">
      <c r="D280" s="13">
        <v>2640</v>
      </c>
      <c r="E280" s="1">
        <v>2835000</v>
      </c>
      <c r="G280" s="13">
        <v>9000</v>
      </c>
      <c r="H280" s="1">
        <v>6168750</v>
      </c>
    </row>
    <row r="281" spans="4:8" x14ac:dyDescent="0.3">
      <c r="D281" s="13">
        <v>2610</v>
      </c>
      <c r="E281" s="1">
        <v>3815000</v>
      </c>
      <c r="G281" s="13">
        <v>9166</v>
      </c>
      <c r="H281" s="1">
        <v>4760000</v>
      </c>
    </row>
    <row r="282" spans="4:8" x14ac:dyDescent="0.3">
      <c r="D282" s="13">
        <v>2550</v>
      </c>
      <c r="E282" s="1">
        <v>4550000</v>
      </c>
      <c r="G282" s="13">
        <v>9500</v>
      </c>
      <c r="H282" s="1">
        <v>3500000</v>
      </c>
    </row>
    <row r="283" spans="4:8" x14ac:dyDescent="0.3">
      <c r="D283" s="13">
        <v>2520</v>
      </c>
      <c r="E283" s="1">
        <v>3773000</v>
      </c>
      <c r="G283" s="13">
        <v>9620</v>
      </c>
      <c r="H283" s="1">
        <v>6083000</v>
      </c>
    </row>
    <row r="284" spans="4:8" x14ac:dyDescent="0.3">
      <c r="D284" s="13">
        <v>2500</v>
      </c>
      <c r="E284" s="1">
        <v>3290000</v>
      </c>
      <c r="G284" s="13">
        <v>9667</v>
      </c>
      <c r="H284" s="1">
        <v>4690000</v>
      </c>
    </row>
    <row r="285" spans="4:8" x14ac:dyDescent="0.3">
      <c r="D285" s="13">
        <v>2475</v>
      </c>
      <c r="E285" s="1">
        <v>2380000</v>
      </c>
      <c r="G285" s="13">
        <v>9800</v>
      </c>
      <c r="H285" s="1">
        <v>5250000</v>
      </c>
    </row>
    <row r="286" spans="4:8" x14ac:dyDescent="0.3">
      <c r="D286" s="13">
        <v>2430</v>
      </c>
      <c r="E286" s="1">
        <v>2660000</v>
      </c>
      <c r="G286" s="13">
        <v>9860</v>
      </c>
      <c r="H286" s="1">
        <v>4515000</v>
      </c>
    </row>
    <row r="287" spans="4:8" x14ac:dyDescent="0.3">
      <c r="D287" s="13">
        <v>2400</v>
      </c>
      <c r="E287" s="1">
        <v>1933575</v>
      </c>
      <c r="G287" s="13">
        <v>9960</v>
      </c>
      <c r="H287" s="1">
        <v>12250000</v>
      </c>
    </row>
    <row r="288" spans="4:8" x14ac:dyDescent="0.3">
      <c r="D288" s="13">
        <v>2398</v>
      </c>
      <c r="E288" s="1">
        <v>3118850</v>
      </c>
      <c r="G288" s="13">
        <v>10240</v>
      </c>
      <c r="H288" s="1">
        <v>4760000</v>
      </c>
    </row>
    <row r="289" spans="4:8" x14ac:dyDescent="0.3">
      <c r="D289" s="13">
        <v>2325</v>
      </c>
      <c r="E289" s="1">
        <v>4200000</v>
      </c>
      <c r="G289" s="13">
        <v>10269</v>
      </c>
      <c r="H289" s="1">
        <v>5250000</v>
      </c>
    </row>
    <row r="290" spans="4:8" x14ac:dyDescent="0.3">
      <c r="D290" s="13">
        <v>2275</v>
      </c>
      <c r="E290" s="1">
        <v>3640000</v>
      </c>
      <c r="G290" s="13">
        <v>10360</v>
      </c>
      <c r="H290" s="1">
        <v>4305000</v>
      </c>
    </row>
    <row r="291" spans="4:8" x14ac:dyDescent="0.3">
      <c r="D291" s="13">
        <v>2176</v>
      </c>
      <c r="E291" s="1">
        <v>3850000</v>
      </c>
      <c r="G291" s="13">
        <v>10500</v>
      </c>
      <c r="H291" s="1">
        <v>5938333.333333333</v>
      </c>
    </row>
    <row r="292" spans="4:8" x14ac:dyDescent="0.3">
      <c r="D292" s="13">
        <v>2175</v>
      </c>
      <c r="E292" s="1">
        <v>4270000</v>
      </c>
      <c r="G292" s="13">
        <v>10700</v>
      </c>
      <c r="H292" s="1">
        <v>5040000</v>
      </c>
    </row>
    <row r="293" spans="4:8" x14ac:dyDescent="0.3">
      <c r="D293" s="13">
        <v>2160</v>
      </c>
      <c r="E293" s="1">
        <v>3080000</v>
      </c>
      <c r="G293" s="13">
        <v>11175</v>
      </c>
      <c r="H293" s="1">
        <v>7000000</v>
      </c>
    </row>
    <row r="294" spans="4:8" x14ac:dyDescent="0.3">
      <c r="D294" s="13">
        <v>2145</v>
      </c>
      <c r="E294" s="1">
        <v>3606166.6666666665</v>
      </c>
      <c r="G294" s="13">
        <v>11410</v>
      </c>
      <c r="H294" s="1">
        <v>5110000</v>
      </c>
    </row>
    <row r="295" spans="4:8" x14ac:dyDescent="0.3">
      <c r="D295" s="13">
        <v>2135</v>
      </c>
      <c r="E295" s="1">
        <v>3500000</v>
      </c>
      <c r="G295" s="13">
        <v>11440</v>
      </c>
      <c r="H295" s="1">
        <v>7343000</v>
      </c>
    </row>
    <row r="296" spans="4:8" x14ac:dyDescent="0.3">
      <c r="D296" s="13">
        <v>2015</v>
      </c>
      <c r="E296" s="1">
        <v>3850000</v>
      </c>
      <c r="G296" s="13">
        <v>11460</v>
      </c>
      <c r="H296" s="1">
        <v>5873000</v>
      </c>
    </row>
    <row r="297" spans="4:8" x14ac:dyDescent="0.3">
      <c r="D297" s="13">
        <v>2000</v>
      </c>
      <c r="E297" s="1">
        <v>2660000</v>
      </c>
      <c r="G297" s="13">
        <v>12090</v>
      </c>
      <c r="H297" s="1">
        <v>6790000</v>
      </c>
    </row>
    <row r="298" spans="4:8" x14ac:dyDescent="0.3">
      <c r="D298" s="13">
        <v>1950</v>
      </c>
      <c r="E298" s="1">
        <v>2835000</v>
      </c>
      <c r="G298" s="13">
        <v>12900</v>
      </c>
      <c r="H298" s="1">
        <v>4900000</v>
      </c>
    </row>
    <row r="299" spans="4:8" x14ac:dyDescent="0.3">
      <c r="D299" s="13">
        <v>1905</v>
      </c>
      <c r="E299" s="1">
        <v>4340000</v>
      </c>
      <c r="G299" s="13">
        <v>12944</v>
      </c>
      <c r="H299" s="1">
        <v>3500000</v>
      </c>
    </row>
    <row r="300" spans="4:8" x14ac:dyDescent="0.3">
      <c r="D300" s="13">
        <v>1836</v>
      </c>
      <c r="E300" s="1">
        <v>2275000</v>
      </c>
      <c r="G300" s="13">
        <v>13200</v>
      </c>
      <c r="H300" s="1">
        <v>8365000</v>
      </c>
    </row>
    <row r="301" spans="4:8" x14ac:dyDescent="0.3">
      <c r="D301" s="13">
        <v>1700</v>
      </c>
      <c r="E301" s="1">
        <v>1890000</v>
      </c>
      <c r="G301" s="13">
        <v>15600</v>
      </c>
      <c r="H301" s="1">
        <v>5943000</v>
      </c>
    </row>
    <row r="302" spans="4:8" x14ac:dyDescent="0.3">
      <c r="D302" s="13">
        <v>1650</v>
      </c>
      <c r="E302" s="1">
        <v>3150000</v>
      </c>
      <c r="G302" s="13">
        <v>16200</v>
      </c>
      <c r="H302" s="1">
        <v>10150000</v>
      </c>
    </row>
  </sheetData>
  <pageMargins left="0.7" right="0.7" top="0.75" bottom="0.75" header="0.3" footer="0.3"/>
  <pageSetup orientation="portrait" horizontalDpi="1200" verticalDpi="1200" r:id="rId15"/>
  <drawing r:id="rId16"/>
  <tableParts count="3">
    <tablePart r:id="rId17"/>
    <tablePart r:id="rId18"/>
    <tablePart r:id="rId19"/>
  </tableParts>
  <extLst>
    <ext xmlns:x14="http://schemas.microsoft.com/office/spreadsheetml/2009/9/main" uri="{A8765BA9-456A-4dab-B4F3-ACF838C121DE}">
      <x14:slicerList>
        <x14:slicer r:id="rId2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9004B-2975-43B6-86DF-65111D04CF47}">
  <dimension ref="A1"/>
  <sheetViews>
    <sheetView zoomScale="17" workbookViewId="0">
      <selection activeCell="AN16" sqref="AN16"/>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8F9A6-5919-43E1-A4A5-C6FC8FFDA259}">
  <dimension ref="A1:W40"/>
  <sheetViews>
    <sheetView topLeftCell="A15" zoomScale="69" workbookViewId="0">
      <selection activeCell="B22" sqref="B22:W22"/>
    </sheetView>
  </sheetViews>
  <sheetFormatPr defaultRowHeight="14.4" x14ac:dyDescent="0.3"/>
  <cols>
    <col min="1" max="1" width="16" customWidth="1"/>
    <col min="2" max="2" width="14.77734375" bestFit="1" customWidth="1"/>
    <col min="3" max="3" width="10.109375" customWidth="1"/>
    <col min="5" max="5" width="11.77734375" customWidth="1"/>
    <col min="6" max="6" width="10.33203125" customWidth="1"/>
    <col min="8" max="8" width="14.77734375" bestFit="1" customWidth="1"/>
  </cols>
  <sheetData>
    <row r="1" spans="1:19" ht="15.6" x14ac:dyDescent="0.3">
      <c r="A1" s="51" t="s">
        <v>78</v>
      </c>
      <c r="B1" s="52"/>
      <c r="C1" s="52"/>
      <c r="D1" s="52"/>
      <c r="E1" s="52"/>
      <c r="F1" s="52"/>
      <c r="G1" s="52"/>
      <c r="H1" s="52"/>
      <c r="I1" s="52"/>
    </row>
    <row r="2" spans="1:19" x14ac:dyDescent="0.3">
      <c r="A2" s="49" t="s">
        <v>77</v>
      </c>
      <c r="B2" s="49"/>
      <c r="C2" s="49"/>
      <c r="D2" s="49"/>
      <c r="E2" s="49"/>
      <c r="F2" s="49"/>
      <c r="G2" s="49"/>
      <c r="H2" s="49"/>
      <c r="I2" s="49"/>
      <c r="J2" s="49"/>
    </row>
    <row r="3" spans="1:19" x14ac:dyDescent="0.3">
      <c r="A3" s="12" t="s">
        <v>53</v>
      </c>
      <c r="B3" s="15" t="s">
        <v>49</v>
      </c>
    </row>
    <row r="4" spans="1:19" x14ac:dyDescent="0.3">
      <c r="A4" s="13">
        <v>0</v>
      </c>
      <c r="B4" s="1">
        <v>4425298.7769784173</v>
      </c>
    </row>
    <row r="5" spans="1:19" x14ac:dyDescent="0.3">
      <c r="A5" s="13">
        <v>1</v>
      </c>
      <c r="B5" s="1">
        <v>5879045.703125</v>
      </c>
    </row>
    <row r="7" spans="1:19" x14ac:dyDescent="0.3">
      <c r="A7" s="45" t="s">
        <v>86</v>
      </c>
      <c r="B7" s="49" t="s">
        <v>87</v>
      </c>
      <c r="C7" s="49"/>
      <c r="D7" s="49"/>
      <c r="E7" s="49"/>
      <c r="F7" s="49"/>
      <c r="G7" s="49"/>
      <c r="H7" s="49"/>
      <c r="I7" s="49"/>
      <c r="J7" s="49"/>
      <c r="K7" s="49"/>
      <c r="L7" s="49"/>
      <c r="M7" s="49"/>
      <c r="N7" s="49"/>
      <c r="O7" s="49"/>
      <c r="P7" s="49"/>
      <c r="Q7" s="49"/>
      <c r="R7" s="49"/>
      <c r="S7" s="49"/>
    </row>
    <row r="8" spans="1:19" s="15" customFormat="1" x14ac:dyDescent="0.3">
      <c r="A8" s="45"/>
      <c r="B8" s="13"/>
      <c r="C8" s="13"/>
      <c r="D8" s="13"/>
      <c r="E8" s="13"/>
      <c r="F8" s="13"/>
      <c r="G8" s="13"/>
      <c r="H8" s="13"/>
      <c r="I8" s="13"/>
      <c r="J8" s="13"/>
      <c r="K8" s="13"/>
      <c r="L8" s="13"/>
      <c r="M8" s="13"/>
      <c r="N8" s="13"/>
      <c r="O8" s="13"/>
      <c r="P8" s="13"/>
      <c r="Q8" s="13"/>
      <c r="R8" s="13"/>
      <c r="S8" s="13"/>
    </row>
    <row r="9" spans="1:19" s="15" customFormat="1" x14ac:dyDescent="0.3">
      <c r="A9" s="45"/>
      <c r="B9" s="13"/>
      <c r="C9" s="13"/>
      <c r="D9" s="13"/>
      <c r="E9" s="13"/>
      <c r="F9" s="13"/>
      <c r="G9" s="13"/>
      <c r="H9" s="13"/>
      <c r="I9" s="13"/>
      <c r="J9" s="13"/>
      <c r="K9" s="13"/>
      <c r="L9" s="13"/>
      <c r="M9" s="13"/>
      <c r="N9" s="13"/>
      <c r="O9" s="13"/>
      <c r="P9" s="13"/>
      <c r="Q9" s="13"/>
      <c r="R9" s="13"/>
      <c r="S9" s="13"/>
    </row>
    <row r="11" spans="1:19" ht="15.6" x14ac:dyDescent="0.3">
      <c r="A11" s="48" t="s">
        <v>79</v>
      </c>
      <c r="B11" s="48"/>
      <c r="C11" s="48"/>
      <c r="D11" s="48"/>
      <c r="E11" s="48"/>
      <c r="F11" s="48"/>
      <c r="G11" s="48"/>
      <c r="H11" s="48"/>
      <c r="I11" s="48"/>
      <c r="J11" s="48"/>
      <c r="K11" s="48"/>
      <c r="L11" s="48"/>
      <c r="M11" s="48"/>
      <c r="N11" s="48"/>
      <c r="O11" s="48"/>
      <c r="P11" s="48"/>
      <c r="Q11" s="48"/>
      <c r="R11" s="48"/>
      <c r="S11" s="48"/>
    </row>
    <row r="12" spans="1:19" ht="15.6" x14ac:dyDescent="0.3">
      <c r="A12" s="45" t="s">
        <v>83</v>
      </c>
      <c r="B12" s="48" t="s">
        <v>84</v>
      </c>
      <c r="C12" s="48"/>
      <c r="D12" s="48"/>
      <c r="E12" s="48"/>
      <c r="F12" s="48"/>
      <c r="G12" s="48"/>
      <c r="H12" s="48"/>
      <c r="I12" s="48"/>
      <c r="J12" s="48"/>
      <c r="K12" s="48"/>
      <c r="L12" s="48"/>
      <c r="M12" s="48"/>
      <c r="N12" s="48"/>
      <c r="O12" s="48"/>
      <c r="P12" s="48"/>
      <c r="Q12" s="44"/>
      <c r="R12" s="44"/>
    </row>
    <row r="13" spans="1:19" x14ac:dyDescent="0.3">
      <c r="B13" s="21" t="s">
        <v>80</v>
      </c>
      <c r="C13" s="42">
        <f>CORREL('Pivot tables'!G2:G5,'Pivot tables'!H2:H5)</f>
        <v>0.97886302878187015</v>
      </c>
    </row>
    <row r="15" spans="1:19" s="15" customFormat="1" x14ac:dyDescent="0.3"/>
    <row r="16" spans="1:19" s="15" customFormat="1" x14ac:dyDescent="0.3"/>
    <row r="17" spans="1:23" ht="15.6" x14ac:dyDescent="0.3">
      <c r="A17" s="48" t="s">
        <v>85</v>
      </c>
      <c r="B17" s="48"/>
      <c r="C17" s="48"/>
      <c r="D17" s="48"/>
      <c r="E17" s="48"/>
      <c r="F17" s="48"/>
      <c r="G17" s="48"/>
      <c r="H17" s="48"/>
      <c r="I17" s="48"/>
      <c r="J17" s="48"/>
      <c r="K17" s="48"/>
      <c r="L17" s="48"/>
      <c r="M17" s="48"/>
      <c r="N17" s="48"/>
      <c r="O17" s="48"/>
    </row>
    <row r="18" spans="1:23" x14ac:dyDescent="0.3">
      <c r="A18" s="12" t="s">
        <v>51</v>
      </c>
      <c r="B18" s="15" t="s">
        <v>49</v>
      </c>
    </row>
    <row r="19" spans="1:23" x14ac:dyDescent="0.3">
      <c r="A19" s="13" t="s">
        <v>15</v>
      </c>
      <c r="B19" s="1">
        <v>5495696</v>
      </c>
    </row>
    <row r="20" spans="1:23" x14ac:dyDescent="0.3">
      <c r="A20" s="13" t="s">
        <v>16</v>
      </c>
      <c r="B20" s="1">
        <v>4907524.2290748898</v>
      </c>
    </row>
    <row r="21" spans="1:23" x14ac:dyDescent="0.3">
      <c r="A21" s="13" t="s">
        <v>17</v>
      </c>
      <c r="B21" s="1">
        <v>4013831.4606741574</v>
      </c>
    </row>
    <row r="22" spans="1:23" ht="15.6" x14ac:dyDescent="0.3">
      <c r="A22" s="8" t="s">
        <v>83</v>
      </c>
      <c r="B22" s="48" t="s">
        <v>88</v>
      </c>
      <c r="C22" s="48"/>
      <c r="D22" s="48"/>
      <c r="E22" s="48"/>
      <c r="F22" s="48"/>
      <c r="G22" s="48"/>
      <c r="H22" s="48"/>
      <c r="I22" s="48"/>
      <c r="J22" s="48"/>
      <c r="K22" s="48"/>
      <c r="L22" s="48"/>
      <c r="M22" s="48"/>
      <c r="N22" s="48"/>
      <c r="O22" s="48"/>
      <c r="P22" s="48"/>
      <c r="Q22" s="48"/>
      <c r="R22" s="48"/>
      <c r="S22" s="48"/>
      <c r="T22" s="48"/>
      <c r="U22" s="48"/>
      <c r="V22" s="48"/>
      <c r="W22" s="48"/>
    </row>
    <row r="26" spans="1:23" x14ac:dyDescent="0.3">
      <c r="A26" s="49" t="s">
        <v>89</v>
      </c>
      <c r="B26" s="49"/>
      <c r="C26" s="49"/>
      <c r="D26" s="49"/>
      <c r="E26" s="49"/>
      <c r="F26" s="49"/>
      <c r="G26" s="49"/>
      <c r="H26" s="49"/>
      <c r="I26" s="49"/>
      <c r="J26" s="49"/>
    </row>
    <row r="27" spans="1:23" x14ac:dyDescent="0.3">
      <c r="B27" s="15" t="s">
        <v>92</v>
      </c>
      <c r="C27" s="1">
        <f>AVERAGE('Working Project Housing'!A:A)</f>
        <v>4766729.2477064217</v>
      </c>
    </row>
    <row r="28" spans="1:23" x14ac:dyDescent="0.3">
      <c r="B28" s="15" t="s">
        <v>93</v>
      </c>
      <c r="C28" s="6">
        <f>AVERAGE('Working Project Housing'!C:C)</f>
        <v>5150.54128440367</v>
      </c>
    </row>
    <row r="29" spans="1:23" x14ac:dyDescent="0.3">
      <c r="B29" s="15"/>
      <c r="C29" s="1">
        <f>C27/C28</f>
        <v>925.48122313678607</v>
      </c>
    </row>
    <row r="31" spans="1:23" x14ac:dyDescent="0.3">
      <c r="A31" s="8" t="s">
        <v>83</v>
      </c>
      <c r="B31" s="49" t="s">
        <v>94</v>
      </c>
      <c r="C31" s="49"/>
      <c r="D31" s="49"/>
      <c r="E31" s="49"/>
      <c r="F31" s="49"/>
      <c r="G31" s="49"/>
      <c r="H31" s="49"/>
      <c r="I31" s="49"/>
      <c r="J31" s="40"/>
      <c r="K31" s="40"/>
      <c r="L31" s="40"/>
      <c r="M31" s="40"/>
      <c r="N31" s="40"/>
    </row>
    <row r="35" spans="1:20" x14ac:dyDescent="0.3">
      <c r="A35" s="13">
        <v>5</v>
      </c>
      <c r="B35" s="50" t="s">
        <v>95</v>
      </c>
      <c r="C35" s="50"/>
      <c r="D35" s="50"/>
      <c r="E35" s="50"/>
      <c r="F35" s="50"/>
      <c r="G35" s="50"/>
      <c r="H35" s="50"/>
      <c r="I35" s="50"/>
      <c r="J35" s="50"/>
      <c r="K35" s="50"/>
      <c r="L35" s="50"/>
      <c r="M35" s="13"/>
      <c r="N35" s="13"/>
    </row>
    <row r="36" spans="1:20" x14ac:dyDescent="0.3">
      <c r="A36" s="12" t="s">
        <v>22</v>
      </c>
      <c r="B36" s="15" t="s">
        <v>49</v>
      </c>
      <c r="C36" s="15"/>
      <c r="D36" s="12" t="s">
        <v>54</v>
      </c>
      <c r="E36" s="15" t="s">
        <v>49</v>
      </c>
      <c r="F36" s="15"/>
      <c r="G36" s="12" t="s">
        <v>23</v>
      </c>
      <c r="H36" s="15" t="s">
        <v>49</v>
      </c>
    </row>
    <row r="37" spans="1:20" x14ac:dyDescent="0.3">
      <c r="A37" s="13">
        <v>0</v>
      </c>
      <c r="B37" s="1">
        <v>4544545.625</v>
      </c>
      <c r="C37" s="15"/>
      <c r="D37" s="13">
        <v>0</v>
      </c>
      <c r="E37" s="1">
        <v>4509965.9322033897</v>
      </c>
      <c r="F37" s="15"/>
      <c r="G37" s="13">
        <v>0</v>
      </c>
      <c r="H37" s="1">
        <v>4728593.153846154</v>
      </c>
    </row>
    <row r="38" spans="1:20" x14ac:dyDescent="0.3">
      <c r="A38" s="13">
        <v>1</v>
      </c>
      <c r="B38" s="1">
        <v>5792896.9072164949</v>
      </c>
      <c r="C38" s="15"/>
      <c r="D38" s="13">
        <v>1</v>
      </c>
      <c r="E38" s="1">
        <v>5242615.1832460733</v>
      </c>
      <c r="F38" s="15"/>
      <c r="G38" s="13">
        <v>1</v>
      </c>
      <c r="H38" s="1">
        <v>5559960</v>
      </c>
    </row>
    <row r="39" spans="1:20" x14ac:dyDescent="0.3">
      <c r="G39" s="15"/>
      <c r="H39" s="15"/>
    </row>
    <row r="40" spans="1:20" x14ac:dyDescent="0.3">
      <c r="A40" s="8" t="s">
        <v>83</v>
      </c>
      <c r="B40" s="49" t="s">
        <v>96</v>
      </c>
      <c r="C40" s="49"/>
      <c r="D40" s="49"/>
      <c r="E40" s="49"/>
      <c r="F40" s="49"/>
      <c r="G40" s="49"/>
      <c r="H40" s="49"/>
      <c r="I40" s="49"/>
      <c r="J40" s="49"/>
      <c r="K40" s="49"/>
      <c r="L40" s="49"/>
      <c r="M40" s="3"/>
      <c r="N40" s="3"/>
      <c r="O40" s="3"/>
      <c r="P40" s="3"/>
      <c r="Q40" s="3"/>
      <c r="R40" s="3"/>
      <c r="S40" s="3"/>
      <c r="T40" s="3"/>
    </row>
  </sheetData>
  <pageMargins left="0.7" right="0.7" top="0.75" bottom="0.75" header="0.3" footer="0.3"/>
  <pageSetup orientation="portrait" horizontalDpi="1200" verticalDpi="1200"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CE7B-E845-43CB-809D-0DD741BD721E}">
  <dimension ref="A1"/>
  <sheetViews>
    <sheetView showGridLines="0" zoomScale="112" zoomScaleNormal="102" workbookViewId="0">
      <selection activeCell="U26" sqref="U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Master Project Housing</vt:lpstr>
      <vt:lpstr>Working Project Housing</vt:lpstr>
      <vt:lpstr>Statistics</vt:lpstr>
      <vt:lpstr>Distribution charts</vt:lpstr>
      <vt:lpstr>Pivot tables</vt:lpstr>
      <vt:lpstr>Analysis Charts</vt:lpstr>
      <vt:lpstr>Questions and Answers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ZEENAT OYETOLU</cp:lastModifiedBy>
  <dcterms:created xsi:type="dcterms:W3CDTF">2023-11-13T17:26:10Z</dcterms:created>
  <dcterms:modified xsi:type="dcterms:W3CDTF">2023-12-31T17:54:24Z</dcterms:modified>
</cp:coreProperties>
</file>