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Owner\Documents\Insurance Project 1\"/>
    </mc:Choice>
  </mc:AlternateContent>
  <xr:revisionPtr revIDLastSave="0" documentId="13_ncr:1_{339B3687-4D09-4515-9C34-38E019B1360F}" xr6:coauthVersionLast="47" xr6:coauthVersionMax="47" xr10:uidLastSave="{00000000-0000-0000-0000-000000000000}"/>
  <bookViews>
    <workbookView showSheetTabs="0" xWindow="-108" yWindow="-108" windowWidth="23256" windowHeight="12576" xr2:uid="{00000000-000D-0000-FFFF-FFFF00000000}"/>
  </bookViews>
  <sheets>
    <sheet name="Dashboard" sheetId="1" r:id="rId1"/>
    <sheet name="Raw Data" sheetId="2" r:id="rId2"/>
    <sheet name="Working Data" sheetId="5" r:id="rId3"/>
    <sheet name="Column Chart" sheetId="7" r:id="rId4"/>
    <sheet name="Pie Chart" sheetId="12" r:id="rId5"/>
    <sheet name="Bar Chart" sheetId="16" r:id="rId6"/>
  </sheets>
  <definedNames>
    <definedName name="_xlnm._FilterDatabase" localSheetId="1" hidden="1">'Raw Data'!$B$2:$I$502</definedName>
    <definedName name="_xlnm._FilterDatabase" localSheetId="2" hidden="1">'Working Data'!$B$2:$J$2</definedName>
    <definedName name="Slicer_25__Year_Old_Model">#N/A</definedName>
    <definedName name="Slicer_Hull_Material">#N/A</definedName>
    <definedName name="Slicer_Similar_Watercraft_Operator_Experienc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6" i="5" l="1" a="1"/>
  <c r="C506" i="5" s="1"/>
  <c r="E528" i="2" l="1"/>
  <c r="E527" i="2"/>
  <c r="E526" i="2"/>
  <c r="E523" i="2"/>
  <c r="E521" i="2"/>
  <c r="E519" i="2"/>
  <c r="D517" i="2"/>
  <c r="D515" i="2"/>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3" i="5"/>
  <c r="C509" i="2" l="1"/>
  <c r="C512" i="2"/>
  <c r="C508" i="2"/>
  <c r="C507" i="2"/>
  <c r="C511" i="2"/>
  <c r="C510"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<sst xmlns="http://schemas.openxmlformats.org/spreadsheetml/2006/main" count="4565" uniqueCount="48">
  <si>
    <t>Claim</t>
  </si>
  <si>
    <t>Claim_Amount</t>
  </si>
  <si>
    <t>Annual_Premium</t>
  </si>
  <si>
    <t>Hull_Material</t>
  </si>
  <si>
    <t>Year_Built</t>
  </si>
  <si>
    <t>Purchase_Price_of_Yacht</t>
  </si>
  <si>
    <t>Similar_Watercraft_Operator_Experience</t>
  </si>
  <si>
    <t>Navigation_Area</t>
  </si>
  <si>
    <t>Yes</t>
  </si>
  <si>
    <t>Inflatable</t>
  </si>
  <si>
    <t>New England</t>
  </si>
  <si>
    <t>No</t>
  </si>
  <si>
    <t>Fiberglass over Wood</t>
  </si>
  <si>
    <t>Wood</t>
  </si>
  <si>
    <t>Puget Sound</t>
  </si>
  <si>
    <t>Steel</t>
  </si>
  <si>
    <t>West Coast</t>
  </si>
  <si>
    <t>Great Lakes</t>
  </si>
  <si>
    <t>Fiberglass</t>
  </si>
  <si>
    <t>South Atlantic</t>
  </si>
  <si>
    <t>Gulf Coast</t>
  </si>
  <si>
    <t>Chesapeake</t>
  </si>
  <si>
    <t>Aluminum</t>
  </si>
  <si>
    <t>Loss Ratio</t>
  </si>
  <si>
    <t>Average Claim Cost</t>
  </si>
  <si>
    <t>Total Claims</t>
  </si>
  <si>
    <t>Total Premium</t>
  </si>
  <si>
    <t>Claims Over the Average</t>
  </si>
  <si>
    <t>Total Claims Occurences</t>
  </si>
  <si>
    <t>Row Labels</t>
  </si>
  <si>
    <t>Grand Total</t>
  </si>
  <si>
    <t>Sum of Claim_Amount</t>
  </si>
  <si>
    <t>Profit_Per_Client</t>
  </si>
  <si>
    <t>25+ Year Old Model</t>
  </si>
  <si>
    <t>Sum of Profit_Per_Client</t>
  </si>
  <si>
    <t>Loss Ratio %</t>
  </si>
  <si>
    <t>Claim Total</t>
  </si>
  <si>
    <t>Annual Premium Total</t>
  </si>
  <si>
    <t>Hull Material</t>
  </si>
  <si>
    <t>Similar Watercraft Operator Experience</t>
  </si>
  <si>
    <t>Loss Ratio For Only Similar Experience</t>
  </si>
  <si>
    <t>Loss Ratio for Only Younger Boats</t>
  </si>
  <si>
    <t>Loss Ratio for Similar Experience and Young Boats Only</t>
  </si>
  <si>
    <t># of policies Gulf Coast that are wood</t>
  </si>
  <si>
    <t># of Wood policies</t>
  </si>
  <si>
    <t xml:space="preserve">Total Claims if Underwriting Strategy </t>
  </si>
  <si>
    <t>Total Premium if Underwriting Strategy</t>
  </si>
  <si>
    <t>Loss Ratio if Underwriting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</si>
</sst>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2">
    <xf numFmtId="0" fontId="0" fillId="0" borderId="0" xfId="0"/>
    <xf numFmtId="9" fontId="0" fillId="0" borderId="0" xfId="1" applyFont="1"/>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10" fontId="0" fillId="0" borderId="0" xfId="1" applyNumberFormat="1" applyFont="1"/>
    <xf numFmtId="164" fontId="0" fillId="0" borderId="0" xfId="0" applyNumberFormat="1"/>
    <xf numFmtId="0" fontId="0" fillId="2" borderId="0" xfId="0" applyFill="1"/>
    <xf numFmtId="44" fontId="0" fillId="0" borderId="0" xfId="2" applyFont="1"/>
  </cellXfs>
  <cellStyles count="3">
    <cellStyle name="Currency" xfId="2" builtinId="4"/>
    <cellStyle name="Normal" xfId="0" builtinId="0"/>
    <cellStyle name="Percent" xfId="1" builtinId="5"/>
  </cellStyles>
  <dxfs count="6">
    <dxf>
      <numFmt numFmtId="3" formatCode="#,##0"/>
    </dxf>
    <dxf>
      <numFmt numFmtId="3" formatCode="#,##0"/>
    </dxf>
    <dxf>
      <numFmt numFmtId="3" formatCode="#,##0"/>
    </dxf>
    <dxf>
      <numFmt numFmtId="3" formatCode="#,##0"/>
    </dxf>
    <dxf>
      <font>
        <b/>
        <i val="0"/>
        <sz val="14"/>
        <color theme="0"/>
        <name val="Arial"/>
        <family val="2"/>
        <scheme val="none"/>
      </font>
    </dxf>
    <dxf>
      <font>
        <b val="0"/>
        <i val="0"/>
        <strike val="0"/>
        <sz val="12"/>
        <color theme="1"/>
        <name val="Arial"/>
        <family val="2"/>
        <scheme val="none"/>
      </font>
      <fill>
        <patternFill>
          <bgColor theme="1"/>
        </patternFill>
      </fill>
    </dxf>
  </dxfs>
  <tableStyles count="1" defaultTableStyle="TableStyleMedium2" defaultPivotStyle="PivotStyleLight16">
    <tableStyle name="Hull Slicer" pivot="0" table="0" count="8" xr9:uid="{43A58431-E7A8-4F46-A674-DD1D7F2C7934}">
      <tableStyleElement type="wholeTable" dxfId="5"/>
      <tableStyleElement type="headerRow" dxfId="4"/>
    </tableStyle>
  </tableStyles>
  <extLst>
    <ext xmlns:x14="http://schemas.microsoft.com/office/spreadsheetml/2009/9/main" uri="{46F421CA-312F-682f-3DD2-61675219B42D}">
      <x14:dxfs count="6">
        <dxf>
          <font>
            <b/>
            <i val="0"/>
            <sz val="12"/>
            <name val="Arial"/>
            <family val="2"/>
            <scheme val="none"/>
          </font>
          <fill>
            <patternFill>
              <bgColor rgb="FFFFFF00"/>
            </patternFill>
          </fill>
        </dxf>
        <dxf>
          <font>
            <b/>
            <i val="0"/>
            <sz val="12"/>
            <name val="Arial"/>
            <family val="2"/>
            <scheme val="none"/>
          </font>
          <fill>
            <patternFill>
              <bgColor rgb="FFFFFF00"/>
            </patternFill>
          </fill>
        </dxf>
        <dxf>
          <font>
            <b/>
            <i val="0"/>
            <sz val="12"/>
            <color theme="1"/>
            <name val="Arial"/>
            <family val="2"/>
            <scheme val="none"/>
          </font>
          <fill>
            <patternFill>
              <bgColor rgb="FFFFC000"/>
            </patternFill>
          </fill>
          <border>
            <left style="thin">
              <color auto="1"/>
            </left>
            <right style="thin">
              <color auto="1"/>
            </right>
            <top style="thin">
              <color auto="1"/>
            </top>
            <bottom style="thin">
              <color auto="1"/>
            </bottom>
          </border>
        </dxf>
        <dxf>
          <font>
            <b/>
            <i val="0"/>
            <sz val="12"/>
            <color theme="1"/>
            <name val="Arial"/>
            <family val="2"/>
            <scheme val="none"/>
          </font>
          <fill>
            <patternFill>
              <bgColor theme="4" tint="0.39994506668294322"/>
            </patternFill>
          </fill>
          <border diagonalUp="0" diagonalDown="0">
            <left/>
            <right/>
            <top/>
            <bottom/>
            <vertical/>
            <horizontal/>
          </border>
        </dxf>
        <dxf>
          <fill>
            <patternFill>
              <bgColor rgb="FFFFC000"/>
            </patternFill>
          </fill>
        </dxf>
        <dxf>
          <font>
            <b/>
            <i val="0"/>
            <sz val="12"/>
            <color theme="1"/>
            <name val="Arial"/>
            <family val="2"/>
            <scheme val="none"/>
          </font>
          <fill>
            <patternFill>
              <bgColor theme="0"/>
            </patternFill>
          </fill>
        </dxf>
      </x14:dxfs>
    </ext>
    <ext xmlns:x14="http://schemas.microsoft.com/office/spreadsheetml/2009/9/main" uri="{EB79DEF2-80B8-43e5-95BD-54CBDDF9020C}">
      <x14:slicerStyles defaultSlicerStyle="SlicerStyleLight1">
        <x14:slicerStyle name="Hull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[Marine Insurance Underwriting Simulation.xlsx]Column Chart!PivotTable32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Claim &amp; Premium Amount By Area</a:t>
            </a:r>
            <a:endParaRPr lang="en-US"/>
          </a:p>
        </c:rich>
      </c:tx>
      <c:layout>
        <c:manualLayout>
          <c:xMode val="edge"/>
          <c:yMode val="edge"/>
          <c:x val="0.24812842485310468"/>
          <c:y val="3.1337343363646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glow rad="76200">
              <a:schemeClr val="accent1">
                <a:lumMod val="60000"/>
                <a:lumOff val="40000"/>
              </a:schemeClr>
            </a:glow>
            <a:outerShdw blurRad="63500" dist="19050" dir="5400000" algn="ctr" rotWithShape="0">
              <a:schemeClr val="accent1">
                <a:lumMod val="60000"/>
                <a:lumOff val="40000"/>
                <a:alpha val="63000"/>
              </a:scheme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glow rad="88900">
              <a:schemeClr val="accent2">
                <a:satMod val="175000"/>
                <a:alpha val="40000"/>
              </a:schemeClr>
            </a:glo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a:glow rad="76200">
              <a:schemeClr val="accent1">
                <a:lumMod val="60000"/>
                <a:lumOff val="40000"/>
              </a:schemeClr>
            </a:glow>
            <a:outerShdw blurRad="63500" dist="19050" dir="5400000" algn="ctr" rotWithShape="0">
              <a:schemeClr val="accent1">
                <a:lumMod val="60000"/>
                <a:lumOff val="40000"/>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a:glow rad="889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B0F0"/>
          </a:solidFill>
          <a:ln>
            <a:noFill/>
          </a:ln>
          <a:effectLst>
            <a:glow rad="76200">
              <a:schemeClr val="accent1">
                <a:lumMod val="60000"/>
                <a:lumOff val="40000"/>
              </a:schemeClr>
            </a:glow>
            <a:outerShdw blurRad="63500" dist="19050" dir="5400000" algn="ctr" rotWithShape="0">
              <a:schemeClr val="accent1">
                <a:lumMod val="60000"/>
                <a:lumOff val="40000"/>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lumMod val="60000"/>
              <a:lumOff val="40000"/>
            </a:schemeClr>
          </a:solidFill>
          <a:ln>
            <a:noFill/>
          </a:ln>
          <a:effectLst>
            <a:glow rad="889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60000"/>
              <a:lumOff val="40000"/>
            </a:schemeClr>
          </a:solidFill>
          <a:ln>
            <a:noFill/>
          </a:ln>
          <a:effectLst>
            <a:glow rad="88900">
              <a:schemeClr val="accent2">
                <a:satMod val="175000"/>
                <a:alpha val="40000"/>
              </a:schemeClr>
            </a:glow>
          </a:effectLst>
        </c:spPr>
        <c:dLbl>
          <c:idx val="0"/>
          <c:layout>
            <c:manualLayout>
              <c:x val="3.4977733305174216E-2"/>
              <c:y val="3.4313734595759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7644311368478"/>
          <c:y val="0.14685785329465395"/>
          <c:w val="0.60135881713967076"/>
          <c:h val="0.77430092424205399"/>
        </c:manualLayout>
      </c:layout>
      <c:barChart>
        <c:barDir val="col"/>
        <c:grouping val="clustered"/>
        <c:varyColors val="0"/>
        <c:ser>
          <c:idx val="0"/>
          <c:order val="0"/>
          <c:tx>
            <c:strRef>
              <c:f>'Column Chart'!$B$3</c:f>
              <c:strCache>
                <c:ptCount val="1"/>
                <c:pt idx="0">
                  <c:v>Claim Total</c:v>
                </c:pt>
              </c:strCache>
            </c:strRef>
          </c:tx>
          <c:spPr>
            <a:solidFill>
              <a:srgbClr val="00B0F0"/>
            </a:solidFill>
            <a:ln>
              <a:noFill/>
            </a:ln>
            <a:effectLst>
              <a:glow rad="76200">
                <a:schemeClr val="accent1">
                  <a:lumMod val="60000"/>
                  <a:lumOff val="40000"/>
                </a:schemeClr>
              </a:glow>
              <a:outerShdw blurRad="63500" dist="19050" dir="5400000" algn="ctr" rotWithShape="0">
                <a:schemeClr val="accent1">
                  <a:lumMod val="60000"/>
                  <a:lumOff val="40000"/>
                  <a:alpha val="63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'Column Chart'!$A$4:$A$11</c:f>
              <c:strCache>
                <c:ptCount val="7"/>
                <c:pt idx="0">
                  <c:v>Chesapeake</c:v>
                </c:pt>
                <c:pt idx="1">
                  <c:v>Great Lakes</c:v>
                </c:pt>
                <c:pt idx="2">
                  <c:v>Gulf Coast</c:v>
                </c:pt>
                <c:pt idx="3">
                  <c:v>New England</c:v>
                </c:pt>
                <c:pt idx="4">
                  <c:v>Puget Sound</c:v>
                </c:pt>
                <c:pt idx="5">
                  <c:v>South Atlantic</c:v>
                </c:pt>
                <c:pt idx="6">
                  <c:v>West Coast</c:v>
                </c:pt>
              </c:strCache>
            </c:strRef>
          </c:cat>
          <c:val>
            <c:numRef>
              <c:f>'Column Chart'!$B$4:$B$11</c:f>
              <c:numCache>
                <c:formatCode>#,##0</c:formatCode>
                <c:ptCount val="7"/>
                <c:pt idx="0">
                  <c:v>62556.765984159356</c:v>
                </c:pt>
                <c:pt idx="1">
                  <c:v>125287.05964561964</c:v>
                </c:pt>
                <c:pt idx="2">
                  <c:v>160609.59284570868</c:v>
                </c:pt>
                <c:pt idx="3">
                  <c:v>101817.59998164704</c:v>
                </c:pt>
                <c:pt idx="4">
                  <c:v>253263.57055520246</c:v>
                </c:pt>
                <c:pt idx="5">
                  <c:v>115609.95386490354</c:v>
                </c:pt>
                <c:pt idx="6">
                  <c:v>178905.56912275945</c:v>
                </c:pt>
              </c:numCache>
            </c:numRef>
          </c:val>
          <c:extLst>
            <c:ext xmlns:c16="http://schemas.microsoft.com/office/drawing/2014/chart" uri="{C3380CC4-5D6E-409C-BE32-E72D297353CC}">
              <c16:uniqueId val="{00000000-F0BB-4D90-A6AF-E3467BF117AD}"/>
            </c:ext>
          </c:extLst>
        </c:ser>
        <c:ser>
          <c:idx val="1"/>
          <c:order val="1"/>
          <c:tx>
            <c:strRef>
              <c:f>'Column Chart'!$C$3</c:f>
              <c:strCache>
                <c:ptCount val="1"/>
                <c:pt idx="0">
                  <c:v>Annual Premium Total</c:v>
                </c:pt>
              </c:strCache>
            </c:strRef>
          </c:tx>
          <c:spPr>
            <a:solidFill>
              <a:schemeClr val="accent4">
                <a:lumMod val="60000"/>
                <a:lumOff val="40000"/>
              </a:schemeClr>
            </a:solidFill>
            <a:ln>
              <a:noFill/>
            </a:ln>
            <a:effectLst>
              <a:glow rad="88900">
                <a:schemeClr val="accent2">
                  <a:satMod val="175000"/>
                  <a:alpha val="40000"/>
                </a:schemeClr>
              </a:glow>
            </a:effectLst>
          </c:spPr>
          <c:invertIfNegative val="0"/>
          <c:dPt>
            <c:idx val="6"/>
            <c:invertIfNegative val="0"/>
            <c:bubble3D val="0"/>
            <c:spPr>
              <a:solidFill>
                <a:schemeClr val="accent4">
                  <a:lumMod val="60000"/>
                  <a:lumOff val="40000"/>
                </a:schemeClr>
              </a:solidFill>
              <a:ln>
                <a:noFill/>
              </a:ln>
              <a:effectLst>
                <a:glow rad="88900">
                  <a:schemeClr val="accent2">
                    <a:satMod val="175000"/>
                    <a:alpha val="40000"/>
                  </a:schemeClr>
                </a:glow>
              </a:effectLst>
            </c:spPr>
            <c:extLst>
              <c:ext xmlns:c16="http://schemas.microsoft.com/office/drawing/2014/chart" uri="{C3380CC4-5D6E-409C-BE32-E72D297353CC}">
                <c16:uniqueId val="{0000000A-F0BB-4D90-A6AF-E3467BF117AD}"/>
              </c:ext>
            </c:extLst>
          </c:dPt>
          <c:dLbls>
            <c:dLbl>
              <c:idx val="6"/>
              <c:layout>
                <c:manualLayout>
                  <c:x val="3.4977733305174216E-2"/>
                  <c:y val="3.43137345957590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0BB-4D90-A6AF-E3467BF117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'Column Chart'!$A$4:$A$11</c:f>
              <c:strCache>
                <c:ptCount val="7"/>
                <c:pt idx="0">
                  <c:v>Chesapeake</c:v>
                </c:pt>
                <c:pt idx="1">
                  <c:v>Great Lakes</c:v>
                </c:pt>
                <c:pt idx="2">
                  <c:v>Gulf Coast</c:v>
                </c:pt>
                <c:pt idx="3">
                  <c:v>New England</c:v>
                </c:pt>
                <c:pt idx="4">
                  <c:v>Puget Sound</c:v>
                </c:pt>
                <c:pt idx="5">
                  <c:v>South Atlantic</c:v>
                </c:pt>
                <c:pt idx="6">
                  <c:v>West Coast</c:v>
                </c:pt>
              </c:strCache>
            </c:strRef>
          </c:cat>
          <c:val>
            <c:numRef>
              <c:f>'Column Chart'!$C$4:$C$11</c:f>
              <c:numCache>
                <c:formatCode>#,##0</c:formatCode>
                <c:ptCount val="7"/>
                <c:pt idx="0">
                  <c:v>137489.34</c:v>
                </c:pt>
                <c:pt idx="1">
                  <c:v>142091.96</c:v>
                </c:pt>
                <c:pt idx="2">
                  <c:v>145636.25999999998</c:v>
                </c:pt>
                <c:pt idx="3">
                  <c:v>184556.31999999998</c:v>
                </c:pt>
                <c:pt idx="4">
                  <c:v>235736.73999999987</c:v>
                </c:pt>
                <c:pt idx="5">
                  <c:v>223175.41</c:v>
                </c:pt>
                <c:pt idx="6">
                  <c:v>178876.61</c:v>
                </c:pt>
              </c:numCache>
            </c:numRef>
          </c:val>
          <c:extLst>
            <c:ext xmlns:c16="http://schemas.microsoft.com/office/drawing/2014/chart" uri="{C3380CC4-5D6E-409C-BE32-E72D297353CC}">
              <c16:uniqueId val="{00000001-F0BB-4D90-A6AF-E3467BF117AD}"/>
            </c:ext>
          </c:extLst>
        </c:ser>
        <c:ser>
          <c:idx val="2"/>
          <c:order val="2"/>
          <c:tx>
            <c:strRef>
              <c:f>'Column Chart'!$D$3</c:f>
              <c:strCache>
                <c:ptCount val="1"/>
                <c:pt idx="0">
                  <c:v>Loss Ratio %</c:v>
                </c:pt>
              </c:strCache>
            </c:strRef>
          </c:tx>
          <c:spPr>
            <a:solidFill>
              <a:schemeClr val="tx1"/>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F0BB-4D90-A6AF-E3467BF117AD}"/>
              </c:ext>
            </c:extLst>
          </c:dPt>
          <c:dPt>
            <c:idx val="1"/>
            <c:invertIfNegative val="0"/>
            <c:bubble3D val="0"/>
            <c:extLst>
              <c:ext xmlns:c16="http://schemas.microsoft.com/office/drawing/2014/chart" uri="{C3380CC4-5D6E-409C-BE32-E72D297353CC}">
                <c16:uniqueId val="{00000003-F0BB-4D90-A6AF-E3467BF117AD}"/>
              </c:ext>
            </c:extLst>
          </c:dPt>
          <c:dPt>
            <c:idx val="2"/>
            <c:invertIfNegative val="0"/>
            <c:bubble3D val="0"/>
            <c:extLst>
              <c:ext xmlns:c16="http://schemas.microsoft.com/office/drawing/2014/chart" uri="{C3380CC4-5D6E-409C-BE32-E72D297353CC}">
                <c16:uniqueId val="{00000004-F0BB-4D90-A6AF-E3467BF117AD}"/>
              </c:ext>
            </c:extLst>
          </c:dPt>
          <c:dPt>
            <c:idx val="3"/>
            <c:invertIfNegative val="0"/>
            <c:bubble3D val="0"/>
            <c:extLst>
              <c:ext xmlns:c16="http://schemas.microsoft.com/office/drawing/2014/chart" uri="{C3380CC4-5D6E-409C-BE32-E72D297353CC}">
                <c16:uniqueId val="{00000005-F0BB-4D90-A6AF-E3467BF117AD}"/>
              </c:ext>
            </c:extLst>
          </c:dPt>
          <c:dPt>
            <c:idx val="4"/>
            <c:invertIfNegative val="0"/>
            <c:bubble3D val="0"/>
            <c:extLst>
              <c:ext xmlns:c16="http://schemas.microsoft.com/office/drawing/2014/chart" uri="{C3380CC4-5D6E-409C-BE32-E72D297353CC}">
                <c16:uniqueId val="{00000006-F0BB-4D90-A6AF-E3467BF117AD}"/>
              </c:ext>
            </c:extLst>
          </c:dPt>
          <c:dPt>
            <c:idx val="5"/>
            <c:invertIfNegative val="0"/>
            <c:bubble3D val="0"/>
            <c:extLst>
              <c:ext xmlns:c16="http://schemas.microsoft.com/office/drawing/2014/chart" uri="{C3380CC4-5D6E-409C-BE32-E72D297353CC}">
                <c16:uniqueId val="{00000007-F0BB-4D90-A6AF-E3467BF117AD}"/>
              </c:ext>
            </c:extLst>
          </c:dPt>
          <c:dPt>
            <c:idx val="6"/>
            <c:invertIfNegative val="0"/>
            <c:bubble3D val="0"/>
            <c:extLst>
              <c:ext xmlns:c16="http://schemas.microsoft.com/office/drawing/2014/chart" uri="{C3380CC4-5D6E-409C-BE32-E72D297353CC}">
                <c16:uniqueId val="{00000008-F0BB-4D90-A6AF-E3467BF117AD}"/>
              </c:ext>
            </c:extLst>
          </c:dPt>
          <c:dLbls>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0BB-4D90-A6AF-E3467BF117AD}"/>
                </c:ext>
              </c:extLst>
            </c:dLbl>
            <c:dLbl>
              <c:idx val="1"/>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0BB-4D90-A6AF-E3467BF117AD}"/>
                </c:ext>
              </c:extLst>
            </c:dLbl>
            <c:dLbl>
              <c:idx val="2"/>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0BB-4D90-A6AF-E3467BF117AD}"/>
                </c:ext>
              </c:extLst>
            </c:dLbl>
            <c:dLbl>
              <c:idx val="3"/>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0BB-4D90-A6AF-E3467BF117AD}"/>
                </c:ext>
              </c:extLst>
            </c:dLbl>
            <c:dLbl>
              <c:idx val="4"/>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6-F0BB-4D90-A6AF-E3467BF117AD}"/>
                </c:ext>
              </c:extLst>
            </c:dLbl>
            <c:dLbl>
              <c:idx val="5"/>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0BB-4D90-A6AF-E3467BF117AD}"/>
                </c:ext>
              </c:extLst>
            </c:dLbl>
            <c:dLbl>
              <c:idx val="6"/>
              <c:spPr>
                <a:solidFill>
                  <a:schemeClr val="tx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0BB-4D90-A6AF-E3467BF117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'Column Chart'!$A$4:$A$11</c:f>
              <c:strCache>
                <c:ptCount val="7"/>
                <c:pt idx="0">
                  <c:v>Chesapeake</c:v>
                </c:pt>
                <c:pt idx="1">
                  <c:v>Great Lakes</c:v>
                </c:pt>
                <c:pt idx="2">
                  <c:v>Gulf Coast</c:v>
                </c:pt>
                <c:pt idx="3">
                  <c:v>New England</c:v>
                </c:pt>
                <c:pt idx="4">
                  <c:v>Puget Sound</c:v>
                </c:pt>
                <c:pt idx="5">
                  <c:v>South Atlantic</c:v>
                </c:pt>
                <c:pt idx="6">
                  <c:v>West Coast</c:v>
                </c:pt>
              </c:strCache>
            </c:strRef>
          </c:cat>
          <c:val>
            <c:numRef>
              <c:f>'Column Chart'!$D$4:$D$11</c:f>
              <c:numCache>
                <c:formatCode>0%</c:formatCode>
                <c:ptCount val="7"/>
                <c:pt idx="0">
                  <c:v>0.45499357247739614</c:v>
                </c:pt>
                <c:pt idx="1">
                  <c:v>0.88173222218639002</c:v>
                </c:pt>
                <c:pt idx="2">
                  <c:v>1.102813220043612</c:v>
                </c:pt>
                <c:pt idx="3">
                  <c:v>0.55168850344245624</c:v>
                </c:pt>
                <c:pt idx="4">
                  <c:v>1.0743491682934216</c:v>
                </c:pt>
                <c:pt idx="5">
                  <c:v>0.5180228138256967</c:v>
                </c:pt>
                <c:pt idx="6">
                  <c:v>1.0001618944073205</c:v>
                </c:pt>
              </c:numCache>
            </c:numRef>
          </c:val>
          <c:extLst>
            <c:ext xmlns:c16="http://schemas.microsoft.com/office/drawing/2014/chart" uri="{C3380CC4-5D6E-409C-BE32-E72D297353CC}">
              <c16:uniqueId val="{00000009-F0BB-4D90-A6AF-E3467BF117AD}"/>
            </c:ext>
          </c:extLst>
        </c:ser>
        <c:dLbls>
          <c:showLegendKey val="0"/>
          <c:showVal val="1"/>
          <c:showCatName val="0"/>
          <c:showSerName val="0"/>
          <c:showPercent val="0"/>
          <c:showBubbleSize val="0"/>
        </c:dLbls>
        <c:gapWidth val="100"/>
        <c:axId val="806746480"/>
        <c:axId val="806740720"/>
      </c:barChart>
      <c:catAx>
        <c:axId val="806746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740720"/>
        <c:crosses val="autoZero"/>
        <c:auto val="1"/>
        <c:lblAlgn val="ctr"/>
        <c:lblOffset val="100"/>
        <c:noMultiLvlLbl val="0"/>
      </c:catAx>
      <c:valAx>
        <c:axId val="8067407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USD ($)</a:t>
                </a:r>
                <a:r>
                  <a:rPr lang="en-US" baseline="0"/>
                  <a:t> </a:t>
                </a:r>
                <a:endParaRPr lang="en-US"/>
              </a:p>
            </c:rich>
          </c:tx>
          <c:layout>
            <c:manualLayout>
              <c:xMode val="edge"/>
              <c:yMode val="edge"/>
              <c:x val="6.4196517669772621E-2"/>
              <c:y val="0.44066305633865588"/>
            </c:manualLayout>
          </c:layout>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746480"/>
        <c:crosses val="autoZero"/>
        <c:crossBetween val="between"/>
      </c:valAx>
      <c:spPr>
        <a:noFill/>
        <a:ln>
          <a:noFill/>
        </a:ln>
        <a:effectLst/>
      </c:spPr>
    </c:plotArea>
    <c:legend>
      <c:legendPos val="r"/>
      <c:layout>
        <c:manualLayout>
          <c:xMode val="edge"/>
          <c:yMode val="edge"/>
          <c:x val="0.79499575014647916"/>
          <c:y val="0.26610738689212288"/>
          <c:w val="0.20296110536393588"/>
          <c:h val="0.193485910030971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[Marine Insurance Underwriting Simulation.xlsx]Pie Chart!PivotTable32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Total</a:t>
            </a:r>
            <a:r>
              <a:rPr lang="en-US" baseline="0">
                <a:solidFill>
                  <a:schemeClr val="bg1"/>
                </a:solidFill>
              </a:rPr>
              <a:t> Claims Cost % By Region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00000"/>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softEdge">
              <a:bevelT/>
            </a:sp3d>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C00000"/>
          </a:solidFill>
          <a:ln w="25400">
            <a:solidFill>
              <a:schemeClr val="lt1"/>
            </a:solidFill>
          </a:ln>
          <a:effectLst/>
          <a:scene3d>
            <a:camera prst="orthographicFront"/>
            <a:lightRig rig="threePt" dir="t"/>
          </a:scene3d>
          <a:sp3d contourW="25400">
            <a:contourClr>
              <a:schemeClr val="lt1"/>
            </a:contourClr>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softEdge">
              <a:bevelT/>
            </a:sp3d>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F0"/>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softEdge">
              <a:bevelT/>
            </a:sp3d>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FC000"/>
          </a:solidFill>
          <a:ln w="25400">
            <a:solidFill>
              <a:schemeClr val="lt1"/>
            </a:solidFill>
          </a:ln>
          <a:effectLst/>
          <a:sp3d contourW="25400">
            <a:contourClr>
              <a:schemeClr val="lt1"/>
            </a:contourClr>
          </a:sp3d>
        </c:spPr>
      </c:pivotFmt>
      <c:pivotFmt>
        <c:idx val="6"/>
        <c:spPr>
          <a:solidFill>
            <a:srgbClr val="FFFF00"/>
          </a:solidFill>
          <a:ln w="25400">
            <a:solidFill>
              <a:schemeClr val="lt1"/>
            </a:solidFill>
          </a:ln>
          <a:effectLst/>
          <a:sp3d contourW="25400">
            <a:contourClr>
              <a:schemeClr val="lt1"/>
            </a:contourClr>
          </a:sp3d>
        </c:spPr>
      </c:pivotFmt>
      <c:pivotFmt>
        <c:idx val="7"/>
        <c:spPr>
          <a:solidFill>
            <a:srgbClr val="92D050"/>
          </a:solidFill>
          <a:ln w="25400">
            <a:solidFill>
              <a:schemeClr val="lt1"/>
            </a:solidFill>
          </a:ln>
          <a:effectLst/>
          <a:sp3d contourW="25400">
            <a:contourClr>
              <a:schemeClr val="lt1"/>
            </a:contourClr>
          </a:sp3d>
        </c:spPr>
      </c:pivotFmt>
      <c:pivotFmt>
        <c:idx val="8"/>
        <c:spPr>
          <a:solidFill>
            <a:srgbClr val="002060"/>
          </a:solidFill>
          <a:ln w="25400">
            <a:solidFill>
              <a:schemeClr val="lt1"/>
            </a:solidFill>
          </a:ln>
          <a:effectLst/>
          <a:sp3d contourW="25400">
            <a:contourClr>
              <a:schemeClr val="lt1"/>
            </a:contourClr>
          </a:sp3d>
        </c:spPr>
      </c:pivotFmt>
      <c:pivotFmt>
        <c:idx val="9"/>
        <c:spPr>
          <a:solidFill>
            <a:srgbClr val="7030A0"/>
          </a:solidFill>
          <a:ln w="25400">
            <a:solidFill>
              <a:schemeClr val="lt1"/>
            </a:solidFill>
          </a:ln>
          <a:effectLst/>
          <a:sp3d contourW="25400">
            <a:contourClr>
              <a:schemeClr val="lt1"/>
            </a:contourClr>
          </a:sp3d>
        </c:spPr>
      </c:pivotFmt>
      <c:pivotFmt>
        <c:idx val="10"/>
        <c:spPr>
          <a:solidFill>
            <a:srgbClr val="C00000"/>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softEdge">
              <a:bevelT/>
            </a:sp3d>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92D050"/>
          </a:solidFill>
          <a:ln w="25400">
            <a:solidFill>
              <a:schemeClr val="lt1"/>
            </a:solidFill>
          </a:ln>
          <a:effectLst/>
          <a:sp3d contourW="25400">
            <a:contourClr>
              <a:schemeClr val="lt1"/>
            </a:contourClr>
          </a:sp3d>
        </c:spPr>
      </c:pivotFmt>
      <c:pivotFmt>
        <c:idx val="12"/>
        <c:spPr>
          <a:solidFill>
            <a:srgbClr val="00B0F0"/>
          </a:solidFill>
          <a:ln w="25400">
            <a:solidFill>
              <a:schemeClr val="lt1"/>
            </a:solidFill>
          </a:ln>
          <a:effectLst/>
          <a:sp3d contourW="25400">
            <a:contourClr>
              <a:schemeClr val="lt1"/>
            </a:contourClr>
          </a:sp3d>
        </c:spPr>
      </c:pivotFmt>
      <c:pivotFmt>
        <c:idx val="13"/>
        <c:spPr>
          <a:solidFill>
            <a:srgbClr val="002060"/>
          </a:solidFill>
          <a:ln w="25400">
            <a:solidFill>
              <a:schemeClr val="lt1"/>
            </a:solidFill>
          </a:ln>
          <a:effectLst/>
          <a:sp3d contourW="25400">
            <a:contourClr>
              <a:schemeClr val="lt1"/>
            </a:contourClr>
          </a:sp3d>
        </c:spPr>
      </c:pivotFmt>
      <c:pivotFmt>
        <c:idx val="14"/>
        <c:spPr>
          <a:solidFill>
            <a:srgbClr val="7030A0"/>
          </a:solidFill>
          <a:ln w="25400">
            <a:solidFill>
              <a:schemeClr val="lt1"/>
            </a:solidFill>
          </a:ln>
          <a:effectLst/>
          <a:sp3d contourW="25400">
            <a:contourClr>
              <a:schemeClr val="lt1"/>
            </a:contourClr>
          </a:sp3d>
        </c:spPr>
      </c:pivotFmt>
      <c:pivotFmt>
        <c:idx val="15"/>
        <c:spPr>
          <a:solidFill>
            <a:srgbClr val="C00000"/>
          </a:solidFill>
          <a:ln w="25400">
            <a:solidFill>
              <a:schemeClr val="lt1"/>
            </a:solidFill>
          </a:ln>
          <a:effectLst/>
          <a:scene3d>
            <a:camera prst="orthographicFront"/>
            <a:lightRig rig="threePt" dir="t"/>
          </a:scene3d>
          <a:sp3d contourW="25400">
            <a:contourClr>
              <a:schemeClr val="lt1"/>
            </a:contourClr>
          </a:sp3d>
        </c:spPr>
      </c:pivotFmt>
      <c:pivotFmt>
        <c:idx val="16"/>
        <c:spPr>
          <a:solidFill>
            <a:srgbClr val="FFC000"/>
          </a:solidFill>
          <a:ln w="25400">
            <a:solidFill>
              <a:schemeClr val="lt1"/>
            </a:solidFill>
          </a:ln>
          <a:effectLst/>
          <a:sp3d contourW="25400">
            <a:contourClr>
              <a:schemeClr val="lt1"/>
            </a:contourClr>
          </a:sp3d>
        </c:spPr>
      </c:pivotFmt>
      <c:pivotFmt>
        <c:idx val="17"/>
        <c:spPr>
          <a:solidFill>
            <a:srgbClr val="FFFF00"/>
          </a:solidFill>
          <a:ln w="25400">
            <a:solidFill>
              <a:schemeClr val="lt1"/>
            </a:solidFill>
          </a:ln>
          <a:effectLst/>
          <a:sp3d contourW="25400">
            <a:contourClr>
              <a:schemeClr val="lt1"/>
            </a:contourClr>
          </a:sp3d>
        </c:spPr>
      </c:pivotFmt>
      <c:pivotFmt>
        <c:idx val="18"/>
        <c:spPr>
          <a:solidFill>
            <a:srgbClr val="C00000"/>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softEdge">
              <a:bevelT/>
            </a:sp3d>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7030A0"/>
          </a:solidFill>
          <a:ln w="25400">
            <a:solidFill>
              <a:schemeClr val="lt1"/>
            </a:solidFill>
          </a:ln>
          <a:effectLst/>
          <a:sp3d contourW="25400">
            <a:contourClr>
              <a:schemeClr val="lt1"/>
            </a:contourClr>
          </a:sp3d>
        </c:spPr>
      </c:pivotFmt>
      <c:pivotFmt>
        <c:idx val="20"/>
        <c:spPr>
          <a:solidFill>
            <a:srgbClr val="002060"/>
          </a:solidFill>
          <a:ln w="25400">
            <a:solidFill>
              <a:schemeClr val="lt1"/>
            </a:solidFill>
          </a:ln>
          <a:effectLst/>
          <a:sp3d contourW="25400">
            <a:contourClr>
              <a:schemeClr val="lt1"/>
            </a:contourClr>
          </a:sp3d>
        </c:spPr>
      </c:pivotFmt>
      <c:pivotFmt>
        <c:idx val="21"/>
        <c:spPr>
          <a:solidFill>
            <a:srgbClr val="00B0F0"/>
          </a:solidFill>
          <a:ln w="25400">
            <a:solidFill>
              <a:schemeClr val="lt1"/>
            </a:solidFill>
          </a:ln>
          <a:effectLst/>
          <a:sp3d contourW="25400">
            <a:contourClr>
              <a:schemeClr val="lt1"/>
            </a:contourClr>
          </a:sp3d>
        </c:spPr>
      </c:pivotFmt>
      <c:pivotFmt>
        <c:idx val="22"/>
        <c:spPr>
          <a:solidFill>
            <a:srgbClr val="92D050"/>
          </a:solidFill>
          <a:ln w="25400">
            <a:solidFill>
              <a:schemeClr val="lt1"/>
            </a:solidFill>
          </a:ln>
          <a:effectLst/>
          <a:sp3d contourW="25400">
            <a:contourClr>
              <a:schemeClr val="lt1"/>
            </a:contourClr>
          </a:sp3d>
        </c:spPr>
      </c:pivotFmt>
      <c:pivotFmt>
        <c:idx val="23"/>
        <c:spPr>
          <a:solidFill>
            <a:srgbClr val="FFFF00"/>
          </a:solidFill>
          <a:ln w="25400">
            <a:solidFill>
              <a:schemeClr val="lt1"/>
            </a:solidFill>
          </a:ln>
          <a:effectLst/>
          <a:scene3d>
            <a:camera prst="orthographicFront"/>
            <a:lightRig rig="threePt" dir="t"/>
          </a:scene3d>
          <a:sp3d contourW="25400">
            <a:contourClr>
              <a:schemeClr val="lt1"/>
            </a:contourClr>
          </a:sp3d>
        </c:spPr>
      </c:pivotFmt>
      <c:pivotFmt>
        <c:idx val="24"/>
        <c:spPr>
          <a:solidFill>
            <a:srgbClr val="FFC000"/>
          </a:solidFill>
          <a:ln w="25400">
            <a:solidFill>
              <a:schemeClr val="lt1"/>
            </a:solidFill>
          </a:ln>
          <a:effectLst/>
          <a:sp3d contourW="25400">
            <a:contourClr>
              <a:schemeClr val="lt1"/>
            </a:contourClr>
          </a:sp3d>
        </c:spPr>
      </c:pivotFmt>
      <c:pivotFmt>
        <c:idx val="25"/>
        <c:spPr>
          <a:solidFill>
            <a:srgbClr val="FF0000"/>
          </a:solidFill>
          <a:ln w="25400">
            <a:solidFill>
              <a:schemeClr val="lt1"/>
            </a:solidFill>
          </a:ln>
          <a:effectLst/>
          <a:sp3d contourW="25400">
            <a:contourClr>
              <a:schemeClr val="lt1"/>
            </a:contourClr>
          </a:sp3d>
        </c:spPr>
      </c:pivotFmt>
    </c:pivotFmts>
    <c:view3D>
      <c:rotX val="30"/>
      <c:rotY val="1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068878907289064E-2"/>
          <c:y val="0.20349653683919428"/>
          <c:w val="0.89803431249238941"/>
          <c:h val="0.73435347444508381"/>
        </c:manualLayout>
      </c:layout>
      <c:pie3DChart>
        <c:varyColors val="0"/>
        <c:ser>
          <c:idx val="0"/>
          <c:order val="0"/>
          <c:tx>
            <c:strRef>
              <c:f>'Pie Chart'!$B$3</c:f>
              <c:strCache>
                <c:ptCount val="1"/>
                <c:pt idx="0">
                  <c:v>Total</c:v>
                </c:pt>
              </c:strCache>
            </c:strRef>
          </c:tx>
          <c:spPr>
            <a:solidFill>
              <a:srgbClr val="C00000"/>
            </a:solidFill>
            <a:ln w="25400">
              <a:solidFill>
                <a:schemeClr val="lt1"/>
              </a:solidFill>
            </a:ln>
            <a:effectLst/>
            <a:sp3d contourW="25400">
              <a:contourClr>
                <a:schemeClr val="lt1"/>
              </a:contourClr>
            </a:sp3d>
          </c:spPr>
          <c:dPt>
            <c:idx val="0"/>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639-4C0E-AE4E-E9893E3F354B}"/>
              </c:ext>
            </c:extLst>
          </c:dPt>
          <c:dPt>
            <c:idx val="1"/>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639-4C0E-AE4E-E9893E3F354B}"/>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5-6639-4C0E-AE4E-E9893E3F354B}"/>
              </c:ext>
            </c:extLst>
          </c:dPt>
          <c:dPt>
            <c:idx val="3"/>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7-6639-4C0E-AE4E-E9893E3F354B}"/>
              </c:ext>
            </c:extLst>
          </c:dPt>
          <c:dPt>
            <c:idx val="4"/>
            <c:bubble3D val="0"/>
            <c:spPr>
              <a:solidFill>
                <a:srgbClr val="FFFF00"/>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6639-4C0E-AE4E-E9893E3F354B}"/>
              </c:ext>
            </c:extLst>
          </c:dPt>
          <c:dPt>
            <c:idx val="5"/>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B-6639-4C0E-AE4E-E9893E3F354B}"/>
              </c:ext>
            </c:extLst>
          </c:dPt>
          <c:dPt>
            <c:idx val="6"/>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D-6639-4C0E-AE4E-E9893E3F354B}"/>
              </c:ext>
            </c:extLst>
          </c:dPt>
          <c:dLbls>
            <c:spPr>
              <a:solidFill>
                <a:sysClr val="window" lastClr="FFFFFF"/>
              </a:solidFill>
              <a:ln>
                <a:solidFill>
                  <a:sysClr val="windowText" lastClr="000000">
                    <a:lumMod val="25000"/>
                    <a:lumOff val="75000"/>
                  </a:sysClr>
                </a:solidFill>
              </a:ln>
              <a:effectLst/>
              <a:scene3d>
                <a:camera prst="orthographicFront"/>
                <a:lightRig rig="threePt" dir="t"/>
              </a:scene3d>
              <a:sp3d prstMaterial="softEdge">
                <a:bevelT/>
              </a:sp3d>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Chart'!$A$4:$A$11</c:f>
              <c:strCache>
                <c:ptCount val="7"/>
                <c:pt idx="0">
                  <c:v>Chesapeake</c:v>
                </c:pt>
                <c:pt idx="1">
                  <c:v>Great Lakes</c:v>
                </c:pt>
                <c:pt idx="2">
                  <c:v>Gulf Coast</c:v>
                </c:pt>
                <c:pt idx="3">
                  <c:v>New England</c:v>
                </c:pt>
                <c:pt idx="4">
                  <c:v>Puget Sound</c:v>
                </c:pt>
                <c:pt idx="5">
                  <c:v>South Atlantic</c:v>
                </c:pt>
                <c:pt idx="6">
                  <c:v>West Coast</c:v>
                </c:pt>
              </c:strCache>
            </c:strRef>
          </c:cat>
          <c:val>
            <c:numRef>
              <c:f>'Pie Chart'!$B$4:$B$11</c:f>
              <c:numCache>
                <c:formatCode>#,##0</c:formatCode>
                <c:ptCount val="7"/>
                <c:pt idx="0">
                  <c:v>62556.765984159356</c:v>
                </c:pt>
                <c:pt idx="1">
                  <c:v>125287.05964561964</c:v>
                </c:pt>
                <c:pt idx="2">
                  <c:v>160609.59284570868</c:v>
                </c:pt>
                <c:pt idx="3">
                  <c:v>101817.59998164704</c:v>
                </c:pt>
                <c:pt idx="4">
                  <c:v>253263.57055520246</c:v>
                </c:pt>
                <c:pt idx="5">
                  <c:v>115609.95386490354</c:v>
                </c:pt>
                <c:pt idx="6">
                  <c:v>178905.56912275945</c:v>
                </c:pt>
              </c:numCache>
            </c:numRef>
          </c:val>
          <c:extLst>
            <c:ext xmlns:c16="http://schemas.microsoft.com/office/drawing/2014/chart" uri="{C3380CC4-5D6E-409C-BE32-E72D297353CC}">
              <c16:uniqueId val="{0000000E-6639-4C0E-AE4E-E9893E3F354B}"/>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glow rad="177800">
        <a:srgbClr val="00B0F0">
          <a:alpha val="40000"/>
        </a:srgbClr>
      </a:glow>
      <a:outerShdw blurRad="50800" dist="12700" dir="5400000" algn="ctr" rotWithShape="0">
        <a:srgbClr val="000000">
          <a:alpha val="43137"/>
        </a:srgbClr>
      </a:outerShdw>
    </a:effectLst>
    <a:scene3d>
      <a:camera prst="orthographicFront"/>
      <a:lightRig rig="threePt" dir="t"/>
    </a:scene3d>
    <a:sp3d prstMaterial="clear"/>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[Marine Insurance Underwriting Simulation.xlsx]Bar Chart!PivotTable32</c:name>
    <c:fmtId val="2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Annual Profit</a:t>
            </a:r>
            <a:r>
              <a:rPr lang="en-US" baseline="0"/>
              <a:t> (USD)</a:t>
            </a:r>
            <a:endParaRPr lang="en-US"/>
          </a:p>
        </c:rich>
      </c:tx>
      <c:layout>
        <c:manualLayout>
          <c:xMode val="edge"/>
          <c:yMode val="edge"/>
          <c:x val="0.37467500194901371"/>
          <c:y val="2.15982721382289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9525" cap="flat" cmpd="sng" algn="ctr">
            <a:solidFill>
              <a:schemeClr val="accent1"/>
            </a:solidFill>
            <a:miter lim="800000"/>
          </a:ln>
          <a:effectLst>
            <a:glow rad="63500">
              <a:schemeClr val="accent1">
                <a:satMod val="175000"/>
                <a:alpha val="40000"/>
              </a:schemeClr>
            </a:glow>
          </a:effectLst>
        </c:spPr>
      </c:pivotFmt>
      <c:pivotFmt>
        <c:idx val="2"/>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3"/>
        <c:spPr>
          <a:solidFill>
            <a:srgbClr val="FFFF00"/>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92D050"/>
          </a:solidFill>
          <a:ln w="9525" cap="flat" cmpd="sng" algn="ctr">
            <a:solidFill>
              <a:schemeClr val="accent1"/>
            </a:solidFill>
            <a:miter lim="800000"/>
          </a:ln>
          <a:effectLst>
            <a:glow rad="63500">
              <a:schemeClr val="accent1">
                <a:satMod val="175000"/>
                <a:alpha val="25000"/>
              </a:schemeClr>
            </a:glow>
          </a:effectLst>
        </c:spPr>
      </c:pivotFmt>
      <c:pivotFmt>
        <c:idx val="5"/>
        <c:spPr>
          <a:solidFill>
            <a:srgbClr val="00B0F0"/>
          </a:solidFill>
          <a:ln w="9525" cap="flat" cmpd="sng" algn="ctr">
            <a:solidFill>
              <a:schemeClr val="accent1"/>
            </a:solidFill>
            <a:miter lim="800000"/>
          </a:ln>
          <a:effectLst>
            <a:glow rad="63500">
              <a:schemeClr val="accent1">
                <a:satMod val="175000"/>
                <a:alpha val="25000"/>
              </a:schemeClr>
            </a:glow>
          </a:effectLst>
        </c:spPr>
      </c:pivotFmt>
      <c:pivotFmt>
        <c:idx val="6"/>
        <c:spPr>
          <a:solidFill>
            <a:srgbClr val="002060"/>
          </a:solidFill>
          <a:ln w="9525" cap="flat" cmpd="sng" algn="ctr">
            <a:solidFill>
              <a:schemeClr val="accent1"/>
            </a:solidFill>
            <a:miter lim="800000"/>
          </a:ln>
          <a:effectLst>
            <a:glow rad="63500">
              <a:schemeClr val="accent1">
                <a:satMod val="175000"/>
                <a:alpha val="25000"/>
              </a:schemeClr>
            </a:glow>
          </a:effectLst>
        </c:spPr>
      </c:pivotFmt>
      <c:pivotFmt>
        <c:idx val="7"/>
        <c:spPr>
          <a:solidFill>
            <a:srgbClr val="7030A0"/>
          </a:solid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9525" cap="flat" cmpd="sng" algn="ctr">
            <a:solidFill>
              <a:schemeClr val="accent1"/>
            </a:solidFill>
            <a:miter lim="800000"/>
          </a:ln>
          <a:effectLst>
            <a:glow rad="63500">
              <a:schemeClr val="accent1">
                <a:satMod val="175000"/>
                <a:alpha val="25000"/>
              </a:schemeClr>
            </a:glow>
          </a:effectLst>
        </c:spPr>
      </c:pivotFmt>
      <c:pivotFmt>
        <c:idx val="10"/>
        <c:spPr>
          <a:solidFill>
            <a:srgbClr val="002060"/>
          </a:solidFill>
          <a:ln w="9525" cap="flat" cmpd="sng" algn="ctr">
            <a:solidFill>
              <a:schemeClr val="accent1"/>
            </a:solidFill>
            <a:miter lim="800000"/>
          </a:ln>
          <a:effectLst>
            <a:glow rad="63500">
              <a:schemeClr val="accent1">
                <a:satMod val="175000"/>
                <a:alpha val="25000"/>
              </a:schemeClr>
            </a:glow>
          </a:effectLst>
        </c:spPr>
      </c:pivotFmt>
      <c:pivotFmt>
        <c:idx val="11"/>
        <c:spPr>
          <a:solidFill>
            <a:srgbClr val="00B0F0"/>
          </a:solidFill>
          <a:ln w="9525" cap="flat" cmpd="sng" algn="ctr">
            <a:solidFill>
              <a:schemeClr val="accent1"/>
            </a:solidFill>
            <a:miter lim="800000"/>
          </a:ln>
          <a:effectLst>
            <a:glow rad="63500">
              <a:schemeClr val="accent1">
                <a:satMod val="175000"/>
                <a:alpha val="25000"/>
              </a:schemeClr>
            </a:glow>
          </a:effectLst>
        </c:spPr>
      </c:pivotFmt>
      <c:pivotFmt>
        <c:idx val="12"/>
        <c:spPr>
          <a:solidFill>
            <a:srgbClr val="92D050"/>
          </a:solidFill>
          <a:ln w="9525" cap="flat" cmpd="sng" algn="ctr">
            <a:solidFill>
              <a:schemeClr val="accent1"/>
            </a:solidFill>
            <a:miter lim="800000"/>
          </a:ln>
          <a:effectLst>
            <a:glow rad="63500">
              <a:schemeClr val="accent1">
                <a:satMod val="175000"/>
                <a:alpha val="25000"/>
              </a:schemeClr>
            </a:glow>
          </a:effectLst>
        </c:spPr>
      </c:pivotFmt>
      <c:pivotFmt>
        <c:idx val="13"/>
        <c:spPr>
          <a:solidFill>
            <a:srgbClr val="FFFF00"/>
          </a:solidFill>
          <a:ln w="9525" cap="flat" cmpd="sng" algn="ctr">
            <a:solidFill>
              <a:schemeClr val="accent1"/>
            </a:solidFill>
            <a:miter lim="800000"/>
          </a:ln>
          <a:effectLst>
            <a:glow rad="63500">
              <a:schemeClr val="accent1">
                <a:satMod val="175000"/>
                <a:alpha val="25000"/>
              </a:schemeClr>
            </a:glow>
          </a:effectLst>
        </c:spPr>
      </c:pivotFmt>
      <c:pivotFmt>
        <c:idx val="14"/>
        <c:spPr>
          <a:solidFill>
            <a:srgbClr val="FFC000"/>
          </a:solidFill>
          <a:ln w="9525" cap="flat" cmpd="sng" algn="ctr">
            <a:solidFill>
              <a:schemeClr val="accent1"/>
            </a:solidFill>
            <a:miter lim="800000"/>
          </a:ln>
          <a:effectLst>
            <a:glow rad="63500">
              <a:schemeClr val="accent1">
                <a:satMod val="175000"/>
                <a:alpha val="40000"/>
              </a:schemeClr>
            </a:glow>
          </a:effectLst>
        </c:spPr>
      </c:pivotFmt>
      <c:pivotFmt>
        <c:idx val="15"/>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030A0"/>
          </a:solidFill>
          <a:ln w="9525" cap="flat" cmpd="sng" algn="ctr">
            <a:solidFill>
              <a:schemeClr val="accent1"/>
            </a:solidFill>
            <a:miter lim="800000"/>
          </a:ln>
          <a:effectLst>
            <a:glow rad="63500">
              <a:schemeClr val="accent1">
                <a:satMod val="175000"/>
                <a:alpha val="25000"/>
              </a:schemeClr>
            </a:glow>
          </a:effectLst>
        </c:spPr>
      </c:pivotFmt>
      <c:pivotFmt>
        <c:idx val="18"/>
        <c:spPr>
          <a:solidFill>
            <a:srgbClr val="002060"/>
          </a:solidFill>
          <a:ln w="9525" cap="flat" cmpd="sng" algn="ctr">
            <a:solidFill>
              <a:schemeClr val="accent1"/>
            </a:solidFill>
            <a:miter lim="800000"/>
          </a:ln>
          <a:effectLst>
            <a:glow rad="63500">
              <a:schemeClr val="accent1">
                <a:satMod val="175000"/>
                <a:alpha val="25000"/>
              </a:schemeClr>
            </a:glow>
          </a:effectLst>
        </c:spPr>
      </c:pivotFmt>
      <c:pivotFmt>
        <c:idx val="19"/>
        <c:spPr>
          <a:solidFill>
            <a:srgbClr val="00B0F0"/>
          </a:solidFill>
          <a:ln w="9525" cap="flat" cmpd="sng" algn="ctr">
            <a:solidFill>
              <a:schemeClr val="accent1"/>
            </a:solidFill>
            <a:miter lim="800000"/>
          </a:ln>
          <a:effectLst>
            <a:glow rad="63500">
              <a:schemeClr val="accent1">
                <a:satMod val="175000"/>
                <a:alpha val="25000"/>
              </a:schemeClr>
            </a:glow>
          </a:effectLst>
        </c:spPr>
      </c:pivotFmt>
      <c:pivotFmt>
        <c:idx val="20"/>
        <c:spPr>
          <a:solidFill>
            <a:srgbClr val="92D050"/>
          </a:solidFill>
          <a:ln w="9525" cap="flat" cmpd="sng" algn="ctr">
            <a:solidFill>
              <a:schemeClr val="accent1"/>
            </a:solidFill>
            <a:miter lim="800000"/>
          </a:ln>
          <a:effectLst>
            <a:glow rad="63500">
              <a:schemeClr val="accent1">
                <a:satMod val="175000"/>
                <a:alpha val="25000"/>
              </a:schemeClr>
            </a:glow>
          </a:effectLst>
        </c:spPr>
      </c:pivotFmt>
      <c:pivotFmt>
        <c:idx val="21"/>
        <c:spPr>
          <a:solidFill>
            <a:srgbClr val="FFFF00"/>
          </a:solidFill>
          <a:ln w="9525" cap="flat" cmpd="sng" algn="ctr">
            <a:solidFill>
              <a:schemeClr val="accent1"/>
            </a:solidFill>
            <a:miter lim="800000"/>
          </a:ln>
          <a:effectLst>
            <a:glow rad="63500">
              <a:schemeClr val="accent1">
                <a:satMod val="175000"/>
                <a:alpha val="25000"/>
              </a:schemeClr>
            </a:glow>
          </a:effectLst>
        </c:spPr>
      </c:pivotFmt>
      <c:pivotFmt>
        <c:idx val="22"/>
        <c:spPr>
          <a:solidFill>
            <a:srgbClr val="FFC000"/>
          </a:solidFill>
          <a:ln w="9525" cap="flat" cmpd="sng" algn="ctr">
            <a:solidFill>
              <a:schemeClr val="accent1"/>
            </a:solidFill>
            <a:miter lim="800000"/>
          </a:ln>
          <a:effectLst>
            <a:glow rad="63500">
              <a:schemeClr val="accent1">
                <a:satMod val="175000"/>
                <a:alpha val="40000"/>
              </a:schemeClr>
            </a:glow>
          </a:effectLst>
        </c:spPr>
      </c:pivotFmt>
      <c:pivotFmt>
        <c:idx val="23"/>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10715564174527689"/>
          <c:y val="0.19279122237150162"/>
          <c:w val="0.73425218722659669"/>
          <c:h val="0.72088764946048411"/>
        </c:manualLayout>
      </c:layout>
      <c:barChart>
        <c:barDir val="bar"/>
        <c:grouping val="clustered"/>
        <c:varyColors val="0"/>
        <c:ser>
          <c:idx val="0"/>
          <c:order val="0"/>
          <c:tx>
            <c:strRef>
              <c:f>'Bar Chart'!$B$3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7030A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CBDE-497F-B9BE-ABFE783F2798}"/>
              </c:ext>
            </c:extLst>
          </c:dPt>
          <c:dPt>
            <c:idx val="1"/>
            <c:invertIfNegative val="0"/>
            <c:bubble3D val="0"/>
            <c:spPr>
              <a:solidFill>
                <a:srgbClr val="00206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CBDE-497F-B9BE-ABFE783F2798}"/>
              </c:ext>
            </c:extLst>
          </c:dPt>
          <c:dPt>
            <c:idx val="2"/>
            <c:invertIfNegative val="0"/>
            <c:bubble3D val="0"/>
            <c:spPr>
              <a:solidFill>
                <a:srgbClr val="00B0F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5-CBDE-497F-B9BE-ABFE783F2798}"/>
              </c:ext>
            </c:extLst>
          </c:dPt>
          <c:dPt>
            <c:idx val="3"/>
            <c:invertIfNegative val="0"/>
            <c:bubble3D val="0"/>
            <c:spPr>
              <a:solidFill>
                <a:srgbClr val="92D05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7-CBDE-497F-B9BE-ABFE783F2798}"/>
              </c:ext>
            </c:extLst>
          </c:dPt>
          <c:dPt>
            <c:idx val="4"/>
            <c:invertIfNegative val="0"/>
            <c:bubble3D val="0"/>
            <c:spPr>
              <a:solidFill>
                <a:srgbClr val="FFFF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9-CBDE-497F-B9BE-ABFE783F2798}"/>
              </c:ext>
            </c:extLst>
          </c:dPt>
          <c:dPt>
            <c:idx val="5"/>
            <c:invertIfNegative val="0"/>
            <c:bubble3D val="0"/>
            <c:spPr>
              <a:solidFill>
                <a:srgbClr val="FFC000"/>
              </a:solidFill>
              <a:ln w="9525" cap="flat" cmpd="sng" algn="ctr">
                <a:solidFill>
                  <a:schemeClr val="accent1"/>
                </a:solidFill>
                <a:miter lim="800000"/>
              </a:ln>
              <a:effectLst>
                <a:glow rad="63500">
                  <a:schemeClr val="accent1">
                    <a:satMod val="175000"/>
                    <a:alpha val="40000"/>
                  </a:schemeClr>
                </a:glow>
              </a:effectLst>
            </c:spPr>
            <c:extLst>
              <c:ext xmlns:c16="http://schemas.microsoft.com/office/drawing/2014/chart" uri="{C3380CC4-5D6E-409C-BE32-E72D297353CC}">
                <c16:uniqueId val="{0000000B-CBDE-497F-B9BE-ABFE783F2798}"/>
              </c:ext>
            </c:extLst>
          </c:dPt>
          <c:dPt>
            <c:idx val="6"/>
            <c:invertIfNegative val="0"/>
            <c:bubble3D val="0"/>
            <c:spPr>
              <a:solidFill>
                <a:srgbClr val="C00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D-CBDE-497F-B9BE-ABFE783F27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'Bar Chart'!$A$4:$A$11</c:f>
              <c:strCache>
                <c:ptCount val="7"/>
                <c:pt idx="0">
                  <c:v>Chesapeake</c:v>
                </c:pt>
                <c:pt idx="1">
                  <c:v>Great Lakes</c:v>
                </c:pt>
                <c:pt idx="2">
                  <c:v>Gulf Coast</c:v>
                </c:pt>
                <c:pt idx="3">
                  <c:v>New England</c:v>
                </c:pt>
                <c:pt idx="4">
                  <c:v>Puget Sound</c:v>
                </c:pt>
                <c:pt idx="5">
                  <c:v>South Atlantic</c:v>
                </c:pt>
                <c:pt idx="6">
                  <c:v>West Coast</c:v>
                </c:pt>
              </c:strCache>
            </c:strRef>
          </c:cat>
          <c:val>
            <c:numRef>
              <c:f>'Bar Chart'!$B$4:$B$11</c:f>
              <c:numCache>
                <c:formatCode>"$"#,##0</c:formatCode>
                <c:ptCount val="7"/>
                <c:pt idx="0">
                  <c:v>74932.57401584067</c:v>
                </c:pt>
                <c:pt idx="1">
                  <c:v>16804.900354380392</c:v>
                </c:pt>
                <c:pt idx="2">
                  <c:v>-14973.332845708683</c:v>
                </c:pt>
                <c:pt idx="3">
                  <c:v>82738.720018352979</c:v>
                </c:pt>
                <c:pt idx="4">
                  <c:v>-17526.830555202454</c:v>
                </c:pt>
                <c:pt idx="5">
                  <c:v>107565.45613509648</c:v>
                </c:pt>
                <c:pt idx="6">
                  <c:v>-28.959122759486604</c:v>
                </c:pt>
              </c:numCache>
            </c:numRef>
          </c:val>
          <c:extLst>
            <c:ext xmlns:c16="http://schemas.microsoft.com/office/drawing/2014/chart" uri="{C3380CC4-5D6E-409C-BE32-E72D297353CC}">
              <c16:uniqueId val="{0000000E-CBDE-497F-B9BE-ABFE783F2798}"/>
            </c:ext>
          </c:extLst>
        </c:ser>
        <c:dLbls>
          <c:dLblPos val="outEnd"/>
          <c:showLegendKey val="0"/>
          <c:showVal val="1"/>
          <c:showCatName val="0"/>
          <c:showSerName val="0"/>
          <c:showPercent val="0"/>
          <c:showBubbleSize val="0"/>
        </c:dLbls>
        <c:gapWidth val="182"/>
        <c:overlap val="-50"/>
        <c:axId val="526348312"/>
        <c:axId val="526348672"/>
      </c:barChart>
      <c:catAx>
        <c:axId val="526348312"/>
        <c:scaling>
          <c:orientation val="maxMin"/>
        </c:scaling>
        <c:delete val="1"/>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crossAx val="526348672"/>
        <c:crosses val="autoZero"/>
        <c:auto val="1"/>
        <c:lblAlgn val="ctr"/>
        <c:lblOffset val="100"/>
        <c:noMultiLvlLbl val="0"/>
      </c:catAx>
      <c:valAx>
        <c:axId val="526348672"/>
        <c:scaling>
          <c:orientation val="minMax"/>
        </c:scaling>
        <c:delete val="0"/>
        <c:axPos val="t"/>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6348312"/>
        <c:crosses val="autoZero"/>
        <c:crossBetween val="between"/>
      </c:valAx>
      <c:spPr>
        <a:noFill/>
        <a:ln>
          <a:noFill/>
        </a:ln>
        <a:effectLst/>
      </c:spPr>
    </c:plotArea>
    <c:legend>
      <c:legendPos val="r"/>
      <c:layout>
        <c:manualLayout>
          <c:xMode val="edge"/>
          <c:yMode val="edge"/>
          <c:x val="0.87750642755338648"/>
          <c:y val="0.19983602979605666"/>
          <c:w val="0.11953930174243629"/>
          <c:h val="0.69338375919640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[Marine Insurance Underwriting Simulation.xlsx]Column Chart!PivotTable32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Claim &amp; Premium Amount By Area</a:t>
            </a:r>
            <a:endParaRPr lang="en-US"/>
          </a:p>
        </c:rich>
      </c:tx>
      <c:layout>
        <c:manualLayout>
          <c:xMode val="edge"/>
          <c:yMode val="edge"/>
          <c:x val="0.16290677220756378"/>
          <c:y val="1.08695652173913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glow rad="76200">
              <a:schemeClr val="accent1">
                <a:lumMod val="60000"/>
                <a:lumOff val="40000"/>
              </a:schemeClr>
            </a:glow>
            <a:outerShdw blurRad="63500" dist="19050" dir="5400000" algn="ctr" rotWithShape="0">
              <a:schemeClr val="accent1">
                <a:lumMod val="60000"/>
                <a:lumOff val="40000"/>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glow rad="889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solidFill>
          <a:ln>
            <a:noFill/>
          </a:ln>
          <a:effectLst>
            <a:outerShdw blurRad="57150" dist="19050" dir="5400000" algn="ctr" rotWithShape="0">
              <a:srgbClr val="000000">
                <a:alpha val="63000"/>
              </a:srgbClr>
            </a:outerShdw>
          </a:effectLst>
        </c:spPr>
        <c:dLbl>
          <c:idx val="0"/>
          <c:spPr>
            <a:solidFill>
              <a:schemeClr val="tx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08459199855955"/>
          <c:y val="0.14685785329465395"/>
          <c:w val="0.47792747872215191"/>
          <c:h val="0.66658046691531969"/>
        </c:manualLayout>
      </c:layout>
      <c:barChart>
        <c:barDir val="col"/>
        <c:grouping val="clustered"/>
        <c:varyColors val="0"/>
        <c:ser>
          <c:idx val="0"/>
          <c:order val="0"/>
          <c:tx>
            <c:strRef>
              <c:f>'Column Chart'!$B$3</c:f>
              <c:strCache>
                <c:ptCount val="1"/>
                <c:pt idx="0">
                  <c:v>Claim Total</c:v>
                </c:pt>
              </c:strCache>
            </c:strRef>
          </c:tx>
          <c:spPr>
            <a:solidFill>
              <a:srgbClr val="00B0F0"/>
            </a:solidFill>
            <a:ln>
              <a:noFill/>
            </a:ln>
            <a:effectLst>
              <a:glow rad="76200">
                <a:schemeClr val="accent1">
                  <a:lumMod val="60000"/>
                  <a:lumOff val="40000"/>
                </a:schemeClr>
              </a:glow>
              <a:outerShdw blurRad="63500" dist="19050" dir="5400000" algn="ctr" rotWithShape="0">
                <a:schemeClr val="accent1">
                  <a:lumMod val="60000"/>
                  <a:lumOff val="40000"/>
                  <a:alpha val="63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'Column Chart'!$A$4:$A$11</c:f>
              <c:strCache>
                <c:ptCount val="7"/>
                <c:pt idx="0">
                  <c:v>Chesapeake</c:v>
                </c:pt>
                <c:pt idx="1">
                  <c:v>Great Lakes</c:v>
                </c:pt>
                <c:pt idx="2">
                  <c:v>Gulf Coast</c:v>
                </c:pt>
                <c:pt idx="3">
                  <c:v>New England</c:v>
                </c:pt>
                <c:pt idx="4">
                  <c:v>Puget Sound</c:v>
                </c:pt>
                <c:pt idx="5">
                  <c:v>South Atlantic</c:v>
                </c:pt>
                <c:pt idx="6">
                  <c:v>West Coast</c:v>
                </c:pt>
              </c:strCache>
            </c:strRef>
          </c:cat>
          <c:val>
            <c:numRef>
              <c:f>'Column Chart'!$B$4:$B$11</c:f>
              <c:numCache>
                <c:formatCode>#,##0</c:formatCode>
                <c:ptCount val="7"/>
                <c:pt idx="0">
                  <c:v>62556.765984159356</c:v>
                </c:pt>
                <c:pt idx="1">
                  <c:v>125287.05964561964</c:v>
                </c:pt>
                <c:pt idx="2">
                  <c:v>160609.59284570868</c:v>
                </c:pt>
                <c:pt idx="3">
                  <c:v>101817.59998164704</c:v>
                </c:pt>
                <c:pt idx="4">
                  <c:v>253263.57055520246</c:v>
                </c:pt>
                <c:pt idx="5">
                  <c:v>115609.95386490354</c:v>
                </c:pt>
                <c:pt idx="6">
                  <c:v>178905.56912275945</c:v>
                </c:pt>
              </c:numCache>
            </c:numRef>
          </c:val>
          <c:extLst>
            <c:ext xmlns:c16="http://schemas.microsoft.com/office/drawing/2014/chart" uri="{C3380CC4-5D6E-409C-BE32-E72D297353CC}">
              <c16:uniqueId val="{00000000-925F-491E-842B-EB6601DC2CD1}"/>
            </c:ext>
          </c:extLst>
        </c:ser>
        <c:ser>
          <c:idx val="1"/>
          <c:order val="1"/>
          <c:tx>
            <c:strRef>
              <c:f>'Column Chart'!$C$3</c:f>
              <c:strCache>
                <c:ptCount val="1"/>
                <c:pt idx="0">
                  <c:v>Annual Premium Total</c:v>
                </c:pt>
              </c:strCache>
            </c:strRef>
          </c:tx>
          <c:spPr>
            <a:solidFill>
              <a:schemeClr val="accent4">
                <a:lumMod val="60000"/>
                <a:lumOff val="40000"/>
              </a:schemeClr>
            </a:solidFill>
            <a:ln>
              <a:noFill/>
            </a:ln>
            <a:effectLst>
              <a:glow rad="88900">
                <a:schemeClr val="accent2">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'Column Chart'!$A$4:$A$11</c:f>
              <c:strCache>
                <c:ptCount val="7"/>
                <c:pt idx="0">
                  <c:v>Chesapeake</c:v>
                </c:pt>
                <c:pt idx="1">
                  <c:v>Great Lakes</c:v>
                </c:pt>
                <c:pt idx="2">
                  <c:v>Gulf Coast</c:v>
                </c:pt>
                <c:pt idx="3">
                  <c:v>New England</c:v>
                </c:pt>
                <c:pt idx="4">
                  <c:v>Puget Sound</c:v>
                </c:pt>
                <c:pt idx="5">
                  <c:v>South Atlantic</c:v>
                </c:pt>
                <c:pt idx="6">
                  <c:v>West Coast</c:v>
                </c:pt>
              </c:strCache>
            </c:strRef>
          </c:cat>
          <c:val>
            <c:numRef>
              <c:f>'Column Chart'!$C$4:$C$11</c:f>
              <c:numCache>
                <c:formatCode>#,##0</c:formatCode>
                <c:ptCount val="7"/>
                <c:pt idx="0">
                  <c:v>137489.34</c:v>
                </c:pt>
                <c:pt idx="1">
                  <c:v>142091.96</c:v>
                </c:pt>
                <c:pt idx="2">
                  <c:v>145636.25999999998</c:v>
                </c:pt>
                <c:pt idx="3">
                  <c:v>184556.31999999998</c:v>
                </c:pt>
                <c:pt idx="4">
                  <c:v>235736.73999999987</c:v>
                </c:pt>
                <c:pt idx="5">
                  <c:v>223175.41</c:v>
                </c:pt>
                <c:pt idx="6">
                  <c:v>178876.61</c:v>
                </c:pt>
              </c:numCache>
            </c:numRef>
          </c:val>
          <c:extLst>
            <c:ext xmlns:c16="http://schemas.microsoft.com/office/drawing/2014/chart" uri="{C3380CC4-5D6E-409C-BE32-E72D297353CC}">
              <c16:uniqueId val="{00000001-925F-491E-842B-EB6601DC2CD1}"/>
            </c:ext>
          </c:extLst>
        </c:ser>
        <c:ser>
          <c:idx val="2"/>
          <c:order val="2"/>
          <c:tx>
            <c:strRef>
              <c:f>'Column Chart'!$D$3</c:f>
              <c:strCache>
                <c:ptCount val="1"/>
                <c:pt idx="0">
                  <c:v>Loss Ratio %</c:v>
                </c:pt>
              </c:strCache>
            </c:strRef>
          </c:tx>
          <c:spPr>
            <a:solidFill>
              <a:schemeClr val="tx1"/>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9-925F-491E-842B-EB6601DC2CD1}"/>
              </c:ext>
            </c:extLst>
          </c:dPt>
          <c:dPt>
            <c:idx val="1"/>
            <c:invertIfNegative val="0"/>
            <c:bubble3D val="0"/>
            <c:extLst>
              <c:ext xmlns:c16="http://schemas.microsoft.com/office/drawing/2014/chart" uri="{C3380CC4-5D6E-409C-BE32-E72D297353CC}">
                <c16:uniqueId val="{0000000A-925F-491E-842B-EB6601DC2CD1}"/>
              </c:ext>
            </c:extLst>
          </c:dPt>
          <c:dPt>
            <c:idx val="2"/>
            <c:invertIfNegative val="0"/>
            <c:bubble3D val="0"/>
            <c:extLst>
              <c:ext xmlns:c16="http://schemas.microsoft.com/office/drawing/2014/chart" uri="{C3380CC4-5D6E-409C-BE32-E72D297353CC}">
                <c16:uniqueId val="{0000000B-925F-491E-842B-EB6601DC2CD1}"/>
              </c:ext>
            </c:extLst>
          </c:dPt>
          <c:dPt>
            <c:idx val="3"/>
            <c:invertIfNegative val="0"/>
            <c:bubble3D val="0"/>
            <c:extLst>
              <c:ext xmlns:c16="http://schemas.microsoft.com/office/drawing/2014/chart" uri="{C3380CC4-5D6E-409C-BE32-E72D297353CC}">
                <c16:uniqueId val="{0000000C-925F-491E-842B-EB6601DC2CD1}"/>
              </c:ext>
            </c:extLst>
          </c:dPt>
          <c:dPt>
            <c:idx val="4"/>
            <c:invertIfNegative val="0"/>
            <c:bubble3D val="0"/>
            <c:extLst>
              <c:ext xmlns:c16="http://schemas.microsoft.com/office/drawing/2014/chart" uri="{C3380CC4-5D6E-409C-BE32-E72D297353CC}">
                <c16:uniqueId val="{0000000D-925F-491E-842B-EB6601DC2CD1}"/>
              </c:ext>
            </c:extLst>
          </c:dPt>
          <c:dPt>
            <c:idx val="5"/>
            <c:invertIfNegative val="0"/>
            <c:bubble3D val="0"/>
            <c:extLst>
              <c:ext xmlns:c16="http://schemas.microsoft.com/office/drawing/2014/chart" uri="{C3380CC4-5D6E-409C-BE32-E72D297353CC}">
                <c16:uniqueId val="{0000000E-925F-491E-842B-EB6601DC2CD1}"/>
              </c:ext>
            </c:extLst>
          </c:dPt>
          <c:dPt>
            <c:idx val="6"/>
            <c:invertIfNegative val="0"/>
            <c:bubble3D val="0"/>
            <c:extLst>
              <c:ext xmlns:c16="http://schemas.microsoft.com/office/drawing/2014/chart" uri="{C3380CC4-5D6E-409C-BE32-E72D297353CC}">
                <c16:uniqueId val="{0000000F-925F-491E-842B-EB6601DC2CD1}"/>
              </c:ext>
            </c:extLst>
          </c:dPt>
          <c:dLbls>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925F-491E-842B-EB6601DC2CD1}"/>
                </c:ext>
              </c:extLst>
            </c:dLbl>
            <c:dLbl>
              <c:idx val="1"/>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A-925F-491E-842B-EB6601DC2CD1}"/>
                </c:ext>
              </c:extLst>
            </c:dLbl>
            <c:dLbl>
              <c:idx val="2"/>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B-925F-491E-842B-EB6601DC2CD1}"/>
                </c:ext>
              </c:extLst>
            </c:dLbl>
            <c:dLbl>
              <c:idx val="3"/>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C-925F-491E-842B-EB6601DC2CD1}"/>
                </c:ext>
              </c:extLst>
            </c:dLbl>
            <c:dLbl>
              <c:idx val="4"/>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D-925F-491E-842B-EB6601DC2CD1}"/>
                </c:ext>
              </c:extLst>
            </c:dLbl>
            <c:dLbl>
              <c:idx val="5"/>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E-925F-491E-842B-EB6601DC2CD1}"/>
                </c:ext>
              </c:extLst>
            </c:dLbl>
            <c:dLbl>
              <c:idx val="6"/>
              <c:spPr>
                <a:solidFill>
                  <a:schemeClr val="tx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F-925F-491E-842B-EB6601DC2C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'Column Chart'!$A$4:$A$11</c:f>
              <c:strCache>
                <c:ptCount val="7"/>
                <c:pt idx="0">
                  <c:v>Chesapeake</c:v>
                </c:pt>
                <c:pt idx="1">
                  <c:v>Great Lakes</c:v>
                </c:pt>
                <c:pt idx="2">
                  <c:v>Gulf Coast</c:v>
                </c:pt>
                <c:pt idx="3">
                  <c:v>New England</c:v>
                </c:pt>
                <c:pt idx="4">
                  <c:v>Puget Sound</c:v>
                </c:pt>
                <c:pt idx="5">
                  <c:v>South Atlantic</c:v>
                </c:pt>
                <c:pt idx="6">
                  <c:v>West Coast</c:v>
                </c:pt>
              </c:strCache>
            </c:strRef>
          </c:cat>
          <c:val>
            <c:numRef>
              <c:f>'Column Chart'!$D$4:$D$11</c:f>
              <c:numCache>
                <c:formatCode>0%</c:formatCode>
                <c:ptCount val="7"/>
                <c:pt idx="0">
                  <c:v>0.45499357247739614</c:v>
                </c:pt>
                <c:pt idx="1">
                  <c:v>0.88173222218639002</c:v>
                </c:pt>
                <c:pt idx="2">
                  <c:v>1.102813220043612</c:v>
                </c:pt>
                <c:pt idx="3">
                  <c:v>0.55168850344245624</c:v>
                </c:pt>
                <c:pt idx="4">
                  <c:v>1.0743491682934216</c:v>
                </c:pt>
                <c:pt idx="5">
                  <c:v>0.5180228138256967</c:v>
                </c:pt>
                <c:pt idx="6">
                  <c:v>1.0001618944073205</c:v>
                </c:pt>
              </c:numCache>
            </c:numRef>
          </c:val>
          <c:extLst>
            <c:ext xmlns:c16="http://schemas.microsoft.com/office/drawing/2014/chart" uri="{C3380CC4-5D6E-409C-BE32-E72D297353CC}">
              <c16:uniqueId val="{00000008-925F-491E-842B-EB6601DC2CD1}"/>
            </c:ext>
          </c:extLst>
        </c:ser>
        <c:dLbls>
          <c:showLegendKey val="0"/>
          <c:showVal val="1"/>
          <c:showCatName val="0"/>
          <c:showSerName val="0"/>
          <c:showPercent val="0"/>
          <c:showBubbleSize val="0"/>
        </c:dLbls>
        <c:gapWidth val="100"/>
        <c:axId val="806746480"/>
        <c:axId val="806740720"/>
      </c:barChart>
      <c:catAx>
        <c:axId val="806746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740720"/>
        <c:crosses val="autoZero"/>
        <c:auto val="1"/>
        <c:lblAlgn val="ctr"/>
        <c:lblOffset val="100"/>
        <c:noMultiLvlLbl val="0"/>
      </c:catAx>
      <c:valAx>
        <c:axId val="8067407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USD ($)</a:t>
                </a:r>
                <a:r>
                  <a:rPr lang="en-US" baseline="0"/>
                  <a:t> </a:t>
                </a:r>
                <a:endParaRPr lang="en-US"/>
              </a:p>
            </c:rich>
          </c:tx>
          <c:layout>
            <c:manualLayout>
              <c:xMode val="edge"/>
              <c:yMode val="edge"/>
              <c:x val="8.9844631888032461E-2"/>
              <c:y val="0.44066301494921828"/>
            </c:manualLayout>
          </c:layout>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74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[Marine Insurance Underwriting Simulation.xlsx]Pie Chart!PivotTable32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Claims Cost %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00000"/>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softEdge">
              <a:bevelT/>
            </a:sp3d>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C00000"/>
          </a:solidFill>
          <a:ln w="25400">
            <a:solidFill>
              <a:schemeClr val="lt1"/>
            </a:solidFill>
          </a:ln>
          <a:effectLst/>
          <a:scene3d>
            <a:camera prst="orthographicFront"/>
            <a:lightRig rig="threePt" dir="t"/>
          </a:scene3d>
          <a:sp3d contourW="25400">
            <a:contourClr>
              <a:schemeClr val="lt1"/>
            </a:contourClr>
          </a:sp3d>
        </c:spPr>
      </c:pivotFmt>
      <c:pivotFmt>
        <c:idx val="4"/>
        <c:spPr>
          <a:solidFill>
            <a:srgbClr val="00B0F0"/>
          </a:solidFill>
          <a:ln w="25400">
            <a:solidFill>
              <a:schemeClr val="lt1"/>
            </a:solidFill>
          </a:ln>
          <a:effectLst/>
          <a:sp3d contourW="25400">
            <a:contourClr>
              <a:schemeClr val="lt1"/>
            </a:contourClr>
          </a:sp3d>
        </c:spPr>
      </c:pivotFmt>
      <c:pivotFmt>
        <c:idx val="5"/>
        <c:spPr>
          <a:solidFill>
            <a:srgbClr val="FFC000"/>
          </a:solidFill>
          <a:ln w="25400">
            <a:solidFill>
              <a:schemeClr val="lt1"/>
            </a:solidFill>
          </a:ln>
          <a:effectLst/>
          <a:sp3d contourW="25400">
            <a:contourClr>
              <a:schemeClr val="lt1"/>
            </a:contourClr>
          </a:sp3d>
        </c:spPr>
      </c:pivotFmt>
      <c:pivotFmt>
        <c:idx val="6"/>
        <c:spPr>
          <a:solidFill>
            <a:srgbClr val="FFFF00"/>
          </a:solidFill>
          <a:ln w="25400">
            <a:solidFill>
              <a:schemeClr val="lt1"/>
            </a:solidFill>
          </a:ln>
          <a:effectLst/>
          <a:sp3d contourW="25400">
            <a:contourClr>
              <a:schemeClr val="lt1"/>
            </a:contourClr>
          </a:sp3d>
        </c:spPr>
      </c:pivotFmt>
      <c:pivotFmt>
        <c:idx val="7"/>
        <c:spPr>
          <a:solidFill>
            <a:srgbClr val="92D050"/>
          </a:solidFill>
          <a:ln w="25400">
            <a:solidFill>
              <a:schemeClr val="lt1"/>
            </a:solidFill>
          </a:ln>
          <a:effectLst/>
          <a:sp3d contourW="25400">
            <a:contourClr>
              <a:schemeClr val="lt1"/>
            </a:contourClr>
          </a:sp3d>
        </c:spPr>
      </c:pivotFmt>
      <c:pivotFmt>
        <c:idx val="8"/>
        <c:spPr>
          <a:solidFill>
            <a:srgbClr val="002060"/>
          </a:solidFill>
          <a:ln w="25400">
            <a:solidFill>
              <a:schemeClr val="lt1"/>
            </a:solidFill>
          </a:ln>
          <a:effectLst/>
          <a:sp3d contourW="25400">
            <a:contourClr>
              <a:schemeClr val="lt1"/>
            </a:contourClr>
          </a:sp3d>
        </c:spPr>
      </c:pivotFmt>
      <c:pivotFmt>
        <c:idx val="9"/>
        <c:spPr>
          <a:solidFill>
            <a:srgbClr val="7030A0"/>
          </a:solidFill>
          <a:ln w="25400">
            <a:solidFill>
              <a:schemeClr val="lt1"/>
            </a:solidFill>
          </a:ln>
          <a:effectLst/>
          <a:sp3d contourW="25400">
            <a:contourClr>
              <a:schemeClr val="lt1"/>
            </a:contourClr>
          </a:sp3d>
        </c:spPr>
      </c:pivotFmt>
    </c:pivotFmts>
    <c:view3D>
      <c:rotX val="30"/>
      <c:rotY val="1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0"/>
        <c:ser>
          <c:idx val="0"/>
          <c:order val="0"/>
          <c:tx>
            <c:strRef>
              <c:f>'Pie Chart'!$B$3</c:f>
              <c:strCache>
                <c:ptCount val="1"/>
                <c:pt idx="0">
                  <c:v>Total</c:v>
                </c:pt>
              </c:strCache>
            </c:strRef>
          </c:tx>
          <c:spPr>
            <a:solidFill>
              <a:srgbClr val="C00000"/>
            </a:solidFill>
            <a:ln w="25400">
              <a:solidFill>
                <a:schemeClr val="lt1"/>
              </a:solidFill>
            </a:ln>
            <a:effectLst/>
            <a:sp3d contourW="25400">
              <a:contourClr>
                <a:schemeClr val="lt1"/>
              </a:contourClr>
            </a:sp3d>
          </c:spPr>
          <c:dPt>
            <c:idx val="0"/>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8-F453-4975-9FE4-442FFAF3622E}"/>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5-F453-4975-9FE4-442FFAF3622E}"/>
              </c:ext>
            </c:extLst>
          </c:dPt>
          <c:dPt>
            <c:idx val="2"/>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9-F453-4975-9FE4-442FFAF3622E}"/>
              </c:ext>
            </c:extLst>
          </c:dPt>
          <c:dPt>
            <c:idx val="3"/>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A-F453-4975-9FE4-442FFAF3622E}"/>
              </c:ext>
            </c:extLst>
          </c:dPt>
          <c:dPt>
            <c:idx val="4"/>
            <c:bubble3D val="0"/>
            <c:spPr>
              <a:solidFill>
                <a:srgbClr val="C00000"/>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4-F453-4975-9FE4-442FFAF3622E}"/>
              </c:ext>
            </c:extLst>
          </c:dPt>
          <c:dPt>
            <c:idx val="5"/>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6-F453-4975-9FE4-442FFAF3622E}"/>
              </c:ext>
            </c:extLst>
          </c:dPt>
          <c:dPt>
            <c:idx val="6"/>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F453-4975-9FE4-442FFAF3622E}"/>
              </c:ext>
            </c:extLst>
          </c:dPt>
          <c:dLbls>
            <c:spPr>
              <a:solidFill>
                <a:sysClr val="window" lastClr="FFFFFF"/>
              </a:solidFill>
              <a:ln>
                <a:solidFill>
                  <a:sysClr val="windowText" lastClr="000000">
                    <a:lumMod val="25000"/>
                    <a:lumOff val="75000"/>
                  </a:sysClr>
                </a:solidFill>
              </a:ln>
              <a:effectLst/>
              <a:scene3d>
                <a:camera prst="orthographicFront"/>
                <a:lightRig rig="threePt" dir="t"/>
              </a:scene3d>
              <a:sp3d prstMaterial="softEdge">
                <a:bevelT/>
              </a:sp3d>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Chart'!$A$4:$A$11</c:f>
              <c:strCache>
                <c:ptCount val="7"/>
                <c:pt idx="0">
                  <c:v>Chesapeake</c:v>
                </c:pt>
                <c:pt idx="1">
                  <c:v>Great Lakes</c:v>
                </c:pt>
                <c:pt idx="2">
                  <c:v>Gulf Coast</c:v>
                </c:pt>
                <c:pt idx="3">
                  <c:v>New England</c:v>
                </c:pt>
                <c:pt idx="4">
                  <c:v>Puget Sound</c:v>
                </c:pt>
                <c:pt idx="5">
                  <c:v>South Atlantic</c:v>
                </c:pt>
                <c:pt idx="6">
                  <c:v>West Coast</c:v>
                </c:pt>
              </c:strCache>
            </c:strRef>
          </c:cat>
          <c:val>
            <c:numRef>
              <c:f>'Pie Chart'!$B$4:$B$11</c:f>
              <c:numCache>
                <c:formatCode>#,##0</c:formatCode>
                <c:ptCount val="7"/>
                <c:pt idx="0">
                  <c:v>62556.765984159356</c:v>
                </c:pt>
                <c:pt idx="1">
                  <c:v>125287.05964561964</c:v>
                </c:pt>
                <c:pt idx="2">
                  <c:v>160609.59284570868</c:v>
                </c:pt>
                <c:pt idx="3">
                  <c:v>101817.59998164704</c:v>
                </c:pt>
                <c:pt idx="4">
                  <c:v>253263.57055520246</c:v>
                </c:pt>
                <c:pt idx="5">
                  <c:v>115609.95386490354</c:v>
                </c:pt>
                <c:pt idx="6">
                  <c:v>178905.56912275945</c:v>
                </c:pt>
              </c:numCache>
            </c:numRef>
          </c:val>
          <c:extLst>
            <c:ext xmlns:c16="http://schemas.microsoft.com/office/drawing/2014/chart" uri="{C3380CC4-5D6E-409C-BE32-E72D297353CC}">
              <c16:uniqueId val="{00000002-F453-4975-9FE4-442FFAF3622E}"/>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glow rad="228600">
        <a:srgbClr val="00B0F0">
          <a:alpha val="40000"/>
        </a:srgbClr>
      </a:glow>
    </a:effectLst>
    <a:scene3d>
      <a:camera prst="orthographicFront"/>
      <a:lightRig rig="threePt" dir="t"/>
    </a:scene3d>
    <a:sp3d prstMaterial="clear"/>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[Marine Insurance Underwriting Simulation.xlsx]Bar Chart!PivotTable32</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Annual Profit</a:t>
            </a:r>
            <a:r>
              <a:rPr lang="en-US" baseline="0"/>
              <a:t> (USD)</a:t>
            </a:r>
            <a:endParaRPr lang="en-US"/>
          </a:p>
        </c:rich>
      </c:tx>
      <c:layout>
        <c:manualLayout>
          <c:xMode val="edge"/>
          <c:yMode val="edge"/>
          <c:x val="0.37467500194901371"/>
          <c:y val="2.15982721382289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9525" cap="flat" cmpd="sng" algn="ctr">
            <a:solidFill>
              <a:schemeClr val="accent1"/>
            </a:solidFill>
            <a:miter lim="800000"/>
          </a:ln>
          <a:effectLst>
            <a:glow rad="63500">
              <a:schemeClr val="accent1">
                <a:satMod val="175000"/>
                <a:alpha val="40000"/>
              </a:schemeClr>
            </a:glow>
          </a:effectLst>
        </c:spPr>
      </c:pivotFmt>
      <c:pivotFmt>
        <c:idx val="2"/>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3"/>
        <c:spPr>
          <a:solidFill>
            <a:srgbClr val="FFFF00"/>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92D050"/>
          </a:solidFill>
          <a:ln w="9525" cap="flat" cmpd="sng" algn="ctr">
            <a:solidFill>
              <a:schemeClr val="accent1"/>
            </a:solidFill>
            <a:miter lim="800000"/>
          </a:ln>
          <a:effectLst>
            <a:glow rad="63500">
              <a:schemeClr val="accent1">
                <a:satMod val="175000"/>
                <a:alpha val="25000"/>
              </a:schemeClr>
            </a:glow>
          </a:effectLst>
        </c:spPr>
      </c:pivotFmt>
      <c:pivotFmt>
        <c:idx val="5"/>
        <c:spPr>
          <a:solidFill>
            <a:srgbClr val="00B0F0"/>
          </a:solidFill>
          <a:ln w="9525" cap="flat" cmpd="sng" algn="ctr">
            <a:solidFill>
              <a:schemeClr val="accent1"/>
            </a:solidFill>
            <a:miter lim="800000"/>
          </a:ln>
          <a:effectLst>
            <a:glow rad="63500">
              <a:schemeClr val="accent1">
                <a:satMod val="175000"/>
                <a:alpha val="25000"/>
              </a:schemeClr>
            </a:glow>
          </a:effectLst>
        </c:spPr>
      </c:pivotFmt>
      <c:pivotFmt>
        <c:idx val="6"/>
        <c:spPr>
          <a:solidFill>
            <a:srgbClr val="002060"/>
          </a:solidFill>
          <a:ln w="9525" cap="flat" cmpd="sng" algn="ctr">
            <a:solidFill>
              <a:schemeClr val="accent1"/>
            </a:solidFill>
            <a:miter lim="800000"/>
          </a:ln>
          <a:effectLst>
            <a:glow rad="63500">
              <a:schemeClr val="accent1">
                <a:satMod val="175000"/>
                <a:alpha val="25000"/>
              </a:schemeClr>
            </a:glow>
          </a:effectLst>
        </c:spPr>
      </c:pivotFmt>
      <c:pivotFmt>
        <c:idx val="7"/>
        <c:spPr>
          <a:solidFill>
            <a:srgbClr val="7030A0"/>
          </a:solid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10715564174527689"/>
          <c:y val="0.19279122237150162"/>
          <c:w val="0.73425218722659669"/>
          <c:h val="0.72088764946048411"/>
        </c:manualLayout>
      </c:layout>
      <c:barChart>
        <c:barDir val="bar"/>
        <c:grouping val="clustered"/>
        <c:varyColors val="0"/>
        <c:ser>
          <c:idx val="0"/>
          <c:order val="0"/>
          <c:tx>
            <c:strRef>
              <c:f>'Bar Chart'!$B$3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7030A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8-5B46-458E-A6CF-B6BDB46FAF62}"/>
              </c:ext>
            </c:extLst>
          </c:dPt>
          <c:dPt>
            <c:idx val="1"/>
            <c:invertIfNegative val="0"/>
            <c:bubble3D val="0"/>
            <c:spPr>
              <a:solidFill>
                <a:srgbClr val="00206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7-5B46-458E-A6CF-B6BDB46FAF62}"/>
              </c:ext>
            </c:extLst>
          </c:dPt>
          <c:dPt>
            <c:idx val="2"/>
            <c:invertIfNegative val="0"/>
            <c:bubble3D val="0"/>
            <c:spPr>
              <a:solidFill>
                <a:srgbClr val="00B0F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6-5B46-458E-A6CF-B6BDB46FAF62}"/>
              </c:ext>
            </c:extLst>
          </c:dPt>
          <c:dPt>
            <c:idx val="3"/>
            <c:invertIfNegative val="0"/>
            <c:bubble3D val="0"/>
            <c:spPr>
              <a:solidFill>
                <a:srgbClr val="92D05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5-5B46-458E-A6CF-B6BDB46FAF62}"/>
              </c:ext>
            </c:extLst>
          </c:dPt>
          <c:dPt>
            <c:idx val="4"/>
            <c:invertIfNegative val="0"/>
            <c:bubble3D val="0"/>
            <c:spPr>
              <a:solidFill>
                <a:srgbClr val="FFFF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4-5B46-458E-A6CF-B6BDB46FAF62}"/>
              </c:ext>
            </c:extLst>
          </c:dPt>
          <c:dPt>
            <c:idx val="5"/>
            <c:invertIfNegative val="0"/>
            <c:bubble3D val="0"/>
            <c:spPr>
              <a:solidFill>
                <a:srgbClr val="FFC000"/>
              </a:solidFill>
              <a:ln w="9525" cap="flat" cmpd="sng" algn="ctr">
                <a:solidFill>
                  <a:schemeClr val="accent1"/>
                </a:solidFill>
                <a:miter lim="800000"/>
              </a:ln>
              <a:effectLst>
                <a:glow rad="63500">
                  <a:schemeClr val="accent1">
                    <a:satMod val="175000"/>
                    <a:alpha val="40000"/>
                  </a:schemeClr>
                </a:glow>
              </a:effectLst>
            </c:spPr>
            <c:extLst>
              <c:ext xmlns:c16="http://schemas.microsoft.com/office/drawing/2014/chart" uri="{C3380CC4-5D6E-409C-BE32-E72D297353CC}">
                <c16:uniqueId val="{00000002-5B46-458E-A6CF-B6BDB46FAF62}"/>
              </c:ext>
            </c:extLst>
          </c:dPt>
          <c:dPt>
            <c:idx val="6"/>
            <c:invertIfNegative val="0"/>
            <c:bubble3D val="0"/>
            <c:spPr>
              <a:solidFill>
                <a:srgbClr val="C00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5B46-458E-A6CF-B6BDB46FA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'Bar Chart'!$A$4:$A$11</c:f>
              <c:strCache>
                <c:ptCount val="7"/>
                <c:pt idx="0">
                  <c:v>Chesapeake</c:v>
                </c:pt>
                <c:pt idx="1">
                  <c:v>Great Lakes</c:v>
                </c:pt>
                <c:pt idx="2">
                  <c:v>Gulf Coast</c:v>
                </c:pt>
                <c:pt idx="3">
                  <c:v>New England</c:v>
                </c:pt>
                <c:pt idx="4">
                  <c:v>Puget Sound</c:v>
                </c:pt>
                <c:pt idx="5">
                  <c:v>South Atlantic</c:v>
                </c:pt>
                <c:pt idx="6">
                  <c:v>West Coast</c:v>
                </c:pt>
              </c:strCache>
            </c:strRef>
          </c:cat>
          <c:val>
            <c:numRef>
              <c:f>'Bar Chart'!$B$4:$B$11</c:f>
              <c:numCache>
                <c:formatCode>"$"#,##0</c:formatCode>
                <c:ptCount val="7"/>
                <c:pt idx="0">
                  <c:v>74932.57401584067</c:v>
                </c:pt>
                <c:pt idx="1">
                  <c:v>16804.900354380392</c:v>
                </c:pt>
                <c:pt idx="2">
                  <c:v>-14973.332845708683</c:v>
                </c:pt>
                <c:pt idx="3">
                  <c:v>82738.720018352979</c:v>
                </c:pt>
                <c:pt idx="4">
                  <c:v>-17526.830555202454</c:v>
                </c:pt>
                <c:pt idx="5">
                  <c:v>107565.45613509648</c:v>
                </c:pt>
                <c:pt idx="6">
                  <c:v>-28.959122759486604</c:v>
                </c:pt>
              </c:numCache>
            </c:numRef>
          </c:val>
          <c:extLst>
            <c:ext xmlns:c16="http://schemas.microsoft.com/office/drawing/2014/chart" uri="{C3380CC4-5D6E-409C-BE32-E72D297353CC}">
              <c16:uniqueId val="{00000000-5B46-458E-A6CF-B6BDB46FAF62}"/>
            </c:ext>
          </c:extLst>
        </c:ser>
        <c:dLbls>
          <c:dLblPos val="outEnd"/>
          <c:showLegendKey val="0"/>
          <c:showVal val="1"/>
          <c:showCatName val="0"/>
          <c:showSerName val="0"/>
          <c:showPercent val="0"/>
          <c:showBubbleSize val="0"/>
        </c:dLbls>
        <c:gapWidth val="182"/>
        <c:overlap val="-50"/>
        <c:axId val="526348312"/>
        <c:axId val="526348672"/>
      </c:barChart>
      <c:catAx>
        <c:axId val="526348312"/>
        <c:scaling>
          <c:orientation val="maxMin"/>
        </c:scaling>
        <c:delete val="1"/>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crossAx val="526348672"/>
        <c:crosses val="autoZero"/>
        <c:auto val="1"/>
        <c:lblAlgn val="ctr"/>
        <c:lblOffset val="100"/>
        <c:noMultiLvlLbl val="0"/>
      </c:catAx>
      <c:valAx>
        <c:axId val="526348672"/>
        <c:scaling>
          <c:orientation val="minMax"/>
        </c:scaling>
        <c:delete val="0"/>
        <c:axPos val="t"/>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6348312"/>
        <c:crosses val="autoZero"/>
        <c:crossBetween val="between"/>
      </c:valAx>
      <c:spPr>
        <a:noFill/>
        <a:ln>
          <a:noFill/>
        </a:ln>
        <a:effectLst/>
      </c:spPr>
    </c:plotArea>
    <c:legend>
      <c:legendPos val="r"/>
      <c:layout>
        <c:manualLayout>
          <c:xMode val="edge"/>
          <c:yMode val="edge"/>
          <c:x val="0.86280826639094355"/>
          <c:y val="0.2071299758208561"/>
          <c:w val="0.11953930174243629"/>
          <c:h val="0.69338375919640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76200</xdr:rowOff>
    </xdr:from>
    <xdr:to>
      <xdr:col>34</xdr:col>
      <xdr:colOff>0</xdr:colOff>
      <xdr:row>9</xdr:row>
      <xdr:rowOff>76199</xdr:rowOff>
    </xdr:to>
    <xdr:sp macro="" textlink="">
      <xdr:nvSpPr>
        <xdr:cNvPr id="2" name="Rectangle 1">
          <a:extLst>
            <a:ext uri="{FF2B5EF4-FFF2-40B4-BE49-F238E27FC236}">
              <a16:creationId xmlns:a16="http://schemas.microsoft.com/office/drawing/2014/main" id="{99ACE636-5BA0-00D2-9F7E-0AB6CF947252}"/>
            </a:ext>
          </a:extLst>
        </xdr:cNvPr>
        <xdr:cNvSpPr/>
      </xdr:nvSpPr>
      <xdr:spPr>
        <a:xfrm>
          <a:off x="163286" y="76200"/>
          <a:ext cx="19833771" cy="1600199"/>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ln>
                <a:solidFill>
                  <a:schemeClr val="tx1"/>
                </a:solidFill>
              </a:ln>
              <a:solidFill>
                <a:schemeClr val="bg1"/>
              </a:solidFill>
              <a:effectLst>
                <a:glow rad="228600">
                  <a:schemeClr val="tx1">
                    <a:alpha val="40000"/>
                  </a:schemeClr>
                </a:glow>
              </a:effectLst>
              <a:latin typeface="Arial" panose="020B0604020202020204" pitchFamily="34" charset="0"/>
              <a:cs typeface="Arial" panose="020B0604020202020204" pitchFamily="34" charset="0"/>
            </a:rPr>
            <a:t>Marine</a:t>
          </a:r>
          <a:r>
            <a:rPr lang="en-US" sz="4400" b="1" baseline="0">
              <a:ln>
                <a:solidFill>
                  <a:schemeClr val="tx1"/>
                </a:solidFill>
              </a:ln>
              <a:solidFill>
                <a:schemeClr val="bg1"/>
              </a:solidFill>
              <a:effectLst>
                <a:glow rad="228600">
                  <a:schemeClr val="tx1">
                    <a:alpha val="40000"/>
                  </a:schemeClr>
                </a:glow>
              </a:effectLst>
              <a:latin typeface="Arial" panose="020B0604020202020204" pitchFamily="34" charset="0"/>
              <a:cs typeface="Arial" panose="020B0604020202020204" pitchFamily="34" charset="0"/>
            </a:rPr>
            <a:t> Underwriting Simulation Dashboard</a:t>
          </a:r>
          <a:endParaRPr lang="en-US" sz="4400" b="1">
            <a:ln>
              <a:solidFill>
                <a:schemeClr val="tx1"/>
              </a:solidFill>
            </a:ln>
            <a:solidFill>
              <a:schemeClr val="bg1"/>
            </a:solidFill>
            <a:effectLst>
              <a:glow rad="228600">
                <a:schemeClr val="tx1">
                  <a:alpha val="40000"/>
                </a:schemeClr>
              </a:glow>
            </a:effectLst>
            <a:latin typeface="Arial" panose="020B0604020202020204" pitchFamily="34" charset="0"/>
            <a:cs typeface="Arial" panose="020B0604020202020204" pitchFamily="34" charset="0"/>
          </a:endParaRPr>
        </a:p>
      </xdr:txBody>
    </xdr:sp>
    <xdr:clientData/>
  </xdr:twoCellAnchor>
  <xdr:twoCellAnchor>
    <xdr:from>
      <xdr:col>21</xdr:col>
      <xdr:colOff>263431</xdr:colOff>
      <xdr:row>10</xdr:row>
      <xdr:rowOff>0</xdr:rowOff>
    </xdr:from>
    <xdr:to>
      <xdr:col>34</xdr:col>
      <xdr:colOff>0</xdr:colOff>
      <xdr:row>47</xdr:row>
      <xdr:rowOff>10885</xdr:rowOff>
    </xdr:to>
    <xdr:graphicFrame macro="">
      <xdr:nvGraphicFramePr>
        <xdr:cNvPr id="3" name="Chart 2">
          <a:extLst>
            <a:ext uri="{FF2B5EF4-FFF2-40B4-BE49-F238E27FC236}">
              <a16:creationId xmlns:a16="http://schemas.microsoft.com/office/drawing/2014/main" id="{FBD2D28D-95BF-4F98-BC61-7F2F8B306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226423</xdr:colOff>
      <xdr:row>32</xdr:row>
      <xdr:rowOff>65312</xdr:rowOff>
    </xdr:from>
    <xdr:to>
      <xdr:col>20</xdr:col>
      <xdr:colOff>609599</xdr:colOff>
      <xdr:row>36</xdr:row>
      <xdr:rowOff>10883</xdr:rowOff>
    </xdr:to>
    <mc:AlternateContent xmlns:mc="http://schemas.openxmlformats.org/markup-compatibility/2006" xmlns:a14="http://schemas.microsoft.com/office/drawing/2010/main">
      <mc:Choice Requires="a14">
        <xdr:graphicFrame macro="">
          <xdr:nvGraphicFramePr>
            <xdr:cNvPr id="6" name="25+ Year Old Model 1">
              <a:extLst>
                <a:ext uri="{FF2B5EF4-FFF2-40B4-BE49-F238E27FC236}">
                  <a16:creationId xmlns:a16="http://schemas.microsoft.com/office/drawing/2014/main" id="{4FE877B2-0294-44AC-AF24-D45C110F2023}"/>
                </a:ext>
              </a:extLst>
            </xdr:cNvPr>
            <xdr:cNvGraphicFramePr/>
          </xdr:nvGraphicFramePr>
          <xdr:xfrm>
            <a:off x="0" y="0"/>
            <a:ext cx="0" cy="0"/>
          </xdr:xfrm>
          <a:graphic>
            <a:graphicData uri="http://schemas.microsoft.com/office/drawing/2010/slicer">
              <sle:slicer xmlns:sle="http://schemas.microsoft.com/office/drawing/2010/slicer" name="25+ Year Old Model 1"/>
            </a:graphicData>
          </a:graphic>
        </xdr:graphicFrame>
      </mc:Choice>
      <mc:Fallback xmlns="">
        <xdr:sp macro="" textlink="">
          <xdr:nvSpPr>
            <xdr:cNvPr id="0" name=""/>
            <xdr:cNvSpPr>
              <a:spLocks noTextEdit="1"/>
            </xdr:cNvSpPr>
          </xdr:nvSpPr>
          <xdr:spPr>
            <a:xfrm>
              <a:off x="9250680" y="5921826"/>
              <a:ext cx="2821576"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30</xdr:row>
      <xdr:rowOff>1</xdr:rowOff>
    </xdr:from>
    <xdr:to>
      <xdr:col>15</xdr:col>
      <xdr:colOff>609599</xdr:colOff>
      <xdr:row>47</xdr:row>
      <xdr:rowOff>0</xdr:rowOff>
    </xdr:to>
    <xdr:graphicFrame macro="">
      <xdr:nvGraphicFramePr>
        <xdr:cNvPr id="7" name="Chart 6">
          <a:extLst>
            <a:ext uri="{FF2B5EF4-FFF2-40B4-BE49-F238E27FC236}">
              <a16:creationId xmlns:a16="http://schemas.microsoft.com/office/drawing/2014/main" id="{D46B17B1-3DEA-49B9-BC5F-56EE7CB10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16</xdr:col>
      <xdr:colOff>0</xdr:colOff>
      <xdr:row>28</xdr:row>
      <xdr:rowOff>151311</xdr:rowOff>
    </xdr:to>
    <xdr:graphicFrame macro="">
      <xdr:nvGraphicFramePr>
        <xdr:cNvPr id="8" name="Chart 7">
          <a:extLst>
            <a:ext uri="{FF2B5EF4-FFF2-40B4-BE49-F238E27FC236}">
              <a16:creationId xmlns:a16="http://schemas.microsoft.com/office/drawing/2014/main" id="{6DB1430F-890C-4B49-8557-515962600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259350</xdr:colOff>
      <xdr:row>19</xdr:row>
      <xdr:rowOff>58236</xdr:rowOff>
    </xdr:from>
    <xdr:to>
      <xdr:col>21</xdr:col>
      <xdr:colOff>45445</xdr:colOff>
      <xdr:row>31</xdr:row>
      <xdr:rowOff>63500</xdr:rowOff>
    </xdr:to>
    <mc:AlternateContent xmlns:mc="http://schemas.openxmlformats.org/markup-compatibility/2006" xmlns:a14="http://schemas.microsoft.com/office/drawing/2010/main">
      <mc:Choice Requires="a14">
        <xdr:graphicFrame macro="">
          <xdr:nvGraphicFramePr>
            <xdr:cNvPr id="24" name="Hull Material 1">
              <a:extLst>
                <a:ext uri="{FF2B5EF4-FFF2-40B4-BE49-F238E27FC236}">
                  <a16:creationId xmlns:a16="http://schemas.microsoft.com/office/drawing/2014/main" id="{039DC116-BEFD-4357-ADAD-1D80FC7AFFE3}"/>
                </a:ext>
              </a:extLst>
            </xdr:cNvPr>
            <xdr:cNvGraphicFramePr/>
          </xdr:nvGraphicFramePr>
          <xdr:xfrm>
            <a:off x="0" y="0"/>
            <a:ext cx="0" cy="0"/>
          </xdr:xfrm>
          <a:graphic>
            <a:graphicData uri="http://schemas.microsoft.com/office/drawing/2010/slicer">
              <sle:slicer xmlns:sle="http://schemas.microsoft.com/office/drawing/2010/slicer" name="Hull Material 1"/>
            </a:graphicData>
          </a:graphic>
        </xdr:graphicFrame>
      </mc:Choice>
      <mc:Fallback xmlns="">
        <xdr:sp macro="" textlink="">
          <xdr:nvSpPr>
            <xdr:cNvPr id="0" name=""/>
            <xdr:cNvSpPr>
              <a:spLocks noTextEdit="1"/>
            </xdr:cNvSpPr>
          </xdr:nvSpPr>
          <xdr:spPr>
            <a:xfrm>
              <a:off x="9285512" y="3505197"/>
              <a:ext cx="2830285" cy="207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97973</xdr:colOff>
      <xdr:row>39</xdr:row>
      <xdr:rowOff>43544</xdr:rowOff>
    </xdr:from>
    <xdr:to>
      <xdr:col>21</xdr:col>
      <xdr:colOff>239487</xdr:colOff>
      <xdr:row>43</xdr:row>
      <xdr:rowOff>108857</xdr:rowOff>
    </xdr:to>
    <mc:AlternateContent xmlns:mc="http://schemas.openxmlformats.org/markup-compatibility/2006" xmlns:a14="http://schemas.microsoft.com/office/drawing/2010/main">
      <mc:Choice Requires="a14">
        <xdr:graphicFrame macro="">
          <xdr:nvGraphicFramePr>
            <xdr:cNvPr id="25" name="Similar Watercraft Operator Experience 1">
              <a:extLst>
                <a:ext uri="{FF2B5EF4-FFF2-40B4-BE49-F238E27FC236}">
                  <a16:creationId xmlns:a16="http://schemas.microsoft.com/office/drawing/2014/main" id="{343A9C60-F7D5-46E7-9E20-F003497E8A1F}"/>
                </a:ext>
              </a:extLst>
            </xdr:cNvPr>
            <xdr:cNvGraphicFramePr/>
          </xdr:nvGraphicFramePr>
          <xdr:xfrm>
            <a:off x="0" y="0"/>
            <a:ext cx="0" cy="0"/>
          </xdr:xfrm>
          <a:graphic>
            <a:graphicData uri="http://schemas.microsoft.com/office/drawing/2010/slicer">
              <sle:slicer xmlns:sle="http://schemas.microsoft.com/office/drawing/2010/slicer" name="Similar Watercraft Operator Experience 1"/>
            </a:graphicData>
          </a:graphic>
        </xdr:graphicFrame>
      </mc:Choice>
      <mc:Fallback xmlns="">
        <xdr:sp macro="" textlink="">
          <xdr:nvSpPr>
            <xdr:cNvPr id="0" name=""/>
            <xdr:cNvSpPr>
              <a:spLocks noTextEdit="1"/>
            </xdr:cNvSpPr>
          </xdr:nvSpPr>
          <xdr:spPr>
            <a:xfrm>
              <a:off x="9122230" y="7195458"/>
              <a:ext cx="3189514" cy="805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152399</xdr:colOff>
      <xdr:row>11</xdr:row>
      <xdr:rowOff>119742</xdr:rowOff>
    </xdr:from>
    <xdr:to>
      <xdr:col>21</xdr:col>
      <xdr:colOff>54428</xdr:colOff>
      <xdr:row>16</xdr:row>
      <xdr:rowOff>54426</xdr:rowOff>
    </xdr:to>
    <xdr:sp macro="" textlink="">
      <xdr:nvSpPr>
        <xdr:cNvPr id="26" name="Rectangle 25">
          <a:extLst>
            <a:ext uri="{FF2B5EF4-FFF2-40B4-BE49-F238E27FC236}">
              <a16:creationId xmlns:a16="http://schemas.microsoft.com/office/drawing/2014/main" id="{069B569E-928F-E7D5-216D-C062E3BFB7A0}"/>
            </a:ext>
          </a:extLst>
        </xdr:cNvPr>
        <xdr:cNvSpPr/>
      </xdr:nvSpPr>
      <xdr:spPr>
        <a:xfrm>
          <a:off x="9176656" y="2090056"/>
          <a:ext cx="2950029" cy="859970"/>
        </a:xfrm>
        <a:prstGeom prst="rect">
          <a:avLst/>
        </a:prstGeom>
        <a:effectLst>
          <a:glow rad="1397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n>
                <a:solidFill>
                  <a:sysClr val="windowText" lastClr="000000"/>
                </a:solidFill>
              </a:ln>
              <a:effectLst>
                <a:glow rad="101600">
                  <a:schemeClr val="tx1">
                    <a:alpha val="60000"/>
                  </a:schemeClr>
                </a:glow>
              </a:effectLst>
              <a:latin typeface="Arial" panose="020B0604020202020204" pitchFamily="34" charset="0"/>
              <a:cs typeface="Arial" panose="020B0604020202020204" pitchFamily="34" charset="0"/>
            </a:rPr>
            <a:t>DRILL DOWNS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998220</xdr:colOff>
      <xdr:row>9</xdr:row>
      <xdr:rowOff>83820</xdr:rowOff>
    </xdr:from>
    <xdr:to>
      <xdr:col>14</xdr:col>
      <xdr:colOff>198120</xdr:colOff>
      <xdr:row>29</xdr:row>
      <xdr:rowOff>45720</xdr:rowOff>
    </xdr:to>
    <xdr:graphicFrame macro="">
      <xdr:nvGraphicFramePr>
        <xdr:cNvPr id="2" name="Chart 1">
          <a:extLst>
            <a:ext uri="{FF2B5EF4-FFF2-40B4-BE49-F238E27FC236}">
              <a16:creationId xmlns:a16="http://schemas.microsoft.com/office/drawing/2014/main" id="{A38FE369-6007-B831-3375-2DBB965AF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266700</xdr:colOff>
      <xdr:row>13</xdr:row>
      <xdr:rowOff>68581</xdr:rowOff>
    </xdr:from>
    <xdr:to>
      <xdr:col>2</xdr:col>
      <xdr:colOff>501015</xdr:colOff>
      <xdr:row>18</xdr:row>
      <xdr:rowOff>95251</xdr:rowOff>
    </xdr:to>
    <mc:AlternateContent xmlns:mc="http://schemas.openxmlformats.org/markup-compatibility/2006" xmlns:a14="http://schemas.microsoft.com/office/drawing/2010/main">
      <mc:Choice Requires="a14">
        <xdr:graphicFrame macro="">
          <xdr:nvGraphicFramePr>
            <xdr:cNvPr id="5" name="25+ Year Old Model">
              <a:extLst>
                <a:ext uri="{FF2B5EF4-FFF2-40B4-BE49-F238E27FC236}">
                  <a16:creationId xmlns:a16="http://schemas.microsoft.com/office/drawing/2014/main" id="{424B369D-3D26-40D9-F098-094A4E4A5939}"/>
                </a:ext>
              </a:extLst>
            </xdr:cNvPr>
            <xdr:cNvGraphicFramePr/>
          </xdr:nvGraphicFramePr>
          <xdr:xfrm>
            <a:off x="0" y="0"/>
            <a:ext cx="0" cy="0"/>
          </xdr:xfrm>
          <a:graphic>
            <a:graphicData uri="http://schemas.microsoft.com/office/drawing/2010/slicer">
              <sle:slicer xmlns:sle="http://schemas.microsoft.com/office/drawing/2010/slicer" name="25+ Year Old Model"/>
            </a:graphicData>
          </a:graphic>
        </xdr:graphicFrame>
      </mc:Choice>
      <mc:Fallback xmlns="">
        <xdr:sp macro="" textlink="">
          <xdr:nvSpPr>
            <xdr:cNvPr id="0" name=""/>
            <xdr:cNvSpPr>
              <a:spLocks noTextEdit="1"/>
            </xdr:cNvSpPr>
          </xdr:nvSpPr>
          <xdr:spPr>
            <a:xfrm>
              <a:off x="266700" y="244602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411480</xdr:colOff>
      <xdr:row>20</xdr:row>
      <xdr:rowOff>60961</xdr:rowOff>
    </xdr:from>
    <xdr:to>
      <xdr:col>3</xdr:col>
      <xdr:colOff>179070</xdr:colOff>
      <xdr:row>32</xdr:row>
      <xdr:rowOff>1</xdr:rowOff>
    </xdr:to>
    <mc:AlternateContent xmlns:mc="http://schemas.openxmlformats.org/markup-compatibility/2006" xmlns:a14="http://schemas.microsoft.com/office/drawing/2010/main">
      <mc:Choice Requires="a14">
        <xdr:graphicFrame macro="">
          <xdr:nvGraphicFramePr>
            <xdr:cNvPr id="6" name="Hull Material">
              <a:extLst>
                <a:ext uri="{FF2B5EF4-FFF2-40B4-BE49-F238E27FC236}">
                  <a16:creationId xmlns:a16="http://schemas.microsoft.com/office/drawing/2014/main" id="{EA011521-B5FF-A2F4-54F1-1AB89C1A2B24}"/>
                </a:ext>
              </a:extLst>
            </xdr:cNvPr>
            <xdr:cNvGraphicFramePr/>
          </xdr:nvGraphicFramePr>
          <xdr:xfrm>
            <a:off x="0" y="0"/>
            <a:ext cx="0" cy="0"/>
          </xdr:xfrm>
          <a:graphic>
            <a:graphicData uri="http://schemas.microsoft.com/office/drawing/2010/slicer">
              <sle:slicer xmlns:sle="http://schemas.microsoft.com/office/drawing/2010/slicer" name="Hull Material"/>
            </a:graphicData>
          </a:graphic>
        </xdr:graphicFrame>
      </mc:Choice>
      <mc:Fallback xmlns="">
        <xdr:sp macro="" textlink="">
          <xdr:nvSpPr>
            <xdr:cNvPr id="0" name=""/>
            <xdr:cNvSpPr>
              <a:spLocks noTextEdit="1"/>
            </xdr:cNvSpPr>
          </xdr:nvSpPr>
          <xdr:spPr>
            <a:xfrm>
              <a:off x="1272540" y="3718561"/>
              <a:ext cx="182880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922020</xdr:colOff>
      <xdr:row>12</xdr:row>
      <xdr:rowOff>152401</xdr:rowOff>
    </xdr:from>
    <xdr:to>
      <xdr:col>4</xdr:col>
      <xdr:colOff>611505</xdr:colOff>
      <xdr:row>18</xdr:row>
      <xdr:rowOff>91441</xdr:rowOff>
    </xdr:to>
    <mc:AlternateContent xmlns:mc="http://schemas.openxmlformats.org/markup-compatibility/2006" xmlns:a14="http://schemas.microsoft.com/office/drawing/2010/main">
      <mc:Choice Requires="a14">
        <xdr:graphicFrame macro="">
          <xdr:nvGraphicFramePr>
            <xdr:cNvPr id="7" name="Similar Watercraft Operator Experience">
              <a:extLst>
                <a:ext uri="{FF2B5EF4-FFF2-40B4-BE49-F238E27FC236}">
                  <a16:creationId xmlns:a16="http://schemas.microsoft.com/office/drawing/2014/main" id="{82AA4C32-2F7A-EC56-6EE9-9B0011175092}"/>
                </a:ext>
              </a:extLst>
            </xdr:cNvPr>
            <xdr:cNvGraphicFramePr/>
          </xdr:nvGraphicFramePr>
          <xdr:xfrm>
            <a:off x="0" y="0"/>
            <a:ext cx="0" cy="0"/>
          </xdr:xfrm>
          <a:graphic>
            <a:graphicData uri="http://schemas.microsoft.com/office/drawing/2010/slicer">
              <sle:slicer xmlns:sle="http://schemas.microsoft.com/office/drawing/2010/slicer" name="Similar Watercraft Operator Experience"/>
            </a:graphicData>
          </a:graphic>
        </xdr:graphicFrame>
      </mc:Choice>
      <mc:Fallback xmlns="">
        <xdr:sp macro="" textlink="">
          <xdr:nvSpPr>
            <xdr:cNvPr id="0" name=""/>
            <xdr:cNvSpPr>
              <a:spLocks noTextEdit="1"/>
            </xdr:cNvSpPr>
          </xdr:nvSpPr>
          <xdr:spPr>
            <a:xfrm>
              <a:off x="2491740" y="234696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83820</xdr:colOff>
      <xdr:row>4</xdr:row>
      <xdr:rowOff>106680</xdr:rowOff>
    </xdr:from>
    <xdr:to>
      <xdr:col>10</xdr:col>
      <xdr:colOff>259080</xdr:colOff>
      <xdr:row>22</xdr:row>
      <xdr:rowOff>106680</xdr:rowOff>
    </xdr:to>
    <xdr:graphicFrame macro="">
      <xdr:nvGraphicFramePr>
        <xdr:cNvPr id="6" name="Chart 5">
          <a:extLst>
            <a:ext uri="{FF2B5EF4-FFF2-40B4-BE49-F238E27FC236}">
              <a16:creationId xmlns:a16="http://schemas.microsoft.com/office/drawing/2014/main" id="{3E47FEA7-B5CD-38FE-948F-6BD27C2EB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4</xdr:row>
      <xdr:rowOff>22860</xdr:rowOff>
    </xdr:from>
    <xdr:to>
      <xdr:col>12</xdr:col>
      <xdr:colOff>129540</xdr:colOff>
      <xdr:row>23</xdr:row>
      <xdr:rowOff>30480</xdr:rowOff>
    </xdr:to>
    <xdr:graphicFrame macro="">
      <xdr:nvGraphicFramePr>
        <xdr:cNvPr id="6" name="Chart 5">
          <a:extLst>
            <a:ext uri="{FF2B5EF4-FFF2-40B4-BE49-F238E27FC236}">
              <a16:creationId xmlns:a16="http://schemas.microsoft.com/office/drawing/2014/main" id="{B25C6C34-23EA-D339-60FB-E7E6EC8C9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81.427062152776" createdVersion="8" refreshedVersion="8" minRefreshableVersion="3" recordCount="500" xr:uid="{F40F6030-49B5-4692-957B-B1C8FD10FB70}">
  <cacheSource type="worksheet">
    <worksheetSource name="Table_Data"/>
  </cacheSource>
  <cacheFields count="12">
    <cacheField name="Claim" numFmtId="0">
      <sharedItems/>
    </cacheField>
    <cacheField name="Claim_Amount" numFmtId="3">
      <sharedItems containsSemiMixedTypes="0" containsString="0" containsNumber="1" minValue="0" maxValue="30939.604149004899"/>
    </cacheField>
    <cacheField name="Annual_Premium" numFmtId="3">
      <sharedItems containsSemiMixedTypes="0" containsString="0" containsNumber="1" minValue="201.25" maxValue="25276.880000000001"/>
    </cacheField>
    <cacheField name="Hull Material" numFmtId="0">
      <sharedItems count="6">
        <s v="Inflatable"/>
        <s v="Fiberglass over Wood"/>
        <s v="Wood"/>
        <s v="Steel"/>
        <s v="Fiberglass"/>
        <s v="Aluminum"/>
      </sharedItems>
    </cacheField>
    <cacheField name="Year_Built" numFmtId="0">
      <sharedItems containsSemiMixedTypes="0" containsString="0" containsNumber="1" containsInteger="1" minValue="1930" maxValue="2025"/>
    </cacheField>
    <cacheField name="Purchase_Price_of_Yacht" numFmtId="3">
      <sharedItems containsSemiMixedTypes="0" containsString="0" containsNumber="1" containsInteger="1" minValue="20000" maxValue="1305616"/>
    </cacheField>
    <cacheField name="Similar Watercraft Operator Experience" numFmtId="0">
      <sharedItems count="2">
        <s v="Yes"/>
        <s v="No"/>
      </sharedItems>
    </cacheField>
    <cacheField name="Navigation_Area" numFmtId="0">
      <sharedItems count="7">
        <s v="New England"/>
        <s v="Puget Sound"/>
        <s v="West Coast"/>
        <s v="Great Lakes"/>
        <s v="South Atlantic"/>
        <s v="Gulf Coast"/>
        <s v="Chesapeake"/>
      </sharedItems>
    </cacheField>
    <cacheField name="Profit_Per_Client" numFmtId="3">
      <sharedItems containsSemiMixedTypes="0" containsString="0" containsNumber="1" minValue="-19501.314149004898" maxValue="25276.880000000001"/>
    </cacheField>
    <cacheField name="25+ Year Old Model" numFmtId="0">
      <sharedItems count="2">
        <s v="No"/>
        <s v="Yes"/>
      </sharedItems>
    </cacheField>
    <cacheField name="Lossy" numFmtId="0" formula="Claim_Amount/Annual_Premium" databaseField="0"/>
    <cacheField name="Loss Ratio" numFmtId="0" formula="Claim_Amount/Annual_Premium" databaseField="0"/>
  </cacheFields>
  <extLst>
    <ext xmlns:x14="http://schemas.microsoft.com/office/spreadsheetml/2009/9/main" uri="{725AE2AE-9491-48be-B2B4-4EB974FC3084}">
      <x14:pivotCacheDefinition pivotCacheId="101761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Yes"/>
    <n v="7012.62575261447"/>
    <n v="1763.54"/>
    <x v="0"/>
    <n v="2008"/>
    <n v="89087"/>
    <x v="0"/>
    <x v="0"/>
    <n v="-5249.08575261447"/>
    <x v="0"/>
  </r>
  <r>
    <s v="No"/>
    <n v="0"/>
    <n v="599.94000000000005"/>
    <x v="1"/>
    <n v="2001"/>
    <n v="53605"/>
    <x v="0"/>
    <x v="0"/>
    <n v="599.94000000000005"/>
    <x v="0"/>
  </r>
  <r>
    <s v="No"/>
    <n v="0"/>
    <n v="3825.24"/>
    <x v="2"/>
    <n v="2020"/>
    <n v="100524"/>
    <x v="0"/>
    <x v="1"/>
    <n v="3825.24"/>
    <x v="0"/>
  </r>
  <r>
    <s v="Yes"/>
    <n v="19743.029753636201"/>
    <n v="7679.4"/>
    <x v="3"/>
    <n v="1950"/>
    <n v="202486"/>
    <x v="0"/>
    <x v="2"/>
    <n v="-12063.629753636202"/>
    <x v="1"/>
  </r>
  <r>
    <s v="No"/>
    <n v="0"/>
    <n v="1209.3399999999999"/>
    <x v="3"/>
    <n v="2003"/>
    <n v="49646"/>
    <x v="0"/>
    <x v="0"/>
    <n v="1209.3399999999999"/>
    <x v="0"/>
  </r>
  <r>
    <s v="No"/>
    <n v="0"/>
    <n v="2428.96"/>
    <x v="2"/>
    <n v="2003"/>
    <n v="49647"/>
    <x v="0"/>
    <x v="3"/>
    <n v="2428.96"/>
    <x v="0"/>
  </r>
  <r>
    <s v="Yes"/>
    <n v="7249.8843037912256"/>
    <n v="7009.13"/>
    <x v="0"/>
    <n v="1976"/>
    <n v="211794"/>
    <x v="0"/>
    <x v="1"/>
    <n v="-240.75430379122554"/>
    <x v="1"/>
  </r>
  <r>
    <s v="No"/>
    <n v="0"/>
    <n v="2788.43"/>
    <x v="3"/>
    <n v="1942"/>
    <n v="110630"/>
    <x v="0"/>
    <x v="0"/>
    <n v="2788.43"/>
    <x v="1"/>
  </r>
  <r>
    <s v="No"/>
    <n v="0"/>
    <n v="850.47"/>
    <x v="4"/>
    <n v="2021"/>
    <n v="41127"/>
    <x v="1"/>
    <x v="4"/>
    <n v="850.47"/>
    <x v="0"/>
  </r>
  <r>
    <s v="Yes"/>
    <n v="8755.6237994799758"/>
    <n v="1829.12"/>
    <x v="1"/>
    <n v="2023"/>
    <n v="92415"/>
    <x v="0"/>
    <x v="3"/>
    <n v="-6926.5037994799759"/>
    <x v="0"/>
  </r>
  <r>
    <s v="Yes"/>
    <n v="712.6504420477122"/>
    <n v="1806.57"/>
    <x v="0"/>
    <n v="2010"/>
    <n v="41327"/>
    <x v="0"/>
    <x v="1"/>
    <n v="1093.9195579522877"/>
    <x v="0"/>
  </r>
  <r>
    <s v="No"/>
    <n v="0"/>
    <n v="1919.17"/>
    <x v="3"/>
    <n v="2006"/>
    <n v="41250"/>
    <x v="0"/>
    <x v="5"/>
    <n v="1919.17"/>
    <x v="0"/>
  </r>
  <r>
    <s v="No"/>
    <n v="0"/>
    <n v="2060.2600000000002"/>
    <x v="4"/>
    <n v="2020"/>
    <n v="72662"/>
    <x v="0"/>
    <x v="3"/>
    <n v="2060.2600000000002"/>
    <x v="0"/>
  </r>
  <r>
    <s v="No"/>
    <n v="0"/>
    <n v="542.75"/>
    <x v="1"/>
    <n v="2018"/>
    <n v="20000"/>
    <x v="0"/>
    <x v="1"/>
    <n v="542.75"/>
    <x v="0"/>
  </r>
  <r>
    <s v="No"/>
    <n v="0"/>
    <n v="237.69"/>
    <x v="4"/>
    <n v="2024"/>
    <n v="20000"/>
    <x v="0"/>
    <x v="1"/>
    <n v="237.69"/>
    <x v="0"/>
  </r>
  <r>
    <s v="Yes"/>
    <n v="3768.992348021502"/>
    <n v="964.71"/>
    <x v="0"/>
    <n v="2012"/>
    <n v="38184"/>
    <x v="1"/>
    <x v="5"/>
    <n v="-2804.282348021502"/>
    <x v="0"/>
  </r>
  <r>
    <s v="Yes"/>
    <n v="1063.047344193018"/>
    <n v="1066.05"/>
    <x v="2"/>
    <n v="1998"/>
    <n v="26628"/>
    <x v="0"/>
    <x v="3"/>
    <n v="3.0026558069819203"/>
    <x v="1"/>
  </r>
  <r>
    <s v="No"/>
    <n v="0"/>
    <n v="3467.04"/>
    <x v="4"/>
    <n v="2023"/>
    <n v="76987"/>
    <x v="0"/>
    <x v="5"/>
    <n v="3467.04"/>
    <x v="0"/>
  </r>
  <r>
    <s v="Yes"/>
    <n v="1358.0404915896861"/>
    <n v="1264.46"/>
    <x v="4"/>
    <n v="1968"/>
    <n v="28957"/>
    <x v="0"/>
    <x v="1"/>
    <n v="-93.580491589686062"/>
    <x v="1"/>
  </r>
  <r>
    <s v="No"/>
    <n v="0"/>
    <n v="934.79"/>
    <x v="4"/>
    <n v="1997"/>
    <n v="20000"/>
    <x v="0"/>
    <x v="1"/>
    <n v="934.79"/>
    <x v="1"/>
  </r>
  <r>
    <s v="Yes"/>
    <n v="4117.8854814756633"/>
    <n v="3786.42"/>
    <x v="2"/>
    <n v="1969"/>
    <n v="193401"/>
    <x v="0"/>
    <x v="4"/>
    <n v="-331.46548147566318"/>
    <x v="1"/>
  </r>
  <r>
    <s v="Yes"/>
    <n v="3106.6574280069099"/>
    <n v="2030.86"/>
    <x v="0"/>
    <n v="1998"/>
    <n v="49980"/>
    <x v="0"/>
    <x v="5"/>
    <n v="-1075.79742800691"/>
    <x v="1"/>
  </r>
  <r>
    <s v="No"/>
    <n v="0"/>
    <n v="3069.81"/>
    <x v="3"/>
    <n v="1984"/>
    <n v="63198"/>
    <x v="1"/>
    <x v="1"/>
    <n v="3069.81"/>
    <x v="1"/>
  </r>
  <r>
    <s v="No"/>
    <n v="0"/>
    <n v="996.12"/>
    <x v="0"/>
    <n v="1981"/>
    <n v="20000"/>
    <x v="0"/>
    <x v="6"/>
    <n v="996.12"/>
    <x v="1"/>
  </r>
  <r>
    <s v="No"/>
    <n v="0"/>
    <n v="486.55"/>
    <x v="1"/>
    <n v="2007"/>
    <n v="38735"/>
    <x v="0"/>
    <x v="5"/>
    <n v="486.55"/>
    <x v="0"/>
  </r>
  <r>
    <s v="No"/>
    <n v="0"/>
    <n v="2306.02"/>
    <x v="1"/>
    <n v="2022"/>
    <n v="65430"/>
    <x v="0"/>
    <x v="6"/>
    <n v="2306.02"/>
    <x v="0"/>
  </r>
  <r>
    <s v="Yes"/>
    <n v="2279.7885242096049"/>
    <n v="876.41"/>
    <x v="3"/>
    <n v="2008"/>
    <n v="23842"/>
    <x v="0"/>
    <x v="0"/>
    <n v="-1403.3785242096051"/>
    <x v="0"/>
  </r>
  <r>
    <s v="Yes"/>
    <n v="5792.4982011799393"/>
    <n v="2338.59"/>
    <x v="1"/>
    <n v="2025"/>
    <n v="80867"/>
    <x v="0"/>
    <x v="1"/>
    <n v="-3453.9082011799392"/>
    <x v="0"/>
  </r>
  <r>
    <s v="No"/>
    <n v="0"/>
    <n v="450.54"/>
    <x v="3"/>
    <n v="2023"/>
    <n v="37030"/>
    <x v="0"/>
    <x v="5"/>
    <n v="450.54"/>
    <x v="0"/>
  </r>
  <r>
    <s v="Yes"/>
    <n v="2420.9085402849141"/>
    <n v="945.71"/>
    <x v="2"/>
    <n v="1943"/>
    <n v="47413"/>
    <x v="0"/>
    <x v="5"/>
    <n v="-1475.1985402849141"/>
    <x v="1"/>
  </r>
  <r>
    <s v="Yes"/>
    <n v="697.36260899822116"/>
    <n v="1025.81"/>
    <x v="3"/>
    <n v="2002"/>
    <n v="36999"/>
    <x v="1"/>
    <x v="5"/>
    <n v="328.44739100177878"/>
    <x v="0"/>
  </r>
  <r>
    <s v="Yes"/>
    <n v="14912.09764489997"/>
    <n v="12399.1"/>
    <x v="1"/>
    <n v="2002"/>
    <n v="263504"/>
    <x v="0"/>
    <x v="2"/>
    <n v="-2512.9976448999696"/>
    <x v="0"/>
  </r>
  <r>
    <s v="No"/>
    <n v="0"/>
    <n v="982.37"/>
    <x v="4"/>
    <n v="2001"/>
    <n v="59231"/>
    <x v="0"/>
    <x v="2"/>
    <n v="982.37"/>
    <x v="0"/>
  </r>
  <r>
    <s v="No"/>
    <n v="0"/>
    <n v="1279.75"/>
    <x v="5"/>
    <n v="2023"/>
    <n v="25689"/>
    <x v="0"/>
    <x v="4"/>
    <n v="1279.75"/>
    <x v="0"/>
  </r>
  <r>
    <s v="No"/>
    <n v="0"/>
    <n v="3834.69"/>
    <x v="4"/>
    <n v="2001"/>
    <n v="115617"/>
    <x v="0"/>
    <x v="6"/>
    <n v="3834.69"/>
    <x v="0"/>
  </r>
  <r>
    <s v="Yes"/>
    <n v="1319.3112181355459"/>
    <n v="1054.5999999999999"/>
    <x v="2"/>
    <n v="2016"/>
    <n v="22546"/>
    <x v="0"/>
    <x v="0"/>
    <n v="-264.71121813554601"/>
    <x v="0"/>
  </r>
  <r>
    <s v="No"/>
    <n v="0"/>
    <n v="3147.03"/>
    <x v="4"/>
    <n v="2021"/>
    <n v="70763"/>
    <x v="0"/>
    <x v="0"/>
    <n v="3147.03"/>
    <x v="0"/>
  </r>
  <r>
    <s v="No"/>
    <n v="0"/>
    <n v="695.51"/>
    <x v="1"/>
    <n v="2001"/>
    <n v="20000"/>
    <x v="0"/>
    <x v="6"/>
    <n v="695.51"/>
    <x v="0"/>
  </r>
  <r>
    <s v="Yes"/>
    <n v="534.11261232871493"/>
    <n v="761.2"/>
    <x v="1"/>
    <n v="1956"/>
    <n v="20691"/>
    <x v="0"/>
    <x v="4"/>
    <n v="227.08738767128511"/>
    <x v="1"/>
  </r>
  <r>
    <s v="No"/>
    <n v="0"/>
    <n v="3324.18"/>
    <x v="0"/>
    <n v="2024"/>
    <n v="70087"/>
    <x v="0"/>
    <x v="4"/>
    <n v="3324.18"/>
    <x v="0"/>
  </r>
  <r>
    <s v="Yes"/>
    <n v="2208.1165948993648"/>
    <n v="3268.32"/>
    <x v="1"/>
    <n v="2006"/>
    <n v="108096"/>
    <x v="0"/>
    <x v="0"/>
    <n v="1060.2034051006353"/>
    <x v="0"/>
  </r>
  <r>
    <s v="No"/>
    <n v="0"/>
    <n v="2976.92"/>
    <x v="4"/>
    <n v="2014"/>
    <n v="68672"/>
    <x v="0"/>
    <x v="4"/>
    <n v="2976.92"/>
    <x v="0"/>
  </r>
  <r>
    <s v="No"/>
    <n v="0"/>
    <n v="1199.47"/>
    <x v="0"/>
    <n v="2017"/>
    <n v="54583"/>
    <x v="0"/>
    <x v="1"/>
    <n v="1199.47"/>
    <x v="0"/>
  </r>
  <r>
    <s v="Yes"/>
    <n v="1540.301594750699"/>
    <n v="1868.01"/>
    <x v="4"/>
    <n v="2003"/>
    <n v="47057"/>
    <x v="0"/>
    <x v="4"/>
    <n v="327.70840524930099"/>
    <x v="0"/>
  </r>
  <r>
    <s v="No"/>
    <n v="0"/>
    <n v="604.33000000000004"/>
    <x v="3"/>
    <n v="2008"/>
    <n v="20000"/>
    <x v="0"/>
    <x v="6"/>
    <n v="604.33000000000004"/>
    <x v="0"/>
  </r>
  <r>
    <s v="Yes"/>
    <n v="3348.1091803416662"/>
    <n v="395.98"/>
    <x v="2"/>
    <n v="2008"/>
    <n v="33662"/>
    <x v="0"/>
    <x v="0"/>
    <n v="-2952.1291803416661"/>
    <x v="0"/>
  </r>
  <r>
    <s v="Yes"/>
    <n v="3772.193640215919"/>
    <n v="1122.76"/>
    <x v="4"/>
    <n v="2022"/>
    <n v="41419"/>
    <x v="0"/>
    <x v="3"/>
    <n v="-2649.4336402159188"/>
    <x v="0"/>
  </r>
  <r>
    <s v="Yes"/>
    <n v="5747.0540221472666"/>
    <n v="4644.84"/>
    <x v="4"/>
    <n v="2011"/>
    <n v="139483"/>
    <x v="0"/>
    <x v="1"/>
    <n v="-1102.2140221472664"/>
    <x v="0"/>
  </r>
  <r>
    <s v="No"/>
    <n v="0"/>
    <n v="2890.83"/>
    <x v="2"/>
    <n v="2007"/>
    <n v="78818"/>
    <x v="0"/>
    <x v="4"/>
    <n v="2890.83"/>
    <x v="0"/>
  </r>
  <r>
    <s v="No"/>
    <n v="0"/>
    <n v="891.68"/>
    <x v="5"/>
    <n v="1960"/>
    <n v="20000"/>
    <x v="1"/>
    <x v="1"/>
    <n v="891.68"/>
    <x v="1"/>
  </r>
  <r>
    <s v="No"/>
    <n v="0"/>
    <n v="3204.36"/>
    <x v="5"/>
    <n v="2010"/>
    <n v="77596"/>
    <x v="0"/>
    <x v="0"/>
    <n v="3204.36"/>
    <x v="0"/>
  </r>
  <r>
    <s v="No"/>
    <n v="0"/>
    <n v="1825.78"/>
    <x v="0"/>
    <n v="2005"/>
    <n v="44000"/>
    <x v="0"/>
    <x v="2"/>
    <n v="1825.78"/>
    <x v="0"/>
  </r>
  <r>
    <s v="No"/>
    <n v="0"/>
    <n v="835.64"/>
    <x v="5"/>
    <n v="2014"/>
    <n v="34838"/>
    <x v="0"/>
    <x v="6"/>
    <n v="835.64"/>
    <x v="0"/>
  </r>
  <r>
    <s v="No"/>
    <n v="0"/>
    <n v="2259.13"/>
    <x v="4"/>
    <n v="2012"/>
    <n v="97669"/>
    <x v="1"/>
    <x v="0"/>
    <n v="2259.13"/>
    <x v="0"/>
  </r>
  <r>
    <s v="Yes"/>
    <n v="2302.1990155019598"/>
    <n v="5078.8100000000004"/>
    <x v="3"/>
    <n v="2012"/>
    <n v="136598"/>
    <x v="0"/>
    <x v="4"/>
    <n v="2776.6109844980406"/>
    <x v="0"/>
  </r>
  <r>
    <s v="No"/>
    <n v="0"/>
    <n v="1454.25"/>
    <x v="3"/>
    <n v="2008"/>
    <n v="126124"/>
    <x v="0"/>
    <x v="6"/>
    <n v="1454.25"/>
    <x v="0"/>
  </r>
  <r>
    <s v="Yes"/>
    <n v="560.2160125029759"/>
    <n v="447.49"/>
    <x v="3"/>
    <n v="2016"/>
    <n v="30596"/>
    <x v="1"/>
    <x v="5"/>
    <n v="-112.72601250297589"/>
    <x v="0"/>
  </r>
  <r>
    <s v="No"/>
    <n v="0"/>
    <n v="1474.5"/>
    <x v="5"/>
    <n v="2025"/>
    <n v="46753"/>
    <x v="0"/>
    <x v="0"/>
    <n v="1474.5"/>
    <x v="0"/>
  </r>
  <r>
    <s v="No"/>
    <n v="0"/>
    <n v="3742.55"/>
    <x v="0"/>
    <n v="2002"/>
    <n v="78043"/>
    <x v="1"/>
    <x v="6"/>
    <n v="3742.55"/>
    <x v="0"/>
  </r>
  <r>
    <s v="Yes"/>
    <n v="9793.3008307356668"/>
    <n v="3957.36"/>
    <x v="0"/>
    <n v="2009"/>
    <n v="130671"/>
    <x v="0"/>
    <x v="2"/>
    <n v="-5835.9408307356662"/>
    <x v="0"/>
  </r>
  <r>
    <s v="No"/>
    <n v="0"/>
    <n v="1943.1"/>
    <x v="1"/>
    <n v="2021"/>
    <n v="40809"/>
    <x v="0"/>
    <x v="6"/>
    <n v="1943.1"/>
    <x v="0"/>
  </r>
  <r>
    <s v="Yes"/>
    <n v="4264.4581049878034"/>
    <n v="2237.2399999999998"/>
    <x v="1"/>
    <n v="2017"/>
    <n v="51610"/>
    <x v="0"/>
    <x v="1"/>
    <n v="-2027.2181049878036"/>
    <x v="0"/>
  </r>
  <r>
    <s v="No"/>
    <n v="0"/>
    <n v="684.1"/>
    <x v="1"/>
    <n v="2014"/>
    <n v="24709"/>
    <x v="0"/>
    <x v="3"/>
    <n v="684.1"/>
    <x v="0"/>
  </r>
  <r>
    <s v="No"/>
    <n v="0"/>
    <n v="704.06"/>
    <x v="0"/>
    <n v="2009"/>
    <n v="22995"/>
    <x v="0"/>
    <x v="6"/>
    <n v="704.06"/>
    <x v="0"/>
  </r>
  <r>
    <s v="No"/>
    <n v="0"/>
    <n v="2060.5"/>
    <x v="4"/>
    <n v="2025"/>
    <n v="114694"/>
    <x v="0"/>
    <x v="3"/>
    <n v="2060.5"/>
    <x v="0"/>
  </r>
  <r>
    <s v="No"/>
    <n v="0"/>
    <n v="4999.79"/>
    <x v="5"/>
    <n v="1939"/>
    <n v="177193"/>
    <x v="1"/>
    <x v="1"/>
    <n v="4999.79"/>
    <x v="1"/>
  </r>
  <r>
    <s v="Yes"/>
    <n v="4499.7111492658887"/>
    <n v="1116.8399999999999"/>
    <x v="0"/>
    <n v="2012"/>
    <n v="56522"/>
    <x v="0"/>
    <x v="3"/>
    <n v="-3382.8711492658886"/>
    <x v="0"/>
  </r>
  <r>
    <s v="Yes"/>
    <n v="8394.246494026449"/>
    <n v="5634.39"/>
    <x v="2"/>
    <n v="2005"/>
    <n v="133629"/>
    <x v="0"/>
    <x v="2"/>
    <n v="-2759.8564940264487"/>
    <x v="0"/>
  </r>
  <r>
    <s v="Yes"/>
    <n v="7746.7858706712841"/>
    <n v="2934.85"/>
    <x v="2"/>
    <n v="2014"/>
    <n v="79962"/>
    <x v="1"/>
    <x v="5"/>
    <n v="-4811.9358706712846"/>
    <x v="0"/>
  </r>
  <r>
    <s v="Yes"/>
    <n v="1010.156618276312"/>
    <n v="967.36"/>
    <x v="5"/>
    <n v="1994"/>
    <n v="35736"/>
    <x v="1"/>
    <x v="1"/>
    <n v="-42.79661827631196"/>
    <x v="1"/>
  </r>
  <r>
    <s v="No"/>
    <n v="0"/>
    <n v="3485.25"/>
    <x v="5"/>
    <n v="2007"/>
    <n v="79947"/>
    <x v="0"/>
    <x v="5"/>
    <n v="3485.25"/>
    <x v="0"/>
  </r>
  <r>
    <s v="No"/>
    <n v="0"/>
    <n v="2684.46"/>
    <x v="5"/>
    <n v="2014"/>
    <n v="204931"/>
    <x v="0"/>
    <x v="3"/>
    <n v="2684.46"/>
    <x v="0"/>
  </r>
  <r>
    <s v="No"/>
    <n v="0"/>
    <n v="1120.03"/>
    <x v="3"/>
    <n v="2004"/>
    <n v="58182"/>
    <x v="0"/>
    <x v="1"/>
    <n v="1120.03"/>
    <x v="0"/>
  </r>
  <r>
    <s v="No"/>
    <n v="0"/>
    <n v="5994.86"/>
    <x v="2"/>
    <n v="2017"/>
    <n v="209340"/>
    <x v="0"/>
    <x v="5"/>
    <n v="5994.86"/>
    <x v="0"/>
  </r>
  <r>
    <s v="No"/>
    <n v="0"/>
    <n v="215.63"/>
    <x v="5"/>
    <n v="2022"/>
    <n v="20000"/>
    <x v="1"/>
    <x v="2"/>
    <n v="215.63"/>
    <x v="0"/>
  </r>
  <r>
    <s v="No"/>
    <n v="0"/>
    <n v="4638.34"/>
    <x v="5"/>
    <n v="1968"/>
    <n v="115557"/>
    <x v="1"/>
    <x v="0"/>
    <n v="4638.34"/>
    <x v="1"/>
  </r>
  <r>
    <s v="Yes"/>
    <n v="2448.1585640861722"/>
    <n v="2695.73"/>
    <x v="5"/>
    <n v="1999"/>
    <n v="64192"/>
    <x v="1"/>
    <x v="1"/>
    <n v="247.57143591382783"/>
    <x v="1"/>
  </r>
  <r>
    <s v="Yes"/>
    <n v="2592.8644901172861"/>
    <n v="1751.84"/>
    <x v="5"/>
    <n v="2021"/>
    <n v="47136"/>
    <x v="0"/>
    <x v="0"/>
    <n v="-841.02449011728618"/>
    <x v="0"/>
  </r>
  <r>
    <s v="Yes"/>
    <n v="3327.6810610450411"/>
    <n v="2169.89"/>
    <x v="4"/>
    <n v="2012"/>
    <n v="64435"/>
    <x v="0"/>
    <x v="1"/>
    <n v="-1157.7910610450413"/>
    <x v="0"/>
  </r>
  <r>
    <s v="No"/>
    <n v="0"/>
    <n v="461.88"/>
    <x v="5"/>
    <n v="2012"/>
    <n v="20000"/>
    <x v="0"/>
    <x v="6"/>
    <n v="461.88"/>
    <x v="0"/>
  </r>
  <r>
    <s v="Yes"/>
    <n v="3076.6369995785049"/>
    <n v="1009.06"/>
    <x v="5"/>
    <n v="1983"/>
    <n v="50225"/>
    <x v="0"/>
    <x v="4"/>
    <n v="-2067.5769995785049"/>
    <x v="1"/>
  </r>
  <r>
    <s v="Yes"/>
    <n v="2861.264066583637"/>
    <n v="3847.52"/>
    <x v="3"/>
    <n v="2024"/>
    <n v="79673"/>
    <x v="0"/>
    <x v="6"/>
    <n v="986.25593341636295"/>
    <x v="0"/>
  </r>
  <r>
    <s v="No"/>
    <n v="0"/>
    <n v="5652.6"/>
    <x v="2"/>
    <n v="2004"/>
    <n v="195305"/>
    <x v="0"/>
    <x v="1"/>
    <n v="5652.6"/>
    <x v="0"/>
  </r>
  <r>
    <s v="No"/>
    <n v="0"/>
    <n v="660.98"/>
    <x v="5"/>
    <n v="2011"/>
    <n v="39552"/>
    <x v="0"/>
    <x v="3"/>
    <n v="660.98"/>
    <x v="0"/>
  </r>
  <r>
    <s v="Yes"/>
    <n v="2296.0595906340759"/>
    <n v="449.16"/>
    <x v="2"/>
    <n v="1969"/>
    <n v="31357"/>
    <x v="0"/>
    <x v="2"/>
    <n v="-1846.8995906340758"/>
    <x v="1"/>
  </r>
  <r>
    <s v="No"/>
    <n v="0"/>
    <n v="522.61"/>
    <x v="5"/>
    <n v="1955"/>
    <n v="40078"/>
    <x v="0"/>
    <x v="5"/>
    <n v="522.61"/>
    <x v="1"/>
  </r>
  <r>
    <s v="Yes"/>
    <n v="7556.3653764293776"/>
    <n v="5211.55"/>
    <x v="2"/>
    <n v="1945"/>
    <n v="124532"/>
    <x v="0"/>
    <x v="3"/>
    <n v="-2344.8153764293775"/>
    <x v="1"/>
  </r>
  <r>
    <s v="No"/>
    <n v="0"/>
    <n v="1841.95"/>
    <x v="0"/>
    <n v="2020"/>
    <n v="77886"/>
    <x v="0"/>
    <x v="4"/>
    <n v="1841.95"/>
    <x v="0"/>
  </r>
  <r>
    <s v="No"/>
    <n v="0"/>
    <n v="1500.72"/>
    <x v="2"/>
    <n v="1988"/>
    <n v="39191"/>
    <x v="0"/>
    <x v="5"/>
    <n v="1500.72"/>
    <x v="1"/>
  </r>
  <r>
    <s v="No"/>
    <n v="0"/>
    <n v="3699.98"/>
    <x v="0"/>
    <n v="2017"/>
    <n v="90275"/>
    <x v="0"/>
    <x v="4"/>
    <n v="3699.98"/>
    <x v="0"/>
  </r>
  <r>
    <s v="No"/>
    <n v="0"/>
    <n v="2797.32"/>
    <x v="1"/>
    <n v="2007"/>
    <n v="64709"/>
    <x v="0"/>
    <x v="4"/>
    <n v="2797.32"/>
    <x v="0"/>
  </r>
  <r>
    <s v="No"/>
    <n v="0"/>
    <n v="4772.78"/>
    <x v="4"/>
    <n v="2019"/>
    <n v="129951"/>
    <x v="0"/>
    <x v="2"/>
    <n v="4772.78"/>
    <x v="0"/>
  </r>
  <r>
    <s v="No"/>
    <n v="0"/>
    <n v="1431.13"/>
    <x v="3"/>
    <n v="2011"/>
    <n v="34145"/>
    <x v="0"/>
    <x v="6"/>
    <n v="1431.13"/>
    <x v="0"/>
  </r>
  <r>
    <s v="No"/>
    <n v="0"/>
    <n v="2207.69"/>
    <x v="0"/>
    <n v="2016"/>
    <n v="46068"/>
    <x v="0"/>
    <x v="4"/>
    <n v="2207.69"/>
    <x v="0"/>
  </r>
  <r>
    <s v="No"/>
    <n v="0"/>
    <n v="1567.94"/>
    <x v="5"/>
    <n v="1990"/>
    <n v="43753"/>
    <x v="0"/>
    <x v="1"/>
    <n v="1567.94"/>
    <x v="1"/>
  </r>
  <r>
    <s v="Yes"/>
    <n v="1249.5276752778391"/>
    <n v="394.64"/>
    <x v="2"/>
    <n v="2022"/>
    <n v="20000"/>
    <x v="0"/>
    <x v="4"/>
    <n v="-854.88767527783909"/>
    <x v="0"/>
  </r>
  <r>
    <s v="Yes"/>
    <n v="2614.7790269278489"/>
    <n v="1826.59"/>
    <x v="3"/>
    <n v="1972"/>
    <n v="75879"/>
    <x v="0"/>
    <x v="5"/>
    <n v="-788.189026927849"/>
    <x v="1"/>
  </r>
  <r>
    <s v="Yes"/>
    <n v="2451.854364830946"/>
    <n v="2319.2399999999998"/>
    <x v="0"/>
    <n v="2023"/>
    <n v="73780"/>
    <x v="0"/>
    <x v="6"/>
    <n v="-132.61436483094622"/>
    <x v="0"/>
  </r>
  <r>
    <s v="No"/>
    <n v="0"/>
    <n v="2036.36"/>
    <x v="5"/>
    <n v="1997"/>
    <n v="60120"/>
    <x v="1"/>
    <x v="4"/>
    <n v="2036.36"/>
    <x v="1"/>
  </r>
  <r>
    <s v="No"/>
    <n v="0"/>
    <n v="524.38"/>
    <x v="3"/>
    <n v="2009"/>
    <n v="49629"/>
    <x v="0"/>
    <x v="6"/>
    <n v="524.38"/>
    <x v="0"/>
  </r>
  <r>
    <s v="Yes"/>
    <n v="310.46750560111809"/>
    <n v="710.3"/>
    <x v="2"/>
    <n v="2004"/>
    <n v="20000"/>
    <x v="0"/>
    <x v="1"/>
    <n v="399.83249439888186"/>
    <x v="0"/>
  </r>
  <r>
    <s v="No"/>
    <n v="0"/>
    <n v="743.02"/>
    <x v="3"/>
    <n v="2010"/>
    <n v="42765"/>
    <x v="0"/>
    <x v="5"/>
    <n v="743.02"/>
    <x v="0"/>
  </r>
  <r>
    <s v="No"/>
    <n v="0"/>
    <n v="1350.45"/>
    <x v="5"/>
    <n v="1981"/>
    <n v="45516"/>
    <x v="0"/>
    <x v="0"/>
    <n v="1350.45"/>
    <x v="1"/>
  </r>
  <r>
    <s v="No"/>
    <n v="0"/>
    <n v="422.52"/>
    <x v="4"/>
    <n v="1968"/>
    <n v="31514"/>
    <x v="0"/>
    <x v="6"/>
    <n v="422.52"/>
    <x v="1"/>
  </r>
  <r>
    <s v="No"/>
    <n v="0"/>
    <n v="1001.34"/>
    <x v="5"/>
    <n v="2019"/>
    <n v="52626"/>
    <x v="0"/>
    <x v="1"/>
    <n v="1001.34"/>
    <x v="0"/>
  </r>
  <r>
    <s v="No"/>
    <n v="0"/>
    <n v="1837.69"/>
    <x v="5"/>
    <n v="1984"/>
    <n v="82722"/>
    <x v="0"/>
    <x v="4"/>
    <n v="1837.69"/>
    <x v="1"/>
  </r>
  <r>
    <s v="Yes"/>
    <n v="9549.0540929393901"/>
    <n v="9481.7900000000009"/>
    <x v="0"/>
    <n v="1956"/>
    <n v="270749"/>
    <x v="0"/>
    <x v="0"/>
    <n v="-67.264092939389229"/>
    <x v="1"/>
  </r>
  <r>
    <s v="Yes"/>
    <n v="2378.0959564617428"/>
    <n v="1929.13"/>
    <x v="1"/>
    <n v="2013"/>
    <n v="68848"/>
    <x v="0"/>
    <x v="0"/>
    <n v="-448.96595646174273"/>
    <x v="0"/>
  </r>
  <r>
    <s v="Yes"/>
    <n v="6114.3466330964402"/>
    <n v="945.22"/>
    <x v="0"/>
    <n v="1988"/>
    <n v="73574"/>
    <x v="0"/>
    <x v="4"/>
    <n v="-5169.1266330964399"/>
    <x v="1"/>
  </r>
  <r>
    <s v="No"/>
    <n v="0"/>
    <n v="1523.44"/>
    <x v="1"/>
    <n v="1955"/>
    <n v="56412"/>
    <x v="0"/>
    <x v="3"/>
    <n v="1523.44"/>
    <x v="1"/>
  </r>
  <r>
    <s v="No"/>
    <n v="0"/>
    <n v="332.74"/>
    <x v="3"/>
    <n v="2001"/>
    <n v="20000"/>
    <x v="0"/>
    <x v="2"/>
    <n v="332.74"/>
    <x v="0"/>
  </r>
  <r>
    <s v="No"/>
    <n v="0"/>
    <n v="2200.94"/>
    <x v="1"/>
    <n v="2014"/>
    <n v="58618"/>
    <x v="0"/>
    <x v="4"/>
    <n v="2200.94"/>
    <x v="0"/>
  </r>
  <r>
    <s v="No"/>
    <n v="0"/>
    <n v="2131.29"/>
    <x v="1"/>
    <n v="2002"/>
    <n v="62830"/>
    <x v="1"/>
    <x v="1"/>
    <n v="2131.29"/>
    <x v="0"/>
  </r>
  <r>
    <s v="No"/>
    <n v="0"/>
    <n v="20825.14"/>
    <x v="1"/>
    <n v="2007"/>
    <n v="429593"/>
    <x v="0"/>
    <x v="4"/>
    <n v="20825.14"/>
    <x v="0"/>
  </r>
  <r>
    <s v="Yes"/>
    <n v="3053.4731780091452"/>
    <n v="1696.58"/>
    <x v="2"/>
    <n v="2008"/>
    <n v="51334"/>
    <x v="0"/>
    <x v="2"/>
    <n v="-1356.8931780091452"/>
    <x v="0"/>
  </r>
  <r>
    <s v="No"/>
    <n v="0"/>
    <n v="2090.8200000000002"/>
    <x v="5"/>
    <n v="2018"/>
    <n v="76209"/>
    <x v="0"/>
    <x v="4"/>
    <n v="2090.8200000000002"/>
    <x v="0"/>
  </r>
  <r>
    <s v="Yes"/>
    <n v="4346.5624295928583"/>
    <n v="2143.3200000000002"/>
    <x v="5"/>
    <n v="2010"/>
    <n v="58234"/>
    <x v="1"/>
    <x v="4"/>
    <n v="-2203.2424295928581"/>
    <x v="0"/>
  </r>
  <r>
    <s v="No"/>
    <n v="0"/>
    <n v="662.73"/>
    <x v="3"/>
    <n v="1934"/>
    <n v="23507"/>
    <x v="0"/>
    <x v="3"/>
    <n v="662.73"/>
    <x v="1"/>
  </r>
  <r>
    <s v="Yes"/>
    <n v="4590.9566523953818"/>
    <n v="5423.49"/>
    <x v="5"/>
    <n v="2000"/>
    <n v="149381"/>
    <x v="0"/>
    <x v="2"/>
    <n v="832.53334760461803"/>
    <x v="1"/>
  </r>
  <r>
    <s v="No"/>
    <n v="0"/>
    <n v="4414.3500000000004"/>
    <x v="3"/>
    <n v="1986"/>
    <n v="109267"/>
    <x v="0"/>
    <x v="1"/>
    <n v="4414.3500000000004"/>
    <x v="1"/>
  </r>
  <r>
    <s v="Yes"/>
    <n v="3970.6072434238322"/>
    <n v="1674.95"/>
    <x v="3"/>
    <n v="1992"/>
    <n v="112738"/>
    <x v="1"/>
    <x v="5"/>
    <n v="-2295.6572434238324"/>
    <x v="1"/>
  </r>
  <r>
    <s v="No"/>
    <n v="0"/>
    <n v="761.32"/>
    <x v="4"/>
    <n v="2017"/>
    <n v="28926"/>
    <x v="0"/>
    <x v="4"/>
    <n v="761.32"/>
    <x v="0"/>
  </r>
  <r>
    <s v="Yes"/>
    <n v="7022.0112935512188"/>
    <n v="5505.53"/>
    <x v="2"/>
    <n v="1949"/>
    <n v="183916"/>
    <x v="0"/>
    <x v="5"/>
    <n v="-1516.4812935512191"/>
    <x v="1"/>
  </r>
  <r>
    <s v="No"/>
    <n v="0"/>
    <n v="315.70999999999998"/>
    <x v="5"/>
    <n v="2017"/>
    <n v="20000"/>
    <x v="0"/>
    <x v="5"/>
    <n v="315.70999999999998"/>
    <x v="0"/>
  </r>
  <r>
    <s v="Yes"/>
    <n v="7927.8670937823226"/>
    <n v="3916.8"/>
    <x v="0"/>
    <n v="1965"/>
    <n v="95749"/>
    <x v="1"/>
    <x v="6"/>
    <n v="-4011.0670937823224"/>
    <x v="1"/>
  </r>
  <r>
    <s v="No"/>
    <n v="0"/>
    <n v="7578.15"/>
    <x v="3"/>
    <n v="2023"/>
    <n v="345368"/>
    <x v="0"/>
    <x v="2"/>
    <n v="7578.15"/>
    <x v="0"/>
  </r>
  <r>
    <s v="No"/>
    <n v="0"/>
    <n v="796.26"/>
    <x v="5"/>
    <n v="2017"/>
    <n v="27108"/>
    <x v="0"/>
    <x v="2"/>
    <n v="796.26"/>
    <x v="0"/>
  </r>
  <r>
    <s v="Yes"/>
    <n v="3376.9931066631102"/>
    <n v="1873.83"/>
    <x v="5"/>
    <n v="1954"/>
    <n v="38062"/>
    <x v="0"/>
    <x v="5"/>
    <n v="-1503.1631066631103"/>
    <x v="1"/>
  </r>
  <r>
    <s v="No"/>
    <n v="0"/>
    <n v="2477.59"/>
    <x v="5"/>
    <n v="2015"/>
    <n v="64843"/>
    <x v="0"/>
    <x v="0"/>
    <n v="2477.59"/>
    <x v="0"/>
  </r>
  <r>
    <s v="No"/>
    <n v="0"/>
    <n v="1193.21"/>
    <x v="0"/>
    <n v="1949"/>
    <n v="40023"/>
    <x v="0"/>
    <x v="2"/>
    <n v="1193.21"/>
    <x v="1"/>
  </r>
  <r>
    <s v="Yes"/>
    <n v="539.31218176463381"/>
    <n v="279.77"/>
    <x v="1"/>
    <n v="1986"/>
    <n v="20000"/>
    <x v="1"/>
    <x v="4"/>
    <n v="-259.54218176463382"/>
    <x v="1"/>
  </r>
  <r>
    <s v="No"/>
    <n v="0"/>
    <n v="3084.59"/>
    <x v="0"/>
    <n v="2025"/>
    <n v="63250"/>
    <x v="0"/>
    <x v="6"/>
    <n v="3084.59"/>
    <x v="0"/>
  </r>
  <r>
    <s v="No"/>
    <n v="0"/>
    <n v="645"/>
    <x v="0"/>
    <n v="1998"/>
    <n v="25595"/>
    <x v="0"/>
    <x v="0"/>
    <n v="645"/>
    <x v="1"/>
  </r>
  <r>
    <s v="No"/>
    <n v="0"/>
    <n v="1113.9000000000001"/>
    <x v="5"/>
    <n v="2019"/>
    <n v="87455"/>
    <x v="0"/>
    <x v="2"/>
    <n v="1113.9000000000001"/>
    <x v="0"/>
  </r>
  <r>
    <s v="Yes"/>
    <n v="829.03924687942822"/>
    <n v="1159.6600000000001"/>
    <x v="4"/>
    <n v="2003"/>
    <n v="28694"/>
    <x v="0"/>
    <x v="3"/>
    <n v="330.62075312057186"/>
    <x v="0"/>
  </r>
  <r>
    <s v="No"/>
    <n v="0"/>
    <n v="2533.33"/>
    <x v="3"/>
    <n v="2025"/>
    <n v="206891"/>
    <x v="0"/>
    <x v="0"/>
    <n v="2533.33"/>
    <x v="0"/>
  </r>
  <r>
    <s v="Yes"/>
    <n v="2880.042378114304"/>
    <n v="1334.3"/>
    <x v="4"/>
    <n v="2021"/>
    <n v="31997"/>
    <x v="0"/>
    <x v="1"/>
    <n v="-1545.7423781143041"/>
    <x v="0"/>
  </r>
  <r>
    <s v="Yes"/>
    <n v="1694.147253374817"/>
    <n v="727.66"/>
    <x v="1"/>
    <n v="2018"/>
    <n v="46275"/>
    <x v="0"/>
    <x v="3"/>
    <n v="-966.48725337481699"/>
    <x v="0"/>
  </r>
  <r>
    <s v="Yes"/>
    <n v="5100.9496824769994"/>
    <n v="4259.03"/>
    <x v="2"/>
    <n v="2009"/>
    <n v="114785"/>
    <x v="0"/>
    <x v="2"/>
    <n v="-841.9196824769997"/>
    <x v="0"/>
  </r>
  <r>
    <s v="Yes"/>
    <n v="2262.5631430388321"/>
    <n v="841.24"/>
    <x v="1"/>
    <n v="2013"/>
    <n v="22366"/>
    <x v="0"/>
    <x v="4"/>
    <n v="-1421.3231430388321"/>
    <x v="0"/>
  </r>
  <r>
    <s v="No"/>
    <n v="0"/>
    <n v="1749.52"/>
    <x v="5"/>
    <n v="2018"/>
    <n v="71824"/>
    <x v="0"/>
    <x v="0"/>
    <n v="1749.52"/>
    <x v="0"/>
  </r>
  <r>
    <s v="No"/>
    <n v="0"/>
    <n v="1758.87"/>
    <x v="2"/>
    <n v="2008"/>
    <n v="170368"/>
    <x v="1"/>
    <x v="2"/>
    <n v="1758.87"/>
    <x v="0"/>
  </r>
  <r>
    <s v="No"/>
    <n v="0"/>
    <n v="820.59"/>
    <x v="2"/>
    <n v="1966"/>
    <n v="20000"/>
    <x v="0"/>
    <x v="1"/>
    <n v="820.59"/>
    <x v="1"/>
  </r>
  <r>
    <s v="No"/>
    <n v="0"/>
    <n v="2575.66"/>
    <x v="4"/>
    <n v="2008"/>
    <n v="69405"/>
    <x v="0"/>
    <x v="3"/>
    <n v="2575.66"/>
    <x v="0"/>
  </r>
  <r>
    <s v="No"/>
    <n v="0"/>
    <n v="2642.81"/>
    <x v="4"/>
    <n v="2020"/>
    <n v="73711"/>
    <x v="0"/>
    <x v="3"/>
    <n v="2642.81"/>
    <x v="0"/>
  </r>
  <r>
    <s v="Yes"/>
    <n v="3567.6608551801951"/>
    <n v="5191"/>
    <x v="1"/>
    <n v="1941"/>
    <n v="111911"/>
    <x v="0"/>
    <x v="4"/>
    <n v="1623.3391448198049"/>
    <x v="1"/>
  </r>
  <r>
    <s v="No"/>
    <n v="0"/>
    <n v="961.97"/>
    <x v="1"/>
    <n v="2008"/>
    <n v="22258"/>
    <x v="0"/>
    <x v="4"/>
    <n v="961.97"/>
    <x v="0"/>
  </r>
  <r>
    <s v="Yes"/>
    <n v="1663.155159022903"/>
    <n v="877.92"/>
    <x v="5"/>
    <n v="2010"/>
    <n v="20819"/>
    <x v="0"/>
    <x v="2"/>
    <n v="-785.23515902290308"/>
    <x v="0"/>
  </r>
  <r>
    <s v="No"/>
    <n v="0"/>
    <n v="4472.22"/>
    <x v="4"/>
    <n v="2021"/>
    <n v="90903"/>
    <x v="1"/>
    <x v="2"/>
    <n v="4472.22"/>
    <x v="0"/>
  </r>
  <r>
    <s v="No"/>
    <n v="0"/>
    <n v="1562.55"/>
    <x v="3"/>
    <n v="1931"/>
    <n v="75932"/>
    <x v="0"/>
    <x v="0"/>
    <n v="1562.55"/>
    <x v="1"/>
  </r>
  <r>
    <s v="Yes"/>
    <n v="2541.891069281789"/>
    <n v="3138.28"/>
    <x v="0"/>
    <n v="2012"/>
    <n v="73159"/>
    <x v="1"/>
    <x v="3"/>
    <n v="596.38893071821121"/>
    <x v="0"/>
  </r>
  <r>
    <s v="Yes"/>
    <n v="6788.4123948333936"/>
    <n v="3682.02"/>
    <x v="2"/>
    <n v="1971"/>
    <n v="78996"/>
    <x v="0"/>
    <x v="1"/>
    <n v="-3106.3923948333936"/>
    <x v="1"/>
  </r>
  <r>
    <s v="Yes"/>
    <n v="1987.7233879663679"/>
    <n v="541.82000000000005"/>
    <x v="0"/>
    <n v="2003"/>
    <n v="34752"/>
    <x v="1"/>
    <x v="4"/>
    <n v="-1445.903387966368"/>
    <x v="0"/>
  </r>
  <r>
    <s v="No"/>
    <n v="0"/>
    <n v="1841.85"/>
    <x v="2"/>
    <n v="1947"/>
    <n v="72100"/>
    <x v="0"/>
    <x v="6"/>
    <n v="1841.85"/>
    <x v="1"/>
  </r>
  <r>
    <s v="No"/>
    <n v="0"/>
    <n v="2956.91"/>
    <x v="0"/>
    <n v="2023"/>
    <n v="75694"/>
    <x v="1"/>
    <x v="1"/>
    <n v="2956.91"/>
    <x v="0"/>
  </r>
  <r>
    <s v="No"/>
    <n v="0"/>
    <n v="382.35"/>
    <x v="5"/>
    <n v="2008"/>
    <n v="33810"/>
    <x v="0"/>
    <x v="1"/>
    <n v="382.35"/>
    <x v="0"/>
  </r>
  <r>
    <s v="No"/>
    <n v="0"/>
    <n v="6577.43"/>
    <x v="4"/>
    <n v="2021"/>
    <n v="266364"/>
    <x v="1"/>
    <x v="2"/>
    <n v="6577.43"/>
    <x v="0"/>
  </r>
  <r>
    <s v="Yes"/>
    <n v="2874.3613135109322"/>
    <n v="4195.1499999999996"/>
    <x v="2"/>
    <n v="2003"/>
    <n v="87471"/>
    <x v="0"/>
    <x v="5"/>
    <n v="1320.7886864890675"/>
    <x v="0"/>
  </r>
  <r>
    <s v="Yes"/>
    <n v="1464.507314922716"/>
    <n v="957.38"/>
    <x v="0"/>
    <n v="1936"/>
    <n v="23085"/>
    <x v="0"/>
    <x v="1"/>
    <n v="-507.12731492271598"/>
    <x v="1"/>
  </r>
  <r>
    <s v="Yes"/>
    <n v="8265.186992040406"/>
    <n v="3386.98"/>
    <x v="2"/>
    <n v="1956"/>
    <n v="101239"/>
    <x v="0"/>
    <x v="2"/>
    <n v="-4878.2069920404065"/>
    <x v="1"/>
  </r>
  <r>
    <s v="No"/>
    <n v="0"/>
    <n v="1359"/>
    <x v="1"/>
    <n v="2004"/>
    <n v="27454"/>
    <x v="0"/>
    <x v="0"/>
    <n v="1359"/>
    <x v="0"/>
  </r>
  <r>
    <s v="Yes"/>
    <n v="4781.7154945927959"/>
    <n v="1190.6300000000001"/>
    <x v="2"/>
    <n v="1946"/>
    <n v="112383"/>
    <x v="0"/>
    <x v="3"/>
    <n v="-3591.0854945927958"/>
    <x v="1"/>
  </r>
  <r>
    <s v="Yes"/>
    <n v="8070.6557147322264"/>
    <n v="4060.06"/>
    <x v="4"/>
    <n v="2023"/>
    <n v="151278"/>
    <x v="0"/>
    <x v="4"/>
    <n v="-4010.5957147322265"/>
    <x v="0"/>
  </r>
  <r>
    <s v="Yes"/>
    <n v="2559.0427079494389"/>
    <n v="936.36"/>
    <x v="3"/>
    <n v="2014"/>
    <n v="31053"/>
    <x v="1"/>
    <x v="1"/>
    <n v="-1622.6827079494387"/>
    <x v="0"/>
  </r>
  <r>
    <s v="No"/>
    <n v="0"/>
    <n v="6284.04"/>
    <x v="0"/>
    <n v="2020"/>
    <n v="129405"/>
    <x v="0"/>
    <x v="1"/>
    <n v="6284.04"/>
    <x v="0"/>
  </r>
  <r>
    <s v="No"/>
    <n v="0"/>
    <n v="3206.8"/>
    <x v="5"/>
    <n v="2015"/>
    <n v="83302"/>
    <x v="0"/>
    <x v="5"/>
    <n v="3206.8"/>
    <x v="0"/>
  </r>
  <r>
    <s v="No"/>
    <n v="0"/>
    <n v="2427.09"/>
    <x v="3"/>
    <n v="2004"/>
    <n v="115572"/>
    <x v="0"/>
    <x v="1"/>
    <n v="2427.09"/>
    <x v="0"/>
  </r>
  <r>
    <s v="Yes"/>
    <n v="22736.109267518688"/>
    <n v="5951.53"/>
    <x v="3"/>
    <n v="1997"/>
    <n v="273057"/>
    <x v="0"/>
    <x v="5"/>
    <n v="-16784.579267518689"/>
    <x v="1"/>
  </r>
  <r>
    <s v="Yes"/>
    <n v="4502.2993665323766"/>
    <n v="1577.09"/>
    <x v="2"/>
    <n v="2024"/>
    <n v="49202"/>
    <x v="1"/>
    <x v="2"/>
    <n v="-2925.2093665323764"/>
    <x v="0"/>
  </r>
  <r>
    <s v="Yes"/>
    <n v="2364.149947782812"/>
    <n v="872.77"/>
    <x v="5"/>
    <n v="1981"/>
    <n v="32762"/>
    <x v="0"/>
    <x v="4"/>
    <n v="-1491.379947782812"/>
    <x v="1"/>
  </r>
  <r>
    <s v="Yes"/>
    <n v="671.15220989785939"/>
    <n v="372.81"/>
    <x v="3"/>
    <n v="2015"/>
    <n v="29389"/>
    <x v="0"/>
    <x v="6"/>
    <n v="-298.34220989785939"/>
    <x v="0"/>
  </r>
  <r>
    <s v="Yes"/>
    <n v="781.33218515286922"/>
    <n v="1043.04"/>
    <x v="0"/>
    <n v="1937"/>
    <n v="31174"/>
    <x v="0"/>
    <x v="4"/>
    <n v="261.70781484713075"/>
    <x v="1"/>
  </r>
  <r>
    <s v="Yes"/>
    <n v="2218.667556571751"/>
    <n v="1515.27"/>
    <x v="3"/>
    <n v="2024"/>
    <n v="56293"/>
    <x v="1"/>
    <x v="2"/>
    <n v="-703.39755657175101"/>
    <x v="0"/>
  </r>
  <r>
    <s v="Yes"/>
    <n v="1875.922523574076"/>
    <n v="1456"/>
    <x v="3"/>
    <n v="2016"/>
    <n v="78662"/>
    <x v="0"/>
    <x v="4"/>
    <n v="-419.92252357407597"/>
    <x v="0"/>
  </r>
  <r>
    <s v="No"/>
    <n v="0"/>
    <n v="2462.71"/>
    <x v="1"/>
    <n v="2008"/>
    <n v="74709"/>
    <x v="0"/>
    <x v="4"/>
    <n v="2462.71"/>
    <x v="0"/>
  </r>
  <r>
    <s v="No"/>
    <n v="0"/>
    <n v="1282.3399999999999"/>
    <x v="1"/>
    <n v="2017"/>
    <n v="116047"/>
    <x v="1"/>
    <x v="1"/>
    <n v="1282.3399999999999"/>
    <x v="0"/>
  </r>
  <r>
    <s v="Yes"/>
    <n v="1826.9372584600451"/>
    <n v="2450.0300000000002"/>
    <x v="3"/>
    <n v="2022"/>
    <n v="60500"/>
    <x v="1"/>
    <x v="0"/>
    <n v="623.09274153995511"/>
    <x v="0"/>
  </r>
  <r>
    <s v="Yes"/>
    <n v="15167.446244244909"/>
    <n v="3002.31"/>
    <x v="4"/>
    <n v="2002"/>
    <n v="191535"/>
    <x v="0"/>
    <x v="1"/>
    <n v="-12165.13624424491"/>
    <x v="0"/>
  </r>
  <r>
    <s v="Yes"/>
    <n v="4657.4969710470914"/>
    <n v="789.54"/>
    <x v="4"/>
    <n v="2010"/>
    <n v="48449"/>
    <x v="0"/>
    <x v="5"/>
    <n v="-3867.9569710470914"/>
    <x v="0"/>
  </r>
  <r>
    <s v="No"/>
    <n v="0"/>
    <n v="8598.34"/>
    <x v="1"/>
    <n v="1949"/>
    <n v="527622"/>
    <x v="0"/>
    <x v="0"/>
    <n v="8598.34"/>
    <x v="1"/>
  </r>
  <r>
    <s v="Yes"/>
    <n v="5818.2618074672591"/>
    <n v="3386.07"/>
    <x v="3"/>
    <n v="2015"/>
    <n v="98768"/>
    <x v="0"/>
    <x v="5"/>
    <n v="-2432.191807467259"/>
    <x v="0"/>
  </r>
  <r>
    <s v="No"/>
    <n v="0"/>
    <n v="1120.1300000000001"/>
    <x v="3"/>
    <n v="2021"/>
    <n v="30160"/>
    <x v="0"/>
    <x v="5"/>
    <n v="1120.1300000000001"/>
    <x v="0"/>
  </r>
  <r>
    <s v="No"/>
    <n v="0"/>
    <n v="309.89999999999998"/>
    <x v="2"/>
    <n v="2019"/>
    <n v="25420"/>
    <x v="0"/>
    <x v="6"/>
    <n v="309.89999999999998"/>
    <x v="0"/>
  </r>
  <r>
    <s v="No"/>
    <n v="0"/>
    <n v="1303.5"/>
    <x v="4"/>
    <n v="2010"/>
    <n v="88078"/>
    <x v="0"/>
    <x v="2"/>
    <n v="1303.5"/>
    <x v="0"/>
  </r>
  <r>
    <s v="No"/>
    <n v="0"/>
    <n v="1502.72"/>
    <x v="4"/>
    <n v="2007"/>
    <n v="50073"/>
    <x v="0"/>
    <x v="5"/>
    <n v="1502.72"/>
    <x v="0"/>
  </r>
  <r>
    <s v="Yes"/>
    <n v="4411.6727220565472"/>
    <n v="2909.6"/>
    <x v="2"/>
    <n v="1935"/>
    <n v="106001"/>
    <x v="0"/>
    <x v="5"/>
    <n v="-1502.0727220565473"/>
    <x v="1"/>
  </r>
  <r>
    <s v="Yes"/>
    <n v="3727.5664124433379"/>
    <n v="2335.06"/>
    <x v="5"/>
    <n v="2020"/>
    <n v="87430"/>
    <x v="0"/>
    <x v="1"/>
    <n v="-1392.5064124433379"/>
    <x v="0"/>
  </r>
  <r>
    <s v="Yes"/>
    <n v="3702.4433537811892"/>
    <n v="763.97"/>
    <x v="1"/>
    <n v="1976"/>
    <n v="56485"/>
    <x v="0"/>
    <x v="5"/>
    <n v="-2938.473353781189"/>
    <x v="1"/>
  </r>
  <r>
    <s v="No"/>
    <n v="0"/>
    <n v="1211.3399999999999"/>
    <x v="1"/>
    <n v="2009"/>
    <n v="30411"/>
    <x v="0"/>
    <x v="0"/>
    <n v="1211.3399999999999"/>
    <x v="0"/>
  </r>
  <r>
    <s v="Yes"/>
    <n v="1551.2747684017529"/>
    <n v="607.96"/>
    <x v="2"/>
    <n v="2016"/>
    <n v="20000"/>
    <x v="1"/>
    <x v="1"/>
    <n v="-943.31476840175287"/>
    <x v="0"/>
  </r>
  <r>
    <s v="No"/>
    <n v="0"/>
    <n v="664.27"/>
    <x v="0"/>
    <n v="2003"/>
    <n v="41889"/>
    <x v="0"/>
    <x v="2"/>
    <n v="664.27"/>
    <x v="0"/>
  </r>
  <r>
    <s v="No"/>
    <n v="0"/>
    <n v="4171.7"/>
    <x v="0"/>
    <n v="2024"/>
    <n v="118791"/>
    <x v="0"/>
    <x v="0"/>
    <n v="4171.7"/>
    <x v="0"/>
  </r>
  <r>
    <s v="Yes"/>
    <n v="7013.4051096572848"/>
    <n v="2538.2399999999998"/>
    <x v="1"/>
    <n v="2018"/>
    <n v="71060"/>
    <x v="1"/>
    <x v="5"/>
    <n v="-4475.165109657285"/>
    <x v="0"/>
  </r>
  <r>
    <s v="No"/>
    <n v="0"/>
    <n v="611.97"/>
    <x v="3"/>
    <n v="2015"/>
    <n v="22102"/>
    <x v="0"/>
    <x v="6"/>
    <n v="611.97"/>
    <x v="0"/>
  </r>
  <r>
    <s v="Yes"/>
    <n v="2707.2058560387509"/>
    <n v="1957.92"/>
    <x v="2"/>
    <n v="2009"/>
    <n v="68772"/>
    <x v="0"/>
    <x v="4"/>
    <n v="-749.28585603875081"/>
    <x v="0"/>
  </r>
  <r>
    <s v="Yes"/>
    <n v="5097.2235171721159"/>
    <n v="2819.62"/>
    <x v="0"/>
    <n v="1941"/>
    <n v="81491"/>
    <x v="0"/>
    <x v="2"/>
    <n v="-2277.603517172116"/>
    <x v="1"/>
  </r>
  <r>
    <s v="No"/>
    <n v="0"/>
    <n v="970.31"/>
    <x v="0"/>
    <n v="2025"/>
    <n v="29523"/>
    <x v="0"/>
    <x v="0"/>
    <n v="970.31"/>
    <x v="0"/>
  </r>
  <r>
    <s v="Yes"/>
    <n v="5175.0247498302033"/>
    <n v="957.41"/>
    <x v="1"/>
    <n v="1987"/>
    <n v="67709"/>
    <x v="1"/>
    <x v="6"/>
    <n v="-4217.6147498302034"/>
    <x v="1"/>
  </r>
  <r>
    <s v="Yes"/>
    <n v="4225.5784546645491"/>
    <n v="2402.79"/>
    <x v="1"/>
    <n v="2007"/>
    <n v="62728"/>
    <x v="1"/>
    <x v="3"/>
    <n v="-1822.7884546645491"/>
    <x v="0"/>
  </r>
  <r>
    <s v="No"/>
    <n v="0"/>
    <n v="632.30999999999995"/>
    <x v="3"/>
    <n v="1979"/>
    <n v="23996"/>
    <x v="0"/>
    <x v="4"/>
    <n v="632.30999999999995"/>
    <x v="1"/>
  </r>
  <r>
    <s v="No"/>
    <n v="0"/>
    <n v="1098.51"/>
    <x v="0"/>
    <n v="2010"/>
    <n v="79716"/>
    <x v="0"/>
    <x v="3"/>
    <n v="1098.51"/>
    <x v="0"/>
  </r>
  <r>
    <s v="No"/>
    <n v="0"/>
    <n v="4213.33"/>
    <x v="0"/>
    <n v="2019"/>
    <n v="93773"/>
    <x v="0"/>
    <x v="2"/>
    <n v="4213.33"/>
    <x v="0"/>
  </r>
  <r>
    <s v="No"/>
    <n v="0"/>
    <n v="5402.81"/>
    <x v="4"/>
    <n v="2020"/>
    <n v="142407"/>
    <x v="0"/>
    <x v="4"/>
    <n v="5402.81"/>
    <x v="0"/>
  </r>
  <r>
    <s v="No"/>
    <n v="0"/>
    <n v="5796.35"/>
    <x v="2"/>
    <n v="2020"/>
    <n v="139113"/>
    <x v="0"/>
    <x v="4"/>
    <n v="5796.35"/>
    <x v="0"/>
  </r>
  <r>
    <s v="Yes"/>
    <n v="918.3356344361689"/>
    <n v="716.82"/>
    <x v="0"/>
    <n v="1941"/>
    <n v="20000"/>
    <x v="0"/>
    <x v="3"/>
    <n v="-201.51563443616885"/>
    <x v="1"/>
  </r>
  <r>
    <s v="Yes"/>
    <n v="598.12544283415502"/>
    <n v="832.72"/>
    <x v="4"/>
    <n v="2024"/>
    <n v="28275"/>
    <x v="0"/>
    <x v="6"/>
    <n v="234.594557165845"/>
    <x v="0"/>
  </r>
  <r>
    <s v="No"/>
    <n v="0"/>
    <n v="1040.53"/>
    <x v="2"/>
    <n v="1997"/>
    <n v="90403"/>
    <x v="0"/>
    <x v="1"/>
    <n v="1040.53"/>
    <x v="1"/>
  </r>
  <r>
    <s v="No"/>
    <n v="0"/>
    <n v="1556.42"/>
    <x v="4"/>
    <n v="2005"/>
    <n v="90312"/>
    <x v="0"/>
    <x v="1"/>
    <n v="1556.42"/>
    <x v="0"/>
  </r>
  <r>
    <s v="No"/>
    <n v="0"/>
    <n v="2221.38"/>
    <x v="4"/>
    <n v="2013"/>
    <n v="90403"/>
    <x v="0"/>
    <x v="3"/>
    <n v="2221.38"/>
    <x v="0"/>
  </r>
  <r>
    <s v="No"/>
    <n v="0"/>
    <n v="25276.880000000001"/>
    <x v="1"/>
    <n v="1987"/>
    <n v="1305616"/>
    <x v="0"/>
    <x v="4"/>
    <n v="25276.880000000001"/>
    <x v="1"/>
  </r>
  <r>
    <s v="Yes"/>
    <n v="3677.814803669397"/>
    <n v="4526.78"/>
    <x v="5"/>
    <n v="2021"/>
    <n v="94534"/>
    <x v="1"/>
    <x v="2"/>
    <n v="848.96519633060279"/>
    <x v="0"/>
  </r>
  <r>
    <s v="Yes"/>
    <n v="5368.6769008266374"/>
    <n v="6338.06"/>
    <x v="5"/>
    <n v="2005"/>
    <n v="148517"/>
    <x v="0"/>
    <x v="1"/>
    <n v="969.38309917336301"/>
    <x v="0"/>
  </r>
  <r>
    <s v="Yes"/>
    <n v="2791.7248861382409"/>
    <n v="4939.22"/>
    <x v="0"/>
    <n v="1943"/>
    <n v="128438"/>
    <x v="0"/>
    <x v="5"/>
    <n v="2147.4951138617594"/>
    <x v="1"/>
  </r>
  <r>
    <s v="No"/>
    <n v="0"/>
    <n v="1602.46"/>
    <x v="4"/>
    <n v="2016"/>
    <n v="100822"/>
    <x v="0"/>
    <x v="4"/>
    <n v="1602.46"/>
    <x v="0"/>
  </r>
  <r>
    <s v="No"/>
    <n v="0"/>
    <n v="2196.9499999999998"/>
    <x v="4"/>
    <n v="2011"/>
    <n v="46527"/>
    <x v="0"/>
    <x v="2"/>
    <n v="2196.9499999999998"/>
    <x v="0"/>
  </r>
  <r>
    <s v="No"/>
    <n v="0"/>
    <n v="2746.69"/>
    <x v="3"/>
    <n v="2002"/>
    <n v="109883"/>
    <x v="0"/>
    <x v="6"/>
    <n v="2746.69"/>
    <x v="0"/>
  </r>
  <r>
    <s v="No"/>
    <n v="0"/>
    <n v="500.24"/>
    <x v="0"/>
    <n v="2004"/>
    <n v="32265"/>
    <x v="0"/>
    <x v="3"/>
    <n v="500.24"/>
    <x v="0"/>
  </r>
  <r>
    <s v="No"/>
    <n v="0"/>
    <n v="1424.99"/>
    <x v="0"/>
    <n v="2022"/>
    <n v="49540"/>
    <x v="0"/>
    <x v="2"/>
    <n v="1424.99"/>
    <x v="0"/>
  </r>
  <r>
    <s v="Yes"/>
    <n v="978.87389170620509"/>
    <n v="1297.51"/>
    <x v="2"/>
    <n v="2004"/>
    <n v="40608"/>
    <x v="0"/>
    <x v="4"/>
    <n v="318.6361082937949"/>
    <x v="0"/>
  </r>
  <r>
    <s v="No"/>
    <n v="0"/>
    <n v="1248.98"/>
    <x v="3"/>
    <n v="2001"/>
    <n v="63927"/>
    <x v="0"/>
    <x v="6"/>
    <n v="1248.98"/>
    <x v="0"/>
  </r>
  <r>
    <s v="No"/>
    <n v="0"/>
    <n v="12919.44"/>
    <x v="2"/>
    <n v="1993"/>
    <n v="381447"/>
    <x v="0"/>
    <x v="0"/>
    <n v="12919.44"/>
    <x v="1"/>
  </r>
  <r>
    <s v="No"/>
    <n v="0"/>
    <n v="201.25"/>
    <x v="4"/>
    <n v="2013"/>
    <n v="20000"/>
    <x v="0"/>
    <x v="3"/>
    <n v="201.25"/>
    <x v="0"/>
  </r>
  <r>
    <s v="No"/>
    <n v="0"/>
    <n v="5078.59"/>
    <x v="4"/>
    <n v="2016"/>
    <n v="103674"/>
    <x v="0"/>
    <x v="3"/>
    <n v="5078.59"/>
    <x v="0"/>
  </r>
  <r>
    <s v="No"/>
    <n v="0"/>
    <n v="512.36"/>
    <x v="1"/>
    <n v="1932"/>
    <n v="20000"/>
    <x v="0"/>
    <x v="2"/>
    <n v="512.36"/>
    <x v="1"/>
  </r>
  <r>
    <s v="No"/>
    <n v="0"/>
    <n v="1705.08"/>
    <x v="3"/>
    <n v="1975"/>
    <n v="41046"/>
    <x v="0"/>
    <x v="4"/>
    <n v="1705.08"/>
    <x v="1"/>
  </r>
  <r>
    <s v="Yes"/>
    <n v="10047.88164048926"/>
    <n v="2194.33"/>
    <x v="0"/>
    <n v="1972"/>
    <n v="143080"/>
    <x v="0"/>
    <x v="0"/>
    <n v="-7853.5516404892605"/>
    <x v="1"/>
  </r>
  <r>
    <s v="Yes"/>
    <n v="5156.0801561846511"/>
    <n v="2223.17"/>
    <x v="0"/>
    <n v="1991"/>
    <n v="63034"/>
    <x v="0"/>
    <x v="5"/>
    <n v="-2932.910156184651"/>
    <x v="1"/>
  </r>
  <r>
    <s v="Yes"/>
    <n v="1045.6282082101161"/>
    <n v="1052.81"/>
    <x v="5"/>
    <n v="2001"/>
    <n v="25281"/>
    <x v="1"/>
    <x v="0"/>
    <n v="7.1817917898838459"/>
    <x v="0"/>
  </r>
  <r>
    <s v="Yes"/>
    <n v="3015.387344043043"/>
    <n v="387.33"/>
    <x v="5"/>
    <n v="2008"/>
    <n v="33784"/>
    <x v="0"/>
    <x v="2"/>
    <n v="-2628.057344043043"/>
    <x v="0"/>
  </r>
  <r>
    <s v="No"/>
    <n v="0"/>
    <n v="1544.68"/>
    <x v="2"/>
    <n v="2008"/>
    <n v="103123"/>
    <x v="0"/>
    <x v="2"/>
    <n v="1544.68"/>
    <x v="0"/>
  </r>
  <r>
    <s v="No"/>
    <n v="0"/>
    <n v="786.48"/>
    <x v="0"/>
    <n v="1979"/>
    <n v="33380"/>
    <x v="0"/>
    <x v="5"/>
    <n v="786.48"/>
    <x v="1"/>
  </r>
  <r>
    <s v="No"/>
    <n v="0"/>
    <n v="947.2"/>
    <x v="3"/>
    <n v="2025"/>
    <n v="71194"/>
    <x v="0"/>
    <x v="2"/>
    <n v="947.2"/>
    <x v="0"/>
  </r>
  <r>
    <s v="No"/>
    <n v="0"/>
    <n v="819.85"/>
    <x v="4"/>
    <n v="2003"/>
    <n v="62097"/>
    <x v="0"/>
    <x v="1"/>
    <n v="819.85"/>
    <x v="0"/>
  </r>
  <r>
    <s v="No"/>
    <n v="0"/>
    <n v="986.77"/>
    <x v="1"/>
    <n v="2022"/>
    <n v="35551"/>
    <x v="0"/>
    <x v="3"/>
    <n v="986.77"/>
    <x v="0"/>
  </r>
  <r>
    <s v="Yes"/>
    <n v="24187.30533766191"/>
    <n v="11838.94"/>
    <x v="3"/>
    <n v="1965"/>
    <n v="332753"/>
    <x v="0"/>
    <x v="1"/>
    <n v="-12348.36533766191"/>
    <x v="1"/>
  </r>
  <r>
    <s v="Yes"/>
    <n v="6678.2266358526476"/>
    <n v="3696.19"/>
    <x v="5"/>
    <n v="2023"/>
    <n v="99423"/>
    <x v="1"/>
    <x v="4"/>
    <n v="-2982.0366358526476"/>
    <x v="0"/>
  </r>
  <r>
    <s v="No"/>
    <n v="0"/>
    <n v="822.81"/>
    <x v="5"/>
    <n v="2007"/>
    <n v="20000"/>
    <x v="0"/>
    <x v="0"/>
    <n v="822.81"/>
    <x v="0"/>
  </r>
  <r>
    <s v="No"/>
    <n v="0"/>
    <n v="1945.95"/>
    <x v="1"/>
    <n v="2021"/>
    <n v="69506"/>
    <x v="0"/>
    <x v="0"/>
    <n v="1945.95"/>
    <x v="0"/>
  </r>
  <r>
    <s v="Yes"/>
    <n v="856.924034580122"/>
    <n v="914.04"/>
    <x v="2"/>
    <n v="2011"/>
    <n v="35262"/>
    <x v="0"/>
    <x v="1"/>
    <n v="57.115965419877966"/>
    <x v="0"/>
  </r>
  <r>
    <s v="No"/>
    <n v="0"/>
    <n v="5511.24"/>
    <x v="0"/>
    <n v="2012"/>
    <n v="118415"/>
    <x v="0"/>
    <x v="6"/>
    <n v="5511.24"/>
    <x v="0"/>
  </r>
  <r>
    <s v="Yes"/>
    <n v="797.1636884214663"/>
    <n v="680.42"/>
    <x v="0"/>
    <n v="2019"/>
    <n v="31761"/>
    <x v="1"/>
    <x v="5"/>
    <n v="-116.74368842146635"/>
    <x v="0"/>
  </r>
  <r>
    <s v="No"/>
    <n v="0"/>
    <n v="1518.76"/>
    <x v="2"/>
    <n v="2022"/>
    <n v="54623"/>
    <x v="0"/>
    <x v="5"/>
    <n v="1518.76"/>
    <x v="0"/>
  </r>
  <r>
    <s v="No"/>
    <n v="0"/>
    <n v="2869.72"/>
    <x v="3"/>
    <n v="2002"/>
    <n v="89679"/>
    <x v="0"/>
    <x v="3"/>
    <n v="2869.72"/>
    <x v="0"/>
  </r>
  <r>
    <s v="Yes"/>
    <n v="3817.354416687569"/>
    <n v="4996.51"/>
    <x v="4"/>
    <n v="1952"/>
    <n v="119683"/>
    <x v="0"/>
    <x v="3"/>
    <n v="1179.1555833124312"/>
    <x v="1"/>
  </r>
  <r>
    <s v="No"/>
    <n v="0"/>
    <n v="560.07000000000005"/>
    <x v="4"/>
    <n v="1933"/>
    <n v="22920"/>
    <x v="0"/>
    <x v="6"/>
    <n v="560.07000000000005"/>
    <x v="1"/>
  </r>
  <r>
    <s v="No"/>
    <n v="0"/>
    <n v="578.65"/>
    <x v="1"/>
    <n v="2002"/>
    <n v="45816"/>
    <x v="0"/>
    <x v="6"/>
    <n v="578.65"/>
    <x v="0"/>
  </r>
  <r>
    <s v="No"/>
    <n v="0"/>
    <n v="1758"/>
    <x v="5"/>
    <n v="2013"/>
    <n v="40947"/>
    <x v="0"/>
    <x v="1"/>
    <n v="1758"/>
    <x v="0"/>
  </r>
  <r>
    <s v="No"/>
    <n v="0"/>
    <n v="1089.71"/>
    <x v="0"/>
    <n v="2021"/>
    <n v="35502"/>
    <x v="0"/>
    <x v="0"/>
    <n v="1089.71"/>
    <x v="0"/>
  </r>
  <r>
    <s v="No"/>
    <n v="0"/>
    <n v="11959.38"/>
    <x v="1"/>
    <n v="2024"/>
    <n v="245822"/>
    <x v="0"/>
    <x v="3"/>
    <n v="11959.38"/>
    <x v="0"/>
  </r>
  <r>
    <s v="No"/>
    <n v="0"/>
    <n v="1834.91"/>
    <x v="2"/>
    <n v="2004"/>
    <n v="82784"/>
    <x v="0"/>
    <x v="2"/>
    <n v="1834.91"/>
    <x v="0"/>
  </r>
  <r>
    <s v="Yes"/>
    <n v="1518.786135015863"/>
    <n v="1000.02"/>
    <x v="4"/>
    <n v="1996"/>
    <n v="21836"/>
    <x v="0"/>
    <x v="4"/>
    <n v="-518.76613501586303"/>
    <x v="1"/>
  </r>
  <r>
    <s v="No"/>
    <n v="0"/>
    <n v="4314.47"/>
    <x v="1"/>
    <n v="2009"/>
    <n v="124778"/>
    <x v="0"/>
    <x v="4"/>
    <n v="4314.47"/>
    <x v="0"/>
  </r>
  <r>
    <s v="Yes"/>
    <n v="30939.604149004899"/>
    <n v="11438.29"/>
    <x v="1"/>
    <n v="2021"/>
    <n v="327003"/>
    <x v="1"/>
    <x v="1"/>
    <n v="-19501.314149004898"/>
    <x v="0"/>
  </r>
  <r>
    <s v="Yes"/>
    <n v="9702.8693870033985"/>
    <n v="1616.28"/>
    <x v="2"/>
    <n v="1940"/>
    <n v="136759"/>
    <x v="0"/>
    <x v="2"/>
    <n v="-8086.5893870033988"/>
    <x v="1"/>
  </r>
  <r>
    <s v="Yes"/>
    <n v="1949.0866541239909"/>
    <n v="598.42999999999995"/>
    <x v="1"/>
    <n v="2000"/>
    <n v="20000"/>
    <x v="0"/>
    <x v="5"/>
    <n v="-1350.6566541239908"/>
    <x v="1"/>
  </r>
  <r>
    <s v="Yes"/>
    <n v="2137.7807062339489"/>
    <n v="890"/>
    <x v="5"/>
    <n v="1981"/>
    <n v="40644"/>
    <x v="0"/>
    <x v="6"/>
    <n v="-1247.7807062339489"/>
    <x v="1"/>
  </r>
  <r>
    <s v="Yes"/>
    <n v="16526.260309151668"/>
    <n v="2597.77"/>
    <x v="5"/>
    <n v="2019"/>
    <n v="164972"/>
    <x v="1"/>
    <x v="5"/>
    <n v="-13928.490309151668"/>
    <x v="0"/>
  </r>
  <r>
    <s v="Yes"/>
    <n v="852.79445440520988"/>
    <n v="1040.0999999999999"/>
    <x v="3"/>
    <n v="2011"/>
    <n v="33991"/>
    <x v="0"/>
    <x v="5"/>
    <n v="187.30554559479003"/>
    <x v="0"/>
  </r>
  <r>
    <s v="No"/>
    <n v="0"/>
    <n v="1845.28"/>
    <x v="5"/>
    <n v="2001"/>
    <n v="85396"/>
    <x v="0"/>
    <x v="6"/>
    <n v="1845.28"/>
    <x v="0"/>
  </r>
  <r>
    <s v="Yes"/>
    <n v="3147.0437388841769"/>
    <n v="5268.59"/>
    <x v="4"/>
    <n v="1971"/>
    <n v="111269"/>
    <x v="0"/>
    <x v="2"/>
    <n v="2121.5462611158232"/>
    <x v="1"/>
  </r>
  <r>
    <s v="Yes"/>
    <n v="1543.857140146396"/>
    <n v="852.69"/>
    <x v="1"/>
    <n v="2009"/>
    <n v="28523"/>
    <x v="0"/>
    <x v="5"/>
    <n v="-691.16714014639592"/>
    <x v="0"/>
  </r>
  <r>
    <s v="No"/>
    <n v="0"/>
    <n v="686.31"/>
    <x v="4"/>
    <n v="2001"/>
    <n v="57090"/>
    <x v="0"/>
    <x v="6"/>
    <n v="686.31"/>
    <x v="0"/>
  </r>
  <r>
    <s v="Yes"/>
    <n v="748.07720810706905"/>
    <n v="206.54"/>
    <x v="0"/>
    <n v="2017"/>
    <n v="20000"/>
    <x v="0"/>
    <x v="3"/>
    <n v="-541.53720810706909"/>
    <x v="0"/>
  </r>
  <r>
    <s v="Yes"/>
    <n v="1647.7415299386721"/>
    <n v="686.57"/>
    <x v="3"/>
    <n v="2001"/>
    <n v="26383"/>
    <x v="0"/>
    <x v="2"/>
    <n v="-961.17152993867205"/>
    <x v="0"/>
  </r>
  <r>
    <s v="No"/>
    <n v="0"/>
    <n v="1565.16"/>
    <x v="2"/>
    <n v="2024"/>
    <n v="48920"/>
    <x v="0"/>
    <x v="5"/>
    <n v="1565.16"/>
    <x v="0"/>
  </r>
  <r>
    <s v="Yes"/>
    <n v="2116.5399734715329"/>
    <n v="568.34"/>
    <x v="1"/>
    <n v="2003"/>
    <n v="22066"/>
    <x v="0"/>
    <x v="0"/>
    <n v="-1548.1999734715328"/>
    <x v="0"/>
  </r>
  <r>
    <s v="Yes"/>
    <n v="9581.0019479690418"/>
    <n v="6630.75"/>
    <x v="4"/>
    <n v="2012"/>
    <n v="221002"/>
    <x v="0"/>
    <x v="6"/>
    <n v="-2950.2519479690418"/>
    <x v="0"/>
  </r>
  <r>
    <s v="No"/>
    <n v="0"/>
    <n v="914.51"/>
    <x v="5"/>
    <n v="2019"/>
    <n v="20000"/>
    <x v="0"/>
    <x v="1"/>
    <n v="914.51"/>
    <x v="0"/>
  </r>
  <r>
    <s v="No"/>
    <n v="0"/>
    <n v="1666.29"/>
    <x v="3"/>
    <n v="2019"/>
    <n v="42107"/>
    <x v="0"/>
    <x v="6"/>
    <n v="1666.29"/>
    <x v="0"/>
  </r>
  <r>
    <s v="No"/>
    <n v="0"/>
    <n v="1461.92"/>
    <x v="1"/>
    <n v="2018"/>
    <n v="66476"/>
    <x v="0"/>
    <x v="1"/>
    <n v="1461.92"/>
    <x v="0"/>
  </r>
  <r>
    <s v="No"/>
    <n v="0"/>
    <n v="7941.35"/>
    <x v="0"/>
    <n v="1969"/>
    <n v="189666"/>
    <x v="0"/>
    <x v="0"/>
    <n v="7941.35"/>
    <x v="1"/>
  </r>
  <r>
    <s v="No"/>
    <n v="0"/>
    <n v="826.32"/>
    <x v="2"/>
    <n v="2020"/>
    <n v="20000"/>
    <x v="0"/>
    <x v="1"/>
    <n v="826.32"/>
    <x v="0"/>
  </r>
  <r>
    <s v="No"/>
    <n v="0"/>
    <n v="4702.13"/>
    <x v="0"/>
    <n v="2005"/>
    <n v="151832"/>
    <x v="0"/>
    <x v="0"/>
    <n v="4702.13"/>
    <x v="0"/>
  </r>
  <r>
    <s v="Yes"/>
    <n v="972.02740636719625"/>
    <n v="679.89"/>
    <x v="5"/>
    <n v="1961"/>
    <n v="60366"/>
    <x v="1"/>
    <x v="6"/>
    <n v="-292.13740636719626"/>
    <x v="1"/>
  </r>
  <r>
    <s v="No"/>
    <n v="0"/>
    <n v="495.72"/>
    <x v="3"/>
    <n v="2022"/>
    <n v="27304"/>
    <x v="0"/>
    <x v="5"/>
    <n v="495.72"/>
    <x v="0"/>
  </r>
  <r>
    <s v="No"/>
    <n v="0"/>
    <n v="3312.87"/>
    <x v="5"/>
    <n v="1937"/>
    <n v="86654"/>
    <x v="0"/>
    <x v="2"/>
    <n v="3312.87"/>
    <x v="1"/>
  </r>
  <r>
    <s v="No"/>
    <n v="0"/>
    <n v="3388.86"/>
    <x v="0"/>
    <n v="2010"/>
    <n v="70210"/>
    <x v="0"/>
    <x v="5"/>
    <n v="3388.86"/>
    <x v="0"/>
  </r>
  <r>
    <s v="Yes"/>
    <n v="2091.6251289358502"/>
    <n v="1379.1"/>
    <x v="1"/>
    <n v="2023"/>
    <n v="37043"/>
    <x v="0"/>
    <x v="4"/>
    <n v="-712.52512893585026"/>
    <x v="0"/>
  </r>
  <r>
    <s v="No"/>
    <n v="0"/>
    <n v="3017.46"/>
    <x v="4"/>
    <n v="2007"/>
    <n v="63313"/>
    <x v="1"/>
    <x v="4"/>
    <n v="3017.46"/>
    <x v="0"/>
  </r>
  <r>
    <s v="No"/>
    <n v="0"/>
    <n v="997.79"/>
    <x v="0"/>
    <n v="2015"/>
    <n v="43991"/>
    <x v="0"/>
    <x v="6"/>
    <n v="997.79"/>
    <x v="0"/>
  </r>
  <r>
    <s v="No"/>
    <n v="0"/>
    <n v="2430.1999999999998"/>
    <x v="0"/>
    <n v="2018"/>
    <n v="65566"/>
    <x v="0"/>
    <x v="4"/>
    <n v="2430.1999999999998"/>
    <x v="0"/>
  </r>
  <r>
    <s v="Yes"/>
    <n v="9622.3599247698166"/>
    <n v="1188.03"/>
    <x v="3"/>
    <n v="1967"/>
    <n v="101692"/>
    <x v="1"/>
    <x v="2"/>
    <n v="-8434.329924769816"/>
    <x v="1"/>
  </r>
  <r>
    <s v="No"/>
    <n v="0"/>
    <n v="3850.72"/>
    <x v="0"/>
    <n v="1957"/>
    <n v="212950"/>
    <x v="0"/>
    <x v="4"/>
    <n v="3850.72"/>
    <x v="1"/>
  </r>
  <r>
    <s v="Yes"/>
    <n v="2068.2689984857948"/>
    <n v="881.58"/>
    <x v="0"/>
    <n v="2019"/>
    <n v="22242"/>
    <x v="0"/>
    <x v="4"/>
    <n v="-1186.6889984857949"/>
    <x v="0"/>
  </r>
  <r>
    <s v="Yes"/>
    <n v="26826.87196715927"/>
    <n v="8751.89"/>
    <x v="4"/>
    <n v="2003"/>
    <n v="329861"/>
    <x v="0"/>
    <x v="3"/>
    <n v="-18074.98196715927"/>
    <x v="0"/>
  </r>
  <r>
    <s v="No"/>
    <n v="0"/>
    <n v="525.53"/>
    <x v="2"/>
    <n v="1950"/>
    <n v="20000"/>
    <x v="1"/>
    <x v="1"/>
    <n v="525.53"/>
    <x v="1"/>
  </r>
  <r>
    <s v="No"/>
    <n v="0"/>
    <n v="1211.52"/>
    <x v="5"/>
    <n v="2009"/>
    <n v="53028"/>
    <x v="0"/>
    <x v="3"/>
    <n v="1211.52"/>
    <x v="0"/>
  </r>
  <r>
    <s v="Yes"/>
    <n v="9049.5021337411908"/>
    <n v="3791.06"/>
    <x v="2"/>
    <n v="2017"/>
    <n v="95861"/>
    <x v="1"/>
    <x v="3"/>
    <n v="-5258.4421337411914"/>
    <x v="0"/>
  </r>
  <r>
    <s v="No"/>
    <n v="0"/>
    <n v="3739.82"/>
    <x v="5"/>
    <n v="2001"/>
    <n v="74966"/>
    <x v="0"/>
    <x v="2"/>
    <n v="3739.82"/>
    <x v="0"/>
  </r>
  <r>
    <s v="Yes"/>
    <n v="3628.7341070807338"/>
    <n v="377.31"/>
    <x v="0"/>
    <n v="1934"/>
    <n v="36382"/>
    <x v="0"/>
    <x v="2"/>
    <n v="-3251.4241070807338"/>
    <x v="1"/>
  </r>
  <r>
    <s v="Yes"/>
    <n v="2950.3551318767791"/>
    <n v="1570.04"/>
    <x v="3"/>
    <n v="1999"/>
    <n v="50691"/>
    <x v="1"/>
    <x v="5"/>
    <n v="-1380.3151318767791"/>
    <x v="1"/>
  </r>
  <r>
    <s v="Yes"/>
    <n v="1235.54841017593"/>
    <n v="665.93"/>
    <x v="3"/>
    <n v="1972"/>
    <n v="40360"/>
    <x v="0"/>
    <x v="6"/>
    <n v="-569.61841017593008"/>
    <x v="1"/>
  </r>
  <r>
    <s v="No"/>
    <n v="0"/>
    <n v="635.96"/>
    <x v="0"/>
    <n v="1954"/>
    <n v="37366"/>
    <x v="1"/>
    <x v="4"/>
    <n v="635.96"/>
    <x v="1"/>
  </r>
  <r>
    <s v="Yes"/>
    <n v="5025.2248073578376"/>
    <n v="4344.29"/>
    <x v="5"/>
    <n v="2012"/>
    <n v="118147"/>
    <x v="0"/>
    <x v="1"/>
    <n v="-680.9348073578376"/>
    <x v="0"/>
  </r>
  <r>
    <s v="No"/>
    <n v="0"/>
    <n v="2220.27"/>
    <x v="4"/>
    <n v="2007"/>
    <n v="79667"/>
    <x v="0"/>
    <x v="0"/>
    <n v="2220.27"/>
    <x v="0"/>
  </r>
  <r>
    <s v="Yes"/>
    <n v="850.10791380122282"/>
    <n v="1243.29"/>
    <x v="1"/>
    <n v="2008"/>
    <n v="34395"/>
    <x v="0"/>
    <x v="3"/>
    <n v="393.18208619877714"/>
    <x v="0"/>
  </r>
  <r>
    <s v="No"/>
    <n v="0"/>
    <n v="5770.18"/>
    <x v="3"/>
    <n v="2016"/>
    <n v="122968"/>
    <x v="1"/>
    <x v="6"/>
    <n v="5770.18"/>
    <x v="0"/>
  </r>
  <r>
    <s v="No"/>
    <n v="0"/>
    <n v="1891.19"/>
    <x v="0"/>
    <n v="2009"/>
    <n v="76561"/>
    <x v="0"/>
    <x v="0"/>
    <n v="1891.19"/>
    <x v="0"/>
  </r>
  <r>
    <s v="No"/>
    <n v="0"/>
    <n v="2861.81"/>
    <x v="5"/>
    <n v="2019"/>
    <n v="114725"/>
    <x v="0"/>
    <x v="6"/>
    <n v="2861.81"/>
    <x v="0"/>
  </r>
  <r>
    <s v="No"/>
    <n v="0"/>
    <n v="4010.28"/>
    <x v="1"/>
    <n v="2006"/>
    <n v="99082"/>
    <x v="0"/>
    <x v="2"/>
    <n v="4010.28"/>
    <x v="0"/>
  </r>
  <r>
    <s v="Yes"/>
    <n v="2663.9580468540089"/>
    <n v="754.87"/>
    <x v="2"/>
    <n v="2022"/>
    <n v="30847"/>
    <x v="1"/>
    <x v="1"/>
    <n v="-1909.088046854009"/>
    <x v="0"/>
  </r>
  <r>
    <s v="Yes"/>
    <n v="2810.4222255086152"/>
    <n v="634.21"/>
    <x v="1"/>
    <n v="2004"/>
    <n v="38248"/>
    <x v="1"/>
    <x v="6"/>
    <n v="-2176.2122255086151"/>
    <x v="0"/>
  </r>
  <r>
    <s v="Yes"/>
    <n v="5497.5137293718744"/>
    <n v="3028.47"/>
    <x v="0"/>
    <n v="2016"/>
    <n v="108862"/>
    <x v="0"/>
    <x v="1"/>
    <n v="-2469.0437293718746"/>
    <x v="0"/>
  </r>
  <r>
    <s v="No"/>
    <n v="0"/>
    <n v="4124.8"/>
    <x v="1"/>
    <n v="2021"/>
    <n v="97567"/>
    <x v="0"/>
    <x v="0"/>
    <n v="4124.8"/>
    <x v="0"/>
  </r>
  <r>
    <s v="Yes"/>
    <n v="5929.6346761551486"/>
    <n v="695.48"/>
    <x v="2"/>
    <n v="2002"/>
    <n v="58881"/>
    <x v="0"/>
    <x v="3"/>
    <n v="-5234.154676155149"/>
    <x v="0"/>
  </r>
  <r>
    <s v="No"/>
    <n v="0"/>
    <n v="1131.1300000000001"/>
    <x v="2"/>
    <n v="2013"/>
    <n v="65766"/>
    <x v="0"/>
    <x v="5"/>
    <n v="1131.1300000000001"/>
    <x v="0"/>
  </r>
  <r>
    <s v="No"/>
    <n v="0"/>
    <n v="8272.2999999999993"/>
    <x v="0"/>
    <n v="1977"/>
    <n v="166397"/>
    <x v="0"/>
    <x v="3"/>
    <n v="8272.2999999999993"/>
    <x v="1"/>
  </r>
  <r>
    <s v="No"/>
    <n v="0"/>
    <n v="1677.83"/>
    <x v="5"/>
    <n v="2021"/>
    <n v="37300"/>
    <x v="0"/>
    <x v="5"/>
    <n v="1677.83"/>
    <x v="0"/>
  </r>
  <r>
    <s v="Yes"/>
    <n v="1369.0642728409221"/>
    <n v="2889.54"/>
    <x v="2"/>
    <n v="1980"/>
    <n v="92751"/>
    <x v="0"/>
    <x v="6"/>
    <n v="1520.4757271590779"/>
    <x v="1"/>
  </r>
  <r>
    <s v="No"/>
    <n v="0"/>
    <n v="1618.51"/>
    <x v="2"/>
    <n v="2023"/>
    <n v="50932"/>
    <x v="0"/>
    <x v="4"/>
    <n v="1618.51"/>
    <x v="0"/>
  </r>
  <r>
    <s v="No"/>
    <n v="0"/>
    <n v="882.31"/>
    <x v="4"/>
    <n v="2008"/>
    <n v="50305"/>
    <x v="1"/>
    <x v="5"/>
    <n v="882.31"/>
    <x v="0"/>
  </r>
  <r>
    <s v="Yes"/>
    <n v="4663.4455329657148"/>
    <n v="5860.96"/>
    <x v="2"/>
    <n v="2019"/>
    <n v="144209"/>
    <x v="1"/>
    <x v="2"/>
    <n v="1197.5144670342852"/>
    <x v="0"/>
  </r>
  <r>
    <s v="Yes"/>
    <n v="2120.3239760337692"/>
    <n v="4273.87"/>
    <x v="2"/>
    <n v="2019"/>
    <n v="115883"/>
    <x v="1"/>
    <x v="1"/>
    <n v="2153.5460239662307"/>
    <x v="0"/>
  </r>
  <r>
    <s v="No"/>
    <n v="0"/>
    <n v="5113.54"/>
    <x v="5"/>
    <n v="2024"/>
    <n v="114784"/>
    <x v="0"/>
    <x v="6"/>
    <n v="5113.54"/>
    <x v="0"/>
  </r>
  <r>
    <s v="No"/>
    <n v="0"/>
    <n v="5631.5"/>
    <x v="3"/>
    <n v="1970"/>
    <n v="170141"/>
    <x v="0"/>
    <x v="6"/>
    <n v="5631.5"/>
    <x v="1"/>
  </r>
  <r>
    <s v="Yes"/>
    <n v="5890.9516725068906"/>
    <n v="1147.25"/>
    <x v="4"/>
    <n v="1996"/>
    <n v="60889"/>
    <x v="0"/>
    <x v="4"/>
    <n v="-4743.7016725068906"/>
    <x v="1"/>
  </r>
  <r>
    <s v="No"/>
    <n v="0"/>
    <n v="3330.36"/>
    <x v="0"/>
    <n v="2013"/>
    <n v="103318"/>
    <x v="0"/>
    <x v="6"/>
    <n v="3330.36"/>
    <x v="0"/>
  </r>
  <r>
    <s v="Yes"/>
    <n v="2201.0908140625661"/>
    <n v="1062.69"/>
    <x v="0"/>
    <n v="2016"/>
    <n v="46713"/>
    <x v="0"/>
    <x v="3"/>
    <n v="-1138.400814062566"/>
    <x v="0"/>
  </r>
  <r>
    <s v="No"/>
    <n v="0"/>
    <n v="1709.51"/>
    <x v="1"/>
    <n v="2007"/>
    <n v="77601"/>
    <x v="0"/>
    <x v="5"/>
    <n v="1709.51"/>
    <x v="0"/>
  </r>
  <r>
    <s v="Yes"/>
    <n v="1731.9222120826539"/>
    <n v="1742.25"/>
    <x v="2"/>
    <n v="2013"/>
    <n v="53954"/>
    <x v="0"/>
    <x v="1"/>
    <n v="10.327787917346086"/>
    <x v="0"/>
  </r>
  <r>
    <s v="Yes"/>
    <n v="2442.6090792432751"/>
    <n v="886.37"/>
    <x v="0"/>
    <n v="1977"/>
    <n v="64705"/>
    <x v="0"/>
    <x v="0"/>
    <n v="-1556.2390792432752"/>
    <x v="1"/>
  </r>
  <r>
    <s v="No"/>
    <n v="0"/>
    <n v="1689.33"/>
    <x v="0"/>
    <n v="2002"/>
    <n v="96387"/>
    <x v="0"/>
    <x v="1"/>
    <n v="1689.33"/>
    <x v="0"/>
  </r>
  <r>
    <s v="Yes"/>
    <n v="962.8226068596714"/>
    <n v="688.48"/>
    <x v="1"/>
    <n v="2010"/>
    <n v="31114"/>
    <x v="1"/>
    <x v="6"/>
    <n v="-274.34260685967138"/>
    <x v="0"/>
  </r>
  <r>
    <s v="No"/>
    <n v="0"/>
    <n v="14872.57"/>
    <x v="0"/>
    <n v="1991"/>
    <n v="319307"/>
    <x v="0"/>
    <x v="0"/>
    <n v="14872.57"/>
    <x v="1"/>
  </r>
  <r>
    <s v="No"/>
    <n v="0"/>
    <n v="570.89"/>
    <x v="5"/>
    <n v="2024"/>
    <n v="26774"/>
    <x v="0"/>
    <x v="6"/>
    <n v="570.89"/>
    <x v="0"/>
  </r>
  <r>
    <s v="No"/>
    <n v="0"/>
    <n v="649.19000000000005"/>
    <x v="3"/>
    <n v="2015"/>
    <n v="22667"/>
    <x v="0"/>
    <x v="4"/>
    <n v="649.19000000000005"/>
    <x v="0"/>
  </r>
  <r>
    <s v="No"/>
    <n v="0"/>
    <n v="1788.72"/>
    <x v="3"/>
    <n v="2013"/>
    <n v="151220"/>
    <x v="1"/>
    <x v="6"/>
    <n v="1788.72"/>
    <x v="0"/>
  </r>
  <r>
    <s v="Yes"/>
    <n v="4858.8776255571474"/>
    <n v="3740.93"/>
    <x v="2"/>
    <n v="2018"/>
    <n v="112795"/>
    <x v="0"/>
    <x v="4"/>
    <n v="-1117.9476255571476"/>
    <x v="0"/>
  </r>
  <r>
    <s v="Yes"/>
    <n v="7959.2857379072066"/>
    <n v="3159.21"/>
    <x v="5"/>
    <n v="1993"/>
    <n v="98646"/>
    <x v="1"/>
    <x v="1"/>
    <n v="-4800.0757379072065"/>
    <x v="1"/>
  </r>
  <r>
    <s v="No"/>
    <n v="0"/>
    <n v="2814.31"/>
    <x v="5"/>
    <n v="2015"/>
    <n v="98980"/>
    <x v="0"/>
    <x v="3"/>
    <n v="2814.31"/>
    <x v="0"/>
  </r>
  <r>
    <s v="No"/>
    <n v="0"/>
    <n v="2767.42"/>
    <x v="4"/>
    <n v="2005"/>
    <n v="59290"/>
    <x v="0"/>
    <x v="3"/>
    <n v="2767.42"/>
    <x v="0"/>
  </r>
  <r>
    <s v="No"/>
    <n v="0"/>
    <n v="1396.36"/>
    <x v="2"/>
    <n v="2002"/>
    <n v="29208"/>
    <x v="0"/>
    <x v="1"/>
    <n v="1396.36"/>
    <x v="0"/>
  </r>
  <r>
    <s v="Yes"/>
    <n v="3436.643562032797"/>
    <n v="809.13"/>
    <x v="5"/>
    <n v="1959"/>
    <n v="63617"/>
    <x v="0"/>
    <x v="6"/>
    <n v="-2627.5135620327969"/>
    <x v="1"/>
  </r>
  <r>
    <s v="Yes"/>
    <n v="2111.8696149403831"/>
    <n v="1619.99"/>
    <x v="2"/>
    <n v="2019"/>
    <n v="34831"/>
    <x v="0"/>
    <x v="1"/>
    <n v="-491.87961494038314"/>
    <x v="0"/>
  </r>
  <r>
    <s v="Yes"/>
    <n v="11103.92778467985"/>
    <n v="2741.79"/>
    <x v="5"/>
    <n v="2023"/>
    <n v="130626"/>
    <x v="1"/>
    <x v="0"/>
    <n v="-8362.1377846798496"/>
    <x v="0"/>
  </r>
  <r>
    <s v="Yes"/>
    <n v="1655.9833391112909"/>
    <n v="760.15"/>
    <x v="0"/>
    <n v="1952"/>
    <n v="53229"/>
    <x v="0"/>
    <x v="5"/>
    <n v="-895.83333911129091"/>
    <x v="1"/>
  </r>
  <r>
    <s v="No"/>
    <n v="0"/>
    <n v="1292.96"/>
    <x v="1"/>
    <n v="1964"/>
    <n v="30934"/>
    <x v="0"/>
    <x v="4"/>
    <n v="1292.96"/>
    <x v="1"/>
  </r>
  <r>
    <s v="No"/>
    <n v="0"/>
    <n v="881.29"/>
    <x v="5"/>
    <n v="2022"/>
    <n v="46300"/>
    <x v="0"/>
    <x v="1"/>
    <n v="881.29"/>
    <x v="0"/>
  </r>
  <r>
    <s v="No"/>
    <n v="0"/>
    <n v="1144.71"/>
    <x v="0"/>
    <n v="2001"/>
    <n v="83312"/>
    <x v="0"/>
    <x v="2"/>
    <n v="1144.71"/>
    <x v="0"/>
  </r>
  <r>
    <s v="No"/>
    <n v="0"/>
    <n v="507.55"/>
    <x v="2"/>
    <n v="2005"/>
    <n v="38140"/>
    <x v="0"/>
    <x v="3"/>
    <n v="507.55"/>
    <x v="0"/>
  </r>
  <r>
    <s v="Yes"/>
    <n v="2873.541470387971"/>
    <n v="1420.23"/>
    <x v="3"/>
    <n v="1942"/>
    <n v="31015"/>
    <x v="1"/>
    <x v="1"/>
    <n v="-1453.311470387971"/>
    <x v="1"/>
  </r>
  <r>
    <s v="Yes"/>
    <n v="4479.9871985775217"/>
    <n v="3417.37"/>
    <x v="0"/>
    <n v="2001"/>
    <n v="72762"/>
    <x v="0"/>
    <x v="1"/>
    <n v="-1062.6171985775218"/>
    <x v="0"/>
  </r>
  <r>
    <s v="Yes"/>
    <n v="6239.1493129413984"/>
    <n v="773.99"/>
    <x v="0"/>
    <n v="2010"/>
    <n v="72837"/>
    <x v="0"/>
    <x v="0"/>
    <n v="-5465.1593129413986"/>
    <x v="0"/>
  </r>
  <r>
    <s v="No"/>
    <n v="0"/>
    <n v="783.05"/>
    <x v="5"/>
    <n v="2018"/>
    <n v="39913"/>
    <x v="0"/>
    <x v="0"/>
    <n v="783.05"/>
    <x v="0"/>
  </r>
  <r>
    <s v="No"/>
    <n v="0"/>
    <n v="640.70000000000005"/>
    <x v="1"/>
    <n v="2023"/>
    <n v="41076"/>
    <x v="1"/>
    <x v="4"/>
    <n v="640.70000000000005"/>
    <x v="0"/>
  </r>
  <r>
    <s v="Yes"/>
    <n v="4827.1032822995512"/>
    <n v="1002.56"/>
    <x v="1"/>
    <n v="1936"/>
    <n v="72088"/>
    <x v="0"/>
    <x v="3"/>
    <n v="-3824.5432822995513"/>
    <x v="1"/>
  </r>
  <r>
    <s v="No"/>
    <n v="0"/>
    <n v="461.1"/>
    <x v="1"/>
    <n v="2024"/>
    <n v="20000"/>
    <x v="0"/>
    <x v="1"/>
    <n v="461.1"/>
    <x v="0"/>
  </r>
  <r>
    <s v="No"/>
    <n v="0"/>
    <n v="952.91"/>
    <x v="5"/>
    <n v="2017"/>
    <n v="20000"/>
    <x v="0"/>
    <x v="5"/>
    <n v="952.91"/>
    <x v="0"/>
  </r>
  <r>
    <s v="Yes"/>
    <n v="1270.740935343013"/>
    <n v="735.17"/>
    <x v="0"/>
    <n v="2019"/>
    <n v="33700"/>
    <x v="0"/>
    <x v="5"/>
    <n v="-535.57093534301305"/>
    <x v="0"/>
  </r>
  <r>
    <s v="Yes"/>
    <n v="752.58417638620119"/>
    <n v="1998.11"/>
    <x v="5"/>
    <n v="1949"/>
    <n v="50475"/>
    <x v="0"/>
    <x v="3"/>
    <n v="1245.5258236137988"/>
    <x v="1"/>
  </r>
  <r>
    <s v="No"/>
    <n v="0"/>
    <n v="1081.8"/>
    <x v="3"/>
    <n v="2008"/>
    <n v="76782"/>
    <x v="0"/>
    <x v="5"/>
    <n v="1081.8"/>
    <x v="0"/>
  </r>
  <r>
    <s v="Yes"/>
    <n v="12930.807205882549"/>
    <n v="2153.83"/>
    <x v="1"/>
    <n v="2003"/>
    <n v="194908"/>
    <x v="0"/>
    <x v="1"/>
    <n v="-10776.977205882549"/>
    <x v="0"/>
  </r>
  <r>
    <s v="No"/>
    <n v="0"/>
    <n v="3157.37"/>
    <x v="3"/>
    <n v="2009"/>
    <n v="118911"/>
    <x v="0"/>
    <x v="2"/>
    <n v="3157.37"/>
    <x v="0"/>
  </r>
  <r>
    <s v="Yes"/>
    <n v="1988.530217706425"/>
    <n v="1971.01"/>
    <x v="1"/>
    <n v="2005"/>
    <n v="52683"/>
    <x v="0"/>
    <x v="6"/>
    <n v="-17.520217706425001"/>
    <x v="0"/>
  </r>
  <r>
    <s v="Yes"/>
    <n v="2140.3602479118349"/>
    <n v="1583"/>
    <x v="4"/>
    <n v="2008"/>
    <n v="58970"/>
    <x v="0"/>
    <x v="0"/>
    <n v="-557.3602479118349"/>
    <x v="0"/>
  </r>
  <r>
    <s v="Yes"/>
    <n v="403.98167515023232"/>
    <n v="930.77"/>
    <x v="4"/>
    <n v="2019"/>
    <n v="26849"/>
    <x v="0"/>
    <x v="3"/>
    <n v="526.7883248497676"/>
    <x v="0"/>
  </r>
  <r>
    <s v="Yes"/>
    <n v="5026.6794143802344"/>
    <n v="2487.37"/>
    <x v="5"/>
    <n v="1978"/>
    <n v="58994"/>
    <x v="0"/>
    <x v="4"/>
    <n v="-2539.3094143802346"/>
    <x v="1"/>
  </r>
  <r>
    <s v="No"/>
    <n v="0"/>
    <n v="1622.06"/>
    <x v="0"/>
    <n v="2010"/>
    <n v="47528"/>
    <x v="0"/>
    <x v="1"/>
    <n v="1622.06"/>
    <x v="0"/>
  </r>
  <r>
    <s v="No"/>
    <n v="0"/>
    <n v="3053.54"/>
    <x v="4"/>
    <n v="1967"/>
    <n v="77511"/>
    <x v="0"/>
    <x v="5"/>
    <n v="3053.54"/>
    <x v="1"/>
  </r>
  <r>
    <s v="No"/>
    <n v="0"/>
    <n v="794.44"/>
    <x v="4"/>
    <n v="2025"/>
    <n v="30891"/>
    <x v="0"/>
    <x v="4"/>
    <n v="794.44"/>
    <x v="0"/>
  </r>
  <r>
    <s v="Yes"/>
    <n v="6886.5680042849817"/>
    <n v="2903.24"/>
    <x v="1"/>
    <n v="2024"/>
    <n v="90715"/>
    <x v="1"/>
    <x v="1"/>
    <n v="-3983.3280042849819"/>
    <x v="0"/>
  </r>
  <r>
    <s v="No"/>
    <n v="0"/>
    <n v="2605.15"/>
    <x v="5"/>
    <n v="2022"/>
    <n v="204064"/>
    <x v="0"/>
    <x v="2"/>
    <n v="2605.15"/>
    <x v="0"/>
  </r>
  <r>
    <s v="No"/>
    <n v="0"/>
    <n v="1080.18"/>
    <x v="0"/>
    <n v="2009"/>
    <n v="54885"/>
    <x v="0"/>
    <x v="5"/>
    <n v="1080.18"/>
    <x v="0"/>
  </r>
  <r>
    <s v="No"/>
    <n v="0"/>
    <n v="2408.4299999999998"/>
    <x v="5"/>
    <n v="2019"/>
    <n v="82567"/>
    <x v="0"/>
    <x v="0"/>
    <n v="2408.4299999999998"/>
    <x v="0"/>
  </r>
  <r>
    <s v="No"/>
    <n v="0"/>
    <n v="5068.51"/>
    <x v="0"/>
    <n v="2025"/>
    <n v="103997"/>
    <x v="0"/>
    <x v="5"/>
    <n v="5068.51"/>
    <x v="0"/>
  </r>
  <r>
    <s v="Yes"/>
    <n v="3066.0918216318541"/>
    <n v="1770.33"/>
    <x v="1"/>
    <n v="1943"/>
    <n v="43435"/>
    <x v="0"/>
    <x v="3"/>
    <n v="-1295.7618216318542"/>
    <x v="1"/>
  </r>
  <r>
    <s v="No"/>
    <n v="0"/>
    <n v="3486.41"/>
    <x v="2"/>
    <n v="1981"/>
    <n v="71630"/>
    <x v="0"/>
    <x v="1"/>
    <n v="3486.41"/>
    <x v="1"/>
  </r>
  <r>
    <s v="No"/>
    <n v="0"/>
    <n v="1840.23"/>
    <x v="2"/>
    <n v="2007"/>
    <n v="60480"/>
    <x v="0"/>
    <x v="0"/>
    <n v="1840.23"/>
    <x v="0"/>
  </r>
  <r>
    <s v="No"/>
    <n v="0"/>
    <n v="1846.55"/>
    <x v="1"/>
    <n v="2012"/>
    <n v="64740"/>
    <x v="0"/>
    <x v="6"/>
    <n v="1846.55"/>
    <x v="0"/>
  </r>
  <r>
    <s v="No"/>
    <n v="0"/>
    <n v="457.51"/>
    <x v="4"/>
    <n v="1991"/>
    <n v="32260"/>
    <x v="0"/>
    <x v="4"/>
    <n v="457.51"/>
    <x v="1"/>
  </r>
  <r>
    <s v="No"/>
    <n v="0"/>
    <n v="1461.36"/>
    <x v="2"/>
    <n v="1948"/>
    <n v="61060"/>
    <x v="0"/>
    <x v="2"/>
    <n v="1461.36"/>
    <x v="1"/>
  </r>
  <r>
    <s v="Yes"/>
    <n v="3612.5512424737258"/>
    <n v="2454.8000000000002"/>
    <x v="1"/>
    <n v="2003"/>
    <n v="89179"/>
    <x v="0"/>
    <x v="5"/>
    <n v="-1157.7512424737256"/>
    <x v="0"/>
  </r>
  <r>
    <s v="Yes"/>
    <n v="19082.19715638132"/>
    <n v="6866.56"/>
    <x v="0"/>
    <n v="2010"/>
    <n v="191169"/>
    <x v="0"/>
    <x v="0"/>
    <n v="-12215.637156381319"/>
    <x v="0"/>
  </r>
  <r>
    <s v="No"/>
    <n v="0"/>
    <n v="2997.47"/>
    <x v="4"/>
    <n v="2005"/>
    <n v="128981"/>
    <x v="0"/>
    <x v="1"/>
    <n v="2997.47"/>
    <x v="0"/>
  </r>
  <r>
    <s v="No"/>
    <n v="0"/>
    <n v="12165.95"/>
    <x v="5"/>
    <n v="2020"/>
    <n v="335221"/>
    <x v="0"/>
    <x v="3"/>
    <n v="12165.95"/>
    <x v="0"/>
  </r>
  <r>
    <s v="Yes"/>
    <n v="2447.2028034084351"/>
    <n v="329.84"/>
    <x v="4"/>
    <n v="2012"/>
    <n v="32407"/>
    <x v="0"/>
    <x v="5"/>
    <n v="-2117.362803408435"/>
    <x v="0"/>
  </r>
  <r>
    <s v="No"/>
    <n v="0"/>
    <n v="2102.9"/>
    <x v="2"/>
    <n v="2017"/>
    <n v="120314"/>
    <x v="0"/>
    <x v="1"/>
    <n v="2102.9"/>
    <x v="0"/>
  </r>
  <r>
    <s v="No"/>
    <n v="0"/>
    <n v="3372.13"/>
    <x v="3"/>
    <n v="1997"/>
    <n v="69333"/>
    <x v="0"/>
    <x v="3"/>
    <n v="3372.13"/>
    <x v="1"/>
  </r>
  <r>
    <s v="No"/>
    <n v="0"/>
    <n v="15126.34"/>
    <x v="5"/>
    <n v="2011"/>
    <n v="345187"/>
    <x v="0"/>
    <x v="1"/>
    <n v="15126.34"/>
    <x v="0"/>
  </r>
  <r>
    <s v="Yes"/>
    <n v="1102.590677044383"/>
    <n v="1053.97"/>
    <x v="0"/>
    <n v="2019"/>
    <n v="31362"/>
    <x v="0"/>
    <x v="2"/>
    <n v="-48.620677044383001"/>
    <x v="0"/>
  </r>
  <r>
    <s v="Yes"/>
    <n v="1460.3372486676569"/>
    <n v="930.76"/>
    <x v="2"/>
    <n v="2004"/>
    <n v="30584"/>
    <x v="0"/>
    <x v="6"/>
    <n v="-529.57724866765693"/>
    <x v="0"/>
  </r>
  <r>
    <s v="Yes"/>
    <n v="1072.565910821676"/>
    <n v="1733.49"/>
    <x v="4"/>
    <n v="2022"/>
    <n v="37067"/>
    <x v="1"/>
    <x v="5"/>
    <n v="660.92408917832404"/>
    <x v="0"/>
  </r>
  <r>
    <s v="No"/>
    <n v="0"/>
    <n v="695.53"/>
    <x v="3"/>
    <n v="2014"/>
    <n v="20000"/>
    <x v="1"/>
    <x v="6"/>
    <n v="695.53"/>
    <x v="0"/>
  </r>
  <r>
    <s v="No"/>
    <n v="0"/>
    <n v="1908.92"/>
    <x v="5"/>
    <n v="2012"/>
    <n v="39316"/>
    <x v="0"/>
    <x v="6"/>
    <n v="1908.92"/>
    <x v="0"/>
  </r>
  <r>
    <s v="Yes"/>
    <n v="2625.4355415949021"/>
    <n v="963.86"/>
    <x v="0"/>
    <n v="2014"/>
    <n v="32620"/>
    <x v="0"/>
    <x v="5"/>
    <n v="-1661.575541594902"/>
    <x v="0"/>
  </r>
  <r>
    <s v="No"/>
    <n v="0"/>
    <n v="1455.03"/>
    <x v="3"/>
    <n v="2017"/>
    <n v="67529"/>
    <x v="0"/>
    <x v="0"/>
    <n v="1455.03"/>
    <x v="0"/>
  </r>
  <r>
    <s v="No"/>
    <n v="0"/>
    <n v="1146.52"/>
    <x v="5"/>
    <n v="2018"/>
    <n v="78700"/>
    <x v="0"/>
    <x v="1"/>
    <n v="1146.52"/>
    <x v="0"/>
  </r>
  <r>
    <s v="Yes"/>
    <n v="13790.42934851813"/>
    <n v="10851.04"/>
    <x v="3"/>
    <n v="1935"/>
    <n v="268589"/>
    <x v="0"/>
    <x v="1"/>
    <n v="-2939.3893485181288"/>
    <x v="1"/>
  </r>
  <r>
    <s v="Yes"/>
    <n v="5724.8271641470046"/>
    <n v="2805.83"/>
    <x v="0"/>
    <n v="2007"/>
    <n v="128071"/>
    <x v="1"/>
    <x v="2"/>
    <n v="-2918.9971641470047"/>
    <x v="0"/>
  </r>
  <r>
    <s v="No"/>
    <n v="0"/>
    <n v="1548.29"/>
    <x v="2"/>
    <n v="1945"/>
    <n v="37740"/>
    <x v="0"/>
    <x v="5"/>
    <n v="1548.29"/>
    <x v="1"/>
  </r>
  <r>
    <s v="No"/>
    <n v="0"/>
    <n v="1004.13"/>
    <x v="1"/>
    <n v="2022"/>
    <n v="29181"/>
    <x v="0"/>
    <x v="3"/>
    <n v="1004.13"/>
    <x v="0"/>
  </r>
  <r>
    <s v="No"/>
    <n v="0"/>
    <n v="2911.13"/>
    <x v="4"/>
    <n v="2001"/>
    <n v="88746"/>
    <x v="0"/>
    <x v="2"/>
    <n v="2911.13"/>
    <x v="0"/>
  </r>
  <r>
    <s v="No"/>
    <n v="0"/>
    <n v="449.22"/>
    <x v="4"/>
    <n v="1967"/>
    <n v="20823"/>
    <x v="0"/>
    <x v="4"/>
    <n v="449.22"/>
    <x v="1"/>
  </r>
  <r>
    <s v="No"/>
    <n v="0"/>
    <n v="10736.01"/>
    <x v="0"/>
    <n v="2024"/>
    <n v="259151"/>
    <x v="1"/>
    <x v="2"/>
    <n v="10736.01"/>
    <x v="0"/>
  </r>
  <r>
    <s v="No"/>
    <n v="0"/>
    <n v="3074.45"/>
    <x v="0"/>
    <n v="1946"/>
    <n v="153822"/>
    <x v="0"/>
    <x v="6"/>
    <n v="3074.45"/>
    <x v="1"/>
  </r>
  <r>
    <s v="Yes"/>
    <n v="864.32141979540575"/>
    <n v="1451.97"/>
    <x v="0"/>
    <n v="2018"/>
    <n v="41137"/>
    <x v="0"/>
    <x v="5"/>
    <n v="587.64858020459428"/>
    <x v="0"/>
  </r>
  <r>
    <s v="Yes"/>
    <n v="1136.0003687535991"/>
    <n v="755.76"/>
    <x v="2"/>
    <n v="2008"/>
    <n v="20000"/>
    <x v="1"/>
    <x v="5"/>
    <n v="-380.24036875359911"/>
    <x v="0"/>
  </r>
  <r>
    <s v="No"/>
    <n v="0"/>
    <n v="6939.39"/>
    <x v="1"/>
    <n v="1941"/>
    <n v="176857"/>
    <x v="0"/>
    <x v="0"/>
    <n v="6939.39"/>
    <x v="1"/>
  </r>
  <r>
    <s v="No"/>
    <n v="0"/>
    <n v="1415.44"/>
    <x v="3"/>
    <n v="2017"/>
    <n v="54632"/>
    <x v="1"/>
    <x v="2"/>
    <n v="1415.44"/>
    <x v="0"/>
  </r>
  <r>
    <s v="No"/>
    <n v="0"/>
    <n v="3789.28"/>
    <x v="5"/>
    <n v="2009"/>
    <n v="161176"/>
    <x v="0"/>
    <x v="4"/>
    <n v="3789.28"/>
    <x v="0"/>
  </r>
  <r>
    <s v="No"/>
    <n v="0"/>
    <n v="809.8"/>
    <x v="5"/>
    <n v="2021"/>
    <n v="20000"/>
    <x v="0"/>
    <x v="2"/>
    <n v="809.8"/>
    <x v="0"/>
  </r>
  <r>
    <s v="No"/>
    <n v="0"/>
    <n v="1024.98"/>
    <x v="5"/>
    <n v="2005"/>
    <n v="37068"/>
    <x v="0"/>
    <x v="0"/>
    <n v="1024.98"/>
    <x v="0"/>
  </r>
  <r>
    <s v="Yes"/>
    <n v="4283.8972071837134"/>
    <n v="983.61"/>
    <x v="4"/>
    <n v="1968"/>
    <n v="60126"/>
    <x v="1"/>
    <x v="3"/>
    <n v="-3300.2872071837132"/>
    <x v="1"/>
  </r>
  <r>
    <s v="No"/>
    <n v="0"/>
    <n v="1033.28"/>
    <x v="3"/>
    <n v="2020"/>
    <n v="62167"/>
    <x v="0"/>
    <x v="0"/>
    <n v="1033.28"/>
    <x v="0"/>
  </r>
  <r>
    <s v="Yes"/>
    <n v="886.4210358294946"/>
    <n v="570.09"/>
    <x v="0"/>
    <n v="2020"/>
    <n v="41771"/>
    <x v="0"/>
    <x v="2"/>
    <n v="-316.33103582949457"/>
    <x v="0"/>
  </r>
  <r>
    <s v="No"/>
    <n v="0"/>
    <n v="1022.07"/>
    <x v="1"/>
    <n v="2014"/>
    <n v="98546"/>
    <x v="0"/>
    <x v="6"/>
    <n v="1022.07"/>
    <x v="0"/>
  </r>
  <r>
    <s v="No"/>
    <n v="0"/>
    <n v="488.26"/>
    <x v="5"/>
    <n v="2002"/>
    <n v="25486"/>
    <x v="0"/>
    <x v="3"/>
    <n v="488.26"/>
    <x v="0"/>
  </r>
  <r>
    <s v="No"/>
    <n v="0"/>
    <n v="827.34"/>
    <x v="2"/>
    <n v="2009"/>
    <n v="53428"/>
    <x v="0"/>
    <x v="4"/>
    <n v="827.34"/>
    <x v="0"/>
  </r>
  <r>
    <s v="No"/>
    <n v="0"/>
    <n v="839.63"/>
    <x v="4"/>
    <n v="1948"/>
    <n v="65923"/>
    <x v="0"/>
    <x v="3"/>
    <n v="839.63"/>
    <x v="1"/>
  </r>
  <r>
    <s v="No"/>
    <n v="0"/>
    <n v="3173.7"/>
    <x v="4"/>
    <n v="2006"/>
    <n v="90359"/>
    <x v="0"/>
    <x v="5"/>
    <n v="3173.7"/>
    <x v="0"/>
  </r>
  <r>
    <s v="Yes"/>
    <n v="8230.305342131589"/>
    <n v="4852.34"/>
    <x v="0"/>
    <n v="1941"/>
    <n v="105799"/>
    <x v="0"/>
    <x v="5"/>
    <n v="-3377.9653421315888"/>
    <x v="1"/>
  </r>
  <r>
    <s v="Yes"/>
    <n v="1621.69885888463"/>
    <n v="484.84"/>
    <x v="3"/>
    <n v="2004"/>
    <n v="24350"/>
    <x v="0"/>
    <x v="5"/>
    <n v="-1136.8588588846301"/>
    <x v="0"/>
  </r>
  <r>
    <s v="No"/>
    <n v="0"/>
    <n v="221.46"/>
    <x v="0"/>
    <n v="2022"/>
    <n v="20000"/>
    <x v="0"/>
    <x v="1"/>
    <n v="221.46"/>
    <x v="0"/>
  </r>
  <r>
    <s v="Yes"/>
    <n v="15368.364200696151"/>
    <n v="6641.61"/>
    <x v="4"/>
    <n v="2006"/>
    <n v="166399"/>
    <x v="0"/>
    <x v="1"/>
    <n v="-8726.7542006961521"/>
    <x v="0"/>
  </r>
  <r>
    <s v="No"/>
    <n v="0"/>
    <n v="2341.94"/>
    <x v="4"/>
    <n v="2007"/>
    <n v="78108"/>
    <x v="0"/>
    <x v="5"/>
    <n v="2341.94"/>
    <x v="0"/>
  </r>
  <r>
    <s v="Yes"/>
    <n v="2035.096439531721"/>
    <n v="838.05"/>
    <x v="2"/>
    <n v="1946"/>
    <n v="32899"/>
    <x v="0"/>
    <x v="4"/>
    <n v="-1197.046439531721"/>
    <x v="1"/>
  </r>
  <r>
    <s v="Yes"/>
    <n v="6870.5760026272337"/>
    <n v="2675.57"/>
    <x v="4"/>
    <n v="2024"/>
    <n v="207093"/>
    <x v="0"/>
    <x v="2"/>
    <n v="-4195.0060026272331"/>
    <x v="0"/>
  </r>
  <r>
    <s v="Yes"/>
    <n v="4948.6179140640616"/>
    <n v="2308.15"/>
    <x v="2"/>
    <n v="2009"/>
    <n v="65679"/>
    <x v="0"/>
    <x v="2"/>
    <n v="-2640.4679140640615"/>
    <x v="0"/>
  </r>
  <r>
    <s v="Yes"/>
    <n v="14512.265792964719"/>
    <n v="2477.37"/>
    <x v="2"/>
    <n v="2019"/>
    <n v="153805"/>
    <x v="0"/>
    <x v="3"/>
    <n v="-12034.895792964719"/>
    <x v="0"/>
  </r>
  <r>
    <s v="No"/>
    <n v="0"/>
    <n v="2235.39"/>
    <x v="4"/>
    <n v="2018"/>
    <n v="63197"/>
    <x v="0"/>
    <x v="1"/>
    <n v="2235.39"/>
    <x v="0"/>
  </r>
  <r>
    <s v="Yes"/>
    <n v="29475.261670265631"/>
    <n v="14986.38"/>
    <x v="2"/>
    <n v="2023"/>
    <n v="311327"/>
    <x v="0"/>
    <x v="4"/>
    <n v="-14488.881670265631"/>
    <x v="0"/>
  </r>
  <r>
    <s v="No"/>
    <n v="0"/>
    <n v="5455.11"/>
    <x v="2"/>
    <n v="2001"/>
    <n v="243841"/>
    <x v="0"/>
    <x v="5"/>
    <n v="5455.11"/>
    <x v="0"/>
  </r>
  <r>
    <s v="Yes"/>
    <n v="4042.0405940474971"/>
    <n v="812.12"/>
    <x v="2"/>
    <n v="1931"/>
    <n v="49061"/>
    <x v="1"/>
    <x v="0"/>
    <n v="-3229.9205940474972"/>
    <x v="1"/>
  </r>
  <r>
    <s v="No"/>
    <n v="0"/>
    <n v="5209.07"/>
    <x v="0"/>
    <n v="2004"/>
    <n v="130256"/>
    <x v="1"/>
    <x v="4"/>
    <n v="5209.07"/>
    <x v="0"/>
  </r>
  <r>
    <s v="Yes"/>
    <n v="7651.5293537444504"/>
    <n v="4242.72"/>
    <x v="2"/>
    <n v="1972"/>
    <n v="100338"/>
    <x v="0"/>
    <x v="2"/>
    <n v="-3408.8093537444502"/>
    <x v="1"/>
  </r>
  <r>
    <s v="No"/>
    <n v="0"/>
    <n v="5445.92"/>
    <x v="1"/>
    <n v="2014"/>
    <n v="178958"/>
    <x v="0"/>
    <x v="3"/>
    <n v="5445.92"/>
    <x v="0"/>
  </r>
  <r>
    <s v="No"/>
    <n v="0"/>
    <n v="390.58"/>
    <x v="4"/>
    <n v="2024"/>
    <n v="27669"/>
    <x v="0"/>
    <x v="4"/>
    <n v="390.58"/>
    <x v="0"/>
  </r>
  <r>
    <s v="Yes"/>
    <n v="4771.9973894262748"/>
    <n v="4596.9399999999996"/>
    <x v="4"/>
    <n v="2001"/>
    <n v="103657"/>
    <x v="0"/>
    <x v="3"/>
    <n v="-175.05738942627522"/>
    <x v="0"/>
  </r>
  <r>
    <s v="No"/>
    <n v="0"/>
    <n v="4484.1000000000004"/>
    <x v="4"/>
    <n v="1934"/>
    <n v="139628"/>
    <x v="1"/>
    <x v="6"/>
    <n v="4484.1000000000004"/>
    <x v="1"/>
  </r>
  <r>
    <s v="No"/>
    <n v="0"/>
    <n v="932.68"/>
    <x v="5"/>
    <n v="2013"/>
    <n v="20000"/>
    <x v="0"/>
    <x v="6"/>
    <n v="932.68"/>
    <x v="0"/>
  </r>
  <r>
    <s v="No"/>
    <n v="0"/>
    <n v="1070.57"/>
    <x v="1"/>
    <n v="2021"/>
    <n v="23234"/>
    <x v="0"/>
    <x v="4"/>
    <n v="1070.57"/>
    <x v="0"/>
  </r>
  <r>
    <s v="Yes"/>
    <n v="439.07587697981688"/>
    <n v="892.83"/>
    <x v="2"/>
    <n v="2014"/>
    <n v="20000"/>
    <x v="0"/>
    <x v="5"/>
    <n v="453.75412302018316"/>
    <x v="0"/>
  </r>
  <r>
    <s v="No"/>
    <n v="0"/>
    <n v="1571.17"/>
    <x v="5"/>
    <n v="2009"/>
    <n v="48266"/>
    <x v="0"/>
    <x v="0"/>
    <n v="1571.17"/>
    <x v="0"/>
  </r>
  <r>
    <s v="No"/>
    <n v="0"/>
    <n v="5305.64"/>
    <x v="5"/>
    <n v="2015"/>
    <n v="106301"/>
    <x v="0"/>
    <x v="4"/>
    <n v="5305.64"/>
    <x v="0"/>
  </r>
  <r>
    <s v="Yes"/>
    <n v="8865.5088047224926"/>
    <n v="2042.45"/>
    <x v="1"/>
    <n v="1949"/>
    <n v="199164"/>
    <x v="0"/>
    <x v="2"/>
    <n v="-6823.0588047224928"/>
    <x v="1"/>
  </r>
  <r>
    <s v="No"/>
    <n v="0"/>
    <n v="2563.9299999999998"/>
    <x v="0"/>
    <n v="1930"/>
    <n v="63531"/>
    <x v="0"/>
    <x v="0"/>
    <n v="2563.9299999999998"/>
    <x v="1"/>
  </r>
  <r>
    <s v="No"/>
    <n v="0"/>
    <n v="5903.27"/>
    <x v="3"/>
    <n v="2007"/>
    <n v="220332"/>
    <x v="1"/>
    <x v="0"/>
    <n v="5903.27"/>
    <x v="0"/>
  </r>
  <r>
    <s v="No"/>
    <n v="0"/>
    <n v="937.02"/>
    <x v="4"/>
    <n v="2001"/>
    <n v="20000"/>
    <x v="1"/>
    <x v="3"/>
    <n v="937.02"/>
    <x v="0"/>
  </r>
  <r>
    <s v="Yes"/>
    <n v="1711.91775069613"/>
    <n v="267.92"/>
    <x v="0"/>
    <n v="2023"/>
    <n v="20000"/>
    <x v="0"/>
    <x v="4"/>
    <n v="-1443.99775069613"/>
    <x v="0"/>
  </r>
  <r>
    <s v="Yes"/>
    <n v="5056.0347143490944"/>
    <n v="2090.3000000000002"/>
    <x v="2"/>
    <n v="2013"/>
    <n v="57272"/>
    <x v="0"/>
    <x v="1"/>
    <n v="-2965.7347143490942"/>
    <x v="0"/>
  </r>
  <r>
    <s v="Yes"/>
    <n v="2608.8507080492991"/>
    <n v="1849.82"/>
    <x v="5"/>
    <n v="1971"/>
    <n v="81410"/>
    <x v="0"/>
    <x v="3"/>
    <n v="-759.03070804929916"/>
    <x v="1"/>
  </r>
  <r>
    <s v="Yes"/>
    <n v="2656.4232981525151"/>
    <n v="1632.17"/>
    <x v="1"/>
    <n v="2005"/>
    <n v="58328"/>
    <x v="0"/>
    <x v="0"/>
    <n v="-1024.2532981525151"/>
    <x v="0"/>
  </r>
  <r>
    <s v="No"/>
    <n v="0"/>
    <n v="881.99"/>
    <x v="4"/>
    <n v="2008"/>
    <n v="20000"/>
    <x v="0"/>
    <x v="5"/>
    <n v="881.99"/>
    <x v="0"/>
  </r>
  <r>
    <s v="Yes"/>
    <n v="4246.0239251383791"/>
    <n v="1037.07"/>
    <x v="3"/>
    <n v="1935"/>
    <n v="55754"/>
    <x v="1"/>
    <x v="2"/>
    <n v="-3208.9539251383794"/>
    <x v="1"/>
  </r>
  <r>
    <s v="Yes"/>
    <n v="2046.689917767872"/>
    <n v="462.94"/>
    <x v="3"/>
    <n v="2021"/>
    <n v="21087"/>
    <x v="0"/>
    <x v="5"/>
    <n v="-1583.7499177678719"/>
    <x v="0"/>
  </r>
  <r>
    <s v="No"/>
    <n v="0"/>
    <n v="1410.71"/>
    <x v="5"/>
    <n v="1961"/>
    <n v="102307"/>
    <x v="0"/>
    <x v="1"/>
    <n v="1410.71"/>
    <x v="1"/>
  </r>
  <r>
    <s v="No"/>
    <n v="0"/>
    <n v="3958.02"/>
    <x v="2"/>
    <n v="2024"/>
    <n v="80280"/>
    <x v="0"/>
    <x v="0"/>
    <n v="3958.02"/>
    <x v="0"/>
  </r>
  <r>
    <s v="No"/>
    <n v="0"/>
    <n v="377.18"/>
    <x v="3"/>
    <n v="2020"/>
    <n v="28229"/>
    <x v="0"/>
    <x v="3"/>
    <n v="377.18"/>
    <x v="0"/>
  </r>
  <r>
    <s v="Yes"/>
    <n v="3690.5679189154489"/>
    <n v="1829.79"/>
    <x v="2"/>
    <n v="1955"/>
    <n v="39692"/>
    <x v="0"/>
    <x v="0"/>
    <n v="-1860.7779189154489"/>
    <x v="1"/>
  </r>
  <r>
    <s v="No"/>
    <n v="0"/>
    <n v="308.55"/>
    <x v="3"/>
    <n v="2014"/>
    <n v="25658"/>
    <x v="1"/>
    <x v="0"/>
    <n v="308.55"/>
    <x v="0"/>
  </r>
  <r>
    <s v="Yes"/>
    <n v="1748.000969626429"/>
    <n v="2125.71"/>
    <x v="0"/>
    <n v="2012"/>
    <n v="56946"/>
    <x v="0"/>
    <x v="5"/>
    <n v="377.70903037357107"/>
    <x v="0"/>
  </r>
  <r>
    <s v="No"/>
    <n v="0"/>
    <n v="4443.41"/>
    <x v="3"/>
    <n v="1934"/>
    <n v="128555"/>
    <x v="0"/>
    <x v="5"/>
    <n v="4443.41"/>
    <x v="1"/>
  </r>
  <r>
    <s v="Yes"/>
    <n v="864.34744656121404"/>
    <n v="338.49"/>
    <x v="5"/>
    <n v="1991"/>
    <n v="27212"/>
    <x v="0"/>
    <x v="5"/>
    <n v="-525.85744656121403"/>
    <x v="1"/>
  </r>
  <r>
    <s v="No"/>
    <n v="0"/>
    <n v="2844.81"/>
    <x v="1"/>
    <n v="2025"/>
    <n v="89611"/>
    <x v="0"/>
    <x v="6"/>
    <n v="2844.81"/>
    <x v="0"/>
  </r>
  <r>
    <s v="Yes"/>
    <n v="1886.4199857834119"/>
    <n v="1151.24"/>
    <x v="0"/>
    <n v="2025"/>
    <n v="39175"/>
    <x v="1"/>
    <x v="4"/>
    <n v="-735.17998578341189"/>
    <x v="0"/>
  </r>
  <r>
    <s v="No"/>
    <n v="0"/>
    <n v="354.74"/>
    <x v="4"/>
    <n v="2007"/>
    <n v="31752"/>
    <x v="0"/>
    <x v="0"/>
    <n v="354.74"/>
    <x v="0"/>
  </r>
  <r>
    <s v="Yes"/>
    <n v="3926.75358896833"/>
    <n v="2747.18"/>
    <x v="5"/>
    <n v="2018"/>
    <n v="54961"/>
    <x v="1"/>
    <x v="1"/>
    <n v="-1179.5735889683301"/>
    <x v="0"/>
  </r>
  <r>
    <s v="No"/>
    <n v="0"/>
    <n v="1060.9000000000001"/>
    <x v="3"/>
    <n v="1937"/>
    <n v="26155"/>
    <x v="1"/>
    <x v="1"/>
    <n v="1060.9000000000001"/>
    <x v="1"/>
  </r>
  <r>
    <s v="No"/>
    <n v="0"/>
    <n v="655.33000000000004"/>
    <x v="5"/>
    <n v="1952"/>
    <n v="38449"/>
    <x v="0"/>
    <x v="4"/>
    <n v="655.33000000000004"/>
    <x v="1"/>
  </r>
  <r>
    <s v="No"/>
    <n v="0"/>
    <n v="875.8"/>
    <x v="0"/>
    <n v="1933"/>
    <n v="22964"/>
    <x v="0"/>
    <x v="4"/>
    <n v="875.8"/>
    <x v="1"/>
  </r>
  <r>
    <s v="Yes"/>
    <n v="5573.6131007323893"/>
    <n v="9135"/>
    <x v="4"/>
    <n v="1993"/>
    <n v="288307"/>
    <x v="0"/>
    <x v="1"/>
    <n v="3561.3868992676107"/>
    <x v="1"/>
  </r>
  <r>
    <s v="Yes"/>
    <n v="1587.7165783276321"/>
    <n v="617.54999999999995"/>
    <x v="1"/>
    <n v="2015"/>
    <n v="61587"/>
    <x v="1"/>
    <x v="6"/>
    <n v="-970.16657832763212"/>
    <x v="0"/>
  </r>
  <r>
    <s v="No"/>
    <n v="0"/>
    <n v="423.57"/>
    <x v="0"/>
    <n v="1971"/>
    <n v="34208"/>
    <x v="0"/>
    <x v="6"/>
    <n v="423.57"/>
    <x v="1"/>
  </r>
  <r>
    <s v="Yes"/>
    <n v="6833.6425760138654"/>
    <n v="3156.66"/>
    <x v="4"/>
    <n v="2016"/>
    <n v="71053"/>
    <x v="1"/>
    <x v="2"/>
    <n v="-3676.9825760138656"/>
    <x v="0"/>
  </r>
  <r>
    <s v="No"/>
    <n v="0"/>
    <n v="1253.5"/>
    <x v="5"/>
    <n v="2009"/>
    <n v="54728"/>
    <x v="1"/>
    <x v="1"/>
    <n v="1253.5"/>
    <x v="0"/>
  </r>
  <r>
    <s v="No"/>
    <n v="0"/>
    <n v="1804.58"/>
    <x v="5"/>
    <n v="2015"/>
    <n v="50173"/>
    <x v="0"/>
    <x v="2"/>
    <n v="1804.58"/>
    <x v="0"/>
  </r>
  <r>
    <s v="Yes"/>
    <n v="7646.867670801902"/>
    <n v="3583.9"/>
    <x v="0"/>
    <n v="1958"/>
    <n v="97864"/>
    <x v="0"/>
    <x v="1"/>
    <n v="-4062.9676708019019"/>
    <x v="1"/>
  </r>
  <r>
    <s v="Yes"/>
    <n v="11054.43933542686"/>
    <n v="5262.92"/>
    <x v="3"/>
    <n v="2000"/>
    <n v="109755"/>
    <x v="1"/>
    <x v="6"/>
    <n v="-5791.5193354268595"/>
    <x v="1"/>
  </r>
  <r>
    <s v="Yes"/>
    <n v="2488.0489204816472"/>
    <n v="1834.64"/>
    <x v="1"/>
    <n v="2010"/>
    <n v="39167"/>
    <x v="1"/>
    <x v="0"/>
    <n v="-653.4089204816471"/>
    <x v="0"/>
  </r>
  <r>
    <s v="Yes"/>
    <n v="3447.392616311613"/>
    <n v="737.32"/>
    <x v="5"/>
    <n v="2002"/>
    <n v="37773"/>
    <x v="1"/>
    <x v="6"/>
    <n v="-2710.0726163116128"/>
    <x v="0"/>
  </r>
  <r>
    <s v="Yes"/>
    <n v="977.33975845495081"/>
    <n v="1338.87"/>
    <x v="2"/>
    <n v="1972"/>
    <n v="48048"/>
    <x v="0"/>
    <x v="2"/>
    <n v="361.53024154504908"/>
    <x v="1"/>
  </r>
  <r>
    <s v="No"/>
    <n v="0"/>
    <n v="238.52"/>
    <x v="3"/>
    <n v="2000"/>
    <n v="20000"/>
    <x v="0"/>
    <x v="2"/>
    <n v="238.52"/>
    <x v="1"/>
  </r>
  <r>
    <s v="No"/>
    <n v="0"/>
    <n v="480.98"/>
    <x v="4"/>
    <n v="2012"/>
    <n v="20000"/>
    <x v="0"/>
    <x v="5"/>
    <n v="480.98"/>
    <x v="0"/>
  </r>
  <r>
    <s v="No"/>
    <n v="0"/>
    <n v="2949.77"/>
    <x v="1"/>
    <n v="1958"/>
    <n v="178706"/>
    <x v="0"/>
    <x v="3"/>
    <n v="2949.77"/>
    <x v="1"/>
  </r>
  <r>
    <s v="No"/>
    <n v="0"/>
    <n v="2894.9"/>
    <x v="3"/>
    <n v="2003"/>
    <n v="223234"/>
    <x v="0"/>
    <x v="0"/>
    <n v="2894.9"/>
    <x v="0"/>
  </r>
  <r>
    <s v="No"/>
    <n v="0"/>
    <n v="1153.77"/>
    <x v="0"/>
    <n v="2002"/>
    <n v="49059"/>
    <x v="1"/>
    <x v="0"/>
    <n v="1153.77"/>
    <x v="0"/>
  </r>
  <r>
    <s v="Yes"/>
    <n v="2207.3227785422132"/>
    <n v="1576.38"/>
    <x v="0"/>
    <n v="2020"/>
    <n v="94963"/>
    <x v="1"/>
    <x v="0"/>
    <n v="-630.94277854221309"/>
    <x v="0"/>
  </r>
  <r>
    <s v="No"/>
    <n v="0"/>
    <n v="2986.22"/>
    <x v="4"/>
    <n v="2017"/>
    <n v="76803"/>
    <x v="0"/>
    <x v="6"/>
    <n v="2986.22"/>
    <x v="0"/>
  </r>
  <r>
    <s v="No"/>
    <n v="0"/>
    <n v="18078.28"/>
    <x v="3"/>
    <n v="2001"/>
    <n v="702995"/>
    <x v="0"/>
    <x v="4"/>
    <n v="18078.28"/>
    <x v="0"/>
  </r>
  <r>
    <s v="No"/>
    <n v="0"/>
    <n v="3193.87"/>
    <x v="2"/>
    <n v="2002"/>
    <n v="146629"/>
    <x v="0"/>
    <x v="4"/>
    <n v="3193.87"/>
    <x v="0"/>
  </r>
  <r>
    <s v="No"/>
    <n v="0"/>
    <n v="1920.27"/>
    <x v="4"/>
    <n v="2005"/>
    <n v="54050"/>
    <x v="1"/>
    <x v="0"/>
    <n v="1920.27"/>
    <x v="0"/>
  </r>
  <r>
    <s v="Yes"/>
    <n v="1719.0476385961631"/>
    <n v="824.15"/>
    <x v="2"/>
    <n v="1990"/>
    <n v="27877"/>
    <x v="0"/>
    <x v="4"/>
    <n v="-894.89763859616312"/>
    <x v="1"/>
  </r>
  <r>
    <s v="Yes"/>
    <n v="746.21774028321158"/>
    <n v="349.27"/>
    <x v="4"/>
    <n v="1977"/>
    <n v="20000"/>
    <x v="0"/>
    <x v="4"/>
    <n v="-396.9477402832116"/>
    <x v="1"/>
  </r>
  <r>
    <s v="No"/>
    <n v="0"/>
    <n v="2667.46"/>
    <x v="3"/>
    <n v="2024"/>
    <n v="70458"/>
    <x v="0"/>
    <x v="1"/>
    <n v="2667.46"/>
    <x v="0"/>
  </r>
  <r>
    <s v="No"/>
    <n v="0"/>
    <n v="1050.8900000000001"/>
    <x v="1"/>
    <n v="1959"/>
    <n v="32693"/>
    <x v="0"/>
    <x v="5"/>
    <n v="1050.8900000000001"/>
    <x v="1"/>
  </r>
  <r>
    <s v="No"/>
    <n v="0"/>
    <n v="658.17"/>
    <x v="5"/>
    <n v="2015"/>
    <n v="20000"/>
    <x v="0"/>
    <x v="1"/>
    <n v="658.17"/>
    <x v="0"/>
  </r>
  <r>
    <s v="No"/>
    <n v="0"/>
    <n v="1172.5"/>
    <x v="5"/>
    <n v="1994"/>
    <n v="35694"/>
    <x v="0"/>
    <x v="2"/>
    <n v="1172.5"/>
    <x v="1"/>
  </r>
  <r>
    <s v="Yes"/>
    <n v="827.75092197191884"/>
    <n v="704.74"/>
    <x v="1"/>
    <n v="2024"/>
    <n v="25204"/>
    <x v="1"/>
    <x v="6"/>
    <n v="-123.01092197191883"/>
    <x v="0"/>
  </r>
  <r>
    <s v="No"/>
    <n v="0"/>
    <n v="11436.46"/>
    <x v="4"/>
    <n v="2002"/>
    <n v="230894"/>
    <x v="0"/>
    <x v="6"/>
    <n v="11436.46"/>
    <x v="0"/>
  </r>
  <r>
    <s v="No"/>
    <n v="0"/>
    <n v="2762.46"/>
    <x v="0"/>
    <n v="1963"/>
    <n v="121214"/>
    <x v="0"/>
    <x v="6"/>
    <n v="2762.46"/>
    <x v="1"/>
  </r>
  <r>
    <s v="Yes"/>
    <n v="5368.5091727803156"/>
    <n v="1371.02"/>
    <x v="2"/>
    <n v="2017"/>
    <n v="59493"/>
    <x v="0"/>
    <x v="5"/>
    <n v="-3997.4891727803156"/>
    <x v="0"/>
  </r>
  <r>
    <s v="Yes"/>
    <n v="12806.798342394741"/>
    <n v="5239.57"/>
    <x v="0"/>
    <n v="2025"/>
    <n v="195625"/>
    <x v="0"/>
    <x v="1"/>
    <n v="-7567.228342394741"/>
    <x v="0"/>
  </r>
  <r>
    <s v="No"/>
    <n v="0"/>
    <n v="2638.96"/>
    <x v="2"/>
    <n v="2003"/>
    <n v="63697"/>
    <x v="1"/>
    <x v="0"/>
    <n v="2638.96"/>
    <x v="0"/>
  </r>
  <r>
    <s v="Yes"/>
    <n v="1485.604900473186"/>
    <n v="988.43"/>
    <x v="5"/>
    <n v="2015"/>
    <n v="30061"/>
    <x v="0"/>
    <x v="4"/>
    <n v="-497.17490047318609"/>
    <x v="0"/>
  </r>
  <r>
    <s v="Yes"/>
    <n v="7101.8556273252561"/>
    <n v="2339.15"/>
    <x v="1"/>
    <n v="2012"/>
    <n v="202501"/>
    <x v="1"/>
    <x v="1"/>
    <n v="-4762.7056273252565"/>
    <x v="0"/>
  </r>
  <r>
    <s v="Yes"/>
    <n v="3573.5168774870558"/>
    <n v="996.04"/>
    <x v="0"/>
    <n v="1977"/>
    <n v="92146"/>
    <x v="0"/>
    <x v="5"/>
    <n v="-2577.4768774870558"/>
    <x v="1"/>
  </r>
  <r>
    <s v="Yes"/>
    <n v="2062.4491244647788"/>
    <n v="1276.92"/>
    <x v="5"/>
    <n v="2003"/>
    <n v="26113"/>
    <x v="0"/>
    <x v="2"/>
    <n v="-785.52912446477876"/>
    <x v="0"/>
  </r>
  <r>
    <s v="No"/>
    <n v="0"/>
    <n v="900.69"/>
    <x v="3"/>
    <n v="1941"/>
    <n v="51417"/>
    <x v="0"/>
    <x v="4"/>
    <n v="900.69"/>
    <x v="1"/>
  </r>
  <r>
    <s v="Yes"/>
    <n v="1231.8424879111201"/>
    <n v="1273.1400000000001"/>
    <x v="0"/>
    <n v="1977"/>
    <n v="29718"/>
    <x v="0"/>
    <x v="5"/>
    <n v="41.297512088880012"/>
    <x v="1"/>
  </r>
  <r>
    <s v="Yes"/>
    <n v="1734.4178897373799"/>
    <n v="903.47"/>
    <x v="1"/>
    <n v="2016"/>
    <n v="20000"/>
    <x v="0"/>
    <x v="5"/>
    <n v="-830.9478897373799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63CD1D-F457-41E5-B893-A9F5FE92E6A5}"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1" firstHeaderRow="0" firstDataRow="1" firstDataCol="1"/>
  <pivotFields count="12">
    <pivotField showAll="0"/>
    <pivotField dataField="1" numFmtId="3" showAll="0"/>
    <pivotField dataField="1" numFmtId="3" showAll="0"/>
    <pivotField showAll="0">
      <items count="7">
        <item x="5"/>
        <item x="4"/>
        <item x="1"/>
        <item x="0"/>
        <item x="3"/>
        <item x="2"/>
        <item t="default"/>
      </items>
    </pivotField>
    <pivotField showAll="0"/>
    <pivotField numFmtId="3" showAll="0"/>
    <pivotField showAll="0">
      <items count="3">
        <item x="1"/>
        <item x="0"/>
        <item t="default"/>
      </items>
    </pivotField>
    <pivotField axis="axisRow" showAll="0">
      <items count="8">
        <item x="6"/>
        <item x="3"/>
        <item x="5"/>
        <item x="0"/>
        <item x="1"/>
        <item x="4"/>
        <item x="2"/>
        <item t="default"/>
      </items>
    </pivotField>
    <pivotField numFmtId="3" showAll="0"/>
    <pivotField showAll="0">
      <items count="3">
        <item x="0"/>
        <item x="1"/>
        <item t="default"/>
      </items>
    </pivotField>
    <pivotField dragToRow="0" dragToCol="0" dragToPage="0" showAll="0" defaultSubtotal="0"/>
    <pivotField dataField="1" dragToRow="0" dragToCol="0" dragToPage="0" showAll="0" defaultSubtotal="0"/>
  </pivotFields>
  <rowFields count="1">
    <field x="7"/>
  </rowFields>
  <rowItems count="8">
    <i>
      <x/>
    </i>
    <i>
      <x v="1"/>
    </i>
    <i>
      <x v="2"/>
    </i>
    <i>
      <x v="3"/>
    </i>
    <i>
      <x v="4"/>
    </i>
    <i>
      <x v="5"/>
    </i>
    <i>
      <x v="6"/>
    </i>
    <i t="grand">
      <x/>
    </i>
  </rowItems>
  <colFields count="1">
    <field x="-2"/>
  </colFields>
  <colItems count="3">
    <i>
      <x/>
    </i>
    <i i="1">
      <x v="1"/>
    </i>
    <i i="2">
      <x v="2"/>
    </i>
  </colItems>
  <dataFields count="3">
    <dataField name="Claim Total" fld="1" baseField="7" baseItem="0" numFmtId="3"/>
    <dataField name="Annual Premium Total" fld="2" baseField="7" baseItem="0" numFmtId="3"/>
    <dataField name="Loss Ratio %" fld="11" baseField="7" baseItem="0" numFmtId="9"/>
  </dataFields>
  <chartFormats count="21">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pivotArea type="data" outline="0" fieldPosition="0">
        <references count="2">
          <reference field="4294967294" count="1" selected="0">
            <x v="2"/>
          </reference>
          <reference field="7" count="1" selected="0">
            <x v="0"/>
          </reference>
        </references>
      </pivotArea>
    </chartFormat>
    <chartFormat chart="1" format="9">
      <pivotArea type="data" outline="0" fieldPosition="0">
        <references count="2">
          <reference field="4294967294" count="1" selected="0">
            <x v="2"/>
          </reference>
          <reference field="7" count="1" selected="0">
            <x v="1"/>
          </reference>
        </references>
      </pivotArea>
    </chartFormat>
    <chartFormat chart="1" format="10">
      <pivotArea type="data" outline="0" fieldPosition="0">
        <references count="2">
          <reference field="4294967294" count="1" selected="0">
            <x v="2"/>
          </reference>
          <reference field="7" count="1" selected="0">
            <x v="2"/>
          </reference>
        </references>
      </pivotArea>
    </chartFormat>
    <chartFormat chart="1" format="11">
      <pivotArea type="data" outline="0" fieldPosition="0">
        <references count="2">
          <reference field="4294967294" count="1" selected="0">
            <x v="2"/>
          </reference>
          <reference field="7" count="1" selected="0">
            <x v="3"/>
          </reference>
        </references>
      </pivotArea>
    </chartFormat>
    <chartFormat chart="1" format="12">
      <pivotArea type="data" outline="0" fieldPosition="0">
        <references count="2">
          <reference field="4294967294" count="1" selected="0">
            <x v="2"/>
          </reference>
          <reference field="7" count="1" selected="0">
            <x v="4"/>
          </reference>
        </references>
      </pivotArea>
    </chartFormat>
    <chartFormat chart="1" format="13">
      <pivotArea type="data" outline="0" fieldPosition="0">
        <references count="2">
          <reference field="4294967294" count="1" selected="0">
            <x v="2"/>
          </reference>
          <reference field="7" count="1" selected="0">
            <x v="5"/>
          </reference>
        </references>
      </pivotArea>
    </chartFormat>
    <chartFormat chart="1" format="14">
      <pivotArea type="data" outline="0" fieldPosition="0">
        <references count="2">
          <reference field="4294967294" count="1" selected="0">
            <x v="2"/>
          </reference>
          <reference field="7" count="1" selected="0">
            <x v="6"/>
          </reference>
        </references>
      </pivotArea>
    </chartFormat>
    <chartFormat chart="9" format="25" series="1">
      <pivotArea type="data" outline="0" fieldPosition="0">
        <references count="1">
          <reference field="4294967294" count="1" selected="0">
            <x v="0"/>
          </reference>
        </references>
      </pivotArea>
    </chartFormat>
    <chartFormat chart="9" format="26" series="1">
      <pivotArea type="data" outline="0" fieldPosition="0">
        <references count="1">
          <reference field="4294967294" count="1" selected="0">
            <x v="1"/>
          </reference>
        </references>
      </pivotArea>
    </chartFormat>
    <chartFormat chart="9" format="27" series="1">
      <pivotArea type="data" outline="0" fieldPosition="0">
        <references count="1">
          <reference field="4294967294" count="1" selected="0">
            <x v="2"/>
          </reference>
        </references>
      </pivotArea>
    </chartFormat>
    <chartFormat chart="9" format="28">
      <pivotArea type="data" outline="0" fieldPosition="0">
        <references count="2">
          <reference field="4294967294" count="1" selected="0">
            <x v="2"/>
          </reference>
          <reference field="7" count="1" selected="0">
            <x v="0"/>
          </reference>
        </references>
      </pivotArea>
    </chartFormat>
    <chartFormat chart="9" format="29">
      <pivotArea type="data" outline="0" fieldPosition="0">
        <references count="2">
          <reference field="4294967294" count="1" selected="0">
            <x v="2"/>
          </reference>
          <reference field="7" count="1" selected="0">
            <x v="1"/>
          </reference>
        </references>
      </pivotArea>
    </chartFormat>
    <chartFormat chart="9" format="30">
      <pivotArea type="data" outline="0" fieldPosition="0">
        <references count="2">
          <reference field="4294967294" count="1" selected="0">
            <x v="2"/>
          </reference>
          <reference field="7" count="1" selected="0">
            <x v="2"/>
          </reference>
        </references>
      </pivotArea>
    </chartFormat>
    <chartFormat chart="9" format="31">
      <pivotArea type="data" outline="0" fieldPosition="0">
        <references count="2">
          <reference field="4294967294" count="1" selected="0">
            <x v="2"/>
          </reference>
          <reference field="7" count="1" selected="0">
            <x v="3"/>
          </reference>
        </references>
      </pivotArea>
    </chartFormat>
    <chartFormat chart="9" format="32">
      <pivotArea type="data" outline="0" fieldPosition="0">
        <references count="2">
          <reference field="4294967294" count="1" selected="0">
            <x v="2"/>
          </reference>
          <reference field="7" count="1" selected="0">
            <x v="4"/>
          </reference>
        </references>
      </pivotArea>
    </chartFormat>
    <chartFormat chart="9" format="33">
      <pivotArea type="data" outline="0" fieldPosition="0">
        <references count="2">
          <reference field="4294967294" count="1" selected="0">
            <x v="2"/>
          </reference>
          <reference field="7" count="1" selected="0">
            <x v="5"/>
          </reference>
        </references>
      </pivotArea>
    </chartFormat>
    <chartFormat chart="9" format="34">
      <pivotArea type="data" outline="0" fieldPosition="0">
        <references count="2">
          <reference field="4294967294" count="1" selected="0">
            <x v="2"/>
          </reference>
          <reference field="7" count="1" selected="0">
            <x v="6"/>
          </reference>
        </references>
      </pivotArea>
    </chartFormat>
    <chartFormat chart="9" format="35">
      <pivotArea type="data" outline="0" fieldPosition="0">
        <references count="2">
          <reference field="4294967294" count="1" selected="0">
            <x v="1"/>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9FF2A5-95A7-43AA-8D6F-D717A4DA6CF7}"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1" firstHeaderRow="1" firstDataRow="1" firstDataCol="1"/>
  <pivotFields count="12">
    <pivotField showAll="0"/>
    <pivotField dataField="1" numFmtId="3" showAll="0"/>
    <pivotField numFmtId="3" showAll="0"/>
    <pivotField showAll="0">
      <items count="7">
        <item x="5"/>
        <item x="4"/>
        <item x="1"/>
        <item x="0"/>
        <item x="3"/>
        <item x="2"/>
        <item t="default"/>
      </items>
    </pivotField>
    <pivotField showAll="0"/>
    <pivotField numFmtId="3" showAll="0"/>
    <pivotField showAll="0">
      <items count="3">
        <item x="1"/>
        <item x="0"/>
        <item t="default"/>
      </items>
    </pivotField>
    <pivotField axis="axisRow" showAll="0">
      <items count="8">
        <item x="6"/>
        <item x="3"/>
        <item x="5"/>
        <item x="0"/>
        <item x="1"/>
        <item x="4"/>
        <item x="2"/>
        <item t="default"/>
      </items>
    </pivotField>
    <pivotField numFmtId="3" showAll="0"/>
    <pivotField showAll="0">
      <items count="3">
        <item x="0"/>
        <item x="1"/>
        <item t="default"/>
      </items>
    </pivotField>
    <pivotField dragToRow="0" dragToCol="0" dragToPage="0" showAll="0" defaultSubtotal="0"/>
    <pivotField dragToRow="0" dragToCol="0" dragToPage="0" showAll="0" defaultSubtotal="0"/>
  </pivotFields>
  <rowFields count="1">
    <field x="7"/>
  </rowFields>
  <rowItems count="8">
    <i>
      <x/>
    </i>
    <i>
      <x v="1"/>
    </i>
    <i>
      <x v="2"/>
    </i>
    <i>
      <x v="3"/>
    </i>
    <i>
      <x v="4"/>
    </i>
    <i>
      <x v="5"/>
    </i>
    <i>
      <x v="6"/>
    </i>
    <i t="grand">
      <x/>
    </i>
  </rowItems>
  <colItems count="1">
    <i/>
  </colItems>
  <dataFields count="1">
    <dataField name="Sum of Claim_Amount" fld="1" baseField="0" baseItem="0" numFmtId="3"/>
  </dataFields>
  <chartFormats count="16">
    <chartFormat chart="16" format="1"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7" count="1" selected="0">
            <x v="4"/>
          </reference>
        </references>
      </pivotArea>
    </chartFormat>
    <chartFormat chart="16" format="4">
      <pivotArea type="data" outline="0" fieldPosition="0">
        <references count="2">
          <reference field="4294967294" count="1" selected="0">
            <x v="0"/>
          </reference>
          <reference field="7" count="1" selected="0">
            <x v="1"/>
          </reference>
        </references>
      </pivotArea>
    </chartFormat>
    <chartFormat chart="16" format="5">
      <pivotArea type="data" outline="0" fieldPosition="0">
        <references count="2">
          <reference field="4294967294" count="1" selected="0">
            <x v="0"/>
          </reference>
          <reference field="7" count="1" selected="0">
            <x v="5"/>
          </reference>
        </references>
      </pivotArea>
    </chartFormat>
    <chartFormat chart="16" format="6">
      <pivotArea type="data" outline="0" fieldPosition="0">
        <references count="2">
          <reference field="4294967294" count="1" selected="0">
            <x v="0"/>
          </reference>
          <reference field="7" count="1" selected="0">
            <x v="6"/>
          </reference>
        </references>
      </pivotArea>
    </chartFormat>
    <chartFormat chart="16" format="7">
      <pivotArea type="data" outline="0" fieldPosition="0">
        <references count="2">
          <reference field="4294967294" count="1" selected="0">
            <x v="0"/>
          </reference>
          <reference field="7" count="1" selected="0">
            <x v="0"/>
          </reference>
        </references>
      </pivotArea>
    </chartFormat>
    <chartFormat chart="16" format="8">
      <pivotArea type="data" outline="0" fieldPosition="0">
        <references count="2">
          <reference field="4294967294" count="1" selected="0">
            <x v="0"/>
          </reference>
          <reference field="7" count="1" selected="0">
            <x v="2"/>
          </reference>
        </references>
      </pivotArea>
    </chartFormat>
    <chartFormat chart="16" format="9">
      <pivotArea type="data" outline="0" fieldPosition="0">
        <references count="2">
          <reference field="4294967294" count="1" selected="0">
            <x v="0"/>
          </reference>
          <reference field="7" count="1" selected="0">
            <x v="3"/>
          </reference>
        </references>
      </pivotArea>
    </chartFormat>
    <chartFormat chart="19" format="18" series="1">
      <pivotArea type="data" outline="0" fieldPosition="0">
        <references count="1">
          <reference field="4294967294" count="1" selected="0">
            <x v="0"/>
          </reference>
        </references>
      </pivotArea>
    </chartFormat>
    <chartFormat chart="19" format="19">
      <pivotArea type="data" outline="0" fieldPosition="0">
        <references count="2">
          <reference field="4294967294" count="1" selected="0">
            <x v="0"/>
          </reference>
          <reference field="7" count="1" selected="0">
            <x v="0"/>
          </reference>
        </references>
      </pivotArea>
    </chartFormat>
    <chartFormat chart="19" format="20">
      <pivotArea type="data" outline="0" fieldPosition="0">
        <references count="2">
          <reference field="4294967294" count="1" selected="0">
            <x v="0"/>
          </reference>
          <reference field="7" count="1" selected="0">
            <x v="1"/>
          </reference>
        </references>
      </pivotArea>
    </chartFormat>
    <chartFormat chart="19" format="21">
      <pivotArea type="data" outline="0" fieldPosition="0">
        <references count="2">
          <reference field="4294967294" count="1" selected="0">
            <x v="0"/>
          </reference>
          <reference field="7" count="1" selected="0">
            <x v="2"/>
          </reference>
        </references>
      </pivotArea>
    </chartFormat>
    <chartFormat chart="19" format="22">
      <pivotArea type="data" outline="0" fieldPosition="0">
        <references count="2">
          <reference field="4294967294" count="1" selected="0">
            <x v="0"/>
          </reference>
          <reference field="7" count="1" selected="0">
            <x v="3"/>
          </reference>
        </references>
      </pivotArea>
    </chartFormat>
    <chartFormat chart="19" format="23">
      <pivotArea type="data" outline="0" fieldPosition="0">
        <references count="2">
          <reference field="4294967294" count="1" selected="0">
            <x v="0"/>
          </reference>
          <reference field="7" count="1" selected="0">
            <x v="4"/>
          </reference>
        </references>
      </pivotArea>
    </chartFormat>
    <chartFormat chart="19" format="24">
      <pivotArea type="data" outline="0" fieldPosition="0">
        <references count="2">
          <reference field="4294967294" count="1" selected="0">
            <x v="0"/>
          </reference>
          <reference field="7" count="1" selected="0">
            <x v="5"/>
          </reference>
        </references>
      </pivotArea>
    </chartFormat>
    <chartFormat chart="19" format="25">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B4CF71-FCEF-429B-B792-D3E253A6B629}"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1" firstHeaderRow="1" firstDataRow="1" firstDataCol="1"/>
  <pivotFields count="12">
    <pivotField showAll="0"/>
    <pivotField numFmtId="3" showAll="0"/>
    <pivotField numFmtId="3" showAll="0"/>
    <pivotField showAll="0">
      <items count="7">
        <item x="5"/>
        <item x="4"/>
        <item x="1"/>
        <item x="0"/>
        <item x="3"/>
        <item x="2"/>
        <item t="default"/>
      </items>
    </pivotField>
    <pivotField showAll="0"/>
    <pivotField numFmtId="3" showAll="0"/>
    <pivotField showAll="0">
      <items count="3">
        <item x="1"/>
        <item x="0"/>
        <item t="default"/>
      </items>
    </pivotField>
    <pivotField axis="axisRow" showAll="0" sortType="ascending">
      <items count="8">
        <item x="6"/>
        <item x="3"/>
        <item x="5"/>
        <item x="0"/>
        <item x="1"/>
        <item x="4"/>
        <item x="2"/>
        <item t="default"/>
      </items>
    </pivotField>
    <pivotField dataField="1" numFmtId="3" showAll="0"/>
    <pivotField showAll="0">
      <items count="3">
        <item x="0"/>
        <item x="1"/>
        <item t="default"/>
      </items>
    </pivotField>
    <pivotField dragToRow="0" dragToCol="0" dragToPage="0" showAll="0" defaultSubtotal="0"/>
    <pivotField dragToRow="0" dragToCol="0" dragToPage="0" showAll="0" defaultSubtotal="0"/>
  </pivotFields>
  <rowFields count="1">
    <field x="7"/>
  </rowFields>
  <rowItems count="8">
    <i>
      <x/>
    </i>
    <i>
      <x v="1"/>
    </i>
    <i>
      <x v="2"/>
    </i>
    <i>
      <x v="3"/>
    </i>
    <i>
      <x v="4"/>
    </i>
    <i>
      <x v="5"/>
    </i>
    <i>
      <x v="6"/>
    </i>
    <i t="grand">
      <x/>
    </i>
  </rowItems>
  <colItems count="1">
    <i/>
  </colItems>
  <dataFields count="1">
    <dataField name="Sum of Profit_Per_Client" fld="8" baseField="7" baseItem="0" numFmtId="164"/>
  </dataFields>
  <chartFormats count="16">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5"/>
          </reference>
        </references>
      </pivotArea>
    </chartFormat>
    <chartFormat chart="14" format="2">
      <pivotArea type="data" outline="0" fieldPosition="0">
        <references count="2">
          <reference field="4294967294" count="1" selected="0">
            <x v="0"/>
          </reference>
          <reference field="7" count="1" selected="0">
            <x v="6"/>
          </reference>
        </references>
      </pivotArea>
    </chartFormat>
    <chartFormat chart="14" format="3">
      <pivotArea type="data" outline="0" fieldPosition="0">
        <references count="2">
          <reference field="4294967294" count="1" selected="0">
            <x v="0"/>
          </reference>
          <reference field="7" count="1" selected="0">
            <x v="4"/>
          </reference>
        </references>
      </pivotArea>
    </chartFormat>
    <chartFormat chart="14" format="4">
      <pivotArea type="data" outline="0" fieldPosition="0">
        <references count="2">
          <reference field="4294967294" count="1" selected="0">
            <x v="0"/>
          </reference>
          <reference field="7" count="1" selected="0">
            <x v="3"/>
          </reference>
        </references>
      </pivotArea>
    </chartFormat>
    <chartFormat chart="14" format="5">
      <pivotArea type="data" outline="0" fieldPosition="0">
        <references count="2">
          <reference field="4294967294" count="1" selected="0">
            <x v="0"/>
          </reference>
          <reference field="7" count="1" selected="0">
            <x v="2"/>
          </reference>
        </references>
      </pivotArea>
    </chartFormat>
    <chartFormat chart="14" format="6">
      <pivotArea type="data" outline="0" fieldPosition="0">
        <references count="2">
          <reference field="4294967294" count="1" selected="0">
            <x v="0"/>
          </reference>
          <reference field="7" count="1" selected="0">
            <x v="1"/>
          </reference>
        </references>
      </pivotArea>
    </chartFormat>
    <chartFormat chart="14" format="7">
      <pivotArea type="data" outline="0" fieldPosition="0">
        <references count="2">
          <reference field="4294967294" count="1" selected="0">
            <x v="0"/>
          </reference>
          <reference field="7" count="1" selected="0">
            <x v="0"/>
          </reference>
        </references>
      </pivotArea>
    </chartFormat>
    <chartFormat chart="23" format="16" series="1">
      <pivotArea type="data" outline="0" fieldPosition="0">
        <references count="1">
          <reference field="4294967294" count="1" selected="0">
            <x v="0"/>
          </reference>
        </references>
      </pivotArea>
    </chartFormat>
    <chartFormat chart="23" format="17">
      <pivotArea type="data" outline="0" fieldPosition="0">
        <references count="2">
          <reference field="4294967294" count="1" selected="0">
            <x v="0"/>
          </reference>
          <reference field="7" count="1" selected="0">
            <x v="0"/>
          </reference>
        </references>
      </pivotArea>
    </chartFormat>
    <chartFormat chart="23" format="18">
      <pivotArea type="data" outline="0" fieldPosition="0">
        <references count="2">
          <reference field="4294967294" count="1" selected="0">
            <x v="0"/>
          </reference>
          <reference field="7" count="1" selected="0">
            <x v="1"/>
          </reference>
        </references>
      </pivotArea>
    </chartFormat>
    <chartFormat chart="23" format="19">
      <pivotArea type="data" outline="0" fieldPosition="0">
        <references count="2">
          <reference field="4294967294" count="1" selected="0">
            <x v="0"/>
          </reference>
          <reference field="7" count="1" selected="0">
            <x v="2"/>
          </reference>
        </references>
      </pivotArea>
    </chartFormat>
    <chartFormat chart="23" format="20">
      <pivotArea type="data" outline="0" fieldPosition="0">
        <references count="2">
          <reference field="4294967294" count="1" selected="0">
            <x v="0"/>
          </reference>
          <reference field="7" count="1" selected="0">
            <x v="3"/>
          </reference>
        </references>
      </pivotArea>
    </chartFormat>
    <chartFormat chart="23" format="21">
      <pivotArea type="data" outline="0" fieldPosition="0">
        <references count="2">
          <reference field="4294967294" count="1" selected="0">
            <x v="0"/>
          </reference>
          <reference field="7" count="1" selected="0">
            <x v="4"/>
          </reference>
        </references>
      </pivotArea>
    </chartFormat>
    <chartFormat chart="23" format="22">
      <pivotArea type="data" outline="0" fieldPosition="0">
        <references count="2">
          <reference field="4294967294" count="1" selected="0">
            <x v="0"/>
          </reference>
          <reference field="7" count="1" selected="0">
            <x v="5"/>
          </reference>
        </references>
      </pivotArea>
    </chartFormat>
    <chartFormat chart="2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5__Year_Old_Model" xr10:uid="{DA87128C-955C-41B0-A2E0-A24FCD5E2246}" sourceName="25+ Year Old Model">
  <pivotTables>
    <pivotTable tabId="7" name="PivotTable32"/>
    <pivotTable tabId="16" name="PivotTable32"/>
    <pivotTable tabId="12" name="PivotTable32"/>
  </pivotTables>
  <data>
    <tabular pivotCacheId="101761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ll_Material" xr10:uid="{59F57AEE-E0BA-4C3B-B119-ED3EFF5140F5}" sourceName="Hull Material">
  <pivotTables>
    <pivotTable tabId="7" name="PivotTable32"/>
    <pivotTable tabId="16" name="PivotTable32"/>
    <pivotTable tabId="12" name="PivotTable32"/>
  </pivotTables>
  <data>
    <tabular pivotCacheId="101761582">
      <items count="6">
        <i x="5" s="1"/>
        <i x="4" s="1"/>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ilar_Watercraft_Operator_Experience" xr10:uid="{1BCDA001-DC80-4459-81E6-0484FE7BF6AC}" sourceName="Similar Watercraft Operator Experience">
  <pivotTables>
    <pivotTable tabId="7" name="PivotTable32"/>
    <pivotTable tabId="16" name="PivotTable32"/>
    <pivotTable tabId="12" name="PivotTable32"/>
  </pivotTables>
  <data>
    <tabular pivotCacheId="1017615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25+ Year Old Model 1" xr10:uid="{07E8000E-4BB0-4B0C-89A5-8A801AB741E2}" cache="Slicer_25__Year_Old_Model" caption="25+ Year Old Model" columnCount="2" style="Hull Slicer" rowHeight="234950"/>
  <slicer name="Hull Material 1" xr10:uid="{3E7213BB-649B-4183-8265-6561B9B94D97}" cache="Slicer_Hull_Material" caption="Hull Material" style="Hull Slicer" rowHeight="234950"/>
  <slicer name="Similar Watercraft Operator Experience 1" xr10:uid="{7B2FE983-1AAD-4F0D-B975-49329E7D35C9}" cache="Slicer_Similar_Watercraft_Operator_Experience" caption="Similar Watercraft Experience" columnCount="2" style="Hull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25+ Year Old Model" xr10:uid="{57E0C45B-F00C-422C-99C9-D4E3BD3CF2BF}" cache="Slicer_25__Year_Old_Model" caption="25+ Year Old Model" rowHeight="234950"/>
  <slicer name="Hull Material" xr10:uid="{1796B37D-060A-414B-A79F-1205CF4EF0F6}" cache="Slicer_Hull_Material" caption="Hull Material" rowHeight="234950"/>
  <slicer name="Similar Watercraft Operator Experience" xr10:uid="{0C5276B5-23BE-4F9C-8884-3C52FDBA2321}" cache="Slicer_Similar_Watercraft_Operator_Experience" caption="Similar Watercraft Operator Experien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A896F9-C149-4C76-8F18-9C91D3DBAC85}" name="Table_Data" displayName="Table_Data" ref="B2:K502" totalsRowShown="0">
  <autoFilter ref="B2:K502" xr:uid="{62A896F9-C149-4C76-8F18-9C91D3DBAC85}"/>
  <tableColumns count="10">
    <tableColumn id="1" xr3:uid="{581D00F2-C142-494F-AAEF-EECC45D6522D}" name="Claim"/>
    <tableColumn id="2" xr3:uid="{14365F77-ABCC-4605-9DE8-A635FC9C99D9}" name="Claim_Amount" dataDxfId="3"/>
    <tableColumn id="3" xr3:uid="{19C5826A-9B4C-4019-87D3-C6C69EB8DB91}" name="Annual_Premium" dataDxfId="2"/>
    <tableColumn id="4" xr3:uid="{B1978CF9-B891-42B6-9149-AE4D1EE0649E}" name="Hull Material"/>
    <tableColumn id="5" xr3:uid="{B1B32A17-4391-457F-8058-45D3E6E5F8A8}" name="Year_Built"/>
    <tableColumn id="6" xr3:uid="{CCBC351D-35D2-43D9-AB29-570DA89C1E0F}" name="Purchase_Price_of_Yacht" dataDxfId="1"/>
    <tableColumn id="7" xr3:uid="{A18F7370-1BEE-4499-8BD9-10F505449CC5}" name="Similar Watercraft Operator Experience"/>
    <tableColumn id="8" xr3:uid="{197F4D38-9056-4C44-A57C-568CE86C5D9F}" name="Navigation_Area"/>
    <tableColumn id="9" xr3:uid="{5F77164A-D75E-4FDB-9B56-D68AC40B3D35}" name="Profit_Per_Client" dataDxfId="0">
      <calculatedColumnFormula>D3-C3</calculatedColumnFormula>
    </tableColumn>
    <tableColumn id="10" xr3:uid="{03EA3950-9E21-48F8-B10E-311D787D4646}" name="25+ Year Old Model">
      <calculatedColumnFormula>IF(F3&lt;=2000, "Yes", "No")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RowColHeaders="0" tabSelected="1" zoomScale="70" zoomScaleNormal="70" workbookViewId="0">
      <selection activeCell="C2" sqref="C2"/>
    </sheetView>
  </sheetViews>
  <sheetFormatPr defaultRowHeight="14.4" x14ac:dyDescent="0.3"/>
  <cols>
    <col min="1" max="1" width="2.33203125" style="10" customWidth="1"/>
    <col min="2" max="13" width="8.88671875" style="10"/>
    <col min="14" max="14" width="4.77734375" style="10" customWidth="1"/>
    <col min="15" max="16384" width="8.88671875" style="10"/>
  </cols>
  <sheetData>
    <row r="1" ht="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EAE07-AB50-4C55-8826-52FE26D94798}">
  <dimension ref="B2:K528"/>
  <sheetViews>
    <sheetView workbookViewId="0"/>
  </sheetViews>
  <sheetFormatPr defaultRowHeight="14.4" x14ac:dyDescent="0.3"/>
  <cols>
    <col min="2" max="2" width="21" bestFit="1" customWidth="1"/>
    <col min="3" max="3" width="13.109375" bestFit="1" customWidth="1"/>
    <col min="4" max="4" width="14.88671875" bestFit="1" customWidth="1"/>
    <col min="5" max="5" width="18.6640625" bestFit="1" customWidth="1"/>
    <col min="6" max="6" width="9.33203125" bestFit="1" customWidth="1"/>
    <col min="7" max="7" width="22" bestFit="1" customWidth="1"/>
    <col min="8" max="8" width="35.44140625" bestFit="1" customWidth="1"/>
    <col min="9" max="9" width="14.6640625" bestFit="1" customWidth="1"/>
    <col min="10" max="10" width="17.77734375" bestFit="1" customWidth="1"/>
    <col min="11" max="11" width="12.6640625" bestFit="1" customWidth="1"/>
  </cols>
  <sheetData>
    <row r="2" spans="2:10" x14ac:dyDescent="0.3">
      <c r="B2" t="s">
        <v>0</v>
      </c>
      <c r="C2" t="s">
        <v>1</v>
      </c>
      <c r="D2" t="s">
        <v>2</v>
      </c>
      <c r="E2" t="s">
        <v>3</v>
      </c>
      <c r="F2" t="s">
        <v>4</v>
      </c>
      <c r="G2" t="s">
        <v>5</v>
      </c>
      <c r="H2" t="s">
        <v>6</v>
      </c>
      <c r="I2" t="s">
        <v>7</v>
      </c>
      <c r="J2" t="s">
        <v>33</v>
      </c>
    </row>
    <row r="3" spans="2:10" x14ac:dyDescent="0.3">
      <c r="B3" t="s">
        <v>8</v>
      </c>
      <c r="C3">
        <v>7012.62575261447</v>
      </c>
      <c r="D3">
        <v>1763.54</v>
      </c>
      <c r="E3" t="s">
        <v>9</v>
      </c>
      <c r="F3">
        <v>2008</v>
      </c>
      <c r="G3">
        <v>89087</v>
      </c>
      <c r="H3" t="s">
        <v>8</v>
      </c>
      <c r="I3" t="s">
        <v>10</v>
      </c>
      <c r="J3" t="s">
        <v>11</v>
      </c>
    </row>
    <row r="4" spans="2:10" x14ac:dyDescent="0.3">
      <c r="B4" t="s">
        <v>11</v>
      </c>
      <c r="C4">
        <v>0</v>
      </c>
      <c r="D4">
        <v>599.94000000000005</v>
      </c>
      <c r="E4" t="s">
        <v>12</v>
      </c>
      <c r="F4">
        <v>2001</v>
      </c>
      <c r="G4">
        <v>53605</v>
      </c>
      <c r="H4" t="s">
        <v>8</v>
      </c>
      <c r="I4" t="s">
        <v>10</v>
      </c>
      <c r="J4" t="s">
        <v>11</v>
      </c>
    </row>
    <row r="5" spans="2:10" x14ac:dyDescent="0.3">
      <c r="B5" t="s">
        <v>11</v>
      </c>
      <c r="C5">
        <v>0</v>
      </c>
      <c r="D5">
        <v>3825.24</v>
      </c>
      <c r="E5" t="s">
        <v>13</v>
      </c>
      <c r="F5">
        <v>2020</v>
      </c>
      <c r="G5">
        <v>100524</v>
      </c>
      <c r="H5" t="s">
        <v>8</v>
      </c>
      <c r="I5" t="s">
        <v>14</v>
      </c>
      <c r="J5" t="s">
        <v>11</v>
      </c>
    </row>
    <row r="6" spans="2:10" x14ac:dyDescent="0.3">
      <c r="B6" t="s">
        <v>8</v>
      </c>
      <c r="C6">
        <v>19743.029753636201</v>
      </c>
      <c r="D6">
        <v>7679.4</v>
      </c>
      <c r="E6" t="s">
        <v>15</v>
      </c>
      <c r="F6">
        <v>1950</v>
      </c>
      <c r="G6">
        <v>202486</v>
      </c>
      <c r="H6" t="s">
        <v>8</v>
      </c>
      <c r="I6" t="s">
        <v>16</v>
      </c>
      <c r="J6" t="s">
        <v>8</v>
      </c>
    </row>
    <row r="7" spans="2:10" x14ac:dyDescent="0.3">
      <c r="B7" t="s">
        <v>11</v>
      </c>
      <c r="C7">
        <v>0</v>
      </c>
      <c r="D7">
        <v>1209.3399999999999</v>
      </c>
      <c r="E7" t="s">
        <v>15</v>
      </c>
      <c r="F7">
        <v>2003</v>
      </c>
      <c r="G7">
        <v>49646</v>
      </c>
      <c r="H7" t="s">
        <v>8</v>
      </c>
      <c r="I7" t="s">
        <v>10</v>
      </c>
      <c r="J7" t="s">
        <v>11</v>
      </c>
    </row>
    <row r="8" spans="2:10" x14ac:dyDescent="0.3">
      <c r="B8" t="s">
        <v>11</v>
      </c>
      <c r="C8">
        <v>0</v>
      </c>
      <c r="D8">
        <v>2428.96</v>
      </c>
      <c r="E8" t="s">
        <v>13</v>
      </c>
      <c r="F8">
        <v>2003</v>
      </c>
      <c r="G8">
        <v>49647</v>
      </c>
      <c r="H8" t="s">
        <v>8</v>
      </c>
      <c r="I8" t="s">
        <v>17</v>
      </c>
      <c r="J8" t="s">
        <v>11</v>
      </c>
    </row>
    <row r="9" spans="2:10" x14ac:dyDescent="0.3">
      <c r="B9" t="s">
        <v>8</v>
      </c>
      <c r="C9">
        <v>7249.8843037912256</v>
      </c>
      <c r="D9">
        <v>7009.13</v>
      </c>
      <c r="E9" t="s">
        <v>9</v>
      </c>
      <c r="F9">
        <v>1976</v>
      </c>
      <c r="G9">
        <v>211794</v>
      </c>
      <c r="H9" t="s">
        <v>8</v>
      </c>
      <c r="I9" t="s">
        <v>14</v>
      </c>
      <c r="J9" t="s">
        <v>8</v>
      </c>
    </row>
    <row r="10" spans="2:10" x14ac:dyDescent="0.3">
      <c r="B10" t="s">
        <v>11</v>
      </c>
      <c r="C10">
        <v>0</v>
      </c>
      <c r="D10">
        <v>2788.43</v>
      </c>
      <c r="E10" t="s">
        <v>15</v>
      </c>
      <c r="F10">
        <v>1942</v>
      </c>
      <c r="G10">
        <v>110630</v>
      </c>
      <c r="H10" t="s">
        <v>8</v>
      </c>
      <c r="I10" t="s">
        <v>10</v>
      </c>
      <c r="J10" t="s">
        <v>8</v>
      </c>
    </row>
    <row r="11" spans="2:10" x14ac:dyDescent="0.3">
      <c r="B11" t="s">
        <v>11</v>
      </c>
      <c r="C11">
        <v>0</v>
      </c>
      <c r="D11">
        <v>850.47</v>
      </c>
      <c r="E11" t="s">
        <v>18</v>
      </c>
      <c r="F11">
        <v>2021</v>
      </c>
      <c r="G11">
        <v>41127</v>
      </c>
      <c r="H11" t="s">
        <v>11</v>
      </c>
      <c r="I11" t="s">
        <v>19</v>
      </c>
      <c r="J11" t="s">
        <v>11</v>
      </c>
    </row>
    <row r="12" spans="2:10" x14ac:dyDescent="0.3">
      <c r="B12" t="s">
        <v>8</v>
      </c>
      <c r="C12">
        <v>8755.6237994799758</v>
      </c>
      <c r="D12">
        <v>1829.12</v>
      </c>
      <c r="E12" t="s">
        <v>12</v>
      </c>
      <c r="F12">
        <v>2023</v>
      </c>
      <c r="G12">
        <v>92415</v>
      </c>
      <c r="H12" t="s">
        <v>8</v>
      </c>
      <c r="I12" t="s">
        <v>17</v>
      </c>
      <c r="J12" t="s">
        <v>11</v>
      </c>
    </row>
    <row r="13" spans="2:10" x14ac:dyDescent="0.3">
      <c r="B13" t="s">
        <v>8</v>
      </c>
      <c r="C13">
        <v>712.6504420477122</v>
      </c>
      <c r="D13">
        <v>1806.57</v>
      </c>
      <c r="E13" t="s">
        <v>9</v>
      </c>
      <c r="F13">
        <v>2010</v>
      </c>
      <c r="G13">
        <v>41327</v>
      </c>
      <c r="H13" t="s">
        <v>8</v>
      </c>
      <c r="I13" t="s">
        <v>14</v>
      </c>
      <c r="J13" t="s">
        <v>11</v>
      </c>
    </row>
    <row r="14" spans="2:10" x14ac:dyDescent="0.3">
      <c r="B14" t="s">
        <v>11</v>
      </c>
      <c r="C14">
        <v>0</v>
      </c>
      <c r="D14">
        <v>1919.17</v>
      </c>
      <c r="E14" t="s">
        <v>15</v>
      </c>
      <c r="F14">
        <v>2006</v>
      </c>
      <c r="G14">
        <v>41250</v>
      </c>
      <c r="H14" t="s">
        <v>8</v>
      </c>
      <c r="I14" t="s">
        <v>20</v>
      </c>
      <c r="J14" t="s">
        <v>11</v>
      </c>
    </row>
    <row r="15" spans="2:10" x14ac:dyDescent="0.3">
      <c r="B15" t="s">
        <v>11</v>
      </c>
      <c r="C15">
        <v>0</v>
      </c>
      <c r="D15">
        <v>2060.2600000000002</v>
      </c>
      <c r="E15" t="s">
        <v>18</v>
      </c>
      <c r="F15">
        <v>2020</v>
      </c>
      <c r="G15">
        <v>72662</v>
      </c>
      <c r="H15" t="s">
        <v>8</v>
      </c>
      <c r="I15" t="s">
        <v>17</v>
      </c>
      <c r="J15" t="s">
        <v>11</v>
      </c>
    </row>
    <row r="16" spans="2:10" x14ac:dyDescent="0.3">
      <c r="B16" t="s">
        <v>11</v>
      </c>
      <c r="C16">
        <v>0</v>
      </c>
      <c r="D16">
        <v>542.75</v>
      </c>
      <c r="E16" t="s">
        <v>12</v>
      </c>
      <c r="F16">
        <v>2018</v>
      </c>
      <c r="G16">
        <v>20000</v>
      </c>
      <c r="H16" t="s">
        <v>8</v>
      </c>
      <c r="I16" t="s">
        <v>14</v>
      </c>
      <c r="J16" t="s">
        <v>11</v>
      </c>
    </row>
    <row r="17" spans="2:10" x14ac:dyDescent="0.3">
      <c r="B17" t="s">
        <v>11</v>
      </c>
      <c r="C17">
        <v>0</v>
      </c>
      <c r="D17">
        <v>237.69</v>
      </c>
      <c r="E17" t="s">
        <v>18</v>
      </c>
      <c r="F17">
        <v>2024</v>
      </c>
      <c r="G17">
        <v>20000</v>
      </c>
      <c r="H17" t="s">
        <v>8</v>
      </c>
      <c r="I17" t="s">
        <v>14</v>
      </c>
      <c r="J17" t="s">
        <v>11</v>
      </c>
    </row>
    <row r="18" spans="2:10" x14ac:dyDescent="0.3">
      <c r="B18" t="s">
        <v>8</v>
      </c>
      <c r="C18">
        <v>3768.992348021502</v>
      </c>
      <c r="D18">
        <v>964.71</v>
      </c>
      <c r="E18" t="s">
        <v>9</v>
      </c>
      <c r="F18">
        <v>2012</v>
      </c>
      <c r="G18">
        <v>38184</v>
      </c>
      <c r="H18" t="s">
        <v>11</v>
      </c>
      <c r="I18" t="s">
        <v>20</v>
      </c>
      <c r="J18" t="s">
        <v>11</v>
      </c>
    </row>
    <row r="19" spans="2:10" x14ac:dyDescent="0.3">
      <c r="B19" t="s">
        <v>8</v>
      </c>
      <c r="C19">
        <v>1063.047344193018</v>
      </c>
      <c r="D19">
        <v>1066.05</v>
      </c>
      <c r="E19" t="s">
        <v>13</v>
      </c>
      <c r="F19">
        <v>1998</v>
      </c>
      <c r="G19">
        <v>26628</v>
      </c>
      <c r="H19" t="s">
        <v>8</v>
      </c>
      <c r="I19" t="s">
        <v>17</v>
      </c>
      <c r="J19" t="s">
        <v>8</v>
      </c>
    </row>
    <row r="20" spans="2:10" x14ac:dyDescent="0.3">
      <c r="B20" t="s">
        <v>11</v>
      </c>
      <c r="C20">
        <v>0</v>
      </c>
      <c r="D20">
        <v>3467.04</v>
      </c>
      <c r="E20" t="s">
        <v>18</v>
      </c>
      <c r="F20">
        <v>2023</v>
      </c>
      <c r="G20">
        <v>76987</v>
      </c>
      <c r="H20" t="s">
        <v>8</v>
      </c>
      <c r="I20" t="s">
        <v>20</v>
      </c>
      <c r="J20" t="s">
        <v>11</v>
      </c>
    </row>
    <row r="21" spans="2:10" x14ac:dyDescent="0.3">
      <c r="B21" t="s">
        <v>8</v>
      </c>
      <c r="C21">
        <v>1358.0404915896861</v>
      </c>
      <c r="D21">
        <v>1264.46</v>
      </c>
      <c r="E21" t="s">
        <v>18</v>
      </c>
      <c r="F21">
        <v>1968</v>
      </c>
      <c r="G21">
        <v>28957</v>
      </c>
      <c r="H21" t="s">
        <v>8</v>
      </c>
      <c r="I21" t="s">
        <v>14</v>
      </c>
      <c r="J21" t="s">
        <v>8</v>
      </c>
    </row>
    <row r="22" spans="2:10" x14ac:dyDescent="0.3">
      <c r="B22" t="s">
        <v>11</v>
      </c>
      <c r="C22">
        <v>0</v>
      </c>
      <c r="D22">
        <v>934.79</v>
      </c>
      <c r="E22" t="s">
        <v>18</v>
      </c>
      <c r="F22">
        <v>1997</v>
      </c>
      <c r="G22">
        <v>20000</v>
      </c>
      <c r="H22" t="s">
        <v>8</v>
      </c>
      <c r="I22" t="s">
        <v>14</v>
      </c>
      <c r="J22" t="s">
        <v>8</v>
      </c>
    </row>
    <row r="23" spans="2:10" x14ac:dyDescent="0.3">
      <c r="B23" t="s">
        <v>8</v>
      </c>
      <c r="C23">
        <v>4117.8854814756633</v>
      </c>
      <c r="D23">
        <v>3786.42</v>
      </c>
      <c r="E23" t="s">
        <v>13</v>
      </c>
      <c r="F23">
        <v>1969</v>
      </c>
      <c r="G23">
        <v>193401</v>
      </c>
      <c r="H23" t="s">
        <v>8</v>
      </c>
      <c r="I23" t="s">
        <v>19</v>
      </c>
      <c r="J23" t="s">
        <v>8</v>
      </c>
    </row>
    <row r="24" spans="2:10" x14ac:dyDescent="0.3">
      <c r="B24" t="s">
        <v>8</v>
      </c>
      <c r="C24">
        <v>3106.6574280069099</v>
      </c>
      <c r="D24">
        <v>2030.86</v>
      </c>
      <c r="E24" t="s">
        <v>9</v>
      </c>
      <c r="F24">
        <v>1998</v>
      </c>
      <c r="G24">
        <v>49980</v>
      </c>
      <c r="H24" t="s">
        <v>8</v>
      </c>
      <c r="I24" t="s">
        <v>20</v>
      </c>
      <c r="J24" t="s">
        <v>8</v>
      </c>
    </row>
    <row r="25" spans="2:10" x14ac:dyDescent="0.3">
      <c r="B25" t="s">
        <v>11</v>
      </c>
      <c r="C25">
        <v>0</v>
      </c>
      <c r="D25">
        <v>3069.81</v>
      </c>
      <c r="E25" t="s">
        <v>15</v>
      </c>
      <c r="F25">
        <v>1984</v>
      </c>
      <c r="G25">
        <v>63198</v>
      </c>
      <c r="H25" t="s">
        <v>11</v>
      </c>
      <c r="I25" t="s">
        <v>14</v>
      </c>
      <c r="J25" t="s">
        <v>8</v>
      </c>
    </row>
    <row r="26" spans="2:10" x14ac:dyDescent="0.3">
      <c r="B26" t="s">
        <v>11</v>
      </c>
      <c r="C26">
        <v>0</v>
      </c>
      <c r="D26">
        <v>996.12</v>
      </c>
      <c r="E26" t="s">
        <v>9</v>
      </c>
      <c r="F26">
        <v>1981</v>
      </c>
      <c r="G26">
        <v>20000</v>
      </c>
      <c r="H26" t="s">
        <v>8</v>
      </c>
      <c r="I26" t="s">
        <v>21</v>
      </c>
      <c r="J26" t="s">
        <v>8</v>
      </c>
    </row>
    <row r="27" spans="2:10" x14ac:dyDescent="0.3">
      <c r="B27" t="s">
        <v>11</v>
      </c>
      <c r="C27">
        <v>0</v>
      </c>
      <c r="D27">
        <v>486.55</v>
      </c>
      <c r="E27" t="s">
        <v>12</v>
      </c>
      <c r="F27">
        <v>2007</v>
      </c>
      <c r="G27">
        <v>38735</v>
      </c>
      <c r="H27" t="s">
        <v>8</v>
      </c>
      <c r="I27" t="s">
        <v>20</v>
      </c>
      <c r="J27" t="s">
        <v>11</v>
      </c>
    </row>
    <row r="28" spans="2:10" x14ac:dyDescent="0.3">
      <c r="B28" t="s">
        <v>11</v>
      </c>
      <c r="C28">
        <v>0</v>
      </c>
      <c r="D28">
        <v>2306.02</v>
      </c>
      <c r="E28" t="s">
        <v>12</v>
      </c>
      <c r="F28">
        <v>2022</v>
      </c>
      <c r="G28">
        <v>65430</v>
      </c>
      <c r="H28" t="s">
        <v>8</v>
      </c>
      <c r="I28" t="s">
        <v>21</v>
      </c>
      <c r="J28" t="s">
        <v>11</v>
      </c>
    </row>
    <row r="29" spans="2:10" x14ac:dyDescent="0.3">
      <c r="B29" t="s">
        <v>8</v>
      </c>
      <c r="C29">
        <v>2279.7885242096049</v>
      </c>
      <c r="D29">
        <v>876.41</v>
      </c>
      <c r="E29" t="s">
        <v>15</v>
      </c>
      <c r="F29">
        <v>2008</v>
      </c>
      <c r="G29">
        <v>23842</v>
      </c>
      <c r="H29" t="s">
        <v>8</v>
      </c>
      <c r="I29" t="s">
        <v>10</v>
      </c>
      <c r="J29" t="s">
        <v>11</v>
      </c>
    </row>
    <row r="30" spans="2:10" x14ac:dyDescent="0.3">
      <c r="B30" t="s">
        <v>8</v>
      </c>
      <c r="C30">
        <v>5792.4982011799393</v>
      </c>
      <c r="D30">
        <v>2338.59</v>
      </c>
      <c r="E30" t="s">
        <v>12</v>
      </c>
      <c r="F30">
        <v>2025</v>
      </c>
      <c r="G30">
        <v>80867</v>
      </c>
      <c r="H30" t="s">
        <v>8</v>
      </c>
      <c r="I30" t="s">
        <v>14</v>
      </c>
      <c r="J30" t="s">
        <v>11</v>
      </c>
    </row>
    <row r="31" spans="2:10" x14ac:dyDescent="0.3">
      <c r="B31" t="s">
        <v>11</v>
      </c>
      <c r="C31">
        <v>0</v>
      </c>
      <c r="D31">
        <v>450.54</v>
      </c>
      <c r="E31" t="s">
        <v>15</v>
      </c>
      <c r="F31">
        <v>2023</v>
      </c>
      <c r="G31">
        <v>37030</v>
      </c>
      <c r="H31" t="s">
        <v>8</v>
      </c>
      <c r="I31" t="s">
        <v>20</v>
      </c>
      <c r="J31" t="s">
        <v>11</v>
      </c>
    </row>
    <row r="32" spans="2:10" x14ac:dyDescent="0.3">
      <c r="B32" t="s">
        <v>8</v>
      </c>
      <c r="C32">
        <v>2420.9085402849141</v>
      </c>
      <c r="D32">
        <v>945.71</v>
      </c>
      <c r="E32" t="s">
        <v>13</v>
      </c>
      <c r="F32">
        <v>1943</v>
      </c>
      <c r="G32">
        <v>47413</v>
      </c>
      <c r="H32" t="s">
        <v>8</v>
      </c>
      <c r="I32" t="s">
        <v>20</v>
      </c>
      <c r="J32" t="s">
        <v>8</v>
      </c>
    </row>
    <row r="33" spans="2:10" x14ac:dyDescent="0.3">
      <c r="B33" t="s">
        <v>8</v>
      </c>
      <c r="C33">
        <v>697.36260899822116</v>
      </c>
      <c r="D33">
        <v>1025.81</v>
      </c>
      <c r="E33" t="s">
        <v>15</v>
      </c>
      <c r="F33">
        <v>2002</v>
      </c>
      <c r="G33">
        <v>36999</v>
      </c>
      <c r="H33" t="s">
        <v>11</v>
      </c>
      <c r="I33" t="s">
        <v>20</v>
      </c>
      <c r="J33" t="s">
        <v>11</v>
      </c>
    </row>
    <row r="34" spans="2:10" x14ac:dyDescent="0.3">
      <c r="B34" t="s">
        <v>8</v>
      </c>
      <c r="C34">
        <v>14912.09764489997</v>
      </c>
      <c r="D34">
        <v>12399.1</v>
      </c>
      <c r="E34" t="s">
        <v>12</v>
      </c>
      <c r="F34">
        <v>2002</v>
      </c>
      <c r="G34">
        <v>263504</v>
      </c>
      <c r="H34" t="s">
        <v>8</v>
      </c>
      <c r="I34" t="s">
        <v>16</v>
      </c>
      <c r="J34" t="s">
        <v>11</v>
      </c>
    </row>
    <row r="35" spans="2:10" x14ac:dyDescent="0.3">
      <c r="B35" t="s">
        <v>11</v>
      </c>
      <c r="C35">
        <v>0</v>
      </c>
      <c r="D35">
        <v>982.37</v>
      </c>
      <c r="E35" t="s">
        <v>18</v>
      </c>
      <c r="F35">
        <v>2001</v>
      </c>
      <c r="G35">
        <v>59231</v>
      </c>
      <c r="H35" t="s">
        <v>8</v>
      </c>
      <c r="I35" t="s">
        <v>16</v>
      </c>
      <c r="J35" t="s">
        <v>11</v>
      </c>
    </row>
    <row r="36" spans="2:10" x14ac:dyDescent="0.3">
      <c r="B36" t="s">
        <v>11</v>
      </c>
      <c r="C36">
        <v>0</v>
      </c>
      <c r="D36">
        <v>1279.75</v>
      </c>
      <c r="E36" t="s">
        <v>22</v>
      </c>
      <c r="F36">
        <v>2023</v>
      </c>
      <c r="G36">
        <v>25689</v>
      </c>
      <c r="H36" t="s">
        <v>8</v>
      </c>
      <c r="I36" t="s">
        <v>19</v>
      </c>
      <c r="J36" t="s">
        <v>11</v>
      </c>
    </row>
    <row r="37" spans="2:10" x14ac:dyDescent="0.3">
      <c r="B37" t="s">
        <v>11</v>
      </c>
      <c r="C37">
        <v>0</v>
      </c>
      <c r="D37">
        <v>3834.69</v>
      </c>
      <c r="E37" t="s">
        <v>18</v>
      </c>
      <c r="F37">
        <v>2001</v>
      </c>
      <c r="G37">
        <v>115617</v>
      </c>
      <c r="H37" t="s">
        <v>8</v>
      </c>
      <c r="I37" t="s">
        <v>21</v>
      </c>
      <c r="J37" t="s">
        <v>11</v>
      </c>
    </row>
    <row r="38" spans="2:10" x14ac:dyDescent="0.3">
      <c r="B38" t="s">
        <v>8</v>
      </c>
      <c r="C38">
        <v>1319.3112181355459</v>
      </c>
      <c r="D38">
        <v>1054.5999999999999</v>
      </c>
      <c r="E38" t="s">
        <v>13</v>
      </c>
      <c r="F38">
        <v>2016</v>
      </c>
      <c r="G38">
        <v>22546</v>
      </c>
      <c r="H38" t="s">
        <v>8</v>
      </c>
      <c r="I38" t="s">
        <v>10</v>
      </c>
      <c r="J38" t="s">
        <v>11</v>
      </c>
    </row>
    <row r="39" spans="2:10" x14ac:dyDescent="0.3">
      <c r="B39" t="s">
        <v>11</v>
      </c>
      <c r="C39">
        <v>0</v>
      </c>
      <c r="D39">
        <v>3147.03</v>
      </c>
      <c r="E39" t="s">
        <v>18</v>
      </c>
      <c r="F39">
        <v>2021</v>
      </c>
      <c r="G39">
        <v>70763</v>
      </c>
      <c r="H39" t="s">
        <v>8</v>
      </c>
      <c r="I39" t="s">
        <v>10</v>
      </c>
      <c r="J39" t="s">
        <v>11</v>
      </c>
    </row>
    <row r="40" spans="2:10" x14ac:dyDescent="0.3">
      <c r="B40" t="s">
        <v>11</v>
      </c>
      <c r="C40">
        <v>0</v>
      </c>
      <c r="D40">
        <v>695.51</v>
      </c>
      <c r="E40" t="s">
        <v>12</v>
      </c>
      <c r="F40">
        <v>2001</v>
      </c>
      <c r="G40">
        <v>20000</v>
      </c>
      <c r="H40" t="s">
        <v>8</v>
      </c>
      <c r="I40" t="s">
        <v>21</v>
      </c>
      <c r="J40" t="s">
        <v>11</v>
      </c>
    </row>
    <row r="41" spans="2:10" x14ac:dyDescent="0.3">
      <c r="B41" t="s">
        <v>8</v>
      </c>
      <c r="C41">
        <v>534.11261232871493</v>
      </c>
      <c r="D41">
        <v>761.2</v>
      </c>
      <c r="E41" t="s">
        <v>12</v>
      </c>
      <c r="F41">
        <v>1956</v>
      </c>
      <c r="G41">
        <v>20691</v>
      </c>
      <c r="H41" t="s">
        <v>8</v>
      </c>
      <c r="I41" t="s">
        <v>19</v>
      </c>
      <c r="J41" t="s">
        <v>8</v>
      </c>
    </row>
    <row r="42" spans="2:10" x14ac:dyDescent="0.3">
      <c r="B42" t="s">
        <v>11</v>
      </c>
      <c r="C42">
        <v>0</v>
      </c>
      <c r="D42">
        <v>3324.18</v>
      </c>
      <c r="E42" t="s">
        <v>9</v>
      </c>
      <c r="F42">
        <v>2024</v>
      </c>
      <c r="G42">
        <v>70087</v>
      </c>
      <c r="H42" t="s">
        <v>8</v>
      </c>
      <c r="I42" t="s">
        <v>19</v>
      </c>
      <c r="J42" t="s">
        <v>11</v>
      </c>
    </row>
    <row r="43" spans="2:10" x14ac:dyDescent="0.3">
      <c r="B43" t="s">
        <v>8</v>
      </c>
      <c r="C43">
        <v>2208.1165948993648</v>
      </c>
      <c r="D43">
        <v>3268.32</v>
      </c>
      <c r="E43" t="s">
        <v>12</v>
      </c>
      <c r="F43">
        <v>2006</v>
      </c>
      <c r="G43">
        <v>108096</v>
      </c>
      <c r="H43" t="s">
        <v>8</v>
      </c>
      <c r="I43" t="s">
        <v>10</v>
      </c>
      <c r="J43" t="s">
        <v>11</v>
      </c>
    </row>
    <row r="44" spans="2:10" x14ac:dyDescent="0.3">
      <c r="B44" t="s">
        <v>11</v>
      </c>
      <c r="C44">
        <v>0</v>
      </c>
      <c r="D44">
        <v>2976.92</v>
      </c>
      <c r="E44" t="s">
        <v>18</v>
      </c>
      <c r="F44">
        <v>2014</v>
      </c>
      <c r="G44">
        <v>68672</v>
      </c>
      <c r="H44" t="s">
        <v>8</v>
      </c>
      <c r="I44" t="s">
        <v>19</v>
      </c>
      <c r="J44" t="s">
        <v>11</v>
      </c>
    </row>
    <row r="45" spans="2:10" x14ac:dyDescent="0.3">
      <c r="B45" t="s">
        <v>11</v>
      </c>
      <c r="C45">
        <v>0</v>
      </c>
      <c r="D45">
        <v>1199.47</v>
      </c>
      <c r="E45" t="s">
        <v>9</v>
      </c>
      <c r="F45">
        <v>2017</v>
      </c>
      <c r="G45">
        <v>54583</v>
      </c>
      <c r="H45" t="s">
        <v>8</v>
      </c>
      <c r="I45" t="s">
        <v>14</v>
      </c>
      <c r="J45" t="s">
        <v>11</v>
      </c>
    </row>
    <row r="46" spans="2:10" x14ac:dyDescent="0.3">
      <c r="B46" t="s">
        <v>8</v>
      </c>
      <c r="C46">
        <v>1540.301594750699</v>
      </c>
      <c r="D46">
        <v>1868.01</v>
      </c>
      <c r="E46" t="s">
        <v>18</v>
      </c>
      <c r="F46">
        <v>2003</v>
      </c>
      <c r="G46">
        <v>47057</v>
      </c>
      <c r="H46" t="s">
        <v>8</v>
      </c>
      <c r="I46" t="s">
        <v>19</v>
      </c>
      <c r="J46" t="s">
        <v>11</v>
      </c>
    </row>
    <row r="47" spans="2:10" x14ac:dyDescent="0.3">
      <c r="B47" t="s">
        <v>11</v>
      </c>
      <c r="C47">
        <v>0</v>
      </c>
      <c r="D47">
        <v>604.33000000000004</v>
      </c>
      <c r="E47" t="s">
        <v>15</v>
      </c>
      <c r="F47">
        <v>2008</v>
      </c>
      <c r="G47">
        <v>20000</v>
      </c>
      <c r="H47" t="s">
        <v>8</v>
      </c>
      <c r="I47" t="s">
        <v>21</v>
      </c>
      <c r="J47" t="s">
        <v>11</v>
      </c>
    </row>
    <row r="48" spans="2:10" x14ac:dyDescent="0.3">
      <c r="B48" t="s">
        <v>8</v>
      </c>
      <c r="C48">
        <v>3348.1091803416662</v>
      </c>
      <c r="D48">
        <v>395.98</v>
      </c>
      <c r="E48" t="s">
        <v>13</v>
      </c>
      <c r="F48">
        <v>2008</v>
      </c>
      <c r="G48">
        <v>33662</v>
      </c>
      <c r="H48" t="s">
        <v>8</v>
      </c>
      <c r="I48" t="s">
        <v>10</v>
      </c>
      <c r="J48" t="s">
        <v>11</v>
      </c>
    </row>
    <row r="49" spans="2:10" x14ac:dyDescent="0.3">
      <c r="B49" t="s">
        <v>8</v>
      </c>
      <c r="C49">
        <v>3772.193640215919</v>
      </c>
      <c r="D49">
        <v>1122.76</v>
      </c>
      <c r="E49" t="s">
        <v>18</v>
      </c>
      <c r="F49">
        <v>2022</v>
      </c>
      <c r="G49">
        <v>41419</v>
      </c>
      <c r="H49" t="s">
        <v>8</v>
      </c>
      <c r="I49" t="s">
        <v>17</v>
      </c>
      <c r="J49" t="s">
        <v>11</v>
      </c>
    </row>
    <row r="50" spans="2:10" x14ac:dyDescent="0.3">
      <c r="B50" t="s">
        <v>8</v>
      </c>
      <c r="C50">
        <v>5747.0540221472666</v>
      </c>
      <c r="D50">
        <v>4644.84</v>
      </c>
      <c r="E50" t="s">
        <v>18</v>
      </c>
      <c r="F50">
        <v>2011</v>
      </c>
      <c r="G50">
        <v>139483</v>
      </c>
      <c r="H50" t="s">
        <v>8</v>
      </c>
      <c r="I50" t="s">
        <v>14</v>
      </c>
      <c r="J50" t="s">
        <v>11</v>
      </c>
    </row>
    <row r="51" spans="2:10" x14ac:dyDescent="0.3">
      <c r="B51" t="s">
        <v>11</v>
      </c>
      <c r="C51">
        <v>0</v>
      </c>
      <c r="D51">
        <v>2890.83</v>
      </c>
      <c r="E51" t="s">
        <v>13</v>
      </c>
      <c r="F51">
        <v>2007</v>
      </c>
      <c r="G51">
        <v>78818</v>
      </c>
      <c r="H51" t="s">
        <v>8</v>
      </c>
      <c r="I51" t="s">
        <v>19</v>
      </c>
      <c r="J51" t="s">
        <v>11</v>
      </c>
    </row>
    <row r="52" spans="2:10" x14ac:dyDescent="0.3">
      <c r="B52" t="s">
        <v>11</v>
      </c>
      <c r="C52">
        <v>0</v>
      </c>
      <c r="D52">
        <v>891.68</v>
      </c>
      <c r="E52" t="s">
        <v>22</v>
      </c>
      <c r="F52">
        <v>1960</v>
      </c>
      <c r="G52">
        <v>20000</v>
      </c>
      <c r="H52" t="s">
        <v>11</v>
      </c>
      <c r="I52" t="s">
        <v>14</v>
      </c>
      <c r="J52" t="s">
        <v>8</v>
      </c>
    </row>
    <row r="53" spans="2:10" x14ac:dyDescent="0.3">
      <c r="B53" t="s">
        <v>11</v>
      </c>
      <c r="C53">
        <v>0</v>
      </c>
      <c r="D53">
        <v>3204.36</v>
      </c>
      <c r="E53" t="s">
        <v>22</v>
      </c>
      <c r="F53">
        <v>2010</v>
      </c>
      <c r="G53">
        <v>77596</v>
      </c>
      <c r="H53" t="s">
        <v>8</v>
      </c>
      <c r="I53" t="s">
        <v>10</v>
      </c>
      <c r="J53" t="s">
        <v>11</v>
      </c>
    </row>
    <row r="54" spans="2:10" x14ac:dyDescent="0.3">
      <c r="B54" t="s">
        <v>11</v>
      </c>
      <c r="C54">
        <v>0</v>
      </c>
      <c r="D54">
        <v>1825.78</v>
      </c>
      <c r="E54" t="s">
        <v>9</v>
      </c>
      <c r="F54">
        <v>2005</v>
      </c>
      <c r="G54">
        <v>44000</v>
      </c>
      <c r="H54" t="s">
        <v>8</v>
      </c>
      <c r="I54" t="s">
        <v>16</v>
      </c>
      <c r="J54" t="s">
        <v>11</v>
      </c>
    </row>
    <row r="55" spans="2:10" x14ac:dyDescent="0.3">
      <c r="B55" t="s">
        <v>11</v>
      </c>
      <c r="C55">
        <v>0</v>
      </c>
      <c r="D55">
        <v>835.64</v>
      </c>
      <c r="E55" t="s">
        <v>22</v>
      </c>
      <c r="F55">
        <v>2014</v>
      </c>
      <c r="G55">
        <v>34838</v>
      </c>
      <c r="H55" t="s">
        <v>8</v>
      </c>
      <c r="I55" t="s">
        <v>21</v>
      </c>
      <c r="J55" t="s">
        <v>11</v>
      </c>
    </row>
    <row r="56" spans="2:10" x14ac:dyDescent="0.3">
      <c r="B56" t="s">
        <v>11</v>
      </c>
      <c r="C56">
        <v>0</v>
      </c>
      <c r="D56">
        <v>2259.13</v>
      </c>
      <c r="E56" t="s">
        <v>18</v>
      </c>
      <c r="F56">
        <v>2012</v>
      </c>
      <c r="G56">
        <v>97669</v>
      </c>
      <c r="H56" t="s">
        <v>11</v>
      </c>
      <c r="I56" t="s">
        <v>10</v>
      </c>
      <c r="J56" t="s">
        <v>11</v>
      </c>
    </row>
    <row r="57" spans="2:10" x14ac:dyDescent="0.3">
      <c r="B57" t="s">
        <v>8</v>
      </c>
      <c r="C57">
        <v>2302.1990155019598</v>
      </c>
      <c r="D57">
        <v>5078.8100000000004</v>
      </c>
      <c r="E57" t="s">
        <v>15</v>
      </c>
      <c r="F57">
        <v>2012</v>
      </c>
      <c r="G57">
        <v>136598</v>
      </c>
      <c r="H57" t="s">
        <v>8</v>
      </c>
      <c r="I57" t="s">
        <v>19</v>
      </c>
      <c r="J57" t="s">
        <v>11</v>
      </c>
    </row>
    <row r="58" spans="2:10" x14ac:dyDescent="0.3">
      <c r="B58" t="s">
        <v>11</v>
      </c>
      <c r="C58">
        <v>0</v>
      </c>
      <c r="D58">
        <v>1454.25</v>
      </c>
      <c r="E58" t="s">
        <v>15</v>
      </c>
      <c r="F58">
        <v>2008</v>
      </c>
      <c r="G58">
        <v>126124</v>
      </c>
      <c r="H58" t="s">
        <v>8</v>
      </c>
      <c r="I58" t="s">
        <v>21</v>
      </c>
      <c r="J58" t="s">
        <v>11</v>
      </c>
    </row>
    <row r="59" spans="2:10" x14ac:dyDescent="0.3">
      <c r="B59" t="s">
        <v>8</v>
      </c>
      <c r="C59">
        <v>560.2160125029759</v>
      </c>
      <c r="D59">
        <v>447.49</v>
      </c>
      <c r="E59" t="s">
        <v>15</v>
      </c>
      <c r="F59">
        <v>2016</v>
      </c>
      <c r="G59">
        <v>30596</v>
      </c>
      <c r="H59" t="s">
        <v>11</v>
      </c>
      <c r="I59" t="s">
        <v>20</v>
      </c>
      <c r="J59" t="s">
        <v>11</v>
      </c>
    </row>
    <row r="60" spans="2:10" x14ac:dyDescent="0.3">
      <c r="B60" t="s">
        <v>11</v>
      </c>
      <c r="C60">
        <v>0</v>
      </c>
      <c r="D60">
        <v>1474.5</v>
      </c>
      <c r="E60" t="s">
        <v>22</v>
      </c>
      <c r="F60">
        <v>2025</v>
      </c>
      <c r="G60">
        <v>46753</v>
      </c>
      <c r="H60" t="s">
        <v>8</v>
      </c>
      <c r="I60" t="s">
        <v>10</v>
      </c>
      <c r="J60" t="s">
        <v>11</v>
      </c>
    </row>
    <row r="61" spans="2:10" x14ac:dyDescent="0.3">
      <c r="B61" t="s">
        <v>11</v>
      </c>
      <c r="C61">
        <v>0</v>
      </c>
      <c r="D61">
        <v>3742.55</v>
      </c>
      <c r="E61" t="s">
        <v>9</v>
      </c>
      <c r="F61">
        <v>2002</v>
      </c>
      <c r="G61">
        <v>78043</v>
      </c>
      <c r="H61" t="s">
        <v>11</v>
      </c>
      <c r="I61" t="s">
        <v>21</v>
      </c>
      <c r="J61" t="s">
        <v>11</v>
      </c>
    </row>
    <row r="62" spans="2:10" x14ac:dyDescent="0.3">
      <c r="B62" t="s">
        <v>8</v>
      </c>
      <c r="C62">
        <v>9793.3008307356668</v>
      </c>
      <c r="D62">
        <v>3957.36</v>
      </c>
      <c r="E62" t="s">
        <v>9</v>
      </c>
      <c r="F62">
        <v>2009</v>
      </c>
      <c r="G62">
        <v>130671</v>
      </c>
      <c r="H62" t="s">
        <v>8</v>
      </c>
      <c r="I62" t="s">
        <v>16</v>
      </c>
      <c r="J62" t="s">
        <v>11</v>
      </c>
    </row>
    <row r="63" spans="2:10" x14ac:dyDescent="0.3">
      <c r="B63" t="s">
        <v>11</v>
      </c>
      <c r="C63">
        <v>0</v>
      </c>
      <c r="D63">
        <v>1943.1</v>
      </c>
      <c r="E63" t="s">
        <v>12</v>
      </c>
      <c r="F63">
        <v>2021</v>
      </c>
      <c r="G63">
        <v>40809</v>
      </c>
      <c r="H63" t="s">
        <v>8</v>
      </c>
      <c r="I63" t="s">
        <v>21</v>
      </c>
      <c r="J63" t="s">
        <v>11</v>
      </c>
    </row>
    <row r="64" spans="2:10" x14ac:dyDescent="0.3">
      <c r="B64" t="s">
        <v>8</v>
      </c>
      <c r="C64">
        <v>4264.4581049878034</v>
      </c>
      <c r="D64">
        <v>2237.2399999999998</v>
      </c>
      <c r="E64" t="s">
        <v>12</v>
      </c>
      <c r="F64">
        <v>2017</v>
      </c>
      <c r="G64">
        <v>51610</v>
      </c>
      <c r="H64" t="s">
        <v>8</v>
      </c>
      <c r="I64" t="s">
        <v>14</v>
      </c>
      <c r="J64" t="s">
        <v>11</v>
      </c>
    </row>
    <row r="65" spans="2:10" x14ac:dyDescent="0.3">
      <c r="B65" t="s">
        <v>11</v>
      </c>
      <c r="C65">
        <v>0</v>
      </c>
      <c r="D65">
        <v>684.1</v>
      </c>
      <c r="E65" t="s">
        <v>12</v>
      </c>
      <c r="F65">
        <v>2014</v>
      </c>
      <c r="G65">
        <v>24709</v>
      </c>
      <c r="H65" t="s">
        <v>8</v>
      </c>
      <c r="I65" t="s">
        <v>17</v>
      </c>
      <c r="J65" t="s">
        <v>11</v>
      </c>
    </row>
    <row r="66" spans="2:10" x14ac:dyDescent="0.3">
      <c r="B66" t="s">
        <v>11</v>
      </c>
      <c r="C66">
        <v>0</v>
      </c>
      <c r="D66">
        <v>704.06</v>
      </c>
      <c r="E66" t="s">
        <v>9</v>
      </c>
      <c r="F66">
        <v>2009</v>
      </c>
      <c r="G66">
        <v>22995</v>
      </c>
      <c r="H66" t="s">
        <v>8</v>
      </c>
      <c r="I66" t="s">
        <v>21</v>
      </c>
      <c r="J66" t="s">
        <v>11</v>
      </c>
    </row>
    <row r="67" spans="2:10" x14ac:dyDescent="0.3">
      <c r="B67" t="s">
        <v>11</v>
      </c>
      <c r="C67">
        <v>0</v>
      </c>
      <c r="D67">
        <v>2060.5</v>
      </c>
      <c r="E67" t="s">
        <v>18</v>
      </c>
      <c r="F67">
        <v>2025</v>
      </c>
      <c r="G67">
        <v>114694</v>
      </c>
      <c r="H67" t="s">
        <v>8</v>
      </c>
      <c r="I67" t="s">
        <v>17</v>
      </c>
      <c r="J67" t="s">
        <v>11</v>
      </c>
    </row>
    <row r="68" spans="2:10" x14ac:dyDescent="0.3">
      <c r="B68" t="s">
        <v>11</v>
      </c>
      <c r="C68">
        <v>0</v>
      </c>
      <c r="D68">
        <v>4999.79</v>
      </c>
      <c r="E68" t="s">
        <v>22</v>
      </c>
      <c r="F68">
        <v>1939</v>
      </c>
      <c r="G68">
        <v>177193</v>
      </c>
      <c r="H68" t="s">
        <v>11</v>
      </c>
      <c r="I68" t="s">
        <v>14</v>
      </c>
      <c r="J68" t="s">
        <v>8</v>
      </c>
    </row>
    <row r="69" spans="2:10" x14ac:dyDescent="0.3">
      <c r="B69" t="s">
        <v>8</v>
      </c>
      <c r="C69">
        <v>4499.7111492658887</v>
      </c>
      <c r="D69">
        <v>1116.8399999999999</v>
      </c>
      <c r="E69" t="s">
        <v>9</v>
      </c>
      <c r="F69">
        <v>2012</v>
      </c>
      <c r="G69">
        <v>56522</v>
      </c>
      <c r="H69" t="s">
        <v>8</v>
      </c>
      <c r="I69" t="s">
        <v>17</v>
      </c>
      <c r="J69" t="s">
        <v>11</v>
      </c>
    </row>
    <row r="70" spans="2:10" x14ac:dyDescent="0.3">
      <c r="B70" t="s">
        <v>8</v>
      </c>
      <c r="C70">
        <v>8394.246494026449</v>
      </c>
      <c r="D70">
        <v>5634.39</v>
      </c>
      <c r="E70" t="s">
        <v>13</v>
      </c>
      <c r="F70">
        <v>2005</v>
      </c>
      <c r="G70">
        <v>133629</v>
      </c>
      <c r="H70" t="s">
        <v>8</v>
      </c>
      <c r="I70" t="s">
        <v>16</v>
      </c>
      <c r="J70" t="s">
        <v>11</v>
      </c>
    </row>
    <row r="71" spans="2:10" x14ac:dyDescent="0.3">
      <c r="B71" t="s">
        <v>8</v>
      </c>
      <c r="C71">
        <v>7746.7858706712841</v>
      </c>
      <c r="D71">
        <v>2934.85</v>
      </c>
      <c r="E71" t="s">
        <v>13</v>
      </c>
      <c r="F71">
        <v>2014</v>
      </c>
      <c r="G71">
        <v>79962</v>
      </c>
      <c r="H71" t="s">
        <v>11</v>
      </c>
      <c r="I71" t="s">
        <v>20</v>
      </c>
      <c r="J71" t="s">
        <v>11</v>
      </c>
    </row>
    <row r="72" spans="2:10" x14ac:dyDescent="0.3">
      <c r="B72" t="s">
        <v>8</v>
      </c>
      <c r="C72">
        <v>1010.156618276312</v>
      </c>
      <c r="D72">
        <v>967.36</v>
      </c>
      <c r="E72" t="s">
        <v>22</v>
      </c>
      <c r="F72">
        <v>1994</v>
      </c>
      <c r="G72">
        <v>35736</v>
      </c>
      <c r="H72" t="s">
        <v>11</v>
      </c>
      <c r="I72" t="s">
        <v>14</v>
      </c>
      <c r="J72" t="s">
        <v>8</v>
      </c>
    </row>
    <row r="73" spans="2:10" x14ac:dyDescent="0.3">
      <c r="B73" t="s">
        <v>11</v>
      </c>
      <c r="C73">
        <v>0</v>
      </c>
      <c r="D73">
        <v>3485.25</v>
      </c>
      <c r="E73" t="s">
        <v>22</v>
      </c>
      <c r="F73">
        <v>2007</v>
      </c>
      <c r="G73">
        <v>79947</v>
      </c>
      <c r="H73" t="s">
        <v>8</v>
      </c>
      <c r="I73" t="s">
        <v>20</v>
      </c>
      <c r="J73" t="s">
        <v>11</v>
      </c>
    </row>
    <row r="74" spans="2:10" x14ac:dyDescent="0.3">
      <c r="B74" t="s">
        <v>11</v>
      </c>
      <c r="C74">
        <v>0</v>
      </c>
      <c r="D74">
        <v>2684.46</v>
      </c>
      <c r="E74" t="s">
        <v>22</v>
      </c>
      <c r="F74">
        <v>2014</v>
      </c>
      <c r="G74">
        <v>204931</v>
      </c>
      <c r="H74" t="s">
        <v>8</v>
      </c>
      <c r="I74" t="s">
        <v>17</v>
      </c>
      <c r="J74" t="s">
        <v>11</v>
      </c>
    </row>
    <row r="75" spans="2:10" x14ac:dyDescent="0.3">
      <c r="B75" t="s">
        <v>11</v>
      </c>
      <c r="C75">
        <v>0</v>
      </c>
      <c r="D75">
        <v>1120.03</v>
      </c>
      <c r="E75" t="s">
        <v>15</v>
      </c>
      <c r="F75">
        <v>2004</v>
      </c>
      <c r="G75">
        <v>58182</v>
      </c>
      <c r="H75" t="s">
        <v>8</v>
      </c>
      <c r="I75" t="s">
        <v>14</v>
      </c>
      <c r="J75" t="s">
        <v>11</v>
      </c>
    </row>
    <row r="76" spans="2:10" x14ac:dyDescent="0.3">
      <c r="B76" t="s">
        <v>11</v>
      </c>
      <c r="C76">
        <v>0</v>
      </c>
      <c r="D76">
        <v>5994.86</v>
      </c>
      <c r="E76" t="s">
        <v>13</v>
      </c>
      <c r="F76">
        <v>2017</v>
      </c>
      <c r="G76">
        <v>209340</v>
      </c>
      <c r="H76" t="s">
        <v>8</v>
      </c>
      <c r="I76" t="s">
        <v>20</v>
      </c>
      <c r="J76" t="s">
        <v>11</v>
      </c>
    </row>
    <row r="77" spans="2:10" x14ac:dyDescent="0.3">
      <c r="B77" t="s">
        <v>11</v>
      </c>
      <c r="C77">
        <v>0</v>
      </c>
      <c r="D77">
        <v>215.63</v>
      </c>
      <c r="E77" t="s">
        <v>22</v>
      </c>
      <c r="F77">
        <v>2022</v>
      </c>
      <c r="G77">
        <v>20000</v>
      </c>
      <c r="H77" t="s">
        <v>11</v>
      </c>
      <c r="I77" t="s">
        <v>16</v>
      </c>
      <c r="J77" t="s">
        <v>11</v>
      </c>
    </row>
    <row r="78" spans="2:10" x14ac:dyDescent="0.3">
      <c r="B78" t="s">
        <v>11</v>
      </c>
      <c r="C78">
        <v>0</v>
      </c>
      <c r="D78">
        <v>4638.34</v>
      </c>
      <c r="E78" t="s">
        <v>22</v>
      </c>
      <c r="F78">
        <v>1968</v>
      </c>
      <c r="G78">
        <v>115557</v>
      </c>
      <c r="H78" t="s">
        <v>11</v>
      </c>
      <c r="I78" t="s">
        <v>10</v>
      </c>
      <c r="J78" t="s">
        <v>8</v>
      </c>
    </row>
    <row r="79" spans="2:10" x14ac:dyDescent="0.3">
      <c r="B79" t="s">
        <v>8</v>
      </c>
      <c r="C79">
        <v>2448.1585640861722</v>
      </c>
      <c r="D79">
        <v>2695.73</v>
      </c>
      <c r="E79" t="s">
        <v>22</v>
      </c>
      <c r="F79">
        <v>1999</v>
      </c>
      <c r="G79">
        <v>64192</v>
      </c>
      <c r="H79" t="s">
        <v>11</v>
      </c>
      <c r="I79" t="s">
        <v>14</v>
      </c>
      <c r="J79" t="s">
        <v>8</v>
      </c>
    </row>
    <row r="80" spans="2:10" x14ac:dyDescent="0.3">
      <c r="B80" t="s">
        <v>8</v>
      </c>
      <c r="C80">
        <v>2592.8644901172861</v>
      </c>
      <c r="D80">
        <v>1751.84</v>
      </c>
      <c r="E80" t="s">
        <v>22</v>
      </c>
      <c r="F80">
        <v>2021</v>
      </c>
      <c r="G80">
        <v>47136</v>
      </c>
      <c r="H80" t="s">
        <v>8</v>
      </c>
      <c r="I80" t="s">
        <v>10</v>
      </c>
      <c r="J80" t="s">
        <v>11</v>
      </c>
    </row>
    <row r="81" spans="2:10" x14ac:dyDescent="0.3">
      <c r="B81" t="s">
        <v>8</v>
      </c>
      <c r="C81">
        <v>3327.6810610450411</v>
      </c>
      <c r="D81">
        <v>2169.89</v>
      </c>
      <c r="E81" t="s">
        <v>18</v>
      </c>
      <c r="F81">
        <v>2012</v>
      </c>
      <c r="G81">
        <v>64435</v>
      </c>
      <c r="H81" t="s">
        <v>8</v>
      </c>
      <c r="I81" t="s">
        <v>14</v>
      </c>
      <c r="J81" t="s">
        <v>11</v>
      </c>
    </row>
    <row r="82" spans="2:10" x14ac:dyDescent="0.3">
      <c r="B82" t="s">
        <v>11</v>
      </c>
      <c r="C82">
        <v>0</v>
      </c>
      <c r="D82">
        <v>461.88</v>
      </c>
      <c r="E82" t="s">
        <v>22</v>
      </c>
      <c r="F82">
        <v>2012</v>
      </c>
      <c r="G82">
        <v>20000</v>
      </c>
      <c r="H82" t="s">
        <v>8</v>
      </c>
      <c r="I82" t="s">
        <v>21</v>
      </c>
      <c r="J82" t="s">
        <v>11</v>
      </c>
    </row>
    <row r="83" spans="2:10" x14ac:dyDescent="0.3">
      <c r="B83" t="s">
        <v>8</v>
      </c>
      <c r="C83">
        <v>3076.6369995785049</v>
      </c>
      <c r="D83">
        <v>1009.06</v>
      </c>
      <c r="E83" t="s">
        <v>22</v>
      </c>
      <c r="F83">
        <v>1983</v>
      </c>
      <c r="G83">
        <v>50225</v>
      </c>
      <c r="H83" t="s">
        <v>8</v>
      </c>
      <c r="I83" t="s">
        <v>19</v>
      </c>
      <c r="J83" t="s">
        <v>8</v>
      </c>
    </row>
    <row r="84" spans="2:10" x14ac:dyDescent="0.3">
      <c r="B84" t="s">
        <v>8</v>
      </c>
      <c r="C84">
        <v>2861.264066583637</v>
      </c>
      <c r="D84">
        <v>3847.52</v>
      </c>
      <c r="E84" t="s">
        <v>15</v>
      </c>
      <c r="F84">
        <v>2024</v>
      </c>
      <c r="G84">
        <v>79673</v>
      </c>
      <c r="H84" t="s">
        <v>8</v>
      </c>
      <c r="I84" t="s">
        <v>21</v>
      </c>
      <c r="J84" t="s">
        <v>11</v>
      </c>
    </row>
    <row r="85" spans="2:10" x14ac:dyDescent="0.3">
      <c r="B85" t="s">
        <v>11</v>
      </c>
      <c r="C85">
        <v>0</v>
      </c>
      <c r="D85">
        <v>5652.6</v>
      </c>
      <c r="E85" t="s">
        <v>13</v>
      </c>
      <c r="F85">
        <v>2004</v>
      </c>
      <c r="G85">
        <v>195305</v>
      </c>
      <c r="H85" t="s">
        <v>8</v>
      </c>
      <c r="I85" t="s">
        <v>14</v>
      </c>
      <c r="J85" t="s">
        <v>11</v>
      </c>
    </row>
    <row r="86" spans="2:10" x14ac:dyDescent="0.3">
      <c r="B86" t="s">
        <v>11</v>
      </c>
      <c r="C86">
        <v>0</v>
      </c>
      <c r="D86">
        <v>660.98</v>
      </c>
      <c r="E86" t="s">
        <v>22</v>
      </c>
      <c r="F86">
        <v>2011</v>
      </c>
      <c r="G86">
        <v>39552</v>
      </c>
      <c r="H86" t="s">
        <v>8</v>
      </c>
      <c r="I86" t="s">
        <v>17</v>
      </c>
      <c r="J86" t="s">
        <v>11</v>
      </c>
    </row>
    <row r="87" spans="2:10" x14ac:dyDescent="0.3">
      <c r="B87" t="s">
        <v>8</v>
      </c>
      <c r="C87">
        <v>2296.0595906340759</v>
      </c>
      <c r="D87">
        <v>449.16</v>
      </c>
      <c r="E87" t="s">
        <v>13</v>
      </c>
      <c r="F87">
        <v>1969</v>
      </c>
      <c r="G87">
        <v>31357</v>
      </c>
      <c r="H87" t="s">
        <v>8</v>
      </c>
      <c r="I87" t="s">
        <v>16</v>
      </c>
      <c r="J87" t="s">
        <v>8</v>
      </c>
    </row>
    <row r="88" spans="2:10" x14ac:dyDescent="0.3">
      <c r="B88" t="s">
        <v>11</v>
      </c>
      <c r="C88">
        <v>0</v>
      </c>
      <c r="D88">
        <v>522.61</v>
      </c>
      <c r="E88" t="s">
        <v>22</v>
      </c>
      <c r="F88">
        <v>1955</v>
      </c>
      <c r="G88">
        <v>40078</v>
      </c>
      <c r="H88" t="s">
        <v>8</v>
      </c>
      <c r="I88" t="s">
        <v>20</v>
      </c>
      <c r="J88" t="s">
        <v>8</v>
      </c>
    </row>
    <row r="89" spans="2:10" x14ac:dyDescent="0.3">
      <c r="B89" t="s">
        <v>8</v>
      </c>
      <c r="C89">
        <v>7556.3653764293776</v>
      </c>
      <c r="D89">
        <v>5211.55</v>
      </c>
      <c r="E89" t="s">
        <v>13</v>
      </c>
      <c r="F89">
        <v>1945</v>
      </c>
      <c r="G89">
        <v>124532</v>
      </c>
      <c r="H89" t="s">
        <v>8</v>
      </c>
      <c r="I89" t="s">
        <v>17</v>
      </c>
      <c r="J89" t="s">
        <v>8</v>
      </c>
    </row>
    <row r="90" spans="2:10" x14ac:dyDescent="0.3">
      <c r="B90" t="s">
        <v>11</v>
      </c>
      <c r="C90">
        <v>0</v>
      </c>
      <c r="D90">
        <v>1841.95</v>
      </c>
      <c r="E90" t="s">
        <v>9</v>
      </c>
      <c r="F90">
        <v>2020</v>
      </c>
      <c r="G90">
        <v>77886</v>
      </c>
      <c r="H90" t="s">
        <v>8</v>
      </c>
      <c r="I90" t="s">
        <v>19</v>
      </c>
      <c r="J90" t="s">
        <v>11</v>
      </c>
    </row>
    <row r="91" spans="2:10" x14ac:dyDescent="0.3">
      <c r="B91" t="s">
        <v>11</v>
      </c>
      <c r="C91">
        <v>0</v>
      </c>
      <c r="D91">
        <v>1500.72</v>
      </c>
      <c r="E91" t="s">
        <v>13</v>
      </c>
      <c r="F91">
        <v>1988</v>
      </c>
      <c r="G91">
        <v>39191</v>
      </c>
      <c r="H91" t="s">
        <v>8</v>
      </c>
      <c r="I91" t="s">
        <v>20</v>
      </c>
      <c r="J91" t="s">
        <v>8</v>
      </c>
    </row>
    <row r="92" spans="2:10" x14ac:dyDescent="0.3">
      <c r="B92" t="s">
        <v>11</v>
      </c>
      <c r="C92">
        <v>0</v>
      </c>
      <c r="D92">
        <v>3699.98</v>
      </c>
      <c r="E92" t="s">
        <v>9</v>
      </c>
      <c r="F92">
        <v>2017</v>
      </c>
      <c r="G92">
        <v>90275</v>
      </c>
      <c r="H92" t="s">
        <v>8</v>
      </c>
      <c r="I92" t="s">
        <v>19</v>
      </c>
      <c r="J92" t="s">
        <v>11</v>
      </c>
    </row>
    <row r="93" spans="2:10" x14ac:dyDescent="0.3">
      <c r="B93" t="s">
        <v>11</v>
      </c>
      <c r="C93">
        <v>0</v>
      </c>
      <c r="D93">
        <v>2797.32</v>
      </c>
      <c r="E93" t="s">
        <v>12</v>
      </c>
      <c r="F93">
        <v>2007</v>
      </c>
      <c r="G93">
        <v>64709</v>
      </c>
      <c r="H93" t="s">
        <v>8</v>
      </c>
      <c r="I93" t="s">
        <v>19</v>
      </c>
      <c r="J93" t="s">
        <v>11</v>
      </c>
    </row>
    <row r="94" spans="2:10" x14ac:dyDescent="0.3">
      <c r="B94" t="s">
        <v>11</v>
      </c>
      <c r="C94">
        <v>0</v>
      </c>
      <c r="D94">
        <v>4772.78</v>
      </c>
      <c r="E94" t="s">
        <v>18</v>
      </c>
      <c r="F94">
        <v>2019</v>
      </c>
      <c r="G94">
        <v>129951</v>
      </c>
      <c r="H94" t="s">
        <v>8</v>
      </c>
      <c r="I94" t="s">
        <v>16</v>
      </c>
      <c r="J94" t="s">
        <v>11</v>
      </c>
    </row>
    <row r="95" spans="2:10" x14ac:dyDescent="0.3">
      <c r="B95" t="s">
        <v>11</v>
      </c>
      <c r="C95">
        <v>0</v>
      </c>
      <c r="D95">
        <v>1431.13</v>
      </c>
      <c r="E95" t="s">
        <v>15</v>
      </c>
      <c r="F95">
        <v>2011</v>
      </c>
      <c r="G95">
        <v>34145</v>
      </c>
      <c r="H95" t="s">
        <v>8</v>
      </c>
      <c r="I95" t="s">
        <v>21</v>
      </c>
      <c r="J95" t="s">
        <v>11</v>
      </c>
    </row>
    <row r="96" spans="2:10" x14ac:dyDescent="0.3">
      <c r="B96" t="s">
        <v>11</v>
      </c>
      <c r="C96">
        <v>0</v>
      </c>
      <c r="D96">
        <v>2207.69</v>
      </c>
      <c r="E96" t="s">
        <v>9</v>
      </c>
      <c r="F96">
        <v>2016</v>
      </c>
      <c r="G96">
        <v>46068</v>
      </c>
      <c r="H96" t="s">
        <v>8</v>
      </c>
      <c r="I96" t="s">
        <v>19</v>
      </c>
      <c r="J96" t="s">
        <v>11</v>
      </c>
    </row>
    <row r="97" spans="2:10" x14ac:dyDescent="0.3">
      <c r="B97" t="s">
        <v>11</v>
      </c>
      <c r="C97">
        <v>0</v>
      </c>
      <c r="D97">
        <v>1567.94</v>
      </c>
      <c r="E97" t="s">
        <v>22</v>
      </c>
      <c r="F97">
        <v>1990</v>
      </c>
      <c r="G97">
        <v>43753</v>
      </c>
      <c r="H97" t="s">
        <v>8</v>
      </c>
      <c r="I97" t="s">
        <v>14</v>
      </c>
      <c r="J97" t="s">
        <v>8</v>
      </c>
    </row>
    <row r="98" spans="2:10" x14ac:dyDescent="0.3">
      <c r="B98" t="s">
        <v>8</v>
      </c>
      <c r="C98">
        <v>1249.5276752778391</v>
      </c>
      <c r="D98">
        <v>394.64</v>
      </c>
      <c r="E98" t="s">
        <v>13</v>
      </c>
      <c r="F98">
        <v>2022</v>
      </c>
      <c r="G98">
        <v>20000</v>
      </c>
      <c r="H98" t="s">
        <v>8</v>
      </c>
      <c r="I98" t="s">
        <v>19</v>
      </c>
      <c r="J98" t="s">
        <v>11</v>
      </c>
    </row>
    <row r="99" spans="2:10" x14ac:dyDescent="0.3">
      <c r="B99" t="s">
        <v>8</v>
      </c>
      <c r="C99">
        <v>2614.7790269278489</v>
      </c>
      <c r="D99">
        <v>1826.59</v>
      </c>
      <c r="E99" t="s">
        <v>15</v>
      </c>
      <c r="F99">
        <v>1972</v>
      </c>
      <c r="G99">
        <v>75879</v>
      </c>
      <c r="H99" t="s">
        <v>8</v>
      </c>
      <c r="I99" t="s">
        <v>20</v>
      </c>
      <c r="J99" t="s">
        <v>8</v>
      </c>
    </row>
    <row r="100" spans="2:10" x14ac:dyDescent="0.3">
      <c r="B100" t="s">
        <v>8</v>
      </c>
      <c r="C100">
        <v>2451.854364830946</v>
      </c>
      <c r="D100">
        <v>2319.2399999999998</v>
      </c>
      <c r="E100" t="s">
        <v>9</v>
      </c>
      <c r="F100">
        <v>2023</v>
      </c>
      <c r="G100">
        <v>73780</v>
      </c>
      <c r="H100" t="s">
        <v>8</v>
      </c>
      <c r="I100" t="s">
        <v>21</v>
      </c>
      <c r="J100" t="s">
        <v>11</v>
      </c>
    </row>
    <row r="101" spans="2:10" x14ac:dyDescent="0.3">
      <c r="B101" t="s">
        <v>11</v>
      </c>
      <c r="C101">
        <v>0</v>
      </c>
      <c r="D101">
        <v>2036.36</v>
      </c>
      <c r="E101" t="s">
        <v>22</v>
      </c>
      <c r="F101">
        <v>1997</v>
      </c>
      <c r="G101">
        <v>60120</v>
      </c>
      <c r="H101" t="s">
        <v>11</v>
      </c>
      <c r="I101" t="s">
        <v>19</v>
      </c>
      <c r="J101" t="s">
        <v>8</v>
      </c>
    </row>
    <row r="102" spans="2:10" x14ac:dyDescent="0.3">
      <c r="B102" t="s">
        <v>11</v>
      </c>
      <c r="C102">
        <v>0</v>
      </c>
      <c r="D102">
        <v>524.38</v>
      </c>
      <c r="E102" t="s">
        <v>15</v>
      </c>
      <c r="F102">
        <v>2009</v>
      </c>
      <c r="G102">
        <v>49629</v>
      </c>
      <c r="H102" t="s">
        <v>8</v>
      </c>
      <c r="I102" t="s">
        <v>21</v>
      </c>
      <c r="J102" t="s">
        <v>11</v>
      </c>
    </row>
    <row r="103" spans="2:10" x14ac:dyDescent="0.3">
      <c r="B103" t="s">
        <v>8</v>
      </c>
      <c r="C103">
        <v>310.46750560111809</v>
      </c>
      <c r="D103">
        <v>710.3</v>
      </c>
      <c r="E103" t="s">
        <v>13</v>
      </c>
      <c r="F103">
        <v>2004</v>
      </c>
      <c r="G103">
        <v>20000</v>
      </c>
      <c r="H103" t="s">
        <v>8</v>
      </c>
      <c r="I103" t="s">
        <v>14</v>
      </c>
      <c r="J103" t="s">
        <v>11</v>
      </c>
    </row>
    <row r="104" spans="2:10" x14ac:dyDescent="0.3">
      <c r="B104" t="s">
        <v>11</v>
      </c>
      <c r="C104">
        <v>0</v>
      </c>
      <c r="D104">
        <v>743.02</v>
      </c>
      <c r="E104" t="s">
        <v>15</v>
      </c>
      <c r="F104">
        <v>2010</v>
      </c>
      <c r="G104">
        <v>42765</v>
      </c>
      <c r="H104" t="s">
        <v>8</v>
      </c>
      <c r="I104" t="s">
        <v>20</v>
      </c>
      <c r="J104" t="s">
        <v>11</v>
      </c>
    </row>
    <row r="105" spans="2:10" x14ac:dyDescent="0.3">
      <c r="B105" t="s">
        <v>11</v>
      </c>
      <c r="C105">
        <v>0</v>
      </c>
      <c r="D105">
        <v>1350.45</v>
      </c>
      <c r="E105" t="s">
        <v>22</v>
      </c>
      <c r="F105">
        <v>1981</v>
      </c>
      <c r="G105">
        <v>45516</v>
      </c>
      <c r="H105" t="s">
        <v>8</v>
      </c>
      <c r="I105" t="s">
        <v>10</v>
      </c>
      <c r="J105" t="s">
        <v>8</v>
      </c>
    </row>
    <row r="106" spans="2:10" x14ac:dyDescent="0.3">
      <c r="B106" t="s">
        <v>11</v>
      </c>
      <c r="C106">
        <v>0</v>
      </c>
      <c r="D106">
        <v>422.52</v>
      </c>
      <c r="E106" t="s">
        <v>18</v>
      </c>
      <c r="F106">
        <v>1968</v>
      </c>
      <c r="G106">
        <v>31514</v>
      </c>
      <c r="H106" t="s">
        <v>8</v>
      </c>
      <c r="I106" t="s">
        <v>21</v>
      </c>
      <c r="J106" t="s">
        <v>8</v>
      </c>
    </row>
    <row r="107" spans="2:10" x14ac:dyDescent="0.3">
      <c r="B107" t="s">
        <v>11</v>
      </c>
      <c r="C107">
        <v>0</v>
      </c>
      <c r="D107">
        <v>1001.34</v>
      </c>
      <c r="E107" t="s">
        <v>22</v>
      </c>
      <c r="F107">
        <v>2019</v>
      </c>
      <c r="G107">
        <v>52626</v>
      </c>
      <c r="H107" t="s">
        <v>8</v>
      </c>
      <c r="I107" t="s">
        <v>14</v>
      </c>
      <c r="J107" t="s">
        <v>11</v>
      </c>
    </row>
    <row r="108" spans="2:10" x14ac:dyDescent="0.3">
      <c r="B108" t="s">
        <v>11</v>
      </c>
      <c r="C108">
        <v>0</v>
      </c>
      <c r="D108">
        <v>1837.69</v>
      </c>
      <c r="E108" t="s">
        <v>22</v>
      </c>
      <c r="F108">
        <v>1984</v>
      </c>
      <c r="G108">
        <v>82722</v>
      </c>
      <c r="H108" t="s">
        <v>8</v>
      </c>
      <c r="I108" t="s">
        <v>19</v>
      </c>
      <c r="J108" t="s">
        <v>8</v>
      </c>
    </row>
    <row r="109" spans="2:10" x14ac:dyDescent="0.3">
      <c r="B109" t="s">
        <v>8</v>
      </c>
      <c r="C109">
        <v>9549.0540929393901</v>
      </c>
      <c r="D109">
        <v>9481.7900000000009</v>
      </c>
      <c r="E109" t="s">
        <v>9</v>
      </c>
      <c r="F109">
        <v>1956</v>
      </c>
      <c r="G109">
        <v>270749</v>
      </c>
      <c r="H109" t="s">
        <v>8</v>
      </c>
      <c r="I109" t="s">
        <v>10</v>
      </c>
      <c r="J109" t="s">
        <v>8</v>
      </c>
    </row>
    <row r="110" spans="2:10" x14ac:dyDescent="0.3">
      <c r="B110" t="s">
        <v>8</v>
      </c>
      <c r="C110">
        <v>2378.0959564617428</v>
      </c>
      <c r="D110">
        <v>1929.13</v>
      </c>
      <c r="E110" t="s">
        <v>12</v>
      </c>
      <c r="F110">
        <v>2013</v>
      </c>
      <c r="G110">
        <v>68848</v>
      </c>
      <c r="H110" t="s">
        <v>8</v>
      </c>
      <c r="I110" t="s">
        <v>10</v>
      </c>
      <c r="J110" t="s">
        <v>11</v>
      </c>
    </row>
    <row r="111" spans="2:10" x14ac:dyDescent="0.3">
      <c r="B111" t="s">
        <v>8</v>
      </c>
      <c r="C111">
        <v>6114.3466330964402</v>
      </c>
      <c r="D111">
        <v>945.22</v>
      </c>
      <c r="E111" t="s">
        <v>9</v>
      </c>
      <c r="F111">
        <v>1988</v>
      </c>
      <c r="G111">
        <v>73574</v>
      </c>
      <c r="H111" t="s">
        <v>8</v>
      </c>
      <c r="I111" t="s">
        <v>19</v>
      </c>
      <c r="J111" t="s">
        <v>8</v>
      </c>
    </row>
    <row r="112" spans="2:10" x14ac:dyDescent="0.3">
      <c r="B112" t="s">
        <v>11</v>
      </c>
      <c r="C112">
        <v>0</v>
      </c>
      <c r="D112">
        <v>1523.44</v>
      </c>
      <c r="E112" t="s">
        <v>12</v>
      </c>
      <c r="F112">
        <v>1955</v>
      </c>
      <c r="G112">
        <v>56412</v>
      </c>
      <c r="H112" t="s">
        <v>8</v>
      </c>
      <c r="I112" t="s">
        <v>17</v>
      </c>
      <c r="J112" t="s">
        <v>8</v>
      </c>
    </row>
    <row r="113" spans="2:10" x14ac:dyDescent="0.3">
      <c r="B113" t="s">
        <v>11</v>
      </c>
      <c r="C113">
        <v>0</v>
      </c>
      <c r="D113">
        <v>332.74</v>
      </c>
      <c r="E113" t="s">
        <v>15</v>
      </c>
      <c r="F113">
        <v>2001</v>
      </c>
      <c r="G113">
        <v>20000</v>
      </c>
      <c r="H113" t="s">
        <v>8</v>
      </c>
      <c r="I113" t="s">
        <v>16</v>
      </c>
      <c r="J113" t="s">
        <v>11</v>
      </c>
    </row>
    <row r="114" spans="2:10" x14ac:dyDescent="0.3">
      <c r="B114" t="s">
        <v>11</v>
      </c>
      <c r="C114">
        <v>0</v>
      </c>
      <c r="D114">
        <v>2200.94</v>
      </c>
      <c r="E114" t="s">
        <v>12</v>
      </c>
      <c r="F114">
        <v>2014</v>
      </c>
      <c r="G114">
        <v>58618</v>
      </c>
      <c r="H114" t="s">
        <v>8</v>
      </c>
      <c r="I114" t="s">
        <v>19</v>
      </c>
      <c r="J114" t="s">
        <v>11</v>
      </c>
    </row>
    <row r="115" spans="2:10" x14ac:dyDescent="0.3">
      <c r="B115" t="s">
        <v>11</v>
      </c>
      <c r="C115">
        <v>0</v>
      </c>
      <c r="D115">
        <v>2131.29</v>
      </c>
      <c r="E115" t="s">
        <v>12</v>
      </c>
      <c r="F115">
        <v>2002</v>
      </c>
      <c r="G115">
        <v>62830</v>
      </c>
      <c r="H115" t="s">
        <v>11</v>
      </c>
      <c r="I115" t="s">
        <v>14</v>
      </c>
      <c r="J115" t="s">
        <v>11</v>
      </c>
    </row>
    <row r="116" spans="2:10" x14ac:dyDescent="0.3">
      <c r="B116" t="s">
        <v>11</v>
      </c>
      <c r="C116">
        <v>0</v>
      </c>
      <c r="D116">
        <v>20825.14</v>
      </c>
      <c r="E116" t="s">
        <v>12</v>
      </c>
      <c r="F116">
        <v>2007</v>
      </c>
      <c r="G116">
        <v>429593</v>
      </c>
      <c r="H116" t="s">
        <v>8</v>
      </c>
      <c r="I116" t="s">
        <v>19</v>
      </c>
      <c r="J116" t="s">
        <v>11</v>
      </c>
    </row>
    <row r="117" spans="2:10" x14ac:dyDescent="0.3">
      <c r="B117" t="s">
        <v>8</v>
      </c>
      <c r="C117">
        <v>3053.4731780091452</v>
      </c>
      <c r="D117">
        <v>1696.58</v>
      </c>
      <c r="E117" t="s">
        <v>13</v>
      </c>
      <c r="F117">
        <v>2008</v>
      </c>
      <c r="G117">
        <v>51334</v>
      </c>
      <c r="H117" t="s">
        <v>8</v>
      </c>
      <c r="I117" t="s">
        <v>16</v>
      </c>
      <c r="J117" t="s">
        <v>11</v>
      </c>
    </row>
    <row r="118" spans="2:10" x14ac:dyDescent="0.3">
      <c r="B118" t="s">
        <v>11</v>
      </c>
      <c r="C118">
        <v>0</v>
      </c>
      <c r="D118">
        <v>2090.8200000000002</v>
      </c>
      <c r="E118" t="s">
        <v>22</v>
      </c>
      <c r="F118">
        <v>2018</v>
      </c>
      <c r="G118">
        <v>76209</v>
      </c>
      <c r="H118" t="s">
        <v>8</v>
      </c>
      <c r="I118" t="s">
        <v>19</v>
      </c>
      <c r="J118" t="s">
        <v>11</v>
      </c>
    </row>
    <row r="119" spans="2:10" x14ac:dyDescent="0.3">
      <c r="B119" t="s">
        <v>8</v>
      </c>
      <c r="C119">
        <v>4346.5624295928583</v>
      </c>
      <c r="D119">
        <v>2143.3200000000002</v>
      </c>
      <c r="E119" t="s">
        <v>22</v>
      </c>
      <c r="F119">
        <v>2010</v>
      </c>
      <c r="G119">
        <v>58234</v>
      </c>
      <c r="H119" t="s">
        <v>11</v>
      </c>
      <c r="I119" t="s">
        <v>19</v>
      </c>
      <c r="J119" t="s">
        <v>11</v>
      </c>
    </row>
    <row r="120" spans="2:10" x14ac:dyDescent="0.3">
      <c r="B120" t="s">
        <v>11</v>
      </c>
      <c r="C120">
        <v>0</v>
      </c>
      <c r="D120">
        <v>662.73</v>
      </c>
      <c r="E120" t="s">
        <v>15</v>
      </c>
      <c r="F120">
        <v>1934</v>
      </c>
      <c r="G120">
        <v>23507</v>
      </c>
      <c r="H120" t="s">
        <v>8</v>
      </c>
      <c r="I120" t="s">
        <v>17</v>
      </c>
      <c r="J120" t="s">
        <v>8</v>
      </c>
    </row>
    <row r="121" spans="2:10" x14ac:dyDescent="0.3">
      <c r="B121" t="s">
        <v>8</v>
      </c>
      <c r="C121">
        <v>4590.9566523953818</v>
      </c>
      <c r="D121">
        <v>5423.49</v>
      </c>
      <c r="E121" t="s">
        <v>22</v>
      </c>
      <c r="F121">
        <v>2000</v>
      </c>
      <c r="G121">
        <v>149381</v>
      </c>
      <c r="H121" t="s">
        <v>8</v>
      </c>
      <c r="I121" t="s">
        <v>16</v>
      </c>
      <c r="J121" t="s">
        <v>8</v>
      </c>
    </row>
    <row r="122" spans="2:10" x14ac:dyDescent="0.3">
      <c r="B122" t="s">
        <v>11</v>
      </c>
      <c r="C122">
        <v>0</v>
      </c>
      <c r="D122">
        <v>4414.3500000000004</v>
      </c>
      <c r="E122" t="s">
        <v>15</v>
      </c>
      <c r="F122">
        <v>1986</v>
      </c>
      <c r="G122">
        <v>109267</v>
      </c>
      <c r="H122" t="s">
        <v>8</v>
      </c>
      <c r="I122" t="s">
        <v>14</v>
      </c>
      <c r="J122" t="s">
        <v>8</v>
      </c>
    </row>
    <row r="123" spans="2:10" x14ac:dyDescent="0.3">
      <c r="B123" t="s">
        <v>8</v>
      </c>
      <c r="C123">
        <v>3970.6072434238322</v>
      </c>
      <c r="D123">
        <v>1674.95</v>
      </c>
      <c r="E123" t="s">
        <v>15</v>
      </c>
      <c r="F123">
        <v>1992</v>
      </c>
      <c r="G123">
        <v>112738</v>
      </c>
      <c r="H123" t="s">
        <v>11</v>
      </c>
      <c r="I123" t="s">
        <v>20</v>
      </c>
      <c r="J123" t="s">
        <v>8</v>
      </c>
    </row>
    <row r="124" spans="2:10" x14ac:dyDescent="0.3">
      <c r="B124" t="s">
        <v>11</v>
      </c>
      <c r="C124">
        <v>0</v>
      </c>
      <c r="D124">
        <v>761.32</v>
      </c>
      <c r="E124" t="s">
        <v>18</v>
      </c>
      <c r="F124">
        <v>2017</v>
      </c>
      <c r="G124">
        <v>28926</v>
      </c>
      <c r="H124" t="s">
        <v>8</v>
      </c>
      <c r="I124" t="s">
        <v>19</v>
      </c>
      <c r="J124" t="s">
        <v>11</v>
      </c>
    </row>
    <row r="125" spans="2:10" x14ac:dyDescent="0.3">
      <c r="B125" t="s">
        <v>8</v>
      </c>
      <c r="C125">
        <v>7022.0112935512188</v>
      </c>
      <c r="D125">
        <v>5505.53</v>
      </c>
      <c r="E125" t="s">
        <v>13</v>
      </c>
      <c r="F125">
        <v>1949</v>
      </c>
      <c r="G125">
        <v>183916</v>
      </c>
      <c r="H125" t="s">
        <v>8</v>
      </c>
      <c r="I125" t="s">
        <v>20</v>
      </c>
      <c r="J125" t="s">
        <v>8</v>
      </c>
    </row>
    <row r="126" spans="2:10" x14ac:dyDescent="0.3">
      <c r="B126" t="s">
        <v>11</v>
      </c>
      <c r="C126">
        <v>0</v>
      </c>
      <c r="D126">
        <v>315.70999999999998</v>
      </c>
      <c r="E126" t="s">
        <v>22</v>
      </c>
      <c r="F126">
        <v>2017</v>
      </c>
      <c r="G126">
        <v>20000</v>
      </c>
      <c r="H126" t="s">
        <v>8</v>
      </c>
      <c r="I126" t="s">
        <v>20</v>
      </c>
      <c r="J126" t="s">
        <v>11</v>
      </c>
    </row>
    <row r="127" spans="2:10" x14ac:dyDescent="0.3">
      <c r="B127" t="s">
        <v>8</v>
      </c>
      <c r="C127">
        <v>7927.8670937823226</v>
      </c>
      <c r="D127">
        <v>3916.8</v>
      </c>
      <c r="E127" t="s">
        <v>9</v>
      </c>
      <c r="F127">
        <v>1965</v>
      </c>
      <c r="G127">
        <v>95749</v>
      </c>
      <c r="H127" t="s">
        <v>11</v>
      </c>
      <c r="I127" t="s">
        <v>21</v>
      </c>
      <c r="J127" t="s">
        <v>8</v>
      </c>
    </row>
    <row r="128" spans="2:10" x14ac:dyDescent="0.3">
      <c r="B128" t="s">
        <v>11</v>
      </c>
      <c r="C128">
        <v>0</v>
      </c>
      <c r="D128">
        <v>7578.15</v>
      </c>
      <c r="E128" t="s">
        <v>15</v>
      </c>
      <c r="F128">
        <v>2023</v>
      </c>
      <c r="G128">
        <v>345368</v>
      </c>
      <c r="H128" t="s">
        <v>8</v>
      </c>
      <c r="I128" t="s">
        <v>16</v>
      </c>
      <c r="J128" t="s">
        <v>11</v>
      </c>
    </row>
    <row r="129" spans="2:10" x14ac:dyDescent="0.3">
      <c r="B129" t="s">
        <v>11</v>
      </c>
      <c r="C129">
        <v>0</v>
      </c>
      <c r="D129">
        <v>796.26</v>
      </c>
      <c r="E129" t="s">
        <v>22</v>
      </c>
      <c r="F129">
        <v>2017</v>
      </c>
      <c r="G129">
        <v>27108</v>
      </c>
      <c r="H129" t="s">
        <v>8</v>
      </c>
      <c r="I129" t="s">
        <v>16</v>
      </c>
      <c r="J129" t="s">
        <v>11</v>
      </c>
    </row>
    <row r="130" spans="2:10" x14ac:dyDescent="0.3">
      <c r="B130" t="s">
        <v>8</v>
      </c>
      <c r="C130">
        <v>3376.9931066631102</v>
      </c>
      <c r="D130">
        <v>1873.83</v>
      </c>
      <c r="E130" t="s">
        <v>22</v>
      </c>
      <c r="F130">
        <v>1954</v>
      </c>
      <c r="G130">
        <v>38062</v>
      </c>
      <c r="H130" t="s">
        <v>8</v>
      </c>
      <c r="I130" t="s">
        <v>20</v>
      </c>
      <c r="J130" t="s">
        <v>8</v>
      </c>
    </row>
    <row r="131" spans="2:10" x14ac:dyDescent="0.3">
      <c r="B131" t="s">
        <v>11</v>
      </c>
      <c r="C131">
        <v>0</v>
      </c>
      <c r="D131">
        <v>2477.59</v>
      </c>
      <c r="E131" t="s">
        <v>22</v>
      </c>
      <c r="F131">
        <v>2015</v>
      </c>
      <c r="G131">
        <v>64843</v>
      </c>
      <c r="H131" t="s">
        <v>8</v>
      </c>
      <c r="I131" t="s">
        <v>10</v>
      </c>
      <c r="J131" t="s">
        <v>11</v>
      </c>
    </row>
    <row r="132" spans="2:10" x14ac:dyDescent="0.3">
      <c r="B132" t="s">
        <v>11</v>
      </c>
      <c r="C132">
        <v>0</v>
      </c>
      <c r="D132">
        <v>1193.21</v>
      </c>
      <c r="E132" t="s">
        <v>9</v>
      </c>
      <c r="F132">
        <v>1949</v>
      </c>
      <c r="G132">
        <v>40023</v>
      </c>
      <c r="H132" t="s">
        <v>8</v>
      </c>
      <c r="I132" t="s">
        <v>16</v>
      </c>
      <c r="J132" t="s">
        <v>8</v>
      </c>
    </row>
    <row r="133" spans="2:10" x14ac:dyDescent="0.3">
      <c r="B133" t="s">
        <v>8</v>
      </c>
      <c r="C133">
        <v>539.31218176463381</v>
      </c>
      <c r="D133">
        <v>279.77</v>
      </c>
      <c r="E133" t="s">
        <v>12</v>
      </c>
      <c r="F133">
        <v>1986</v>
      </c>
      <c r="G133">
        <v>20000</v>
      </c>
      <c r="H133" t="s">
        <v>11</v>
      </c>
      <c r="I133" t="s">
        <v>19</v>
      </c>
      <c r="J133" t="s">
        <v>8</v>
      </c>
    </row>
    <row r="134" spans="2:10" x14ac:dyDescent="0.3">
      <c r="B134" t="s">
        <v>11</v>
      </c>
      <c r="C134">
        <v>0</v>
      </c>
      <c r="D134">
        <v>3084.59</v>
      </c>
      <c r="E134" t="s">
        <v>9</v>
      </c>
      <c r="F134">
        <v>2025</v>
      </c>
      <c r="G134">
        <v>63250</v>
      </c>
      <c r="H134" t="s">
        <v>8</v>
      </c>
      <c r="I134" t="s">
        <v>21</v>
      </c>
      <c r="J134" t="s">
        <v>11</v>
      </c>
    </row>
    <row r="135" spans="2:10" x14ac:dyDescent="0.3">
      <c r="B135" t="s">
        <v>11</v>
      </c>
      <c r="C135">
        <v>0</v>
      </c>
      <c r="D135">
        <v>645</v>
      </c>
      <c r="E135" t="s">
        <v>9</v>
      </c>
      <c r="F135">
        <v>1998</v>
      </c>
      <c r="G135">
        <v>25595</v>
      </c>
      <c r="H135" t="s">
        <v>8</v>
      </c>
      <c r="I135" t="s">
        <v>10</v>
      </c>
      <c r="J135" t="s">
        <v>8</v>
      </c>
    </row>
    <row r="136" spans="2:10" x14ac:dyDescent="0.3">
      <c r="B136" t="s">
        <v>11</v>
      </c>
      <c r="C136">
        <v>0</v>
      </c>
      <c r="D136">
        <v>1113.9000000000001</v>
      </c>
      <c r="E136" t="s">
        <v>22</v>
      </c>
      <c r="F136">
        <v>2019</v>
      </c>
      <c r="G136">
        <v>87455</v>
      </c>
      <c r="H136" t="s">
        <v>8</v>
      </c>
      <c r="I136" t="s">
        <v>16</v>
      </c>
      <c r="J136" t="s">
        <v>11</v>
      </c>
    </row>
    <row r="137" spans="2:10" x14ac:dyDescent="0.3">
      <c r="B137" t="s">
        <v>8</v>
      </c>
      <c r="C137">
        <v>829.03924687942822</v>
      </c>
      <c r="D137">
        <v>1159.6600000000001</v>
      </c>
      <c r="E137" t="s">
        <v>18</v>
      </c>
      <c r="F137">
        <v>2003</v>
      </c>
      <c r="G137">
        <v>28694</v>
      </c>
      <c r="H137" t="s">
        <v>8</v>
      </c>
      <c r="I137" t="s">
        <v>17</v>
      </c>
      <c r="J137" t="s">
        <v>11</v>
      </c>
    </row>
    <row r="138" spans="2:10" x14ac:dyDescent="0.3">
      <c r="B138" t="s">
        <v>11</v>
      </c>
      <c r="C138">
        <v>0</v>
      </c>
      <c r="D138">
        <v>2533.33</v>
      </c>
      <c r="E138" t="s">
        <v>15</v>
      </c>
      <c r="F138">
        <v>2025</v>
      </c>
      <c r="G138">
        <v>206891</v>
      </c>
      <c r="H138" t="s">
        <v>8</v>
      </c>
      <c r="I138" t="s">
        <v>10</v>
      </c>
      <c r="J138" t="s">
        <v>11</v>
      </c>
    </row>
    <row r="139" spans="2:10" x14ac:dyDescent="0.3">
      <c r="B139" t="s">
        <v>8</v>
      </c>
      <c r="C139">
        <v>2880.042378114304</v>
      </c>
      <c r="D139">
        <v>1334.3</v>
      </c>
      <c r="E139" t="s">
        <v>18</v>
      </c>
      <c r="F139">
        <v>2021</v>
      </c>
      <c r="G139">
        <v>31997</v>
      </c>
      <c r="H139" t="s">
        <v>8</v>
      </c>
      <c r="I139" t="s">
        <v>14</v>
      </c>
      <c r="J139" t="s">
        <v>11</v>
      </c>
    </row>
    <row r="140" spans="2:10" x14ac:dyDescent="0.3">
      <c r="B140" t="s">
        <v>8</v>
      </c>
      <c r="C140">
        <v>1694.147253374817</v>
      </c>
      <c r="D140">
        <v>727.66</v>
      </c>
      <c r="E140" t="s">
        <v>12</v>
      </c>
      <c r="F140">
        <v>2018</v>
      </c>
      <c r="G140">
        <v>46275</v>
      </c>
      <c r="H140" t="s">
        <v>8</v>
      </c>
      <c r="I140" t="s">
        <v>17</v>
      </c>
      <c r="J140" t="s">
        <v>11</v>
      </c>
    </row>
    <row r="141" spans="2:10" x14ac:dyDescent="0.3">
      <c r="B141" t="s">
        <v>8</v>
      </c>
      <c r="C141">
        <v>5100.9496824769994</v>
      </c>
      <c r="D141">
        <v>4259.03</v>
      </c>
      <c r="E141" t="s">
        <v>13</v>
      </c>
      <c r="F141">
        <v>2009</v>
      </c>
      <c r="G141">
        <v>114785</v>
      </c>
      <c r="H141" t="s">
        <v>8</v>
      </c>
      <c r="I141" t="s">
        <v>16</v>
      </c>
      <c r="J141" t="s">
        <v>11</v>
      </c>
    </row>
    <row r="142" spans="2:10" x14ac:dyDescent="0.3">
      <c r="B142" t="s">
        <v>8</v>
      </c>
      <c r="C142">
        <v>2262.5631430388321</v>
      </c>
      <c r="D142">
        <v>841.24</v>
      </c>
      <c r="E142" t="s">
        <v>12</v>
      </c>
      <c r="F142">
        <v>2013</v>
      </c>
      <c r="G142">
        <v>22366</v>
      </c>
      <c r="H142" t="s">
        <v>8</v>
      </c>
      <c r="I142" t="s">
        <v>19</v>
      </c>
      <c r="J142" t="s">
        <v>11</v>
      </c>
    </row>
    <row r="143" spans="2:10" x14ac:dyDescent="0.3">
      <c r="B143" t="s">
        <v>11</v>
      </c>
      <c r="C143">
        <v>0</v>
      </c>
      <c r="D143">
        <v>1749.52</v>
      </c>
      <c r="E143" t="s">
        <v>22</v>
      </c>
      <c r="F143">
        <v>2018</v>
      </c>
      <c r="G143">
        <v>71824</v>
      </c>
      <c r="H143" t="s">
        <v>8</v>
      </c>
      <c r="I143" t="s">
        <v>10</v>
      </c>
      <c r="J143" t="s">
        <v>11</v>
      </c>
    </row>
    <row r="144" spans="2:10" x14ac:dyDescent="0.3">
      <c r="B144" t="s">
        <v>11</v>
      </c>
      <c r="C144">
        <v>0</v>
      </c>
      <c r="D144">
        <v>1758.87</v>
      </c>
      <c r="E144" t="s">
        <v>13</v>
      </c>
      <c r="F144">
        <v>2008</v>
      </c>
      <c r="G144">
        <v>170368</v>
      </c>
      <c r="H144" t="s">
        <v>11</v>
      </c>
      <c r="I144" t="s">
        <v>16</v>
      </c>
      <c r="J144" t="s">
        <v>11</v>
      </c>
    </row>
    <row r="145" spans="2:10" x14ac:dyDescent="0.3">
      <c r="B145" t="s">
        <v>11</v>
      </c>
      <c r="C145">
        <v>0</v>
      </c>
      <c r="D145">
        <v>820.59</v>
      </c>
      <c r="E145" t="s">
        <v>13</v>
      </c>
      <c r="F145">
        <v>1966</v>
      </c>
      <c r="G145">
        <v>20000</v>
      </c>
      <c r="H145" t="s">
        <v>8</v>
      </c>
      <c r="I145" t="s">
        <v>14</v>
      </c>
      <c r="J145" t="s">
        <v>8</v>
      </c>
    </row>
    <row r="146" spans="2:10" x14ac:dyDescent="0.3">
      <c r="B146" t="s">
        <v>11</v>
      </c>
      <c r="C146">
        <v>0</v>
      </c>
      <c r="D146">
        <v>2575.66</v>
      </c>
      <c r="E146" t="s">
        <v>18</v>
      </c>
      <c r="F146">
        <v>2008</v>
      </c>
      <c r="G146">
        <v>69405</v>
      </c>
      <c r="H146" t="s">
        <v>8</v>
      </c>
      <c r="I146" t="s">
        <v>17</v>
      </c>
      <c r="J146" t="s">
        <v>11</v>
      </c>
    </row>
    <row r="147" spans="2:10" x14ac:dyDescent="0.3">
      <c r="B147" t="s">
        <v>11</v>
      </c>
      <c r="C147">
        <v>0</v>
      </c>
      <c r="D147">
        <v>2642.81</v>
      </c>
      <c r="E147" t="s">
        <v>18</v>
      </c>
      <c r="F147">
        <v>2020</v>
      </c>
      <c r="G147">
        <v>73711</v>
      </c>
      <c r="H147" t="s">
        <v>8</v>
      </c>
      <c r="I147" t="s">
        <v>17</v>
      </c>
      <c r="J147" t="s">
        <v>11</v>
      </c>
    </row>
    <row r="148" spans="2:10" x14ac:dyDescent="0.3">
      <c r="B148" t="s">
        <v>8</v>
      </c>
      <c r="C148">
        <v>3567.6608551801951</v>
      </c>
      <c r="D148">
        <v>5191</v>
      </c>
      <c r="E148" t="s">
        <v>12</v>
      </c>
      <c r="F148">
        <v>1941</v>
      </c>
      <c r="G148">
        <v>111911</v>
      </c>
      <c r="H148" t="s">
        <v>8</v>
      </c>
      <c r="I148" t="s">
        <v>19</v>
      </c>
      <c r="J148" t="s">
        <v>8</v>
      </c>
    </row>
    <row r="149" spans="2:10" x14ac:dyDescent="0.3">
      <c r="B149" t="s">
        <v>11</v>
      </c>
      <c r="C149">
        <v>0</v>
      </c>
      <c r="D149">
        <v>961.97</v>
      </c>
      <c r="E149" t="s">
        <v>12</v>
      </c>
      <c r="F149">
        <v>2008</v>
      </c>
      <c r="G149">
        <v>22258</v>
      </c>
      <c r="H149" t="s">
        <v>8</v>
      </c>
      <c r="I149" t="s">
        <v>19</v>
      </c>
      <c r="J149" t="s">
        <v>11</v>
      </c>
    </row>
    <row r="150" spans="2:10" x14ac:dyDescent="0.3">
      <c r="B150" t="s">
        <v>8</v>
      </c>
      <c r="C150">
        <v>1663.155159022903</v>
      </c>
      <c r="D150">
        <v>877.92</v>
      </c>
      <c r="E150" t="s">
        <v>22</v>
      </c>
      <c r="F150">
        <v>2010</v>
      </c>
      <c r="G150">
        <v>20819</v>
      </c>
      <c r="H150" t="s">
        <v>8</v>
      </c>
      <c r="I150" t="s">
        <v>16</v>
      </c>
      <c r="J150" t="s">
        <v>11</v>
      </c>
    </row>
    <row r="151" spans="2:10" x14ac:dyDescent="0.3">
      <c r="B151" t="s">
        <v>11</v>
      </c>
      <c r="C151">
        <v>0</v>
      </c>
      <c r="D151">
        <v>4472.22</v>
      </c>
      <c r="E151" t="s">
        <v>18</v>
      </c>
      <c r="F151">
        <v>2021</v>
      </c>
      <c r="G151">
        <v>90903</v>
      </c>
      <c r="H151" t="s">
        <v>11</v>
      </c>
      <c r="I151" t="s">
        <v>16</v>
      </c>
      <c r="J151" t="s">
        <v>11</v>
      </c>
    </row>
    <row r="152" spans="2:10" x14ac:dyDescent="0.3">
      <c r="B152" t="s">
        <v>11</v>
      </c>
      <c r="C152">
        <v>0</v>
      </c>
      <c r="D152">
        <v>1562.55</v>
      </c>
      <c r="E152" t="s">
        <v>15</v>
      </c>
      <c r="F152">
        <v>1931</v>
      </c>
      <c r="G152">
        <v>75932</v>
      </c>
      <c r="H152" t="s">
        <v>8</v>
      </c>
      <c r="I152" t="s">
        <v>10</v>
      </c>
      <c r="J152" t="s">
        <v>8</v>
      </c>
    </row>
    <row r="153" spans="2:10" x14ac:dyDescent="0.3">
      <c r="B153" t="s">
        <v>8</v>
      </c>
      <c r="C153">
        <v>2541.891069281789</v>
      </c>
      <c r="D153">
        <v>3138.28</v>
      </c>
      <c r="E153" t="s">
        <v>9</v>
      </c>
      <c r="F153">
        <v>2012</v>
      </c>
      <c r="G153">
        <v>73159</v>
      </c>
      <c r="H153" t="s">
        <v>11</v>
      </c>
      <c r="I153" t="s">
        <v>17</v>
      </c>
      <c r="J153" t="s">
        <v>11</v>
      </c>
    </row>
    <row r="154" spans="2:10" x14ac:dyDescent="0.3">
      <c r="B154" t="s">
        <v>8</v>
      </c>
      <c r="C154">
        <v>6788.4123948333936</v>
      </c>
      <c r="D154">
        <v>3682.02</v>
      </c>
      <c r="E154" t="s">
        <v>13</v>
      </c>
      <c r="F154">
        <v>1971</v>
      </c>
      <c r="G154">
        <v>78996</v>
      </c>
      <c r="H154" t="s">
        <v>8</v>
      </c>
      <c r="I154" t="s">
        <v>14</v>
      </c>
      <c r="J154" t="s">
        <v>8</v>
      </c>
    </row>
    <row r="155" spans="2:10" x14ac:dyDescent="0.3">
      <c r="B155" t="s">
        <v>8</v>
      </c>
      <c r="C155">
        <v>1987.7233879663679</v>
      </c>
      <c r="D155">
        <v>541.82000000000005</v>
      </c>
      <c r="E155" t="s">
        <v>9</v>
      </c>
      <c r="F155">
        <v>2003</v>
      </c>
      <c r="G155">
        <v>34752</v>
      </c>
      <c r="H155" t="s">
        <v>11</v>
      </c>
      <c r="I155" t="s">
        <v>19</v>
      </c>
      <c r="J155" t="s">
        <v>11</v>
      </c>
    </row>
    <row r="156" spans="2:10" x14ac:dyDescent="0.3">
      <c r="B156" t="s">
        <v>11</v>
      </c>
      <c r="C156">
        <v>0</v>
      </c>
      <c r="D156">
        <v>1841.85</v>
      </c>
      <c r="E156" t="s">
        <v>13</v>
      </c>
      <c r="F156">
        <v>1947</v>
      </c>
      <c r="G156">
        <v>72100</v>
      </c>
      <c r="H156" t="s">
        <v>8</v>
      </c>
      <c r="I156" t="s">
        <v>21</v>
      </c>
      <c r="J156" t="s">
        <v>8</v>
      </c>
    </row>
    <row r="157" spans="2:10" x14ac:dyDescent="0.3">
      <c r="B157" t="s">
        <v>11</v>
      </c>
      <c r="C157">
        <v>0</v>
      </c>
      <c r="D157">
        <v>2956.91</v>
      </c>
      <c r="E157" t="s">
        <v>9</v>
      </c>
      <c r="F157">
        <v>2023</v>
      </c>
      <c r="G157">
        <v>75694</v>
      </c>
      <c r="H157" t="s">
        <v>11</v>
      </c>
      <c r="I157" t="s">
        <v>14</v>
      </c>
      <c r="J157" t="s">
        <v>11</v>
      </c>
    </row>
    <row r="158" spans="2:10" x14ac:dyDescent="0.3">
      <c r="B158" t="s">
        <v>11</v>
      </c>
      <c r="C158">
        <v>0</v>
      </c>
      <c r="D158">
        <v>382.35</v>
      </c>
      <c r="E158" t="s">
        <v>22</v>
      </c>
      <c r="F158">
        <v>2008</v>
      </c>
      <c r="G158">
        <v>33810</v>
      </c>
      <c r="H158" t="s">
        <v>8</v>
      </c>
      <c r="I158" t="s">
        <v>14</v>
      </c>
      <c r="J158" t="s">
        <v>11</v>
      </c>
    </row>
    <row r="159" spans="2:10" x14ac:dyDescent="0.3">
      <c r="B159" t="s">
        <v>11</v>
      </c>
      <c r="C159">
        <v>0</v>
      </c>
      <c r="D159">
        <v>6577.43</v>
      </c>
      <c r="E159" t="s">
        <v>18</v>
      </c>
      <c r="F159">
        <v>2021</v>
      </c>
      <c r="G159">
        <v>266364</v>
      </c>
      <c r="H159" t="s">
        <v>11</v>
      </c>
      <c r="I159" t="s">
        <v>16</v>
      </c>
      <c r="J159" t="s">
        <v>11</v>
      </c>
    </row>
    <row r="160" spans="2:10" x14ac:dyDescent="0.3">
      <c r="B160" t="s">
        <v>8</v>
      </c>
      <c r="C160">
        <v>2874.3613135109322</v>
      </c>
      <c r="D160">
        <v>4195.1499999999996</v>
      </c>
      <c r="E160" t="s">
        <v>13</v>
      </c>
      <c r="F160">
        <v>2003</v>
      </c>
      <c r="G160">
        <v>87471</v>
      </c>
      <c r="H160" t="s">
        <v>8</v>
      </c>
      <c r="I160" t="s">
        <v>20</v>
      </c>
      <c r="J160" t="s">
        <v>11</v>
      </c>
    </row>
    <row r="161" spans="2:10" x14ac:dyDescent="0.3">
      <c r="B161" t="s">
        <v>8</v>
      </c>
      <c r="C161">
        <v>1464.507314922716</v>
      </c>
      <c r="D161">
        <v>957.38</v>
      </c>
      <c r="E161" t="s">
        <v>9</v>
      </c>
      <c r="F161">
        <v>1936</v>
      </c>
      <c r="G161">
        <v>23085</v>
      </c>
      <c r="H161" t="s">
        <v>8</v>
      </c>
      <c r="I161" t="s">
        <v>14</v>
      </c>
      <c r="J161" t="s">
        <v>8</v>
      </c>
    </row>
    <row r="162" spans="2:10" x14ac:dyDescent="0.3">
      <c r="B162" t="s">
        <v>8</v>
      </c>
      <c r="C162">
        <v>8265.186992040406</v>
      </c>
      <c r="D162">
        <v>3386.98</v>
      </c>
      <c r="E162" t="s">
        <v>13</v>
      </c>
      <c r="F162">
        <v>1956</v>
      </c>
      <c r="G162">
        <v>101239</v>
      </c>
      <c r="H162" t="s">
        <v>8</v>
      </c>
      <c r="I162" t="s">
        <v>16</v>
      </c>
      <c r="J162" t="s">
        <v>8</v>
      </c>
    </row>
    <row r="163" spans="2:10" x14ac:dyDescent="0.3">
      <c r="B163" t="s">
        <v>11</v>
      </c>
      <c r="C163">
        <v>0</v>
      </c>
      <c r="D163">
        <v>1359</v>
      </c>
      <c r="E163" t="s">
        <v>12</v>
      </c>
      <c r="F163">
        <v>2004</v>
      </c>
      <c r="G163">
        <v>27454</v>
      </c>
      <c r="H163" t="s">
        <v>8</v>
      </c>
      <c r="I163" t="s">
        <v>10</v>
      </c>
      <c r="J163" t="s">
        <v>11</v>
      </c>
    </row>
    <row r="164" spans="2:10" x14ac:dyDescent="0.3">
      <c r="B164" t="s">
        <v>8</v>
      </c>
      <c r="C164">
        <v>4781.7154945927959</v>
      </c>
      <c r="D164">
        <v>1190.6300000000001</v>
      </c>
      <c r="E164" t="s">
        <v>13</v>
      </c>
      <c r="F164">
        <v>1946</v>
      </c>
      <c r="G164">
        <v>112383</v>
      </c>
      <c r="H164" t="s">
        <v>8</v>
      </c>
      <c r="I164" t="s">
        <v>17</v>
      </c>
      <c r="J164" t="s">
        <v>8</v>
      </c>
    </row>
    <row r="165" spans="2:10" x14ac:dyDescent="0.3">
      <c r="B165" t="s">
        <v>8</v>
      </c>
      <c r="C165">
        <v>8070.6557147322264</v>
      </c>
      <c r="D165">
        <v>4060.06</v>
      </c>
      <c r="E165" t="s">
        <v>18</v>
      </c>
      <c r="F165">
        <v>2023</v>
      </c>
      <c r="G165">
        <v>151278</v>
      </c>
      <c r="H165" t="s">
        <v>8</v>
      </c>
      <c r="I165" t="s">
        <v>19</v>
      </c>
      <c r="J165" t="s">
        <v>11</v>
      </c>
    </row>
    <row r="166" spans="2:10" x14ac:dyDescent="0.3">
      <c r="B166" t="s">
        <v>8</v>
      </c>
      <c r="C166">
        <v>2559.0427079494389</v>
      </c>
      <c r="D166">
        <v>936.36</v>
      </c>
      <c r="E166" t="s">
        <v>15</v>
      </c>
      <c r="F166">
        <v>2014</v>
      </c>
      <c r="G166">
        <v>31053</v>
      </c>
      <c r="H166" t="s">
        <v>11</v>
      </c>
      <c r="I166" t="s">
        <v>14</v>
      </c>
      <c r="J166" t="s">
        <v>11</v>
      </c>
    </row>
    <row r="167" spans="2:10" x14ac:dyDescent="0.3">
      <c r="B167" t="s">
        <v>11</v>
      </c>
      <c r="C167">
        <v>0</v>
      </c>
      <c r="D167">
        <v>6284.04</v>
      </c>
      <c r="E167" t="s">
        <v>9</v>
      </c>
      <c r="F167">
        <v>2020</v>
      </c>
      <c r="G167">
        <v>129405</v>
      </c>
      <c r="H167" t="s">
        <v>8</v>
      </c>
      <c r="I167" t="s">
        <v>14</v>
      </c>
      <c r="J167" t="s">
        <v>11</v>
      </c>
    </row>
    <row r="168" spans="2:10" x14ac:dyDescent="0.3">
      <c r="B168" t="s">
        <v>11</v>
      </c>
      <c r="C168">
        <v>0</v>
      </c>
      <c r="D168">
        <v>3206.8</v>
      </c>
      <c r="E168" t="s">
        <v>22</v>
      </c>
      <c r="F168">
        <v>2015</v>
      </c>
      <c r="G168">
        <v>83302</v>
      </c>
      <c r="H168" t="s">
        <v>8</v>
      </c>
      <c r="I168" t="s">
        <v>20</v>
      </c>
      <c r="J168" t="s">
        <v>11</v>
      </c>
    </row>
    <row r="169" spans="2:10" x14ac:dyDescent="0.3">
      <c r="B169" t="s">
        <v>11</v>
      </c>
      <c r="C169">
        <v>0</v>
      </c>
      <c r="D169">
        <v>2427.09</v>
      </c>
      <c r="E169" t="s">
        <v>15</v>
      </c>
      <c r="F169">
        <v>2004</v>
      </c>
      <c r="G169">
        <v>115572</v>
      </c>
      <c r="H169" t="s">
        <v>8</v>
      </c>
      <c r="I169" t="s">
        <v>14</v>
      </c>
      <c r="J169" t="s">
        <v>11</v>
      </c>
    </row>
    <row r="170" spans="2:10" x14ac:dyDescent="0.3">
      <c r="B170" t="s">
        <v>8</v>
      </c>
      <c r="C170">
        <v>22736.109267518688</v>
      </c>
      <c r="D170">
        <v>5951.53</v>
      </c>
      <c r="E170" t="s">
        <v>15</v>
      </c>
      <c r="F170">
        <v>1997</v>
      </c>
      <c r="G170">
        <v>273057</v>
      </c>
      <c r="H170" t="s">
        <v>8</v>
      </c>
      <c r="I170" t="s">
        <v>20</v>
      </c>
      <c r="J170" t="s">
        <v>8</v>
      </c>
    </row>
    <row r="171" spans="2:10" x14ac:dyDescent="0.3">
      <c r="B171" t="s">
        <v>8</v>
      </c>
      <c r="C171">
        <v>4502.2993665323766</v>
      </c>
      <c r="D171">
        <v>1577.09</v>
      </c>
      <c r="E171" t="s">
        <v>13</v>
      </c>
      <c r="F171">
        <v>2024</v>
      </c>
      <c r="G171">
        <v>49202</v>
      </c>
      <c r="H171" t="s">
        <v>11</v>
      </c>
      <c r="I171" t="s">
        <v>16</v>
      </c>
      <c r="J171" t="s">
        <v>11</v>
      </c>
    </row>
    <row r="172" spans="2:10" x14ac:dyDescent="0.3">
      <c r="B172" t="s">
        <v>8</v>
      </c>
      <c r="C172">
        <v>2364.149947782812</v>
      </c>
      <c r="D172">
        <v>872.77</v>
      </c>
      <c r="E172" t="s">
        <v>22</v>
      </c>
      <c r="F172">
        <v>1981</v>
      </c>
      <c r="G172">
        <v>32762</v>
      </c>
      <c r="H172" t="s">
        <v>8</v>
      </c>
      <c r="I172" t="s">
        <v>19</v>
      </c>
      <c r="J172" t="s">
        <v>8</v>
      </c>
    </row>
    <row r="173" spans="2:10" x14ac:dyDescent="0.3">
      <c r="B173" t="s">
        <v>8</v>
      </c>
      <c r="C173">
        <v>671.15220989785939</v>
      </c>
      <c r="D173">
        <v>372.81</v>
      </c>
      <c r="E173" t="s">
        <v>15</v>
      </c>
      <c r="F173">
        <v>2015</v>
      </c>
      <c r="G173">
        <v>29389</v>
      </c>
      <c r="H173" t="s">
        <v>8</v>
      </c>
      <c r="I173" t="s">
        <v>21</v>
      </c>
      <c r="J173" t="s">
        <v>11</v>
      </c>
    </row>
    <row r="174" spans="2:10" x14ac:dyDescent="0.3">
      <c r="B174" t="s">
        <v>8</v>
      </c>
      <c r="C174">
        <v>781.33218515286922</v>
      </c>
      <c r="D174">
        <v>1043.04</v>
      </c>
      <c r="E174" t="s">
        <v>9</v>
      </c>
      <c r="F174">
        <v>1937</v>
      </c>
      <c r="G174">
        <v>31174</v>
      </c>
      <c r="H174" t="s">
        <v>8</v>
      </c>
      <c r="I174" t="s">
        <v>19</v>
      </c>
      <c r="J174" t="s">
        <v>8</v>
      </c>
    </row>
    <row r="175" spans="2:10" x14ac:dyDescent="0.3">
      <c r="B175" t="s">
        <v>8</v>
      </c>
      <c r="C175">
        <v>2218.667556571751</v>
      </c>
      <c r="D175">
        <v>1515.27</v>
      </c>
      <c r="E175" t="s">
        <v>15</v>
      </c>
      <c r="F175">
        <v>2024</v>
      </c>
      <c r="G175">
        <v>56293</v>
      </c>
      <c r="H175" t="s">
        <v>11</v>
      </c>
      <c r="I175" t="s">
        <v>16</v>
      </c>
      <c r="J175" t="s">
        <v>11</v>
      </c>
    </row>
    <row r="176" spans="2:10" x14ac:dyDescent="0.3">
      <c r="B176" t="s">
        <v>8</v>
      </c>
      <c r="C176">
        <v>1875.922523574076</v>
      </c>
      <c r="D176">
        <v>1456</v>
      </c>
      <c r="E176" t="s">
        <v>15</v>
      </c>
      <c r="F176">
        <v>2016</v>
      </c>
      <c r="G176">
        <v>78662</v>
      </c>
      <c r="H176" t="s">
        <v>8</v>
      </c>
      <c r="I176" t="s">
        <v>19</v>
      </c>
      <c r="J176" t="s">
        <v>11</v>
      </c>
    </row>
    <row r="177" spans="2:10" x14ac:dyDescent="0.3">
      <c r="B177" t="s">
        <v>11</v>
      </c>
      <c r="C177">
        <v>0</v>
      </c>
      <c r="D177">
        <v>2462.71</v>
      </c>
      <c r="E177" t="s">
        <v>12</v>
      </c>
      <c r="F177">
        <v>2008</v>
      </c>
      <c r="G177">
        <v>74709</v>
      </c>
      <c r="H177" t="s">
        <v>8</v>
      </c>
      <c r="I177" t="s">
        <v>19</v>
      </c>
      <c r="J177" t="s">
        <v>11</v>
      </c>
    </row>
    <row r="178" spans="2:10" x14ac:dyDescent="0.3">
      <c r="B178" t="s">
        <v>11</v>
      </c>
      <c r="C178">
        <v>0</v>
      </c>
      <c r="D178">
        <v>1282.3399999999999</v>
      </c>
      <c r="E178" t="s">
        <v>12</v>
      </c>
      <c r="F178">
        <v>2017</v>
      </c>
      <c r="G178">
        <v>116047</v>
      </c>
      <c r="H178" t="s">
        <v>11</v>
      </c>
      <c r="I178" t="s">
        <v>14</v>
      </c>
      <c r="J178" t="s">
        <v>11</v>
      </c>
    </row>
    <row r="179" spans="2:10" x14ac:dyDescent="0.3">
      <c r="B179" t="s">
        <v>8</v>
      </c>
      <c r="C179">
        <v>1826.9372584600451</v>
      </c>
      <c r="D179">
        <v>2450.0300000000002</v>
      </c>
      <c r="E179" t="s">
        <v>15</v>
      </c>
      <c r="F179">
        <v>2022</v>
      </c>
      <c r="G179">
        <v>60500</v>
      </c>
      <c r="H179" t="s">
        <v>11</v>
      </c>
      <c r="I179" t="s">
        <v>10</v>
      </c>
      <c r="J179" t="s">
        <v>11</v>
      </c>
    </row>
    <row r="180" spans="2:10" x14ac:dyDescent="0.3">
      <c r="B180" t="s">
        <v>8</v>
      </c>
      <c r="C180">
        <v>15167.446244244909</v>
      </c>
      <c r="D180">
        <v>3002.31</v>
      </c>
      <c r="E180" t="s">
        <v>18</v>
      </c>
      <c r="F180">
        <v>2002</v>
      </c>
      <c r="G180">
        <v>191535</v>
      </c>
      <c r="H180" t="s">
        <v>8</v>
      </c>
      <c r="I180" t="s">
        <v>14</v>
      </c>
      <c r="J180" t="s">
        <v>11</v>
      </c>
    </row>
    <row r="181" spans="2:10" x14ac:dyDescent="0.3">
      <c r="B181" t="s">
        <v>8</v>
      </c>
      <c r="C181">
        <v>4657.4969710470914</v>
      </c>
      <c r="D181">
        <v>789.54</v>
      </c>
      <c r="E181" t="s">
        <v>18</v>
      </c>
      <c r="F181">
        <v>2010</v>
      </c>
      <c r="G181">
        <v>48449</v>
      </c>
      <c r="H181" t="s">
        <v>8</v>
      </c>
      <c r="I181" t="s">
        <v>20</v>
      </c>
      <c r="J181" t="s">
        <v>11</v>
      </c>
    </row>
    <row r="182" spans="2:10" x14ac:dyDescent="0.3">
      <c r="B182" t="s">
        <v>11</v>
      </c>
      <c r="C182">
        <v>0</v>
      </c>
      <c r="D182">
        <v>8598.34</v>
      </c>
      <c r="E182" t="s">
        <v>12</v>
      </c>
      <c r="F182">
        <v>1949</v>
      </c>
      <c r="G182">
        <v>527622</v>
      </c>
      <c r="H182" t="s">
        <v>8</v>
      </c>
      <c r="I182" t="s">
        <v>10</v>
      </c>
      <c r="J182" t="s">
        <v>8</v>
      </c>
    </row>
    <row r="183" spans="2:10" x14ac:dyDescent="0.3">
      <c r="B183" t="s">
        <v>8</v>
      </c>
      <c r="C183">
        <v>5818.2618074672591</v>
      </c>
      <c r="D183">
        <v>3386.07</v>
      </c>
      <c r="E183" t="s">
        <v>15</v>
      </c>
      <c r="F183">
        <v>2015</v>
      </c>
      <c r="G183">
        <v>98768</v>
      </c>
      <c r="H183" t="s">
        <v>8</v>
      </c>
      <c r="I183" t="s">
        <v>20</v>
      </c>
      <c r="J183" t="s">
        <v>11</v>
      </c>
    </row>
    <row r="184" spans="2:10" x14ac:dyDescent="0.3">
      <c r="B184" t="s">
        <v>11</v>
      </c>
      <c r="C184">
        <v>0</v>
      </c>
      <c r="D184">
        <v>1120.1300000000001</v>
      </c>
      <c r="E184" t="s">
        <v>15</v>
      </c>
      <c r="F184">
        <v>2021</v>
      </c>
      <c r="G184">
        <v>30160</v>
      </c>
      <c r="H184" t="s">
        <v>8</v>
      </c>
      <c r="I184" t="s">
        <v>20</v>
      </c>
      <c r="J184" t="s">
        <v>11</v>
      </c>
    </row>
    <row r="185" spans="2:10" x14ac:dyDescent="0.3">
      <c r="B185" t="s">
        <v>11</v>
      </c>
      <c r="C185">
        <v>0</v>
      </c>
      <c r="D185">
        <v>309.89999999999998</v>
      </c>
      <c r="E185" t="s">
        <v>13</v>
      </c>
      <c r="F185">
        <v>2019</v>
      </c>
      <c r="G185">
        <v>25420</v>
      </c>
      <c r="H185" t="s">
        <v>8</v>
      </c>
      <c r="I185" t="s">
        <v>21</v>
      </c>
      <c r="J185" t="s">
        <v>11</v>
      </c>
    </row>
    <row r="186" spans="2:10" x14ac:dyDescent="0.3">
      <c r="B186" t="s">
        <v>11</v>
      </c>
      <c r="C186">
        <v>0</v>
      </c>
      <c r="D186">
        <v>1303.5</v>
      </c>
      <c r="E186" t="s">
        <v>18</v>
      </c>
      <c r="F186">
        <v>2010</v>
      </c>
      <c r="G186">
        <v>88078</v>
      </c>
      <c r="H186" t="s">
        <v>8</v>
      </c>
      <c r="I186" t="s">
        <v>16</v>
      </c>
      <c r="J186" t="s">
        <v>11</v>
      </c>
    </row>
    <row r="187" spans="2:10" x14ac:dyDescent="0.3">
      <c r="B187" t="s">
        <v>11</v>
      </c>
      <c r="C187">
        <v>0</v>
      </c>
      <c r="D187">
        <v>1502.72</v>
      </c>
      <c r="E187" t="s">
        <v>18</v>
      </c>
      <c r="F187">
        <v>2007</v>
      </c>
      <c r="G187">
        <v>50073</v>
      </c>
      <c r="H187" t="s">
        <v>8</v>
      </c>
      <c r="I187" t="s">
        <v>20</v>
      </c>
      <c r="J187" t="s">
        <v>11</v>
      </c>
    </row>
    <row r="188" spans="2:10" x14ac:dyDescent="0.3">
      <c r="B188" t="s">
        <v>8</v>
      </c>
      <c r="C188">
        <v>4411.6727220565472</v>
      </c>
      <c r="D188">
        <v>2909.6</v>
      </c>
      <c r="E188" t="s">
        <v>13</v>
      </c>
      <c r="F188">
        <v>1935</v>
      </c>
      <c r="G188">
        <v>106001</v>
      </c>
      <c r="H188" t="s">
        <v>8</v>
      </c>
      <c r="I188" t="s">
        <v>20</v>
      </c>
      <c r="J188" t="s">
        <v>8</v>
      </c>
    </row>
    <row r="189" spans="2:10" x14ac:dyDescent="0.3">
      <c r="B189" t="s">
        <v>8</v>
      </c>
      <c r="C189">
        <v>3727.5664124433379</v>
      </c>
      <c r="D189">
        <v>2335.06</v>
      </c>
      <c r="E189" t="s">
        <v>22</v>
      </c>
      <c r="F189">
        <v>2020</v>
      </c>
      <c r="G189">
        <v>87430</v>
      </c>
      <c r="H189" t="s">
        <v>8</v>
      </c>
      <c r="I189" t="s">
        <v>14</v>
      </c>
      <c r="J189" t="s">
        <v>11</v>
      </c>
    </row>
    <row r="190" spans="2:10" x14ac:dyDescent="0.3">
      <c r="B190" t="s">
        <v>8</v>
      </c>
      <c r="C190">
        <v>3702.4433537811892</v>
      </c>
      <c r="D190">
        <v>763.97</v>
      </c>
      <c r="E190" t="s">
        <v>12</v>
      </c>
      <c r="F190">
        <v>1976</v>
      </c>
      <c r="G190">
        <v>56485</v>
      </c>
      <c r="H190" t="s">
        <v>8</v>
      </c>
      <c r="I190" t="s">
        <v>20</v>
      </c>
      <c r="J190" t="s">
        <v>8</v>
      </c>
    </row>
    <row r="191" spans="2:10" x14ac:dyDescent="0.3">
      <c r="B191" t="s">
        <v>11</v>
      </c>
      <c r="C191">
        <v>0</v>
      </c>
      <c r="D191">
        <v>1211.3399999999999</v>
      </c>
      <c r="E191" t="s">
        <v>12</v>
      </c>
      <c r="F191">
        <v>2009</v>
      </c>
      <c r="G191">
        <v>30411</v>
      </c>
      <c r="H191" t="s">
        <v>8</v>
      </c>
      <c r="I191" t="s">
        <v>10</v>
      </c>
      <c r="J191" t="s">
        <v>11</v>
      </c>
    </row>
    <row r="192" spans="2:10" x14ac:dyDescent="0.3">
      <c r="B192" t="s">
        <v>8</v>
      </c>
      <c r="C192">
        <v>1551.2747684017529</v>
      </c>
      <c r="D192">
        <v>607.96</v>
      </c>
      <c r="E192" t="s">
        <v>13</v>
      </c>
      <c r="F192">
        <v>2016</v>
      </c>
      <c r="G192">
        <v>20000</v>
      </c>
      <c r="H192" t="s">
        <v>11</v>
      </c>
      <c r="I192" t="s">
        <v>14</v>
      </c>
      <c r="J192" t="s">
        <v>11</v>
      </c>
    </row>
    <row r="193" spans="2:10" x14ac:dyDescent="0.3">
      <c r="B193" t="s">
        <v>11</v>
      </c>
      <c r="C193">
        <v>0</v>
      </c>
      <c r="D193">
        <v>664.27</v>
      </c>
      <c r="E193" t="s">
        <v>9</v>
      </c>
      <c r="F193">
        <v>2003</v>
      </c>
      <c r="G193">
        <v>41889</v>
      </c>
      <c r="H193" t="s">
        <v>8</v>
      </c>
      <c r="I193" t="s">
        <v>16</v>
      </c>
      <c r="J193" t="s">
        <v>11</v>
      </c>
    </row>
    <row r="194" spans="2:10" x14ac:dyDescent="0.3">
      <c r="B194" t="s">
        <v>11</v>
      </c>
      <c r="C194">
        <v>0</v>
      </c>
      <c r="D194">
        <v>4171.7</v>
      </c>
      <c r="E194" t="s">
        <v>9</v>
      </c>
      <c r="F194">
        <v>2024</v>
      </c>
      <c r="G194">
        <v>118791</v>
      </c>
      <c r="H194" t="s">
        <v>8</v>
      </c>
      <c r="I194" t="s">
        <v>10</v>
      </c>
      <c r="J194" t="s">
        <v>11</v>
      </c>
    </row>
    <row r="195" spans="2:10" x14ac:dyDescent="0.3">
      <c r="B195" t="s">
        <v>8</v>
      </c>
      <c r="C195">
        <v>7013.4051096572848</v>
      </c>
      <c r="D195">
        <v>2538.2399999999998</v>
      </c>
      <c r="E195" t="s">
        <v>12</v>
      </c>
      <c r="F195">
        <v>2018</v>
      </c>
      <c r="G195">
        <v>71060</v>
      </c>
      <c r="H195" t="s">
        <v>11</v>
      </c>
      <c r="I195" t="s">
        <v>20</v>
      </c>
      <c r="J195" t="s">
        <v>11</v>
      </c>
    </row>
    <row r="196" spans="2:10" x14ac:dyDescent="0.3">
      <c r="B196" t="s">
        <v>11</v>
      </c>
      <c r="C196">
        <v>0</v>
      </c>
      <c r="D196">
        <v>611.97</v>
      </c>
      <c r="E196" t="s">
        <v>15</v>
      </c>
      <c r="F196">
        <v>2015</v>
      </c>
      <c r="G196">
        <v>22102</v>
      </c>
      <c r="H196" t="s">
        <v>8</v>
      </c>
      <c r="I196" t="s">
        <v>21</v>
      </c>
      <c r="J196" t="s">
        <v>11</v>
      </c>
    </row>
    <row r="197" spans="2:10" x14ac:dyDescent="0.3">
      <c r="B197" t="s">
        <v>8</v>
      </c>
      <c r="C197">
        <v>2707.2058560387509</v>
      </c>
      <c r="D197">
        <v>1957.92</v>
      </c>
      <c r="E197" t="s">
        <v>13</v>
      </c>
      <c r="F197">
        <v>2009</v>
      </c>
      <c r="G197">
        <v>68772</v>
      </c>
      <c r="H197" t="s">
        <v>8</v>
      </c>
      <c r="I197" t="s">
        <v>19</v>
      </c>
      <c r="J197" t="s">
        <v>11</v>
      </c>
    </row>
    <row r="198" spans="2:10" x14ac:dyDescent="0.3">
      <c r="B198" t="s">
        <v>8</v>
      </c>
      <c r="C198">
        <v>5097.2235171721159</v>
      </c>
      <c r="D198">
        <v>2819.62</v>
      </c>
      <c r="E198" t="s">
        <v>9</v>
      </c>
      <c r="F198">
        <v>1941</v>
      </c>
      <c r="G198">
        <v>81491</v>
      </c>
      <c r="H198" t="s">
        <v>8</v>
      </c>
      <c r="I198" t="s">
        <v>16</v>
      </c>
      <c r="J198" t="s">
        <v>8</v>
      </c>
    </row>
    <row r="199" spans="2:10" x14ac:dyDescent="0.3">
      <c r="B199" t="s">
        <v>11</v>
      </c>
      <c r="C199">
        <v>0</v>
      </c>
      <c r="D199">
        <v>970.31</v>
      </c>
      <c r="E199" t="s">
        <v>9</v>
      </c>
      <c r="F199">
        <v>2025</v>
      </c>
      <c r="G199">
        <v>29523</v>
      </c>
      <c r="H199" t="s">
        <v>8</v>
      </c>
      <c r="I199" t="s">
        <v>10</v>
      </c>
      <c r="J199" t="s">
        <v>11</v>
      </c>
    </row>
    <row r="200" spans="2:10" x14ac:dyDescent="0.3">
      <c r="B200" t="s">
        <v>8</v>
      </c>
      <c r="C200">
        <v>5175.0247498302033</v>
      </c>
      <c r="D200">
        <v>957.41</v>
      </c>
      <c r="E200" t="s">
        <v>12</v>
      </c>
      <c r="F200">
        <v>1987</v>
      </c>
      <c r="G200">
        <v>67709</v>
      </c>
      <c r="H200" t="s">
        <v>11</v>
      </c>
      <c r="I200" t="s">
        <v>21</v>
      </c>
      <c r="J200" t="s">
        <v>8</v>
      </c>
    </row>
    <row r="201" spans="2:10" x14ac:dyDescent="0.3">
      <c r="B201" t="s">
        <v>8</v>
      </c>
      <c r="C201">
        <v>4225.5784546645491</v>
      </c>
      <c r="D201">
        <v>2402.79</v>
      </c>
      <c r="E201" t="s">
        <v>12</v>
      </c>
      <c r="F201">
        <v>2007</v>
      </c>
      <c r="G201">
        <v>62728</v>
      </c>
      <c r="H201" t="s">
        <v>11</v>
      </c>
      <c r="I201" t="s">
        <v>17</v>
      </c>
      <c r="J201" t="s">
        <v>11</v>
      </c>
    </row>
    <row r="202" spans="2:10" x14ac:dyDescent="0.3">
      <c r="B202" t="s">
        <v>11</v>
      </c>
      <c r="C202">
        <v>0</v>
      </c>
      <c r="D202">
        <v>632.30999999999995</v>
      </c>
      <c r="E202" t="s">
        <v>15</v>
      </c>
      <c r="F202">
        <v>1979</v>
      </c>
      <c r="G202">
        <v>23996</v>
      </c>
      <c r="H202" t="s">
        <v>8</v>
      </c>
      <c r="I202" t="s">
        <v>19</v>
      </c>
      <c r="J202" t="s">
        <v>8</v>
      </c>
    </row>
    <row r="203" spans="2:10" x14ac:dyDescent="0.3">
      <c r="B203" t="s">
        <v>11</v>
      </c>
      <c r="C203">
        <v>0</v>
      </c>
      <c r="D203">
        <v>1098.51</v>
      </c>
      <c r="E203" t="s">
        <v>9</v>
      </c>
      <c r="F203">
        <v>2010</v>
      </c>
      <c r="G203">
        <v>79716</v>
      </c>
      <c r="H203" t="s">
        <v>8</v>
      </c>
      <c r="I203" t="s">
        <v>17</v>
      </c>
      <c r="J203" t="s">
        <v>11</v>
      </c>
    </row>
    <row r="204" spans="2:10" x14ac:dyDescent="0.3">
      <c r="B204" t="s">
        <v>11</v>
      </c>
      <c r="C204">
        <v>0</v>
      </c>
      <c r="D204">
        <v>4213.33</v>
      </c>
      <c r="E204" t="s">
        <v>9</v>
      </c>
      <c r="F204">
        <v>2019</v>
      </c>
      <c r="G204">
        <v>93773</v>
      </c>
      <c r="H204" t="s">
        <v>8</v>
      </c>
      <c r="I204" t="s">
        <v>16</v>
      </c>
      <c r="J204" t="s">
        <v>11</v>
      </c>
    </row>
    <row r="205" spans="2:10" x14ac:dyDescent="0.3">
      <c r="B205" t="s">
        <v>11</v>
      </c>
      <c r="C205">
        <v>0</v>
      </c>
      <c r="D205">
        <v>5402.81</v>
      </c>
      <c r="E205" t="s">
        <v>18</v>
      </c>
      <c r="F205">
        <v>2020</v>
      </c>
      <c r="G205">
        <v>142407</v>
      </c>
      <c r="H205" t="s">
        <v>8</v>
      </c>
      <c r="I205" t="s">
        <v>19</v>
      </c>
      <c r="J205" t="s">
        <v>11</v>
      </c>
    </row>
    <row r="206" spans="2:10" x14ac:dyDescent="0.3">
      <c r="B206" t="s">
        <v>11</v>
      </c>
      <c r="C206">
        <v>0</v>
      </c>
      <c r="D206">
        <v>5796.35</v>
      </c>
      <c r="E206" t="s">
        <v>13</v>
      </c>
      <c r="F206">
        <v>2020</v>
      </c>
      <c r="G206">
        <v>139113</v>
      </c>
      <c r="H206" t="s">
        <v>8</v>
      </c>
      <c r="I206" t="s">
        <v>19</v>
      </c>
      <c r="J206" t="s">
        <v>11</v>
      </c>
    </row>
    <row r="207" spans="2:10" x14ac:dyDescent="0.3">
      <c r="B207" t="s">
        <v>8</v>
      </c>
      <c r="C207">
        <v>918.3356344361689</v>
      </c>
      <c r="D207">
        <v>716.82</v>
      </c>
      <c r="E207" t="s">
        <v>9</v>
      </c>
      <c r="F207">
        <v>1941</v>
      </c>
      <c r="G207">
        <v>20000</v>
      </c>
      <c r="H207" t="s">
        <v>8</v>
      </c>
      <c r="I207" t="s">
        <v>17</v>
      </c>
      <c r="J207" t="s">
        <v>8</v>
      </c>
    </row>
    <row r="208" spans="2:10" x14ac:dyDescent="0.3">
      <c r="B208" t="s">
        <v>8</v>
      </c>
      <c r="C208">
        <v>598.12544283415502</v>
      </c>
      <c r="D208">
        <v>832.72</v>
      </c>
      <c r="E208" t="s">
        <v>18</v>
      </c>
      <c r="F208">
        <v>2024</v>
      </c>
      <c r="G208">
        <v>28275</v>
      </c>
      <c r="H208" t="s">
        <v>8</v>
      </c>
      <c r="I208" t="s">
        <v>21</v>
      </c>
      <c r="J208" t="s">
        <v>11</v>
      </c>
    </row>
    <row r="209" spans="2:10" x14ac:dyDescent="0.3">
      <c r="B209" t="s">
        <v>11</v>
      </c>
      <c r="C209">
        <v>0</v>
      </c>
      <c r="D209">
        <v>1040.53</v>
      </c>
      <c r="E209" t="s">
        <v>13</v>
      </c>
      <c r="F209">
        <v>1997</v>
      </c>
      <c r="G209">
        <v>90403</v>
      </c>
      <c r="H209" t="s">
        <v>8</v>
      </c>
      <c r="I209" t="s">
        <v>14</v>
      </c>
      <c r="J209" t="s">
        <v>8</v>
      </c>
    </row>
    <row r="210" spans="2:10" x14ac:dyDescent="0.3">
      <c r="B210" t="s">
        <v>11</v>
      </c>
      <c r="C210">
        <v>0</v>
      </c>
      <c r="D210">
        <v>1556.42</v>
      </c>
      <c r="E210" t="s">
        <v>18</v>
      </c>
      <c r="F210">
        <v>2005</v>
      </c>
      <c r="G210">
        <v>90312</v>
      </c>
      <c r="H210" t="s">
        <v>8</v>
      </c>
      <c r="I210" t="s">
        <v>14</v>
      </c>
      <c r="J210" t="s">
        <v>11</v>
      </c>
    </row>
    <row r="211" spans="2:10" x14ac:dyDescent="0.3">
      <c r="B211" t="s">
        <v>11</v>
      </c>
      <c r="C211">
        <v>0</v>
      </c>
      <c r="D211">
        <v>2221.38</v>
      </c>
      <c r="E211" t="s">
        <v>18</v>
      </c>
      <c r="F211">
        <v>2013</v>
      </c>
      <c r="G211">
        <v>90403</v>
      </c>
      <c r="H211" t="s">
        <v>8</v>
      </c>
      <c r="I211" t="s">
        <v>17</v>
      </c>
      <c r="J211" t="s">
        <v>11</v>
      </c>
    </row>
    <row r="212" spans="2:10" x14ac:dyDescent="0.3">
      <c r="B212" t="s">
        <v>11</v>
      </c>
      <c r="C212">
        <v>0</v>
      </c>
      <c r="D212">
        <v>25276.880000000001</v>
      </c>
      <c r="E212" t="s">
        <v>12</v>
      </c>
      <c r="F212">
        <v>1987</v>
      </c>
      <c r="G212">
        <v>1305616</v>
      </c>
      <c r="H212" t="s">
        <v>8</v>
      </c>
      <c r="I212" t="s">
        <v>19</v>
      </c>
      <c r="J212" t="s">
        <v>8</v>
      </c>
    </row>
    <row r="213" spans="2:10" x14ac:dyDescent="0.3">
      <c r="B213" t="s">
        <v>8</v>
      </c>
      <c r="C213">
        <v>3677.814803669397</v>
      </c>
      <c r="D213">
        <v>4526.78</v>
      </c>
      <c r="E213" t="s">
        <v>22</v>
      </c>
      <c r="F213">
        <v>2021</v>
      </c>
      <c r="G213">
        <v>94534</v>
      </c>
      <c r="H213" t="s">
        <v>11</v>
      </c>
      <c r="I213" t="s">
        <v>16</v>
      </c>
      <c r="J213" t="s">
        <v>11</v>
      </c>
    </row>
    <row r="214" spans="2:10" x14ac:dyDescent="0.3">
      <c r="B214" t="s">
        <v>8</v>
      </c>
      <c r="C214">
        <v>5368.6769008266374</v>
      </c>
      <c r="D214">
        <v>6338.06</v>
      </c>
      <c r="E214" t="s">
        <v>22</v>
      </c>
      <c r="F214">
        <v>2005</v>
      </c>
      <c r="G214">
        <v>148517</v>
      </c>
      <c r="H214" t="s">
        <v>8</v>
      </c>
      <c r="I214" t="s">
        <v>14</v>
      </c>
      <c r="J214" t="s">
        <v>11</v>
      </c>
    </row>
    <row r="215" spans="2:10" x14ac:dyDescent="0.3">
      <c r="B215" t="s">
        <v>8</v>
      </c>
      <c r="C215">
        <v>2791.7248861382409</v>
      </c>
      <c r="D215">
        <v>4939.22</v>
      </c>
      <c r="E215" t="s">
        <v>9</v>
      </c>
      <c r="F215">
        <v>1943</v>
      </c>
      <c r="G215">
        <v>128438</v>
      </c>
      <c r="H215" t="s">
        <v>8</v>
      </c>
      <c r="I215" t="s">
        <v>20</v>
      </c>
      <c r="J215" t="s">
        <v>8</v>
      </c>
    </row>
    <row r="216" spans="2:10" x14ac:dyDescent="0.3">
      <c r="B216" t="s">
        <v>11</v>
      </c>
      <c r="C216">
        <v>0</v>
      </c>
      <c r="D216">
        <v>1602.46</v>
      </c>
      <c r="E216" t="s">
        <v>18</v>
      </c>
      <c r="F216">
        <v>2016</v>
      </c>
      <c r="G216">
        <v>100822</v>
      </c>
      <c r="H216" t="s">
        <v>8</v>
      </c>
      <c r="I216" t="s">
        <v>19</v>
      </c>
      <c r="J216" t="s">
        <v>11</v>
      </c>
    </row>
    <row r="217" spans="2:10" x14ac:dyDescent="0.3">
      <c r="B217" t="s">
        <v>11</v>
      </c>
      <c r="C217">
        <v>0</v>
      </c>
      <c r="D217">
        <v>2196.9499999999998</v>
      </c>
      <c r="E217" t="s">
        <v>18</v>
      </c>
      <c r="F217">
        <v>2011</v>
      </c>
      <c r="G217">
        <v>46527</v>
      </c>
      <c r="H217" t="s">
        <v>8</v>
      </c>
      <c r="I217" t="s">
        <v>16</v>
      </c>
      <c r="J217" t="s">
        <v>11</v>
      </c>
    </row>
    <row r="218" spans="2:10" x14ac:dyDescent="0.3">
      <c r="B218" t="s">
        <v>11</v>
      </c>
      <c r="C218">
        <v>0</v>
      </c>
      <c r="D218">
        <v>2746.69</v>
      </c>
      <c r="E218" t="s">
        <v>15</v>
      </c>
      <c r="F218">
        <v>2002</v>
      </c>
      <c r="G218">
        <v>109883</v>
      </c>
      <c r="H218" t="s">
        <v>8</v>
      </c>
      <c r="I218" t="s">
        <v>21</v>
      </c>
      <c r="J218" t="s">
        <v>11</v>
      </c>
    </row>
    <row r="219" spans="2:10" x14ac:dyDescent="0.3">
      <c r="B219" t="s">
        <v>11</v>
      </c>
      <c r="C219">
        <v>0</v>
      </c>
      <c r="D219">
        <v>500.24</v>
      </c>
      <c r="E219" t="s">
        <v>9</v>
      </c>
      <c r="F219">
        <v>2004</v>
      </c>
      <c r="G219">
        <v>32265</v>
      </c>
      <c r="H219" t="s">
        <v>8</v>
      </c>
      <c r="I219" t="s">
        <v>17</v>
      </c>
      <c r="J219" t="s">
        <v>11</v>
      </c>
    </row>
    <row r="220" spans="2:10" x14ac:dyDescent="0.3">
      <c r="B220" t="s">
        <v>11</v>
      </c>
      <c r="C220">
        <v>0</v>
      </c>
      <c r="D220">
        <v>1424.99</v>
      </c>
      <c r="E220" t="s">
        <v>9</v>
      </c>
      <c r="F220">
        <v>2022</v>
      </c>
      <c r="G220">
        <v>49540</v>
      </c>
      <c r="H220" t="s">
        <v>8</v>
      </c>
      <c r="I220" t="s">
        <v>16</v>
      </c>
      <c r="J220" t="s">
        <v>11</v>
      </c>
    </row>
    <row r="221" spans="2:10" x14ac:dyDescent="0.3">
      <c r="B221" t="s">
        <v>8</v>
      </c>
      <c r="C221">
        <v>978.87389170620509</v>
      </c>
      <c r="D221">
        <v>1297.51</v>
      </c>
      <c r="E221" t="s">
        <v>13</v>
      </c>
      <c r="F221">
        <v>2004</v>
      </c>
      <c r="G221">
        <v>40608</v>
      </c>
      <c r="H221" t="s">
        <v>8</v>
      </c>
      <c r="I221" t="s">
        <v>19</v>
      </c>
      <c r="J221" t="s">
        <v>11</v>
      </c>
    </row>
    <row r="222" spans="2:10" x14ac:dyDescent="0.3">
      <c r="B222" t="s">
        <v>11</v>
      </c>
      <c r="C222">
        <v>0</v>
      </c>
      <c r="D222">
        <v>1248.98</v>
      </c>
      <c r="E222" t="s">
        <v>15</v>
      </c>
      <c r="F222">
        <v>2001</v>
      </c>
      <c r="G222">
        <v>63927</v>
      </c>
      <c r="H222" t="s">
        <v>8</v>
      </c>
      <c r="I222" t="s">
        <v>21</v>
      </c>
      <c r="J222" t="s">
        <v>11</v>
      </c>
    </row>
    <row r="223" spans="2:10" x14ac:dyDescent="0.3">
      <c r="B223" t="s">
        <v>11</v>
      </c>
      <c r="C223">
        <v>0</v>
      </c>
      <c r="D223">
        <v>12919.44</v>
      </c>
      <c r="E223" t="s">
        <v>13</v>
      </c>
      <c r="F223">
        <v>1993</v>
      </c>
      <c r="G223">
        <v>381447</v>
      </c>
      <c r="H223" t="s">
        <v>8</v>
      </c>
      <c r="I223" t="s">
        <v>10</v>
      </c>
      <c r="J223" t="s">
        <v>8</v>
      </c>
    </row>
    <row r="224" spans="2:10" x14ac:dyDescent="0.3">
      <c r="B224" t="s">
        <v>11</v>
      </c>
      <c r="C224">
        <v>0</v>
      </c>
      <c r="D224">
        <v>201.25</v>
      </c>
      <c r="E224" t="s">
        <v>18</v>
      </c>
      <c r="F224">
        <v>2013</v>
      </c>
      <c r="G224">
        <v>20000</v>
      </c>
      <c r="H224" t="s">
        <v>8</v>
      </c>
      <c r="I224" t="s">
        <v>17</v>
      </c>
      <c r="J224" t="s">
        <v>11</v>
      </c>
    </row>
    <row r="225" spans="2:10" x14ac:dyDescent="0.3">
      <c r="B225" t="s">
        <v>11</v>
      </c>
      <c r="C225">
        <v>0</v>
      </c>
      <c r="D225">
        <v>5078.59</v>
      </c>
      <c r="E225" t="s">
        <v>18</v>
      </c>
      <c r="F225">
        <v>2016</v>
      </c>
      <c r="G225">
        <v>103674</v>
      </c>
      <c r="H225" t="s">
        <v>8</v>
      </c>
      <c r="I225" t="s">
        <v>17</v>
      </c>
      <c r="J225" t="s">
        <v>11</v>
      </c>
    </row>
    <row r="226" spans="2:10" x14ac:dyDescent="0.3">
      <c r="B226" t="s">
        <v>11</v>
      </c>
      <c r="C226">
        <v>0</v>
      </c>
      <c r="D226">
        <v>512.36</v>
      </c>
      <c r="E226" t="s">
        <v>12</v>
      </c>
      <c r="F226">
        <v>1932</v>
      </c>
      <c r="G226">
        <v>20000</v>
      </c>
      <c r="H226" t="s">
        <v>8</v>
      </c>
      <c r="I226" t="s">
        <v>16</v>
      </c>
      <c r="J226" t="s">
        <v>8</v>
      </c>
    </row>
    <row r="227" spans="2:10" x14ac:dyDescent="0.3">
      <c r="B227" t="s">
        <v>11</v>
      </c>
      <c r="C227">
        <v>0</v>
      </c>
      <c r="D227">
        <v>1705.08</v>
      </c>
      <c r="E227" t="s">
        <v>15</v>
      </c>
      <c r="F227">
        <v>1975</v>
      </c>
      <c r="G227">
        <v>41046</v>
      </c>
      <c r="H227" t="s">
        <v>8</v>
      </c>
      <c r="I227" t="s">
        <v>19</v>
      </c>
      <c r="J227" t="s">
        <v>8</v>
      </c>
    </row>
    <row r="228" spans="2:10" x14ac:dyDescent="0.3">
      <c r="B228" t="s">
        <v>8</v>
      </c>
      <c r="C228">
        <v>10047.88164048926</v>
      </c>
      <c r="D228">
        <v>2194.33</v>
      </c>
      <c r="E228" t="s">
        <v>9</v>
      </c>
      <c r="F228">
        <v>1972</v>
      </c>
      <c r="G228">
        <v>143080</v>
      </c>
      <c r="H228" t="s">
        <v>8</v>
      </c>
      <c r="I228" t="s">
        <v>10</v>
      </c>
      <c r="J228" t="s">
        <v>8</v>
      </c>
    </row>
    <row r="229" spans="2:10" x14ac:dyDescent="0.3">
      <c r="B229" t="s">
        <v>8</v>
      </c>
      <c r="C229">
        <v>5156.0801561846511</v>
      </c>
      <c r="D229">
        <v>2223.17</v>
      </c>
      <c r="E229" t="s">
        <v>9</v>
      </c>
      <c r="F229">
        <v>1991</v>
      </c>
      <c r="G229">
        <v>63034</v>
      </c>
      <c r="H229" t="s">
        <v>8</v>
      </c>
      <c r="I229" t="s">
        <v>20</v>
      </c>
      <c r="J229" t="s">
        <v>8</v>
      </c>
    </row>
    <row r="230" spans="2:10" x14ac:dyDescent="0.3">
      <c r="B230" t="s">
        <v>8</v>
      </c>
      <c r="C230">
        <v>1045.6282082101161</v>
      </c>
      <c r="D230">
        <v>1052.81</v>
      </c>
      <c r="E230" t="s">
        <v>22</v>
      </c>
      <c r="F230">
        <v>2001</v>
      </c>
      <c r="G230">
        <v>25281</v>
      </c>
      <c r="H230" t="s">
        <v>11</v>
      </c>
      <c r="I230" t="s">
        <v>10</v>
      </c>
      <c r="J230" t="s">
        <v>11</v>
      </c>
    </row>
    <row r="231" spans="2:10" x14ac:dyDescent="0.3">
      <c r="B231" t="s">
        <v>8</v>
      </c>
      <c r="C231">
        <v>3015.387344043043</v>
      </c>
      <c r="D231">
        <v>387.33</v>
      </c>
      <c r="E231" t="s">
        <v>22</v>
      </c>
      <c r="F231">
        <v>2008</v>
      </c>
      <c r="G231">
        <v>33784</v>
      </c>
      <c r="H231" t="s">
        <v>8</v>
      </c>
      <c r="I231" t="s">
        <v>16</v>
      </c>
      <c r="J231" t="s">
        <v>11</v>
      </c>
    </row>
    <row r="232" spans="2:10" x14ac:dyDescent="0.3">
      <c r="B232" t="s">
        <v>11</v>
      </c>
      <c r="C232">
        <v>0</v>
      </c>
      <c r="D232">
        <v>1544.68</v>
      </c>
      <c r="E232" t="s">
        <v>13</v>
      </c>
      <c r="F232">
        <v>2008</v>
      </c>
      <c r="G232">
        <v>103123</v>
      </c>
      <c r="H232" t="s">
        <v>8</v>
      </c>
      <c r="I232" t="s">
        <v>16</v>
      </c>
      <c r="J232" t="s">
        <v>11</v>
      </c>
    </row>
    <row r="233" spans="2:10" x14ac:dyDescent="0.3">
      <c r="B233" t="s">
        <v>11</v>
      </c>
      <c r="C233">
        <v>0</v>
      </c>
      <c r="D233">
        <v>786.48</v>
      </c>
      <c r="E233" t="s">
        <v>9</v>
      </c>
      <c r="F233">
        <v>1979</v>
      </c>
      <c r="G233">
        <v>33380</v>
      </c>
      <c r="H233" t="s">
        <v>8</v>
      </c>
      <c r="I233" t="s">
        <v>20</v>
      </c>
      <c r="J233" t="s">
        <v>8</v>
      </c>
    </row>
    <row r="234" spans="2:10" x14ac:dyDescent="0.3">
      <c r="B234" t="s">
        <v>11</v>
      </c>
      <c r="C234">
        <v>0</v>
      </c>
      <c r="D234">
        <v>947.2</v>
      </c>
      <c r="E234" t="s">
        <v>15</v>
      </c>
      <c r="F234">
        <v>2025</v>
      </c>
      <c r="G234">
        <v>71194</v>
      </c>
      <c r="H234" t="s">
        <v>8</v>
      </c>
      <c r="I234" t="s">
        <v>16</v>
      </c>
      <c r="J234" t="s">
        <v>11</v>
      </c>
    </row>
    <row r="235" spans="2:10" x14ac:dyDescent="0.3">
      <c r="B235" t="s">
        <v>11</v>
      </c>
      <c r="C235">
        <v>0</v>
      </c>
      <c r="D235">
        <v>819.85</v>
      </c>
      <c r="E235" t="s">
        <v>18</v>
      </c>
      <c r="F235">
        <v>2003</v>
      </c>
      <c r="G235">
        <v>62097</v>
      </c>
      <c r="H235" t="s">
        <v>8</v>
      </c>
      <c r="I235" t="s">
        <v>14</v>
      </c>
      <c r="J235" t="s">
        <v>11</v>
      </c>
    </row>
    <row r="236" spans="2:10" x14ac:dyDescent="0.3">
      <c r="B236" t="s">
        <v>11</v>
      </c>
      <c r="C236">
        <v>0</v>
      </c>
      <c r="D236">
        <v>986.77</v>
      </c>
      <c r="E236" t="s">
        <v>12</v>
      </c>
      <c r="F236">
        <v>2022</v>
      </c>
      <c r="G236">
        <v>35551</v>
      </c>
      <c r="H236" t="s">
        <v>8</v>
      </c>
      <c r="I236" t="s">
        <v>17</v>
      </c>
      <c r="J236" t="s">
        <v>11</v>
      </c>
    </row>
    <row r="237" spans="2:10" x14ac:dyDescent="0.3">
      <c r="B237" t="s">
        <v>8</v>
      </c>
      <c r="C237">
        <v>24187.30533766191</v>
      </c>
      <c r="D237">
        <v>11838.94</v>
      </c>
      <c r="E237" t="s">
        <v>15</v>
      </c>
      <c r="F237">
        <v>1965</v>
      </c>
      <c r="G237">
        <v>332753</v>
      </c>
      <c r="H237" t="s">
        <v>8</v>
      </c>
      <c r="I237" t="s">
        <v>14</v>
      </c>
      <c r="J237" t="s">
        <v>8</v>
      </c>
    </row>
    <row r="238" spans="2:10" x14ac:dyDescent="0.3">
      <c r="B238" t="s">
        <v>8</v>
      </c>
      <c r="C238">
        <v>6678.2266358526476</v>
      </c>
      <c r="D238">
        <v>3696.19</v>
      </c>
      <c r="E238" t="s">
        <v>22</v>
      </c>
      <c r="F238">
        <v>2023</v>
      </c>
      <c r="G238">
        <v>99423</v>
      </c>
      <c r="H238" t="s">
        <v>11</v>
      </c>
      <c r="I238" t="s">
        <v>19</v>
      </c>
      <c r="J238" t="s">
        <v>11</v>
      </c>
    </row>
    <row r="239" spans="2:10" x14ac:dyDescent="0.3">
      <c r="B239" t="s">
        <v>11</v>
      </c>
      <c r="C239">
        <v>0</v>
      </c>
      <c r="D239">
        <v>822.81</v>
      </c>
      <c r="E239" t="s">
        <v>22</v>
      </c>
      <c r="F239">
        <v>2007</v>
      </c>
      <c r="G239">
        <v>20000</v>
      </c>
      <c r="H239" t="s">
        <v>8</v>
      </c>
      <c r="I239" t="s">
        <v>10</v>
      </c>
      <c r="J239" t="s">
        <v>11</v>
      </c>
    </row>
    <row r="240" spans="2:10" x14ac:dyDescent="0.3">
      <c r="B240" t="s">
        <v>11</v>
      </c>
      <c r="C240">
        <v>0</v>
      </c>
      <c r="D240">
        <v>1945.95</v>
      </c>
      <c r="E240" t="s">
        <v>12</v>
      </c>
      <c r="F240">
        <v>2021</v>
      </c>
      <c r="G240">
        <v>69506</v>
      </c>
      <c r="H240" t="s">
        <v>8</v>
      </c>
      <c r="I240" t="s">
        <v>10</v>
      </c>
      <c r="J240" t="s">
        <v>11</v>
      </c>
    </row>
    <row r="241" spans="2:10" x14ac:dyDescent="0.3">
      <c r="B241" t="s">
        <v>8</v>
      </c>
      <c r="C241">
        <v>856.924034580122</v>
      </c>
      <c r="D241">
        <v>914.04</v>
      </c>
      <c r="E241" t="s">
        <v>13</v>
      </c>
      <c r="F241">
        <v>2011</v>
      </c>
      <c r="G241">
        <v>35262</v>
      </c>
      <c r="H241" t="s">
        <v>8</v>
      </c>
      <c r="I241" t="s">
        <v>14</v>
      </c>
      <c r="J241" t="s">
        <v>11</v>
      </c>
    </row>
    <row r="242" spans="2:10" x14ac:dyDescent="0.3">
      <c r="B242" t="s">
        <v>11</v>
      </c>
      <c r="C242">
        <v>0</v>
      </c>
      <c r="D242">
        <v>5511.24</v>
      </c>
      <c r="E242" t="s">
        <v>9</v>
      </c>
      <c r="F242">
        <v>2012</v>
      </c>
      <c r="G242">
        <v>118415</v>
      </c>
      <c r="H242" t="s">
        <v>8</v>
      </c>
      <c r="I242" t="s">
        <v>21</v>
      </c>
      <c r="J242" t="s">
        <v>11</v>
      </c>
    </row>
    <row r="243" spans="2:10" x14ac:dyDescent="0.3">
      <c r="B243" t="s">
        <v>8</v>
      </c>
      <c r="C243">
        <v>797.1636884214663</v>
      </c>
      <c r="D243">
        <v>680.42</v>
      </c>
      <c r="E243" t="s">
        <v>9</v>
      </c>
      <c r="F243">
        <v>2019</v>
      </c>
      <c r="G243">
        <v>31761</v>
      </c>
      <c r="H243" t="s">
        <v>11</v>
      </c>
      <c r="I243" t="s">
        <v>20</v>
      </c>
      <c r="J243" t="s">
        <v>11</v>
      </c>
    </row>
    <row r="244" spans="2:10" x14ac:dyDescent="0.3">
      <c r="B244" t="s">
        <v>11</v>
      </c>
      <c r="C244">
        <v>0</v>
      </c>
      <c r="D244">
        <v>1518.76</v>
      </c>
      <c r="E244" t="s">
        <v>13</v>
      </c>
      <c r="F244">
        <v>2022</v>
      </c>
      <c r="G244">
        <v>54623</v>
      </c>
      <c r="H244" t="s">
        <v>8</v>
      </c>
      <c r="I244" t="s">
        <v>20</v>
      </c>
      <c r="J244" t="s">
        <v>11</v>
      </c>
    </row>
    <row r="245" spans="2:10" x14ac:dyDescent="0.3">
      <c r="B245" t="s">
        <v>11</v>
      </c>
      <c r="C245">
        <v>0</v>
      </c>
      <c r="D245">
        <v>2869.72</v>
      </c>
      <c r="E245" t="s">
        <v>15</v>
      </c>
      <c r="F245">
        <v>2002</v>
      </c>
      <c r="G245">
        <v>89679</v>
      </c>
      <c r="H245" t="s">
        <v>8</v>
      </c>
      <c r="I245" t="s">
        <v>17</v>
      </c>
      <c r="J245" t="s">
        <v>11</v>
      </c>
    </row>
    <row r="246" spans="2:10" x14ac:dyDescent="0.3">
      <c r="B246" t="s">
        <v>8</v>
      </c>
      <c r="C246">
        <v>3817.354416687569</v>
      </c>
      <c r="D246">
        <v>4996.51</v>
      </c>
      <c r="E246" t="s">
        <v>18</v>
      </c>
      <c r="F246">
        <v>1952</v>
      </c>
      <c r="G246">
        <v>119683</v>
      </c>
      <c r="H246" t="s">
        <v>8</v>
      </c>
      <c r="I246" t="s">
        <v>17</v>
      </c>
      <c r="J246" t="s">
        <v>8</v>
      </c>
    </row>
    <row r="247" spans="2:10" x14ac:dyDescent="0.3">
      <c r="B247" t="s">
        <v>11</v>
      </c>
      <c r="C247">
        <v>0</v>
      </c>
      <c r="D247">
        <v>560.07000000000005</v>
      </c>
      <c r="E247" t="s">
        <v>18</v>
      </c>
      <c r="F247">
        <v>1933</v>
      </c>
      <c r="G247">
        <v>22920</v>
      </c>
      <c r="H247" t="s">
        <v>8</v>
      </c>
      <c r="I247" t="s">
        <v>21</v>
      </c>
      <c r="J247" t="s">
        <v>8</v>
      </c>
    </row>
    <row r="248" spans="2:10" x14ac:dyDescent="0.3">
      <c r="B248" t="s">
        <v>11</v>
      </c>
      <c r="C248">
        <v>0</v>
      </c>
      <c r="D248">
        <v>578.65</v>
      </c>
      <c r="E248" t="s">
        <v>12</v>
      </c>
      <c r="F248">
        <v>2002</v>
      </c>
      <c r="G248">
        <v>45816</v>
      </c>
      <c r="H248" t="s">
        <v>8</v>
      </c>
      <c r="I248" t="s">
        <v>21</v>
      </c>
      <c r="J248" t="s">
        <v>11</v>
      </c>
    </row>
    <row r="249" spans="2:10" x14ac:dyDescent="0.3">
      <c r="B249" t="s">
        <v>11</v>
      </c>
      <c r="C249">
        <v>0</v>
      </c>
      <c r="D249">
        <v>1758</v>
      </c>
      <c r="E249" t="s">
        <v>22</v>
      </c>
      <c r="F249">
        <v>2013</v>
      </c>
      <c r="G249">
        <v>40947</v>
      </c>
      <c r="H249" t="s">
        <v>8</v>
      </c>
      <c r="I249" t="s">
        <v>14</v>
      </c>
      <c r="J249" t="s">
        <v>11</v>
      </c>
    </row>
    <row r="250" spans="2:10" x14ac:dyDescent="0.3">
      <c r="B250" t="s">
        <v>11</v>
      </c>
      <c r="C250">
        <v>0</v>
      </c>
      <c r="D250">
        <v>1089.71</v>
      </c>
      <c r="E250" t="s">
        <v>9</v>
      </c>
      <c r="F250">
        <v>2021</v>
      </c>
      <c r="G250">
        <v>35502</v>
      </c>
      <c r="H250" t="s">
        <v>8</v>
      </c>
      <c r="I250" t="s">
        <v>10</v>
      </c>
      <c r="J250" t="s">
        <v>11</v>
      </c>
    </row>
    <row r="251" spans="2:10" x14ac:dyDescent="0.3">
      <c r="B251" t="s">
        <v>11</v>
      </c>
      <c r="C251">
        <v>0</v>
      </c>
      <c r="D251">
        <v>11959.38</v>
      </c>
      <c r="E251" t="s">
        <v>12</v>
      </c>
      <c r="F251">
        <v>2024</v>
      </c>
      <c r="G251">
        <v>245822</v>
      </c>
      <c r="H251" t="s">
        <v>8</v>
      </c>
      <c r="I251" t="s">
        <v>17</v>
      </c>
      <c r="J251" t="s">
        <v>11</v>
      </c>
    </row>
    <row r="252" spans="2:10" x14ac:dyDescent="0.3">
      <c r="B252" t="s">
        <v>11</v>
      </c>
      <c r="C252">
        <v>0</v>
      </c>
      <c r="D252">
        <v>1834.91</v>
      </c>
      <c r="E252" t="s">
        <v>13</v>
      </c>
      <c r="F252">
        <v>2004</v>
      </c>
      <c r="G252">
        <v>82784</v>
      </c>
      <c r="H252" t="s">
        <v>8</v>
      </c>
      <c r="I252" t="s">
        <v>16</v>
      </c>
      <c r="J252" t="s">
        <v>11</v>
      </c>
    </row>
    <row r="253" spans="2:10" x14ac:dyDescent="0.3">
      <c r="B253" t="s">
        <v>8</v>
      </c>
      <c r="C253">
        <v>1518.786135015863</v>
      </c>
      <c r="D253">
        <v>1000.02</v>
      </c>
      <c r="E253" t="s">
        <v>18</v>
      </c>
      <c r="F253">
        <v>1996</v>
      </c>
      <c r="G253">
        <v>21836</v>
      </c>
      <c r="H253" t="s">
        <v>8</v>
      </c>
      <c r="I253" t="s">
        <v>19</v>
      </c>
      <c r="J253" t="s">
        <v>8</v>
      </c>
    </row>
    <row r="254" spans="2:10" x14ac:dyDescent="0.3">
      <c r="B254" t="s">
        <v>11</v>
      </c>
      <c r="C254">
        <v>0</v>
      </c>
      <c r="D254">
        <v>4314.47</v>
      </c>
      <c r="E254" t="s">
        <v>12</v>
      </c>
      <c r="F254">
        <v>2009</v>
      </c>
      <c r="G254">
        <v>124778</v>
      </c>
      <c r="H254" t="s">
        <v>8</v>
      </c>
      <c r="I254" t="s">
        <v>19</v>
      </c>
      <c r="J254" t="s">
        <v>11</v>
      </c>
    </row>
    <row r="255" spans="2:10" x14ac:dyDescent="0.3">
      <c r="B255" t="s">
        <v>8</v>
      </c>
      <c r="C255">
        <v>30939.604149004899</v>
      </c>
      <c r="D255">
        <v>11438.29</v>
      </c>
      <c r="E255" t="s">
        <v>12</v>
      </c>
      <c r="F255">
        <v>2021</v>
      </c>
      <c r="G255">
        <v>327003</v>
      </c>
      <c r="H255" t="s">
        <v>11</v>
      </c>
      <c r="I255" t="s">
        <v>14</v>
      </c>
      <c r="J255" t="s">
        <v>11</v>
      </c>
    </row>
    <row r="256" spans="2:10" x14ac:dyDescent="0.3">
      <c r="B256" t="s">
        <v>8</v>
      </c>
      <c r="C256">
        <v>9702.8693870033985</v>
      </c>
      <c r="D256">
        <v>1616.28</v>
      </c>
      <c r="E256" t="s">
        <v>13</v>
      </c>
      <c r="F256">
        <v>1940</v>
      </c>
      <c r="G256">
        <v>136759</v>
      </c>
      <c r="H256" t="s">
        <v>8</v>
      </c>
      <c r="I256" t="s">
        <v>16</v>
      </c>
      <c r="J256" t="s">
        <v>8</v>
      </c>
    </row>
    <row r="257" spans="2:10" x14ac:dyDescent="0.3">
      <c r="B257" t="s">
        <v>8</v>
      </c>
      <c r="C257">
        <v>1949.0866541239909</v>
      </c>
      <c r="D257">
        <v>598.42999999999995</v>
      </c>
      <c r="E257" t="s">
        <v>12</v>
      </c>
      <c r="F257">
        <v>2000</v>
      </c>
      <c r="G257">
        <v>20000</v>
      </c>
      <c r="H257" t="s">
        <v>8</v>
      </c>
      <c r="I257" t="s">
        <v>20</v>
      </c>
      <c r="J257" t="s">
        <v>8</v>
      </c>
    </row>
    <row r="258" spans="2:10" x14ac:dyDescent="0.3">
      <c r="B258" t="s">
        <v>8</v>
      </c>
      <c r="C258">
        <v>2137.7807062339489</v>
      </c>
      <c r="D258">
        <v>890</v>
      </c>
      <c r="E258" t="s">
        <v>22</v>
      </c>
      <c r="F258">
        <v>1981</v>
      </c>
      <c r="G258">
        <v>40644</v>
      </c>
      <c r="H258" t="s">
        <v>8</v>
      </c>
      <c r="I258" t="s">
        <v>21</v>
      </c>
      <c r="J258" t="s">
        <v>8</v>
      </c>
    </row>
    <row r="259" spans="2:10" x14ac:dyDescent="0.3">
      <c r="B259" t="s">
        <v>8</v>
      </c>
      <c r="C259">
        <v>16526.260309151668</v>
      </c>
      <c r="D259">
        <v>2597.77</v>
      </c>
      <c r="E259" t="s">
        <v>22</v>
      </c>
      <c r="F259">
        <v>2019</v>
      </c>
      <c r="G259">
        <v>164972</v>
      </c>
      <c r="H259" t="s">
        <v>11</v>
      </c>
      <c r="I259" t="s">
        <v>20</v>
      </c>
      <c r="J259" t="s">
        <v>11</v>
      </c>
    </row>
    <row r="260" spans="2:10" x14ac:dyDescent="0.3">
      <c r="B260" t="s">
        <v>8</v>
      </c>
      <c r="C260">
        <v>852.79445440520988</v>
      </c>
      <c r="D260">
        <v>1040.0999999999999</v>
      </c>
      <c r="E260" t="s">
        <v>15</v>
      </c>
      <c r="F260">
        <v>2011</v>
      </c>
      <c r="G260">
        <v>33991</v>
      </c>
      <c r="H260" t="s">
        <v>8</v>
      </c>
      <c r="I260" t="s">
        <v>20</v>
      </c>
      <c r="J260" t="s">
        <v>11</v>
      </c>
    </row>
    <row r="261" spans="2:10" x14ac:dyDescent="0.3">
      <c r="B261" t="s">
        <v>11</v>
      </c>
      <c r="C261">
        <v>0</v>
      </c>
      <c r="D261">
        <v>1845.28</v>
      </c>
      <c r="E261" t="s">
        <v>22</v>
      </c>
      <c r="F261">
        <v>2001</v>
      </c>
      <c r="G261">
        <v>85396</v>
      </c>
      <c r="H261" t="s">
        <v>8</v>
      </c>
      <c r="I261" t="s">
        <v>21</v>
      </c>
      <c r="J261" t="s">
        <v>11</v>
      </c>
    </row>
    <row r="262" spans="2:10" x14ac:dyDescent="0.3">
      <c r="B262" t="s">
        <v>8</v>
      </c>
      <c r="C262">
        <v>3147.0437388841769</v>
      </c>
      <c r="D262">
        <v>5268.59</v>
      </c>
      <c r="E262" t="s">
        <v>18</v>
      </c>
      <c r="F262">
        <v>1971</v>
      </c>
      <c r="G262">
        <v>111269</v>
      </c>
      <c r="H262" t="s">
        <v>8</v>
      </c>
      <c r="I262" t="s">
        <v>16</v>
      </c>
      <c r="J262" t="s">
        <v>8</v>
      </c>
    </row>
    <row r="263" spans="2:10" x14ac:dyDescent="0.3">
      <c r="B263" t="s">
        <v>8</v>
      </c>
      <c r="C263">
        <v>1543.857140146396</v>
      </c>
      <c r="D263">
        <v>852.69</v>
      </c>
      <c r="E263" t="s">
        <v>12</v>
      </c>
      <c r="F263">
        <v>2009</v>
      </c>
      <c r="G263">
        <v>28523</v>
      </c>
      <c r="H263" t="s">
        <v>8</v>
      </c>
      <c r="I263" t="s">
        <v>20</v>
      </c>
      <c r="J263" t="s">
        <v>11</v>
      </c>
    </row>
    <row r="264" spans="2:10" x14ac:dyDescent="0.3">
      <c r="B264" t="s">
        <v>11</v>
      </c>
      <c r="C264">
        <v>0</v>
      </c>
      <c r="D264">
        <v>686.31</v>
      </c>
      <c r="E264" t="s">
        <v>18</v>
      </c>
      <c r="F264">
        <v>2001</v>
      </c>
      <c r="G264">
        <v>57090</v>
      </c>
      <c r="H264" t="s">
        <v>8</v>
      </c>
      <c r="I264" t="s">
        <v>21</v>
      </c>
      <c r="J264" t="s">
        <v>11</v>
      </c>
    </row>
    <row r="265" spans="2:10" x14ac:dyDescent="0.3">
      <c r="B265" t="s">
        <v>8</v>
      </c>
      <c r="C265">
        <v>748.07720810706905</v>
      </c>
      <c r="D265">
        <v>206.54</v>
      </c>
      <c r="E265" t="s">
        <v>9</v>
      </c>
      <c r="F265">
        <v>2017</v>
      </c>
      <c r="G265">
        <v>20000</v>
      </c>
      <c r="H265" t="s">
        <v>8</v>
      </c>
      <c r="I265" t="s">
        <v>17</v>
      </c>
      <c r="J265" t="s">
        <v>11</v>
      </c>
    </row>
    <row r="266" spans="2:10" x14ac:dyDescent="0.3">
      <c r="B266" t="s">
        <v>8</v>
      </c>
      <c r="C266">
        <v>1647.7415299386721</v>
      </c>
      <c r="D266">
        <v>686.57</v>
      </c>
      <c r="E266" t="s">
        <v>15</v>
      </c>
      <c r="F266">
        <v>2001</v>
      </c>
      <c r="G266">
        <v>26383</v>
      </c>
      <c r="H266" t="s">
        <v>8</v>
      </c>
      <c r="I266" t="s">
        <v>16</v>
      </c>
      <c r="J266" t="s">
        <v>11</v>
      </c>
    </row>
    <row r="267" spans="2:10" x14ac:dyDescent="0.3">
      <c r="B267" t="s">
        <v>11</v>
      </c>
      <c r="C267">
        <v>0</v>
      </c>
      <c r="D267">
        <v>1565.16</v>
      </c>
      <c r="E267" t="s">
        <v>13</v>
      </c>
      <c r="F267">
        <v>2024</v>
      </c>
      <c r="G267">
        <v>48920</v>
      </c>
      <c r="H267" t="s">
        <v>8</v>
      </c>
      <c r="I267" t="s">
        <v>20</v>
      </c>
      <c r="J267" t="s">
        <v>11</v>
      </c>
    </row>
    <row r="268" spans="2:10" x14ac:dyDescent="0.3">
      <c r="B268" t="s">
        <v>8</v>
      </c>
      <c r="C268">
        <v>2116.5399734715329</v>
      </c>
      <c r="D268">
        <v>568.34</v>
      </c>
      <c r="E268" t="s">
        <v>12</v>
      </c>
      <c r="F268">
        <v>2003</v>
      </c>
      <c r="G268">
        <v>22066</v>
      </c>
      <c r="H268" t="s">
        <v>8</v>
      </c>
      <c r="I268" t="s">
        <v>10</v>
      </c>
      <c r="J268" t="s">
        <v>11</v>
      </c>
    </row>
    <row r="269" spans="2:10" x14ac:dyDescent="0.3">
      <c r="B269" t="s">
        <v>8</v>
      </c>
      <c r="C269">
        <v>9581.0019479690418</v>
      </c>
      <c r="D269">
        <v>6630.75</v>
      </c>
      <c r="E269" t="s">
        <v>18</v>
      </c>
      <c r="F269">
        <v>2012</v>
      </c>
      <c r="G269">
        <v>221002</v>
      </c>
      <c r="H269" t="s">
        <v>8</v>
      </c>
      <c r="I269" t="s">
        <v>21</v>
      </c>
      <c r="J269" t="s">
        <v>11</v>
      </c>
    </row>
    <row r="270" spans="2:10" x14ac:dyDescent="0.3">
      <c r="B270" t="s">
        <v>11</v>
      </c>
      <c r="C270">
        <v>0</v>
      </c>
      <c r="D270">
        <v>914.51</v>
      </c>
      <c r="E270" t="s">
        <v>22</v>
      </c>
      <c r="F270">
        <v>2019</v>
      </c>
      <c r="G270">
        <v>20000</v>
      </c>
      <c r="H270" t="s">
        <v>8</v>
      </c>
      <c r="I270" t="s">
        <v>14</v>
      </c>
      <c r="J270" t="s">
        <v>11</v>
      </c>
    </row>
    <row r="271" spans="2:10" x14ac:dyDescent="0.3">
      <c r="B271" t="s">
        <v>11</v>
      </c>
      <c r="C271">
        <v>0</v>
      </c>
      <c r="D271">
        <v>1666.29</v>
      </c>
      <c r="E271" t="s">
        <v>15</v>
      </c>
      <c r="F271">
        <v>2019</v>
      </c>
      <c r="G271">
        <v>42107</v>
      </c>
      <c r="H271" t="s">
        <v>8</v>
      </c>
      <c r="I271" t="s">
        <v>21</v>
      </c>
      <c r="J271" t="s">
        <v>11</v>
      </c>
    </row>
    <row r="272" spans="2:10" x14ac:dyDescent="0.3">
      <c r="B272" t="s">
        <v>11</v>
      </c>
      <c r="C272">
        <v>0</v>
      </c>
      <c r="D272">
        <v>1461.92</v>
      </c>
      <c r="E272" t="s">
        <v>12</v>
      </c>
      <c r="F272">
        <v>2018</v>
      </c>
      <c r="G272">
        <v>66476</v>
      </c>
      <c r="H272" t="s">
        <v>8</v>
      </c>
      <c r="I272" t="s">
        <v>14</v>
      </c>
      <c r="J272" t="s">
        <v>11</v>
      </c>
    </row>
    <row r="273" spans="2:10" x14ac:dyDescent="0.3">
      <c r="B273" t="s">
        <v>11</v>
      </c>
      <c r="C273">
        <v>0</v>
      </c>
      <c r="D273">
        <v>7941.35</v>
      </c>
      <c r="E273" t="s">
        <v>9</v>
      </c>
      <c r="F273">
        <v>1969</v>
      </c>
      <c r="G273">
        <v>189666</v>
      </c>
      <c r="H273" t="s">
        <v>8</v>
      </c>
      <c r="I273" t="s">
        <v>10</v>
      </c>
      <c r="J273" t="s">
        <v>8</v>
      </c>
    </row>
    <row r="274" spans="2:10" x14ac:dyDescent="0.3">
      <c r="B274" t="s">
        <v>11</v>
      </c>
      <c r="C274">
        <v>0</v>
      </c>
      <c r="D274">
        <v>826.32</v>
      </c>
      <c r="E274" t="s">
        <v>13</v>
      </c>
      <c r="F274">
        <v>2020</v>
      </c>
      <c r="G274">
        <v>20000</v>
      </c>
      <c r="H274" t="s">
        <v>8</v>
      </c>
      <c r="I274" t="s">
        <v>14</v>
      </c>
      <c r="J274" t="s">
        <v>11</v>
      </c>
    </row>
    <row r="275" spans="2:10" x14ac:dyDescent="0.3">
      <c r="B275" t="s">
        <v>11</v>
      </c>
      <c r="C275">
        <v>0</v>
      </c>
      <c r="D275">
        <v>4702.13</v>
      </c>
      <c r="E275" t="s">
        <v>9</v>
      </c>
      <c r="F275">
        <v>2005</v>
      </c>
      <c r="G275">
        <v>151832</v>
      </c>
      <c r="H275" t="s">
        <v>8</v>
      </c>
      <c r="I275" t="s">
        <v>10</v>
      </c>
      <c r="J275" t="s">
        <v>11</v>
      </c>
    </row>
    <row r="276" spans="2:10" x14ac:dyDescent="0.3">
      <c r="B276" t="s">
        <v>8</v>
      </c>
      <c r="C276">
        <v>972.02740636719625</v>
      </c>
      <c r="D276">
        <v>679.89</v>
      </c>
      <c r="E276" t="s">
        <v>22</v>
      </c>
      <c r="F276">
        <v>1961</v>
      </c>
      <c r="G276">
        <v>60366</v>
      </c>
      <c r="H276" t="s">
        <v>11</v>
      </c>
      <c r="I276" t="s">
        <v>21</v>
      </c>
      <c r="J276" t="s">
        <v>8</v>
      </c>
    </row>
    <row r="277" spans="2:10" x14ac:dyDescent="0.3">
      <c r="B277" t="s">
        <v>11</v>
      </c>
      <c r="C277">
        <v>0</v>
      </c>
      <c r="D277">
        <v>495.72</v>
      </c>
      <c r="E277" t="s">
        <v>15</v>
      </c>
      <c r="F277">
        <v>2022</v>
      </c>
      <c r="G277">
        <v>27304</v>
      </c>
      <c r="H277" t="s">
        <v>8</v>
      </c>
      <c r="I277" t="s">
        <v>20</v>
      </c>
      <c r="J277" t="s">
        <v>11</v>
      </c>
    </row>
    <row r="278" spans="2:10" x14ac:dyDescent="0.3">
      <c r="B278" t="s">
        <v>11</v>
      </c>
      <c r="C278">
        <v>0</v>
      </c>
      <c r="D278">
        <v>3312.87</v>
      </c>
      <c r="E278" t="s">
        <v>22</v>
      </c>
      <c r="F278">
        <v>1937</v>
      </c>
      <c r="G278">
        <v>86654</v>
      </c>
      <c r="H278" t="s">
        <v>8</v>
      </c>
      <c r="I278" t="s">
        <v>16</v>
      </c>
      <c r="J278" t="s">
        <v>8</v>
      </c>
    </row>
    <row r="279" spans="2:10" x14ac:dyDescent="0.3">
      <c r="B279" t="s">
        <v>11</v>
      </c>
      <c r="C279">
        <v>0</v>
      </c>
      <c r="D279">
        <v>3388.86</v>
      </c>
      <c r="E279" t="s">
        <v>9</v>
      </c>
      <c r="F279">
        <v>2010</v>
      </c>
      <c r="G279">
        <v>70210</v>
      </c>
      <c r="H279" t="s">
        <v>8</v>
      </c>
      <c r="I279" t="s">
        <v>20</v>
      </c>
      <c r="J279" t="s">
        <v>11</v>
      </c>
    </row>
    <row r="280" spans="2:10" x14ac:dyDescent="0.3">
      <c r="B280" t="s">
        <v>8</v>
      </c>
      <c r="C280">
        <v>2091.6251289358502</v>
      </c>
      <c r="D280">
        <v>1379.1</v>
      </c>
      <c r="E280" t="s">
        <v>12</v>
      </c>
      <c r="F280">
        <v>2023</v>
      </c>
      <c r="G280">
        <v>37043</v>
      </c>
      <c r="H280" t="s">
        <v>8</v>
      </c>
      <c r="I280" t="s">
        <v>19</v>
      </c>
      <c r="J280" t="s">
        <v>11</v>
      </c>
    </row>
    <row r="281" spans="2:10" x14ac:dyDescent="0.3">
      <c r="B281" t="s">
        <v>11</v>
      </c>
      <c r="C281">
        <v>0</v>
      </c>
      <c r="D281">
        <v>3017.46</v>
      </c>
      <c r="E281" t="s">
        <v>18</v>
      </c>
      <c r="F281">
        <v>2007</v>
      </c>
      <c r="G281">
        <v>63313</v>
      </c>
      <c r="H281" t="s">
        <v>11</v>
      </c>
      <c r="I281" t="s">
        <v>19</v>
      </c>
      <c r="J281" t="s">
        <v>11</v>
      </c>
    </row>
    <row r="282" spans="2:10" x14ac:dyDescent="0.3">
      <c r="B282" t="s">
        <v>11</v>
      </c>
      <c r="C282">
        <v>0</v>
      </c>
      <c r="D282">
        <v>997.79</v>
      </c>
      <c r="E282" t="s">
        <v>9</v>
      </c>
      <c r="F282">
        <v>2015</v>
      </c>
      <c r="G282">
        <v>43991</v>
      </c>
      <c r="H282" t="s">
        <v>8</v>
      </c>
      <c r="I282" t="s">
        <v>21</v>
      </c>
      <c r="J282" t="s">
        <v>11</v>
      </c>
    </row>
    <row r="283" spans="2:10" x14ac:dyDescent="0.3">
      <c r="B283" t="s">
        <v>11</v>
      </c>
      <c r="C283">
        <v>0</v>
      </c>
      <c r="D283">
        <v>2430.1999999999998</v>
      </c>
      <c r="E283" t="s">
        <v>9</v>
      </c>
      <c r="F283">
        <v>2018</v>
      </c>
      <c r="G283">
        <v>65566</v>
      </c>
      <c r="H283" t="s">
        <v>8</v>
      </c>
      <c r="I283" t="s">
        <v>19</v>
      </c>
      <c r="J283" t="s">
        <v>11</v>
      </c>
    </row>
    <row r="284" spans="2:10" x14ac:dyDescent="0.3">
      <c r="B284" t="s">
        <v>8</v>
      </c>
      <c r="C284">
        <v>9622.3599247698166</v>
      </c>
      <c r="D284">
        <v>1188.03</v>
      </c>
      <c r="E284" t="s">
        <v>15</v>
      </c>
      <c r="F284">
        <v>1967</v>
      </c>
      <c r="G284">
        <v>101692</v>
      </c>
      <c r="H284" t="s">
        <v>11</v>
      </c>
      <c r="I284" t="s">
        <v>16</v>
      </c>
      <c r="J284" t="s">
        <v>8</v>
      </c>
    </row>
    <row r="285" spans="2:10" x14ac:dyDescent="0.3">
      <c r="B285" t="s">
        <v>11</v>
      </c>
      <c r="C285">
        <v>0</v>
      </c>
      <c r="D285">
        <v>3850.72</v>
      </c>
      <c r="E285" t="s">
        <v>9</v>
      </c>
      <c r="F285">
        <v>1957</v>
      </c>
      <c r="G285">
        <v>212950</v>
      </c>
      <c r="H285" t="s">
        <v>8</v>
      </c>
      <c r="I285" t="s">
        <v>19</v>
      </c>
      <c r="J285" t="s">
        <v>8</v>
      </c>
    </row>
    <row r="286" spans="2:10" x14ac:dyDescent="0.3">
      <c r="B286" t="s">
        <v>8</v>
      </c>
      <c r="C286">
        <v>2068.2689984857948</v>
      </c>
      <c r="D286">
        <v>881.58</v>
      </c>
      <c r="E286" t="s">
        <v>9</v>
      </c>
      <c r="F286">
        <v>2019</v>
      </c>
      <c r="G286">
        <v>22242</v>
      </c>
      <c r="H286" t="s">
        <v>8</v>
      </c>
      <c r="I286" t="s">
        <v>19</v>
      </c>
      <c r="J286" t="s">
        <v>11</v>
      </c>
    </row>
    <row r="287" spans="2:10" x14ac:dyDescent="0.3">
      <c r="B287" t="s">
        <v>8</v>
      </c>
      <c r="C287">
        <v>26826.87196715927</v>
      </c>
      <c r="D287">
        <v>8751.89</v>
      </c>
      <c r="E287" t="s">
        <v>18</v>
      </c>
      <c r="F287">
        <v>2003</v>
      </c>
      <c r="G287">
        <v>329861</v>
      </c>
      <c r="H287" t="s">
        <v>8</v>
      </c>
      <c r="I287" t="s">
        <v>17</v>
      </c>
      <c r="J287" t="s">
        <v>11</v>
      </c>
    </row>
    <row r="288" spans="2:10" x14ac:dyDescent="0.3">
      <c r="B288" t="s">
        <v>11</v>
      </c>
      <c r="C288">
        <v>0</v>
      </c>
      <c r="D288">
        <v>525.53</v>
      </c>
      <c r="E288" t="s">
        <v>13</v>
      </c>
      <c r="F288">
        <v>1950</v>
      </c>
      <c r="G288">
        <v>20000</v>
      </c>
      <c r="H288" t="s">
        <v>11</v>
      </c>
      <c r="I288" t="s">
        <v>14</v>
      </c>
      <c r="J288" t="s">
        <v>8</v>
      </c>
    </row>
    <row r="289" spans="2:10" x14ac:dyDescent="0.3">
      <c r="B289" t="s">
        <v>11</v>
      </c>
      <c r="C289">
        <v>0</v>
      </c>
      <c r="D289">
        <v>1211.52</v>
      </c>
      <c r="E289" t="s">
        <v>22</v>
      </c>
      <c r="F289">
        <v>2009</v>
      </c>
      <c r="G289">
        <v>53028</v>
      </c>
      <c r="H289" t="s">
        <v>8</v>
      </c>
      <c r="I289" t="s">
        <v>17</v>
      </c>
      <c r="J289" t="s">
        <v>11</v>
      </c>
    </row>
    <row r="290" spans="2:10" x14ac:dyDescent="0.3">
      <c r="B290" t="s">
        <v>8</v>
      </c>
      <c r="C290">
        <v>9049.5021337411908</v>
      </c>
      <c r="D290">
        <v>3791.06</v>
      </c>
      <c r="E290" t="s">
        <v>13</v>
      </c>
      <c r="F290">
        <v>2017</v>
      </c>
      <c r="G290">
        <v>95861</v>
      </c>
      <c r="H290" t="s">
        <v>11</v>
      </c>
      <c r="I290" t="s">
        <v>17</v>
      </c>
      <c r="J290" t="s">
        <v>11</v>
      </c>
    </row>
    <row r="291" spans="2:10" x14ac:dyDescent="0.3">
      <c r="B291" t="s">
        <v>11</v>
      </c>
      <c r="C291">
        <v>0</v>
      </c>
      <c r="D291">
        <v>3739.82</v>
      </c>
      <c r="E291" t="s">
        <v>22</v>
      </c>
      <c r="F291">
        <v>2001</v>
      </c>
      <c r="G291">
        <v>74966</v>
      </c>
      <c r="H291" t="s">
        <v>8</v>
      </c>
      <c r="I291" t="s">
        <v>16</v>
      </c>
      <c r="J291" t="s">
        <v>11</v>
      </c>
    </row>
    <row r="292" spans="2:10" x14ac:dyDescent="0.3">
      <c r="B292" t="s">
        <v>8</v>
      </c>
      <c r="C292">
        <v>3628.7341070807338</v>
      </c>
      <c r="D292">
        <v>377.31</v>
      </c>
      <c r="E292" t="s">
        <v>9</v>
      </c>
      <c r="F292">
        <v>1934</v>
      </c>
      <c r="G292">
        <v>36382</v>
      </c>
      <c r="H292" t="s">
        <v>8</v>
      </c>
      <c r="I292" t="s">
        <v>16</v>
      </c>
      <c r="J292" t="s">
        <v>8</v>
      </c>
    </row>
    <row r="293" spans="2:10" x14ac:dyDescent="0.3">
      <c r="B293" t="s">
        <v>8</v>
      </c>
      <c r="C293">
        <v>2950.3551318767791</v>
      </c>
      <c r="D293">
        <v>1570.04</v>
      </c>
      <c r="E293" t="s">
        <v>15</v>
      </c>
      <c r="F293">
        <v>1999</v>
      </c>
      <c r="G293">
        <v>50691</v>
      </c>
      <c r="H293" t="s">
        <v>11</v>
      </c>
      <c r="I293" t="s">
        <v>20</v>
      </c>
      <c r="J293" t="s">
        <v>8</v>
      </c>
    </row>
    <row r="294" spans="2:10" x14ac:dyDescent="0.3">
      <c r="B294" t="s">
        <v>8</v>
      </c>
      <c r="C294">
        <v>1235.54841017593</v>
      </c>
      <c r="D294">
        <v>665.93</v>
      </c>
      <c r="E294" t="s">
        <v>15</v>
      </c>
      <c r="F294">
        <v>1972</v>
      </c>
      <c r="G294">
        <v>40360</v>
      </c>
      <c r="H294" t="s">
        <v>8</v>
      </c>
      <c r="I294" t="s">
        <v>21</v>
      </c>
      <c r="J294" t="s">
        <v>8</v>
      </c>
    </row>
    <row r="295" spans="2:10" x14ac:dyDescent="0.3">
      <c r="B295" t="s">
        <v>11</v>
      </c>
      <c r="C295">
        <v>0</v>
      </c>
      <c r="D295">
        <v>635.96</v>
      </c>
      <c r="E295" t="s">
        <v>9</v>
      </c>
      <c r="F295">
        <v>1954</v>
      </c>
      <c r="G295">
        <v>37366</v>
      </c>
      <c r="H295" t="s">
        <v>11</v>
      </c>
      <c r="I295" t="s">
        <v>19</v>
      </c>
      <c r="J295" t="s">
        <v>8</v>
      </c>
    </row>
    <row r="296" spans="2:10" x14ac:dyDescent="0.3">
      <c r="B296" t="s">
        <v>8</v>
      </c>
      <c r="C296">
        <v>5025.2248073578376</v>
      </c>
      <c r="D296">
        <v>4344.29</v>
      </c>
      <c r="E296" t="s">
        <v>22</v>
      </c>
      <c r="F296">
        <v>2012</v>
      </c>
      <c r="G296">
        <v>118147</v>
      </c>
      <c r="H296" t="s">
        <v>8</v>
      </c>
      <c r="I296" t="s">
        <v>14</v>
      </c>
      <c r="J296" t="s">
        <v>11</v>
      </c>
    </row>
    <row r="297" spans="2:10" x14ac:dyDescent="0.3">
      <c r="B297" t="s">
        <v>11</v>
      </c>
      <c r="C297">
        <v>0</v>
      </c>
      <c r="D297">
        <v>2220.27</v>
      </c>
      <c r="E297" t="s">
        <v>18</v>
      </c>
      <c r="F297">
        <v>2007</v>
      </c>
      <c r="G297">
        <v>79667</v>
      </c>
      <c r="H297" t="s">
        <v>8</v>
      </c>
      <c r="I297" t="s">
        <v>10</v>
      </c>
      <c r="J297" t="s">
        <v>11</v>
      </c>
    </row>
    <row r="298" spans="2:10" x14ac:dyDescent="0.3">
      <c r="B298" t="s">
        <v>8</v>
      </c>
      <c r="C298">
        <v>850.10791380122282</v>
      </c>
      <c r="D298">
        <v>1243.29</v>
      </c>
      <c r="E298" t="s">
        <v>12</v>
      </c>
      <c r="F298">
        <v>2008</v>
      </c>
      <c r="G298">
        <v>34395</v>
      </c>
      <c r="H298" t="s">
        <v>8</v>
      </c>
      <c r="I298" t="s">
        <v>17</v>
      </c>
      <c r="J298" t="s">
        <v>11</v>
      </c>
    </row>
    <row r="299" spans="2:10" x14ac:dyDescent="0.3">
      <c r="B299" t="s">
        <v>11</v>
      </c>
      <c r="C299">
        <v>0</v>
      </c>
      <c r="D299">
        <v>5770.18</v>
      </c>
      <c r="E299" t="s">
        <v>15</v>
      </c>
      <c r="F299">
        <v>2016</v>
      </c>
      <c r="G299">
        <v>122968</v>
      </c>
      <c r="H299" t="s">
        <v>11</v>
      </c>
      <c r="I299" t="s">
        <v>21</v>
      </c>
      <c r="J299" t="s">
        <v>11</v>
      </c>
    </row>
    <row r="300" spans="2:10" x14ac:dyDescent="0.3">
      <c r="B300" t="s">
        <v>11</v>
      </c>
      <c r="C300">
        <v>0</v>
      </c>
      <c r="D300">
        <v>1891.19</v>
      </c>
      <c r="E300" t="s">
        <v>9</v>
      </c>
      <c r="F300">
        <v>2009</v>
      </c>
      <c r="G300">
        <v>76561</v>
      </c>
      <c r="H300" t="s">
        <v>8</v>
      </c>
      <c r="I300" t="s">
        <v>10</v>
      </c>
      <c r="J300" t="s">
        <v>11</v>
      </c>
    </row>
    <row r="301" spans="2:10" x14ac:dyDescent="0.3">
      <c r="B301" t="s">
        <v>11</v>
      </c>
      <c r="C301">
        <v>0</v>
      </c>
      <c r="D301">
        <v>2861.81</v>
      </c>
      <c r="E301" t="s">
        <v>22</v>
      </c>
      <c r="F301">
        <v>2019</v>
      </c>
      <c r="G301">
        <v>114725</v>
      </c>
      <c r="H301" t="s">
        <v>8</v>
      </c>
      <c r="I301" t="s">
        <v>21</v>
      </c>
      <c r="J301" t="s">
        <v>11</v>
      </c>
    </row>
    <row r="302" spans="2:10" x14ac:dyDescent="0.3">
      <c r="B302" t="s">
        <v>11</v>
      </c>
      <c r="C302">
        <v>0</v>
      </c>
      <c r="D302">
        <v>4010.28</v>
      </c>
      <c r="E302" t="s">
        <v>12</v>
      </c>
      <c r="F302">
        <v>2006</v>
      </c>
      <c r="G302">
        <v>99082</v>
      </c>
      <c r="H302" t="s">
        <v>8</v>
      </c>
      <c r="I302" t="s">
        <v>16</v>
      </c>
      <c r="J302" t="s">
        <v>11</v>
      </c>
    </row>
    <row r="303" spans="2:10" x14ac:dyDescent="0.3">
      <c r="B303" t="s">
        <v>8</v>
      </c>
      <c r="C303">
        <v>2663.9580468540089</v>
      </c>
      <c r="D303">
        <v>754.87</v>
      </c>
      <c r="E303" t="s">
        <v>13</v>
      </c>
      <c r="F303">
        <v>2022</v>
      </c>
      <c r="G303">
        <v>30847</v>
      </c>
      <c r="H303" t="s">
        <v>11</v>
      </c>
      <c r="I303" t="s">
        <v>14</v>
      </c>
      <c r="J303" t="s">
        <v>11</v>
      </c>
    </row>
    <row r="304" spans="2:10" x14ac:dyDescent="0.3">
      <c r="B304" t="s">
        <v>8</v>
      </c>
      <c r="C304">
        <v>2810.4222255086152</v>
      </c>
      <c r="D304">
        <v>634.21</v>
      </c>
      <c r="E304" t="s">
        <v>12</v>
      </c>
      <c r="F304">
        <v>2004</v>
      </c>
      <c r="G304">
        <v>38248</v>
      </c>
      <c r="H304" t="s">
        <v>11</v>
      </c>
      <c r="I304" t="s">
        <v>21</v>
      </c>
      <c r="J304" t="s">
        <v>11</v>
      </c>
    </row>
    <row r="305" spans="2:10" x14ac:dyDescent="0.3">
      <c r="B305" t="s">
        <v>8</v>
      </c>
      <c r="C305">
        <v>5497.5137293718744</v>
      </c>
      <c r="D305">
        <v>3028.47</v>
      </c>
      <c r="E305" t="s">
        <v>9</v>
      </c>
      <c r="F305">
        <v>2016</v>
      </c>
      <c r="G305">
        <v>108862</v>
      </c>
      <c r="H305" t="s">
        <v>8</v>
      </c>
      <c r="I305" t="s">
        <v>14</v>
      </c>
      <c r="J305" t="s">
        <v>11</v>
      </c>
    </row>
    <row r="306" spans="2:10" x14ac:dyDescent="0.3">
      <c r="B306" t="s">
        <v>11</v>
      </c>
      <c r="C306">
        <v>0</v>
      </c>
      <c r="D306">
        <v>4124.8</v>
      </c>
      <c r="E306" t="s">
        <v>12</v>
      </c>
      <c r="F306">
        <v>2021</v>
      </c>
      <c r="G306">
        <v>97567</v>
      </c>
      <c r="H306" t="s">
        <v>8</v>
      </c>
      <c r="I306" t="s">
        <v>10</v>
      </c>
      <c r="J306" t="s">
        <v>11</v>
      </c>
    </row>
    <row r="307" spans="2:10" x14ac:dyDescent="0.3">
      <c r="B307" t="s">
        <v>8</v>
      </c>
      <c r="C307">
        <v>5929.6346761551486</v>
      </c>
      <c r="D307">
        <v>695.48</v>
      </c>
      <c r="E307" t="s">
        <v>13</v>
      </c>
      <c r="F307">
        <v>2002</v>
      </c>
      <c r="G307">
        <v>58881</v>
      </c>
      <c r="H307" t="s">
        <v>8</v>
      </c>
      <c r="I307" t="s">
        <v>17</v>
      </c>
      <c r="J307" t="s">
        <v>11</v>
      </c>
    </row>
    <row r="308" spans="2:10" x14ac:dyDescent="0.3">
      <c r="B308" t="s">
        <v>11</v>
      </c>
      <c r="C308">
        <v>0</v>
      </c>
      <c r="D308">
        <v>1131.1300000000001</v>
      </c>
      <c r="E308" t="s">
        <v>13</v>
      </c>
      <c r="F308">
        <v>2013</v>
      </c>
      <c r="G308">
        <v>65766</v>
      </c>
      <c r="H308" t="s">
        <v>8</v>
      </c>
      <c r="I308" t="s">
        <v>20</v>
      </c>
      <c r="J308" t="s">
        <v>11</v>
      </c>
    </row>
    <row r="309" spans="2:10" x14ac:dyDescent="0.3">
      <c r="B309" t="s">
        <v>11</v>
      </c>
      <c r="C309">
        <v>0</v>
      </c>
      <c r="D309">
        <v>8272.2999999999993</v>
      </c>
      <c r="E309" t="s">
        <v>9</v>
      </c>
      <c r="F309">
        <v>1977</v>
      </c>
      <c r="G309">
        <v>166397</v>
      </c>
      <c r="H309" t="s">
        <v>8</v>
      </c>
      <c r="I309" t="s">
        <v>17</v>
      </c>
      <c r="J309" t="s">
        <v>8</v>
      </c>
    </row>
    <row r="310" spans="2:10" x14ac:dyDescent="0.3">
      <c r="B310" t="s">
        <v>11</v>
      </c>
      <c r="C310">
        <v>0</v>
      </c>
      <c r="D310">
        <v>1677.83</v>
      </c>
      <c r="E310" t="s">
        <v>22</v>
      </c>
      <c r="F310">
        <v>2021</v>
      </c>
      <c r="G310">
        <v>37300</v>
      </c>
      <c r="H310" t="s">
        <v>8</v>
      </c>
      <c r="I310" t="s">
        <v>20</v>
      </c>
      <c r="J310" t="s">
        <v>11</v>
      </c>
    </row>
    <row r="311" spans="2:10" x14ac:dyDescent="0.3">
      <c r="B311" t="s">
        <v>8</v>
      </c>
      <c r="C311">
        <v>1369.0642728409221</v>
      </c>
      <c r="D311">
        <v>2889.54</v>
      </c>
      <c r="E311" t="s">
        <v>13</v>
      </c>
      <c r="F311">
        <v>1980</v>
      </c>
      <c r="G311">
        <v>92751</v>
      </c>
      <c r="H311" t="s">
        <v>8</v>
      </c>
      <c r="I311" t="s">
        <v>21</v>
      </c>
      <c r="J311" t="s">
        <v>8</v>
      </c>
    </row>
    <row r="312" spans="2:10" x14ac:dyDescent="0.3">
      <c r="B312" t="s">
        <v>11</v>
      </c>
      <c r="C312">
        <v>0</v>
      </c>
      <c r="D312">
        <v>1618.51</v>
      </c>
      <c r="E312" t="s">
        <v>13</v>
      </c>
      <c r="F312">
        <v>2023</v>
      </c>
      <c r="G312">
        <v>50932</v>
      </c>
      <c r="H312" t="s">
        <v>8</v>
      </c>
      <c r="I312" t="s">
        <v>19</v>
      </c>
      <c r="J312" t="s">
        <v>11</v>
      </c>
    </row>
    <row r="313" spans="2:10" x14ac:dyDescent="0.3">
      <c r="B313" t="s">
        <v>11</v>
      </c>
      <c r="C313">
        <v>0</v>
      </c>
      <c r="D313">
        <v>882.31</v>
      </c>
      <c r="E313" t="s">
        <v>18</v>
      </c>
      <c r="F313">
        <v>2008</v>
      </c>
      <c r="G313">
        <v>50305</v>
      </c>
      <c r="H313" t="s">
        <v>11</v>
      </c>
      <c r="I313" t="s">
        <v>20</v>
      </c>
      <c r="J313" t="s">
        <v>11</v>
      </c>
    </row>
    <row r="314" spans="2:10" x14ac:dyDescent="0.3">
      <c r="B314" t="s">
        <v>8</v>
      </c>
      <c r="C314">
        <v>4663.4455329657148</v>
      </c>
      <c r="D314">
        <v>5860.96</v>
      </c>
      <c r="E314" t="s">
        <v>13</v>
      </c>
      <c r="F314">
        <v>2019</v>
      </c>
      <c r="G314">
        <v>144209</v>
      </c>
      <c r="H314" t="s">
        <v>11</v>
      </c>
      <c r="I314" t="s">
        <v>16</v>
      </c>
      <c r="J314" t="s">
        <v>11</v>
      </c>
    </row>
    <row r="315" spans="2:10" x14ac:dyDescent="0.3">
      <c r="B315" t="s">
        <v>8</v>
      </c>
      <c r="C315">
        <v>2120.3239760337692</v>
      </c>
      <c r="D315">
        <v>4273.87</v>
      </c>
      <c r="E315" t="s">
        <v>13</v>
      </c>
      <c r="F315">
        <v>2019</v>
      </c>
      <c r="G315">
        <v>115883</v>
      </c>
      <c r="H315" t="s">
        <v>11</v>
      </c>
      <c r="I315" t="s">
        <v>14</v>
      </c>
      <c r="J315" t="s">
        <v>11</v>
      </c>
    </row>
    <row r="316" spans="2:10" x14ac:dyDescent="0.3">
      <c r="B316" t="s">
        <v>11</v>
      </c>
      <c r="C316">
        <v>0</v>
      </c>
      <c r="D316">
        <v>5113.54</v>
      </c>
      <c r="E316" t="s">
        <v>22</v>
      </c>
      <c r="F316">
        <v>2024</v>
      </c>
      <c r="G316">
        <v>114784</v>
      </c>
      <c r="H316" t="s">
        <v>8</v>
      </c>
      <c r="I316" t="s">
        <v>21</v>
      </c>
      <c r="J316" t="s">
        <v>11</v>
      </c>
    </row>
    <row r="317" spans="2:10" x14ac:dyDescent="0.3">
      <c r="B317" t="s">
        <v>11</v>
      </c>
      <c r="C317">
        <v>0</v>
      </c>
      <c r="D317">
        <v>5631.5</v>
      </c>
      <c r="E317" t="s">
        <v>15</v>
      </c>
      <c r="F317">
        <v>1970</v>
      </c>
      <c r="G317">
        <v>170141</v>
      </c>
      <c r="H317" t="s">
        <v>8</v>
      </c>
      <c r="I317" t="s">
        <v>21</v>
      </c>
      <c r="J317" t="s">
        <v>8</v>
      </c>
    </row>
    <row r="318" spans="2:10" x14ac:dyDescent="0.3">
      <c r="B318" t="s">
        <v>8</v>
      </c>
      <c r="C318">
        <v>5890.9516725068906</v>
      </c>
      <c r="D318">
        <v>1147.25</v>
      </c>
      <c r="E318" t="s">
        <v>18</v>
      </c>
      <c r="F318">
        <v>1996</v>
      </c>
      <c r="G318">
        <v>60889</v>
      </c>
      <c r="H318" t="s">
        <v>8</v>
      </c>
      <c r="I318" t="s">
        <v>19</v>
      </c>
      <c r="J318" t="s">
        <v>8</v>
      </c>
    </row>
    <row r="319" spans="2:10" x14ac:dyDescent="0.3">
      <c r="B319" t="s">
        <v>11</v>
      </c>
      <c r="C319">
        <v>0</v>
      </c>
      <c r="D319">
        <v>3330.36</v>
      </c>
      <c r="E319" t="s">
        <v>9</v>
      </c>
      <c r="F319">
        <v>2013</v>
      </c>
      <c r="G319">
        <v>103318</v>
      </c>
      <c r="H319" t="s">
        <v>8</v>
      </c>
      <c r="I319" t="s">
        <v>21</v>
      </c>
      <c r="J319" t="s">
        <v>11</v>
      </c>
    </row>
    <row r="320" spans="2:10" x14ac:dyDescent="0.3">
      <c r="B320" t="s">
        <v>8</v>
      </c>
      <c r="C320">
        <v>2201.0908140625661</v>
      </c>
      <c r="D320">
        <v>1062.69</v>
      </c>
      <c r="E320" t="s">
        <v>9</v>
      </c>
      <c r="F320">
        <v>2016</v>
      </c>
      <c r="G320">
        <v>46713</v>
      </c>
      <c r="H320" t="s">
        <v>8</v>
      </c>
      <c r="I320" t="s">
        <v>17</v>
      </c>
      <c r="J320" t="s">
        <v>11</v>
      </c>
    </row>
    <row r="321" spans="2:10" x14ac:dyDescent="0.3">
      <c r="B321" t="s">
        <v>11</v>
      </c>
      <c r="C321">
        <v>0</v>
      </c>
      <c r="D321">
        <v>1709.51</v>
      </c>
      <c r="E321" t="s">
        <v>12</v>
      </c>
      <c r="F321">
        <v>2007</v>
      </c>
      <c r="G321">
        <v>77601</v>
      </c>
      <c r="H321" t="s">
        <v>8</v>
      </c>
      <c r="I321" t="s">
        <v>20</v>
      </c>
      <c r="J321" t="s">
        <v>11</v>
      </c>
    </row>
    <row r="322" spans="2:10" x14ac:dyDescent="0.3">
      <c r="B322" t="s">
        <v>8</v>
      </c>
      <c r="C322">
        <v>1731.9222120826539</v>
      </c>
      <c r="D322">
        <v>1742.25</v>
      </c>
      <c r="E322" t="s">
        <v>13</v>
      </c>
      <c r="F322">
        <v>2013</v>
      </c>
      <c r="G322">
        <v>53954</v>
      </c>
      <c r="H322" t="s">
        <v>8</v>
      </c>
      <c r="I322" t="s">
        <v>14</v>
      </c>
      <c r="J322" t="s">
        <v>11</v>
      </c>
    </row>
    <row r="323" spans="2:10" x14ac:dyDescent="0.3">
      <c r="B323" t="s">
        <v>8</v>
      </c>
      <c r="C323">
        <v>2442.6090792432751</v>
      </c>
      <c r="D323">
        <v>886.37</v>
      </c>
      <c r="E323" t="s">
        <v>9</v>
      </c>
      <c r="F323">
        <v>1977</v>
      </c>
      <c r="G323">
        <v>64705</v>
      </c>
      <c r="H323" t="s">
        <v>8</v>
      </c>
      <c r="I323" t="s">
        <v>10</v>
      </c>
      <c r="J323" t="s">
        <v>8</v>
      </c>
    </row>
    <row r="324" spans="2:10" x14ac:dyDescent="0.3">
      <c r="B324" t="s">
        <v>11</v>
      </c>
      <c r="C324">
        <v>0</v>
      </c>
      <c r="D324">
        <v>1689.33</v>
      </c>
      <c r="E324" t="s">
        <v>9</v>
      </c>
      <c r="F324">
        <v>2002</v>
      </c>
      <c r="G324">
        <v>96387</v>
      </c>
      <c r="H324" t="s">
        <v>8</v>
      </c>
      <c r="I324" t="s">
        <v>14</v>
      </c>
      <c r="J324" t="s">
        <v>11</v>
      </c>
    </row>
    <row r="325" spans="2:10" x14ac:dyDescent="0.3">
      <c r="B325" t="s">
        <v>8</v>
      </c>
      <c r="C325">
        <v>962.8226068596714</v>
      </c>
      <c r="D325">
        <v>688.48</v>
      </c>
      <c r="E325" t="s">
        <v>12</v>
      </c>
      <c r="F325">
        <v>2010</v>
      </c>
      <c r="G325">
        <v>31114</v>
      </c>
      <c r="H325" t="s">
        <v>11</v>
      </c>
      <c r="I325" t="s">
        <v>21</v>
      </c>
      <c r="J325" t="s">
        <v>11</v>
      </c>
    </row>
    <row r="326" spans="2:10" x14ac:dyDescent="0.3">
      <c r="B326" t="s">
        <v>11</v>
      </c>
      <c r="C326">
        <v>0</v>
      </c>
      <c r="D326">
        <v>14872.57</v>
      </c>
      <c r="E326" t="s">
        <v>9</v>
      </c>
      <c r="F326">
        <v>1991</v>
      </c>
      <c r="G326">
        <v>319307</v>
      </c>
      <c r="H326" t="s">
        <v>8</v>
      </c>
      <c r="I326" t="s">
        <v>10</v>
      </c>
      <c r="J326" t="s">
        <v>8</v>
      </c>
    </row>
    <row r="327" spans="2:10" x14ac:dyDescent="0.3">
      <c r="B327" t="s">
        <v>11</v>
      </c>
      <c r="C327">
        <v>0</v>
      </c>
      <c r="D327">
        <v>570.89</v>
      </c>
      <c r="E327" t="s">
        <v>22</v>
      </c>
      <c r="F327">
        <v>2024</v>
      </c>
      <c r="G327">
        <v>26774</v>
      </c>
      <c r="H327" t="s">
        <v>8</v>
      </c>
      <c r="I327" t="s">
        <v>21</v>
      </c>
      <c r="J327" t="s">
        <v>11</v>
      </c>
    </row>
    <row r="328" spans="2:10" x14ac:dyDescent="0.3">
      <c r="B328" t="s">
        <v>11</v>
      </c>
      <c r="C328">
        <v>0</v>
      </c>
      <c r="D328">
        <v>649.19000000000005</v>
      </c>
      <c r="E328" t="s">
        <v>15</v>
      </c>
      <c r="F328">
        <v>2015</v>
      </c>
      <c r="G328">
        <v>22667</v>
      </c>
      <c r="H328" t="s">
        <v>8</v>
      </c>
      <c r="I328" t="s">
        <v>19</v>
      </c>
      <c r="J328" t="s">
        <v>11</v>
      </c>
    </row>
    <row r="329" spans="2:10" x14ac:dyDescent="0.3">
      <c r="B329" t="s">
        <v>11</v>
      </c>
      <c r="C329">
        <v>0</v>
      </c>
      <c r="D329">
        <v>1788.72</v>
      </c>
      <c r="E329" t="s">
        <v>15</v>
      </c>
      <c r="F329">
        <v>2013</v>
      </c>
      <c r="G329">
        <v>151220</v>
      </c>
      <c r="H329" t="s">
        <v>11</v>
      </c>
      <c r="I329" t="s">
        <v>21</v>
      </c>
      <c r="J329" t="s">
        <v>11</v>
      </c>
    </row>
    <row r="330" spans="2:10" x14ac:dyDescent="0.3">
      <c r="B330" t="s">
        <v>8</v>
      </c>
      <c r="C330">
        <v>4858.8776255571474</v>
      </c>
      <c r="D330">
        <v>3740.93</v>
      </c>
      <c r="E330" t="s">
        <v>13</v>
      </c>
      <c r="F330">
        <v>2018</v>
      </c>
      <c r="G330">
        <v>112795</v>
      </c>
      <c r="H330" t="s">
        <v>8</v>
      </c>
      <c r="I330" t="s">
        <v>19</v>
      </c>
      <c r="J330" t="s">
        <v>11</v>
      </c>
    </row>
    <row r="331" spans="2:10" x14ac:dyDescent="0.3">
      <c r="B331" t="s">
        <v>8</v>
      </c>
      <c r="C331">
        <v>7959.2857379072066</v>
      </c>
      <c r="D331">
        <v>3159.21</v>
      </c>
      <c r="E331" t="s">
        <v>22</v>
      </c>
      <c r="F331">
        <v>1993</v>
      </c>
      <c r="G331">
        <v>98646</v>
      </c>
      <c r="H331" t="s">
        <v>11</v>
      </c>
      <c r="I331" t="s">
        <v>14</v>
      </c>
      <c r="J331" t="s">
        <v>8</v>
      </c>
    </row>
    <row r="332" spans="2:10" x14ac:dyDescent="0.3">
      <c r="B332" t="s">
        <v>11</v>
      </c>
      <c r="C332">
        <v>0</v>
      </c>
      <c r="D332">
        <v>2814.31</v>
      </c>
      <c r="E332" t="s">
        <v>22</v>
      </c>
      <c r="F332">
        <v>2015</v>
      </c>
      <c r="G332">
        <v>98980</v>
      </c>
      <c r="H332" t="s">
        <v>8</v>
      </c>
      <c r="I332" t="s">
        <v>17</v>
      </c>
      <c r="J332" t="s">
        <v>11</v>
      </c>
    </row>
    <row r="333" spans="2:10" x14ac:dyDescent="0.3">
      <c r="B333" t="s">
        <v>11</v>
      </c>
      <c r="C333">
        <v>0</v>
      </c>
      <c r="D333">
        <v>2767.42</v>
      </c>
      <c r="E333" t="s">
        <v>18</v>
      </c>
      <c r="F333">
        <v>2005</v>
      </c>
      <c r="G333">
        <v>59290</v>
      </c>
      <c r="H333" t="s">
        <v>8</v>
      </c>
      <c r="I333" t="s">
        <v>17</v>
      </c>
      <c r="J333" t="s">
        <v>11</v>
      </c>
    </row>
    <row r="334" spans="2:10" x14ac:dyDescent="0.3">
      <c r="B334" t="s">
        <v>11</v>
      </c>
      <c r="C334">
        <v>0</v>
      </c>
      <c r="D334">
        <v>1396.36</v>
      </c>
      <c r="E334" t="s">
        <v>13</v>
      </c>
      <c r="F334">
        <v>2002</v>
      </c>
      <c r="G334">
        <v>29208</v>
      </c>
      <c r="H334" t="s">
        <v>8</v>
      </c>
      <c r="I334" t="s">
        <v>14</v>
      </c>
      <c r="J334" t="s">
        <v>11</v>
      </c>
    </row>
    <row r="335" spans="2:10" x14ac:dyDescent="0.3">
      <c r="B335" t="s">
        <v>8</v>
      </c>
      <c r="C335">
        <v>3436.643562032797</v>
      </c>
      <c r="D335">
        <v>809.13</v>
      </c>
      <c r="E335" t="s">
        <v>22</v>
      </c>
      <c r="F335">
        <v>1959</v>
      </c>
      <c r="G335">
        <v>63617</v>
      </c>
      <c r="H335" t="s">
        <v>8</v>
      </c>
      <c r="I335" t="s">
        <v>21</v>
      </c>
      <c r="J335" t="s">
        <v>8</v>
      </c>
    </row>
    <row r="336" spans="2:10" x14ac:dyDescent="0.3">
      <c r="B336" t="s">
        <v>8</v>
      </c>
      <c r="C336">
        <v>2111.8696149403831</v>
      </c>
      <c r="D336">
        <v>1619.99</v>
      </c>
      <c r="E336" t="s">
        <v>13</v>
      </c>
      <c r="F336">
        <v>2019</v>
      </c>
      <c r="G336">
        <v>34831</v>
      </c>
      <c r="H336" t="s">
        <v>8</v>
      </c>
      <c r="I336" t="s">
        <v>14</v>
      </c>
      <c r="J336" t="s">
        <v>11</v>
      </c>
    </row>
    <row r="337" spans="2:10" x14ac:dyDescent="0.3">
      <c r="B337" t="s">
        <v>8</v>
      </c>
      <c r="C337">
        <v>11103.92778467985</v>
      </c>
      <c r="D337">
        <v>2741.79</v>
      </c>
      <c r="E337" t="s">
        <v>22</v>
      </c>
      <c r="F337">
        <v>2023</v>
      </c>
      <c r="G337">
        <v>130626</v>
      </c>
      <c r="H337" t="s">
        <v>11</v>
      </c>
      <c r="I337" t="s">
        <v>10</v>
      </c>
      <c r="J337" t="s">
        <v>11</v>
      </c>
    </row>
    <row r="338" spans="2:10" x14ac:dyDescent="0.3">
      <c r="B338" t="s">
        <v>8</v>
      </c>
      <c r="C338">
        <v>1655.9833391112909</v>
      </c>
      <c r="D338">
        <v>760.15</v>
      </c>
      <c r="E338" t="s">
        <v>9</v>
      </c>
      <c r="F338">
        <v>1952</v>
      </c>
      <c r="G338">
        <v>53229</v>
      </c>
      <c r="H338" t="s">
        <v>8</v>
      </c>
      <c r="I338" t="s">
        <v>20</v>
      </c>
      <c r="J338" t="s">
        <v>8</v>
      </c>
    </row>
    <row r="339" spans="2:10" x14ac:dyDescent="0.3">
      <c r="B339" t="s">
        <v>11</v>
      </c>
      <c r="C339">
        <v>0</v>
      </c>
      <c r="D339">
        <v>1292.96</v>
      </c>
      <c r="E339" t="s">
        <v>12</v>
      </c>
      <c r="F339">
        <v>1964</v>
      </c>
      <c r="G339">
        <v>30934</v>
      </c>
      <c r="H339" t="s">
        <v>8</v>
      </c>
      <c r="I339" t="s">
        <v>19</v>
      </c>
      <c r="J339" t="s">
        <v>8</v>
      </c>
    </row>
    <row r="340" spans="2:10" x14ac:dyDescent="0.3">
      <c r="B340" t="s">
        <v>11</v>
      </c>
      <c r="C340">
        <v>0</v>
      </c>
      <c r="D340">
        <v>881.29</v>
      </c>
      <c r="E340" t="s">
        <v>22</v>
      </c>
      <c r="F340">
        <v>2022</v>
      </c>
      <c r="G340">
        <v>46300</v>
      </c>
      <c r="H340" t="s">
        <v>8</v>
      </c>
      <c r="I340" t="s">
        <v>14</v>
      </c>
      <c r="J340" t="s">
        <v>11</v>
      </c>
    </row>
    <row r="341" spans="2:10" x14ac:dyDescent="0.3">
      <c r="B341" t="s">
        <v>11</v>
      </c>
      <c r="C341">
        <v>0</v>
      </c>
      <c r="D341">
        <v>1144.71</v>
      </c>
      <c r="E341" t="s">
        <v>9</v>
      </c>
      <c r="F341">
        <v>2001</v>
      </c>
      <c r="G341">
        <v>83312</v>
      </c>
      <c r="H341" t="s">
        <v>8</v>
      </c>
      <c r="I341" t="s">
        <v>16</v>
      </c>
      <c r="J341" t="s">
        <v>11</v>
      </c>
    </row>
    <row r="342" spans="2:10" x14ac:dyDescent="0.3">
      <c r="B342" t="s">
        <v>11</v>
      </c>
      <c r="C342">
        <v>0</v>
      </c>
      <c r="D342">
        <v>507.55</v>
      </c>
      <c r="E342" t="s">
        <v>13</v>
      </c>
      <c r="F342">
        <v>2005</v>
      </c>
      <c r="G342">
        <v>38140</v>
      </c>
      <c r="H342" t="s">
        <v>8</v>
      </c>
      <c r="I342" t="s">
        <v>17</v>
      </c>
      <c r="J342" t="s">
        <v>11</v>
      </c>
    </row>
    <row r="343" spans="2:10" x14ac:dyDescent="0.3">
      <c r="B343" t="s">
        <v>8</v>
      </c>
      <c r="C343">
        <v>2873.541470387971</v>
      </c>
      <c r="D343">
        <v>1420.23</v>
      </c>
      <c r="E343" t="s">
        <v>15</v>
      </c>
      <c r="F343">
        <v>1942</v>
      </c>
      <c r="G343">
        <v>31015</v>
      </c>
      <c r="H343" t="s">
        <v>11</v>
      </c>
      <c r="I343" t="s">
        <v>14</v>
      </c>
      <c r="J343" t="s">
        <v>8</v>
      </c>
    </row>
    <row r="344" spans="2:10" x14ac:dyDescent="0.3">
      <c r="B344" t="s">
        <v>8</v>
      </c>
      <c r="C344">
        <v>4479.9871985775217</v>
      </c>
      <c r="D344">
        <v>3417.37</v>
      </c>
      <c r="E344" t="s">
        <v>9</v>
      </c>
      <c r="F344">
        <v>2001</v>
      </c>
      <c r="G344">
        <v>72762</v>
      </c>
      <c r="H344" t="s">
        <v>8</v>
      </c>
      <c r="I344" t="s">
        <v>14</v>
      </c>
      <c r="J344" t="s">
        <v>11</v>
      </c>
    </row>
    <row r="345" spans="2:10" x14ac:dyDescent="0.3">
      <c r="B345" t="s">
        <v>8</v>
      </c>
      <c r="C345">
        <v>6239.1493129413984</v>
      </c>
      <c r="D345">
        <v>773.99</v>
      </c>
      <c r="E345" t="s">
        <v>9</v>
      </c>
      <c r="F345">
        <v>2010</v>
      </c>
      <c r="G345">
        <v>72837</v>
      </c>
      <c r="H345" t="s">
        <v>8</v>
      </c>
      <c r="I345" t="s">
        <v>10</v>
      </c>
      <c r="J345" t="s">
        <v>11</v>
      </c>
    </row>
    <row r="346" spans="2:10" x14ac:dyDescent="0.3">
      <c r="B346" t="s">
        <v>11</v>
      </c>
      <c r="C346">
        <v>0</v>
      </c>
      <c r="D346">
        <v>783.05</v>
      </c>
      <c r="E346" t="s">
        <v>22</v>
      </c>
      <c r="F346">
        <v>2018</v>
      </c>
      <c r="G346">
        <v>39913</v>
      </c>
      <c r="H346" t="s">
        <v>8</v>
      </c>
      <c r="I346" t="s">
        <v>10</v>
      </c>
      <c r="J346" t="s">
        <v>11</v>
      </c>
    </row>
    <row r="347" spans="2:10" x14ac:dyDescent="0.3">
      <c r="B347" t="s">
        <v>11</v>
      </c>
      <c r="C347">
        <v>0</v>
      </c>
      <c r="D347">
        <v>640.70000000000005</v>
      </c>
      <c r="E347" t="s">
        <v>12</v>
      </c>
      <c r="F347">
        <v>2023</v>
      </c>
      <c r="G347">
        <v>41076</v>
      </c>
      <c r="H347" t="s">
        <v>11</v>
      </c>
      <c r="I347" t="s">
        <v>19</v>
      </c>
      <c r="J347" t="s">
        <v>11</v>
      </c>
    </row>
    <row r="348" spans="2:10" x14ac:dyDescent="0.3">
      <c r="B348" t="s">
        <v>8</v>
      </c>
      <c r="C348">
        <v>4827.1032822995512</v>
      </c>
      <c r="D348">
        <v>1002.56</v>
      </c>
      <c r="E348" t="s">
        <v>12</v>
      </c>
      <c r="F348">
        <v>1936</v>
      </c>
      <c r="G348">
        <v>72088</v>
      </c>
      <c r="H348" t="s">
        <v>8</v>
      </c>
      <c r="I348" t="s">
        <v>17</v>
      </c>
      <c r="J348" t="s">
        <v>8</v>
      </c>
    </row>
    <row r="349" spans="2:10" x14ac:dyDescent="0.3">
      <c r="B349" t="s">
        <v>11</v>
      </c>
      <c r="C349">
        <v>0</v>
      </c>
      <c r="D349">
        <v>461.1</v>
      </c>
      <c r="E349" t="s">
        <v>12</v>
      </c>
      <c r="F349">
        <v>2024</v>
      </c>
      <c r="G349">
        <v>20000</v>
      </c>
      <c r="H349" t="s">
        <v>8</v>
      </c>
      <c r="I349" t="s">
        <v>14</v>
      </c>
      <c r="J349" t="s">
        <v>11</v>
      </c>
    </row>
    <row r="350" spans="2:10" x14ac:dyDescent="0.3">
      <c r="B350" t="s">
        <v>11</v>
      </c>
      <c r="C350">
        <v>0</v>
      </c>
      <c r="D350">
        <v>952.91</v>
      </c>
      <c r="E350" t="s">
        <v>22</v>
      </c>
      <c r="F350">
        <v>2017</v>
      </c>
      <c r="G350">
        <v>20000</v>
      </c>
      <c r="H350" t="s">
        <v>8</v>
      </c>
      <c r="I350" t="s">
        <v>20</v>
      </c>
      <c r="J350" t="s">
        <v>11</v>
      </c>
    </row>
    <row r="351" spans="2:10" x14ac:dyDescent="0.3">
      <c r="B351" t="s">
        <v>8</v>
      </c>
      <c r="C351">
        <v>1270.740935343013</v>
      </c>
      <c r="D351">
        <v>735.17</v>
      </c>
      <c r="E351" t="s">
        <v>9</v>
      </c>
      <c r="F351">
        <v>2019</v>
      </c>
      <c r="G351">
        <v>33700</v>
      </c>
      <c r="H351" t="s">
        <v>8</v>
      </c>
      <c r="I351" t="s">
        <v>20</v>
      </c>
      <c r="J351" t="s">
        <v>11</v>
      </c>
    </row>
    <row r="352" spans="2:10" x14ac:dyDescent="0.3">
      <c r="B352" t="s">
        <v>8</v>
      </c>
      <c r="C352">
        <v>752.58417638620119</v>
      </c>
      <c r="D352">
        <v>1998.11</v>
      </c>
      <c r="E352" t="s">
        <v>22</v>
      </c>
      <c r="F352">
        <v>1949</v>
      </c>
      <c r="G352">
        <v>50475</v>
      </c>
      <c r="H352" t="s">
        <v>8</v>
      </c>
      <c r="I352" t="s">
        <v>17</v>
      </c>
      <c r="J352" t="s">
        <v>8</v>
      </c>
    </row>
    <row r="353" spans="2:10" x14ac:dyDescent="0.3">
      <c r="B353" t="s">
        <v>11</v>
      </c>
      <c r="C353">
        <v>0</v>
      </c>
      <c r="D353">
        <v>1081.8</v>
      </c>
      <c r="E353" t="s">
        <v>15</v>
      </c>
      <c r="F353">
        <v>2008</v>
      </c>
      <c r="G353">
        <v>76782</v>
      </c>
      <c r="H353" t="s">
        <v>8</v>
      </c>
      <c r="I353" t="s">
        <v>20</v>
      </c>
      <c r="J353" t="s">
        <v>11</v>
      </c>
    </row>
    <row r="354" spans="2:10" x14ac:dyDescent="0.3">
      <c r="B354" t="s">
        <v>8</v>
      </c>
      <c r="C354">
        <v>12930.807205882549</v>
      </c>
      <c r="D354">
        <v>2153.83</v>
      </c>
      <c r="E354" t="s">
        <v>12</v>
      </c>
      <c r="F354">
        <v>2003</v>
      </c>
      <c r="G354">
        <v>194908</v>
      </c>
      <c r="H354" t="s">
        <v>8</v>
      </c>
      <c r="I354" t="s">
        <v>14</v>
      </c>
      <c r="J354" t="s">
        <v>11</v>
      </c>
    </row>
    <row r="355" spans="2:10" x14ac:dyDescent="0.3">
      <c r="B355" t="s">
        <v>11</v>
      </c>
      <c r="C355">
        <v>0</v>
      </c>
      <c r="D355">
        <v>3157.37</v>
      </c>
      <c r="E355" t="s">
        <v>15</v>
      </c>
      <c r="F355">
        <v>2009</v>
      </c>
      <c r="G355">
        <v>118911</v>
      </c>
      <c r="H355" t="s">
        <v>8</v>
      </c>
      <c r="I355" t="s">
        <v>16</v>
      </c>
      <c r="J355" t="s">
        <v>11</v>
      </c>
    </row>
    <row r="356" spans="2:10" x14ac:dyDescent="0.3">
      <c r="B356" t="s">
        <v>8</v>
      </c>
      <c r="C356">
        <v>1988.530217706425</v>
      </c>
      <c r="D356">
        <v>1971.01</v>
      </c>
      <c r="E356" t="s">
        <v>12</v>
      </c>
      <c r="F356">
        <v>2005</v>
      </c>
      <c r="G356">
        <v>52683</v>
      </c>
      <c r="H356" t="s">
        <v>8</v>
      </c>
      <c r="I356" t="s">
        <v>21</v>
      </c>
      <c r="J356" t="s">
        <v>11</v>
      </c>
    </row>
    <row r="357" spans="2:10" x14ac:dyDescent="0.3">
      <c r="B357" t="s">
        <v>8</v>
      </c>
      <c r="C357">
        <v>2140.3602479118349</v>
      </c>
      <c r="D357">
        <v>1583</v>
      </c>
      <c r="E357" t="s">
        <v>18</v>
      </c>
      <c r="F357">
        <v>2008</v>
      </c>
      <c r="G357">
        <v>58970</v>
      </c>
      <c r="H357" t="s">
        <v>8</v>
      </c>
      <c r="I357" t="s">
        <v>10</v>
      </c>
      <c r="J357" t="s">
        <v>11</v>
      </c>
    </row>
    <row r="358" spans="2:10" x14ac:dyDescent="0.3">
      <c r="B358" t="s">
        <v>8</v>
      </c>
      <c r="C358">
        <v>403.98167515023232</v>
      </c>
      <c r="D358">
        <v>930.77</v>
      </c>
      <c r="E358" t="s">
        <v>18</v>
      </c>
      <c r="F358">
        <v>2019</v>
      </c>
      <c r="G358">
        <v>26849</v>
      </c>
      <c r="H358" t="s">
        <v>8</v>
      </c>
      <c r="I358" t="s">
        <v>17</v>
      </c>
      <c r="J358" t="s">
        <v>11</v>
      </c>
    </row>
    <row r="359" spans="2:10" x14ac:dyDescent="0.3">
      <c r="B359" t="s">
        <v>8</v>
      </c>
      <c r="C359">
        <v>5026.6794143802344</v>
      </c>
      <c r="D359">
        <v>2487.37</v>
      </c>
      <c r="E359" t="s">
        <v>22</v>
      </c>
      <c r="F359">
        <v>1978</v>
      </c>
      <c r="G359">
        <v>58994</v>
      </c>
      <c r="H359" t="s">
        <v>8</v>
      </c>
      <c r="I359" t="s">
        <v>19</v>
      </c>
      <c r="J359" t="s">
        <v>8</v>
      </c>
    </row>
    <row r="360" spans="2:10" x14ac:dyDescent="0.3">
      <c r="B360" t="s">
        <v>11</v>
      </c>
      <c r="C360">
        <v>0</v>
      </c>
      <c r="D360">
        <v>1622.06</v>
      </c>
      <c r="E360" t="s">
        <v>9</v>
      </c>
      <c r="F360">
        <v>2010</v>
      </c>
      <c r="G360">
        <v>47528</v>
      </c>
      <c r="H360" t="s">
        <v>8</v>
      </c>
      <c r="I360" t="s">
        <v>14</v>
      </c>
      <c r="J360" t="s">
        <v>11</v>
      </c>
    </row>
    <row r="361" spans="2:10" x14ac:dyDescent="0.3">
      <c r="B361" t="s">
        <v>11</v>
      </c>
      <c r="C361">
        <v>0</v>
      </c>
      <c r="D361">
        <v>3053.54</v>
      </c>
      <c r="E361" t="s">
        <v>18</v>
      </c>
      <c r="F361">
        <v>1967</v>
      </c>
      <c r="G361">
        <v>77511</v>
      </c>
      <c r="H361" t="s">
        <v>8</v>
      </c>
      <c r="I361" t="s">
        <v>20</v>
      </c>
      <c r="J361" t="s">
        <v>8</v>
      </c>
    </row>
    <row r="362" spans="2:10" x14ac:dyDescent="0.3">
      <c r="B362" t="s">
        <v>11</v>
      </c>
      <c r="C362">
        <v>0</v>
      </c>
      <c r="D362">
        <v>794.44</v>
      </c>
      <c r="E362" t="s">
        <v>18</v>
      </c>
      <c r="F362">
        <v>2025</v>
      </c>
      <c r="G362">
        <v>30891</v>
      </c>
      <c r="H362" t="s">
        <v>8</v>
      </c>
      <c r="I362" t="s">
        <v>19</v>
      </c>
      <c r="J362" t="s">
        <v>11</v>
      </c>
    </row>
    <row r="363" spans="2:10" x14ac:dyDescent="0.3">
      <c r="B363" t="s">
        <v>8</v>
      </c>
      <c r="C363">
        <v>6886.5680042849817</v>
      </c>
      <c r="D363">
        <v>2903.24</v>
      </c>
      <c r="E363" t="s">
        <v>12</v>
      </c>
      <c r="F363">
        <v>2024</v>
      </c>
      <c r="G363">
        <v>90715</v>
      </c>
      <c r="H363" t="s">
        <v>11</v>
      </c>
      <c r="I363" t="s">
        <v>14</v>
      </c>
      <c r="J363" t="s">
        <v>11</v>
      </c>
    </row>
    <row r="364" spans="2:10" x14ac:dyDescent="0.3">
      <c r="B364" t="s">
        <v>11</v>
      </c>
      <c r="C364">
        <v>0</v>
      </c>
      <c r="D364">
        <v>2605.15</v>
      </c>
      <c r="E364" t="s">
        <v>22</v>
      </c>
      <c r="F364">
        <v>2022</v>
      </c>
      <c r="G364">
        <v>204064</v>
      </c>
      <c r="H364" t="s">
        <v>8</v>
      </c>
      <c r="I364" t="s">
        <v>16</v>
      </c>
      <c r="J364" t="s">
        <v>11</v>
      </c>
    </row>
    <row r="365" spans="2:10" x14ac:dyDescent="0.3">
      <c r="B365" t="s">
        <v>11</v>
      </c>
      <c r="C365">
        <v>0</v>
      </c>
      <c r="D365">
        <v>1080.18</v>
      </c>
      <c r="E365" t="s">
        <v>9</v>
      </c>
      <c r="F365">
        <v>2009</v>
      </c>
      <c r="G365">
        <v>54885</v>
      </c>
      <c r="H365" t="s">
        <v>8</v>
      </c>
      <c r="I365" t="s">
        <v>20</v>
      </c>
      <c r="J365" t="s">
        <v>11</v>
      </c>
    </row>
    <row r="366" spans="2:10" x14ac:dyDescent="0.3">
      <c r="B366" t="s">
        <v>11</v>
      </c>
      <c r="C366">
        <v>0</v>
      </c>
      <c r="D366">
        <v>2408.4299999999998</v>
      </c>
      <c r="E366" t="s">
        <v>22</v>
      </c>
      <c r="F366">
        <v>2019</v>
      </c>
      <c r="G366">
        <v>82567</v>
      </c>
      <c r="H366" t="s">
        <v>8</v>
      </c>
      <c r="I366" t="s">
        <v>10</v>
      </c>
      <c r="J366" t="s">
        <v>11</v>
      </c>
    </row>
    <row r="367" spans="2:10" x14ac:dyDescent="0.3">
      <c r="B367" t="s">
        <v>11</v>
      </c>
      <c r="C367">
        <v>0</v>
      </c>
      <c r="D367">
        <v>5068.51</v>
      </c>
      <c r="E367" t="s">
        <v>9</v>
      </c>
      <c r="F367">
        <v>2025</v>
      </c>
      <c r="G367">
        <v>103997</v>
      </c>
      <c r="H367" t="s">
        <v>8</v>
      </c>
      <c r="I367" t="s">
        <v>20</v>
      </c>
      <c r="J367" t="s">
        <v>11</v>
      </c>
    </row>
    <row r="368" spans="2:10" x14ac:dyDescent="0.3">
      <c r="B368" t="s">
        <v>8</v>
      </c>
      <c r="C368">
        <v>3066.0918216318541</v>
      </c>
      <c r="D368">
        <v>1770.33</v>
      </c>
      <c r="E368" t="s">
        <v>12</v>
      </c>
      <c r="F368">
        <v>1943</v>
      </c>
      <c r="G368">
        <v>43435</v>
      </c>
      <c r="H368" t="s">
        <v>8</v>
      </c>
      <c r="I368" t="s">
        <v>17</v>
      </c>
      <c r="J368" t="s">
        <v>8</v>
      </c>
    </row>
    <row r="369" spans="2:10" x14ac:dyDescent="0.3">
      <c r="B369" t="s">
        <v>11</v>
      </c>
      <c r="C369">
        <v>0</v>
      </c>
      <c r="D369">
        <v>3486.41</v>
      </c>
      <c r="E369" t="s">
        <v>13</v>
      </c>
      <c r="F369">
        <v>1981</v>
      </c>
      <c r="G369">
        <v>71630</v>
      </c>
      <c r="H369" t="s">
        <v>8</v>
      </c>
      <c r="I369" t="s">
        <v>14</v>
      </c>
      <c r="J369" t="s">
        <v>8</v>
      </c>
    </row>
    <row r="370" spans="2:10" x14ac:dyDescent="0.3">
      <c r="B370" t="s">
        <v>11</v>
      </c>
      <c r="C370">
        <v>0</v>
      </c>
      <c r="D370">
        <v>1840.23</v>
      </c>
      <c r="E370" t="s">
        <v>13</v>
      </c>
      <c r="F370">
        <v>2007</v>
      </c>
      <c r="G370">
        <v>60480</v>
      </c>
      <c r="H370" t="s">
        <v>8</v>
      </c>
      <c r="I370" t="s">
        <v>10</v>
      </c>
      <c r="J370" t="s">
        <v>11</v>
      </c>
    </row>
    <row r="371" spans="2:10" x14ac:dyDescent="0.3">
      <c r="B371" t="s">
        <v>11</v>
      </c>
      <c r="C371">
        <v>0</v>
      </c>
      <c r="D371">
        <v>1846.55</v>
      </c>
      <c r="E371" t="s">
        <v>12</v>
      </c>
      <c r="F371">
        <v>2012</v>
      </c>
      <c r="G371">
        <v>64740</v>
      </c>
      <c r="H371" t="s">
        <v>8</v>
      </c>
      <c r="I371" t="s">
        <v>21</v>
      </c>
      <c r="J371" t="s">
        <v>11</v>
      </c>
    </row>
    <row r="372" spans="2:10" x14ac:dyDescent="0.3">
      <c r="B372" t="s">
        <v>11</v>
      </c>
      <c r="C372">
        <v>0</v>
      </c>
      <c r="D372">
        <v>457.51</v>
      </c>
      <c r="E372" t="s">
        <v>18</v>
      </c>
      <c r="F372">
        <v>1991</v>
      </c>
      <c r="G372">
        <v>32260</v>
      </c>
      <c r="H372" t="s">
        <v>8</v>
      </c>
      <c r="I372" t="s">
        <v>19</v>
      </c>
      <c r="J372" t="s">
        <v>8</v>
      </c>
    </row>
    <row r="373" spans="2:10" x14ac:dyDescent="0.3">
      <c r="B373" t="s">
        <v>11</v>
      </c>
      <c r="C373">
        <v>0</v>
      </c>
      <c r="D373">
        <v>1461.36</v>
      </c>
      <c r="E373" t="s">
        <v>13</v>
      </c>
      <c r="F373">
        <v>1948</v>
      </c>
      <c r="G373">
        <v>61060</v>
      </c>
      <c r="H373" t="s">
        <v>8</v>
      </c>
      <c r="I373" t="s">
        <v>16</v>
      </c>
      <c r="J373" t="s">
        <v>8</v>
      </c>
    </row>
    <row r="374" spans="2:10" x14ac:dyDescent="0.3">
      <c r="B374" t="s">
        <v>8</v>
      </c>
      <c r="C374">
        <v>3612.5512424737258</v>
      </c>
      <c r="D374">
        <v>2454.8000000000002</v>
      </c>
      <c r="E374" t="s">
        <v>12</v>
      </c>
      <c r="F374">
        <v>2003</v>
      </c>
      <c r="G374">
        <v>89179</v>
      </c>
      <c r="H374" t="s">
        <v>8</v>
      </c>
      <c r="I374" t="s">
        <v>20</v>
      </c>
      <c r="J374" t="s">
        <v>11</v>
      </c>
    </row>
    <row r="375" spans="2:10" x14ac:dyDescent="0.3">
      <c r="B375" t="s">
        <v>8</v>
      </c>
      <c r="C375">
        <v>19082.19715638132</v>
      </c>
      <c r="D375">
        <v>6866.56</v>
      </c>
      <c r="E375" t="s">
        <v>9</v>
      </c>
      <c r="F375">
        <v>2010</v>
      </c>
      <c r="G375">
        <v>191169</v>
      </c>
      <c r="H375" t="s">
        <v>8</v>
      </c>
      <c r="I375" t="s">
        <v>10</v>
      </c>
      <c r="J375" t="s">
        <v>11</v>
      </c>
    </row>
    <row r="376" spans="2:10" x14ac:dyDescent="0.3">
      <c r="B376" t="s">
        <v>11</v>
      </c>
      <c r="C376">
        <v>0</v>
      </c>
      <c r="D376">
        <v>2997.47</v>
      </c>
      <c r="E376" t="s">
        <v>18</v>
      </c>
      <c r="F376">
        <v>2005</v>
      </c>
      <c r="G376">
        <v>128981</v>
      </c>
      <c r="H376" t="s">
        <v>8</v>
      </c>
      <c r="I376" t="s">
        <v>14</v>
      </c>
      <c r="J376" t="s">
        <v>11</v>
      </c>
    </row>
    <row r="377" spans="2:10" x14ac:dyDescent="0.3">
      <c r="B377" t="s">
        <v>11</v>
      </c>
      <c r="C377">
        <v>0</v>
      </c>
      <c r="D377">
        <v>12165.95</v>
      </c>
      <c r="E377" t="s">
        <v>22</v>
      </c>
      <c r="F377">
        <v>2020</v>
      </c>
      <c r="G377">
        <v>335221</v>
      </c>
      <c r="H377" t="s">
        <v>8</v>
      </c>
      <c r="I377" t="s">
        <v>17</v>
      </c>
      <c r="J377" t="s">
        <v>11</v>
      </c>
    </row>
    <row r="378" spans="2:10" x14ac:dyDescent="0.3">
      <c r="B378" t="s">
        <v>8</v>
      </c>
      <c r="C378">
        <v>2447.2028034084351</v>
      </c>
      <c r="D378">
        <v>329.84</v>
      </c>
      <c r="E378" t="s">
        <v>18</v>
      </c>
      <c r="F378">
        <v>2012</v>
      </c>
      <c r="G378">
        <v>32407</v>
      </c>
      <c r="H378" t="s">
        <v>8</v>
      </c>
      <c r="I378" t="s">
        <v>20</v>
      </c>
      <c r="J378" t="s">
        <v>11</v>
      </c>
    </row>
    <row r="379" spans="2:10" x14ac:dyDescent="0.3">
      <c r="B379" t="s">
        <v>11</v>
      </c>
      <c r="C379">
        <v>0</v>
      </c>
      <c r="D379">
        <v>2102.9</v>
      </c>
      <c r="E379" t="s">
        <v>13</v>
      </c>
      <c r="F379">
        <v>2017</v>
      </c>
      <c r="G379">
        <v>120314</v>
      </c>
      <c r="H379" t="s">
        <v>8</v>
      </c>
      <c r="I379" t="s">
        <v>14</v>
      </c>
      <c r="J379" t="s">
        <v>11</v>
      </c>
    </row>
    <row r="380" spans="2:10" x14ac:dyDescent="0.3">
      <c r="B380" t="s">
        <v>11</v>
      </c>
      <c r="C380">
        <v>0</v>
      </c>
      <c r="D380">
        <v>3372.13</v>
      </c>
      <c r="E380" t="s">
        <v>15</v>
      </c>
      <c r="F380">
        <v>1997</v>
      </c>
      <c r="G380">
        <v>69333</v>
      </c>
      <c r="H380" t="s">
        <v>8</v>
      </c>
      <c r="I380" t="s">
        <v>17</v>
      </c>
      <c r="J380" t="s">
        <v>8</v>
      </c>
    </row>
    <row r="381" spans="2:10" x14ac:dyDescent="0.3">
      <c r="B381" t="s">
        <v>11</v>
      </c>
      <c r="C381">
        <v>0</v>
      </c>
      <c r="D381">
        <v>15126.34</v>
      </c>
      <c r="E381" t="s">
        <v>22</v>
      </c>
      <c r="F381">
        <v>2011</v>
      </c>
      <c r="G381">
        <v>345187</v>
      </c>
      <c r="H381" t="s">
        <v>8</v>
      </c>
      <c r="I381" t="s">
        <v>14</v>
      </c>
      <c r="J381" t="s">
        <v>11</v>
      </c>
    </row>
    <row r="382" spans="2:10" x14ac:dyDescent="0.3">
      <c r="B382" t="s">
        <v>8</v>
      </c>
      <c r="C382">
        <v>1102.590677044383</v>
      </c>
      <c r="D382">
        <v>1053.97</v>
      </c>
      <c r="E382" t="s">
        <v>9</v>
      </c>
      <c r="F382">
        <v>2019</v>
      </c>
      <c r="G382">
        <v>31362</v>
      </c>
      <c r="H382" t="s">
        <v>8</v>
      </c>
      <c r="I382" t="s">
        <v>16</v>
      </c>
      <c r="J382" t="s">
        <v>11</v>
      </c>
    </row>
    <row r="383" spans="2:10" x14ac:dyDescent="0.3">
      <c r="B383" t="s">
        <v>8</v>
      </c>
      <c r="C383">
        <v>1460.3372486676569</v>
      </c>
      <c r="D383">
        <v>930.76</v>
      </c>
      <c r="E383" t="s">
        <v>13</v>
      </c>
      <c r="F383">
        <v>2004</v>
      </c>
      <c r="G383">
        <v>30584</v>
      </c>
      <c r="H383" t="s">
        <v>8</v>
      </c>
      <c r="I383" t="s">
        <v>21</v>
      </c>
      <c r="J383" t="s">
        <v>11</v>
      </c>
    </row>
    <row r="384" spans="2:10" x14ac:dyDescent="0.3">
      <c r="B384" t="s">
        <v>8</v>
      </c>
      <c r="C384">
        <v>1072.565910821676</v>
      </c>
      <c r="D384">
        <v>1733.49</v>
      </c>
      <c r="E384" t="s">
        <v>18</v>
      </c>
      <c r="F384">
        <v>2022</v>
      </c>
      <c r="G384">
        <v>37067</v>
      </c>
      <c r="H384" t="s">
        <v>11</v>
      </c>
      <c r="I384" t="s">
        <v>20</v>
      </c>
      <c r="J384" t="s">
        <v>11</v>
      </c>
    </row>
    <row r="385" spans="2:10" x14ac:dyDescent="0.3">
      <c r="B385" t="s">
        <v>11</v>
      </c>
      <c r="C385">
        <v>0</v>
      </c>
      <c r="D385">
        <v>695.53</v>
      </c>
      <c r="E385" t="s">
        <v>15</v>
      </c>
      <c r="F385">
        <v>2014</v>
      </c>
      <c r="G385">
        <v>20000</v>
      </c>
      <c r="H385" t="s">
        <v>11</v>
      </c>
      <c r="I385" t="s">
        <v>21</v>
      </c>
      <c r="J385" t="s">
        <v>11</v>
      </c>
    </row>
    <row r="386" spans="2:10" x14ac:dyDescent="0.3">
      <c r="B386" t="s">
        <v>11</v>
      </c>
      <c r="C386">
        <v>0</v>
      </c>
      <c r="D386">
        <v>1908.92</v>
      </c>
      <c r="E386" t="s">
        <v>22</v>
      </c>
      <c r="F386">
        <v>2012</v>
      </c>
      <c r="G386">
        <v>39316</v>
      </c>
      <c r="H386" t="s">
        <v>8</v>
      </c>
      <c r="I386" t="s">
        <v>21</v>
      </c>
      <c r="J386" t="s">
        <v>11</v>
      </c>
    </row>
    <row r="387" spans="2:10" x14ac:dyDescent="0.3">
      <c r="B387" t="s">
        <v>8</v>
      </c>
      <c r="C387">
        <v>2625.4355415949021</v>
      </c>
      <c r="D387">
        <v>963.86</v>
      </c>
      <c r="E387" t="s">
        <v>9</v>
      </c>
      <c r="F387">
        <v>2014</v>
      </c>
      <c r="G387">
        <v>32620</v>
      </c>
      <c r="H387" t="s">
        <v>8</v>
      </c>
      <c r="I387" t="s">
        <v>20</v>
      </c>
      <c r="J387" t="s">
        <v>11</v>
      </c>
    </row>
    <row r="388" spans="2:10" x14ac:dyDescent="0.3">
      <c r="B388" t="s">
        <v>11</v>
      </c>
      <c r="C388">
        <v>0</v>
      </c>
      <c r="D388">
        <v>1455.03</v>
      </c>
      <c r="E388" t="s">
        <v>15</v>
      </c>
      <c r="F388">
        <v>2017</v>
      </c>
      <c r="G388">
        <v>67529</v>
      </c>
      <c r="H388" t="s">
        <v>8</v>
      </c>
      <c r="I388" t="s">
        <v>10</v>
      </c>
      <c r="J388" t="s">
        <v>11</v>
      </c>
    </row>
    <row r="389" spans="2:10" x14ac:dyDescent="0.3">
      <c r="B389" t="s">
        <v>11</v>
      </c>
      <c r="C389">
        <v>0</v>
      </c>
      <c r="D389">
        <v>1146.52</v>
      </c>
      <c r="E389" t="s">
        <v>22</v>
      </c>
      <c r="F389">
        <v>2018</v>
      </c>
      <c r="G389">
        <v>78700</v>
      </c>
      <c r="H389" t="s">
        <v>8</v>
      </c>
      <c r="I389" t="s">
        <v>14</v>
      </c>
      <c r="J389" t="s">
        <v>11</v>
      </c>
    </row>
    <row r="390" spans="2:10" x14ac:dyDescent="0.3">
      <c r="B390" t="s">
        <v>8</v>
      </c>
      <c r="C390">
        <v>13790.42934851813</v>
      </c>
      <c r="D390">
        <v>10851.04</v>
      </c>
      <c r="E390" t="s">
        <v>15</v>
      </c>
      <c r="F390">
        <v>1935</v>
      </c>
      <c r="G390">
        <v>268589</v>
      </c>
      <c r="H390" t="s">
        <v>8</v>
      </c>
      <c r="I390" t="s">
        <v>14</v>
      </c>
      <c r="J390" t="s">
        <v>8</v>
      </c>
    </row>
    <row r="391" spans="2:10" x14ac:dyDescent="0.3">
      <c r="B391" t="s">
        <v>8</v>
      </c>
      <c r="C391">
        <v>5724.8271641470046</v>
      </c>
      <c r="D391">
        <v>2805.83</v>
      </c>
      <c r="E391" t="s">
        <v>9</v>
      </c>
      <c r="F391">
        <v>2007</v>
      </c>
      <c r="G391">
        <v>128071</v>
      </c>
      <c r="H391" t="s">
        <v>11</v>
      </c>
      <c r="I391" t="s">
        <v>16</v>
      </c>
      <c r="J391" t="s">
        <v>11</v>
      </c>
    </row>
    <row r="392" spans="2:10" x14ac:dyDescent="0.3">
      <c r="B392" t="s">
        <v>11</v>
      </c>
      <c r="C392">
        <v>0</v>
      </c>
      <c r="D392">
        <v>1548.29</v>
      </c>
      <c r="E392" t="s">
        <v>13</v>
      </c>
      <c r="F392">
        <v>1945</v>
      </c>
      <c r="G392">
        <v>37740</v>
      </c>
      <c r="H392" t="s">
        <v>8</v>
      </c>
      <c r="I392" t="s">
        <v>20</v>
      </c>
      <c r="J392" t="s">
        <v>8</v>
      </c>
    </row>
    <row r="393" spans="2:10" x14ac:dyDescent="0.3">
      <c r="B393" t="s">
        <v>11</v>
      </c>
      <c r="C393">
        <v>0</v>
      </c>
      <c r="D393">
        <v>1004.13</v>
      </c>
      <c r="E393" t="s">
        <v>12</v>
      </c>
      <c r="F393">
        <v>2022</v>
      </c>
      <c r="G393">
        <v>29181</v>
      </c>
      <c r="H393" t="s">
        <v>8</v>
      </c>
      <c r="I393" t="s">
        <v>17</v>
      </c>
      <c r="J393" t="s">
        <v>11</v>
      </c>
    </row>
    <row r="394" spans="2:10" x14ac:dyDescent="0.3">
      <c r="B394" t="s">
        <v>11</v>
      </c>
      <c r="C394">
        <v>0</v>
      </c>
      <c r="D394">
        <v>2911.13</v>
      </c>
      <c r="E394" t="s">
        <v>18</v>
      </c>
      <c r="F394">
        <v>2001</v>
      </c>
      <c r="G394">
        <v>88746</v>
      </c>
      <c r="H394" t="s">
        <v>8</v>
      </c>
      <c r="I394" t="s">
        <v>16</v>
      </c>
      <c r="J394" t="s">
        <v>11</v>
      </c>
    </row>
    <row r="395" spans="2:10" x14ac:dyDescent="0.3">
      <c r="B395" t="s">
        <v>11</v>
      </c>
      <c r="C395">
        <v>0</v>
      </c>
      <c r="D395">
        <v>449.22</v>
      </c>
      <c r="E395" t="s">
        <v>18</v>
      </c>
      <c r="F395">
        <v>1967</v>
      </c>
      <c r="G395">
        <v>20823</v>
      </c>
      <c r="H395" t="s">
        <v>8</v>
      </c>
      <c r="I395" t="s">
        <v>19</v>
      </c>
      <c r="J395" t="s">
        <v>8</v>
      </c>
    </row>
    <row r="396" spans="2:10" x14ac:dyDescent="0.3">
      <c r="B396" t="s">
        <v>11</v>
      </c>
      <c r="C396">
        <v>0</v>
      </c>
      <c r="D396">
        <v>10736.01</v>
      </c>
      <c r="E396" t="s">
        <v>9</v>
      </c>
      <c r="F396">
        <v>2024</v>
      </c>
      <c r="G396">
        <v>259151</v>
      </c>
      <c r="H396" t="s">
        <v>11</v>
      </c>
      <c r="I396" t="s">
        <v>16</v>
      </c>
      <c r="J396" t="s">
        <v>11</v>
      </c>
    </row>
    <row r="397" spans="2:10" x14ac:dyDescent="0.3">
      <c r="B397" t="s">
        <v>11</v>
      </c>
      <c r="C397">
        <v>0</v>
      </c>
      <c r="D397">
        <v>3074.45</v>
      </c>
      <c r="E397" t="s">
        <v>9</v>
      </c>
      <c r="F397">
        <v>1946</v>
      </c>
      <c r="G397">
        <v>153822</v>
      </c>
      <c r="H397" t="s">
        <v>8</v>
      </c>
      <c r="I397" t="s">
        <v>21</v>
      </c>
      <c r="J397" t="s">
        <v>8</v>
      </c>
    </row>
    <row r="398" spans="2:10" x14ac:dyDescent="0.3">
      <c r="B398" t="s">
        <v>8</v>
      </c>
      <c r="C398">
        <v>864.32141979540575</v>
      </c>
      <c r="D398">
        <v>1451.97</v>
      </c>
      <c r="E398" t="s">
        <v>9</v>
      </c>
      <c r="F398">
        <v>2018</v>
      </c>
      <c r="G398">
        <v>41137</v>
      </c>
      <c r="H398" t="s">
        <v>8</v>
      </c>
      <c r="I398" t="s">
        <v>20</v>
      </c>
      <c r="J398" t="s">
        <v>11</v>
      </c>
    </row>
    <row r="399" spans="2:10" x14ac:dyDescent="0.3">
      <c r="B399" t="s">
        <v>8</v>
      </c>
      <c r="C399">
        <v>1136.0003687535991</v>
      </c>
      <c r="D399">
        <v>755.76</v>
      </c>
      <c r="E399" t="s">
        <v>13</v>
      </c>
      <c r="F399">
        <v>2008</v>
      </c>
      <c r="G399">
        <v>20000</v>
      </c>
      <c r="H399" t="s">
        <v>11</v>
      </c>
      <c r="I399" t="s">
        <v>20</v>
      </c>
      <c r="J399" t="s">
        <v>11</v>
      </c>
    </row>
    <row r="400" spans="2:10" x14ac:dyDescent="0.3">
      <c r="B400" t="s">
        <v>11</v>
      </c>
      <c r="C400">
        <v>0</v>
      </c>
      <c r="D400">
        <v>6939.39</v>
      </c>
      <c r="E400" t="s">
        <v>12</v>
      </c>
      <c r="F400">
        <v>1941</v>
      </c>
      <c r="G400">
        <v>176857</v>
      </c>
      <c r="H400" t="s">
        <v>8</v>
      </c>
      <c r="I400" t="s">
        <v>10</v>
      </c>
      <c r="J400" t="s">
        <v>8</v>
      </c>
    </row>
    <row r="401" spans="2:10" x14ac:dyDescent="0.3">
      <c r="B401" t="s">
        <v>11</v>
      </c>
      <c r="C401">
        <v>0</v>
      </c>
      <c r="D401">
        <v>1415.44</v>
      </c>
      <c r="E401" t="s">
        <v>15</v>
      </c>
      <c r="F401">
        <v>2017</v>
      </c>
      <c r="G401">
        <v>54632</v>
      </c>
      <c r="H401" t="s">
        <v>11</v>
      </c>
      <c r="I401" t="s">
        <v>16</v>
      </c>
      <c r="J401" t="s">
        <v>11</v>
      </c>
    </row>
    <row r="402" spans="2:10" x14ac:dyDescent="0.3">
      <c r="B402" t="s">
        <v>11</v>
      </c>
      <c r="C402">
        <v>0</v>
      </c>
      <c r="D402">
        <v>3789.28</v>
      </c>
      <c r="E402" t="s">
        <v>22</v>
      </c>
      <c r="F402">
        <v>2009</v>
      </c>
      <c r="G402">
        <v>161176</v>
      </c>
      <c r="H402" t="s">
        <v>8</v>
      </c>
      <c r="I402" t="s">
        <v>19</v>
      </c>
      <c r="J402" t="s">
        <v>11</v>
      </c>
    </row>
    <row r="403" spans="2:10" x14ac:dyDescent="0.3">
      <c r="B403" t="s">
        <v>11</v>
      </c>
      <c r="C403">
        <v>0</v>
      </c>
      <c r="D403">
        <v>809.8</v>
      </c>
      <c r="E403" t="s">
        <v>22</v>
      </c>
      <c r="F403">
        <v>2021</v>
      </c>
      <c r="G403">
        <v>20000</v>
      </c>
      <c r="H403" t="s">
        <v>8</v>
      </c>
      <c r="I403" t="s">
        <v>16</v>
      </c>
      <c r="J403" t="s">
        <v>11</v>
      </c>
    </row>
    <row r="404" spans="2:10" x14ac:dyDescent="0.3">
      <c r="B404" t="s">
        <v>11</v>
      </c>
      <c r="C404">
        <v>0</v>
      </c>
      <c r="D404">
        <v>1024.98</v>
      </c>
      <c r="E404" t="s">
        <v>22</v>
      </c>
      <c r="F404">
        <v>2005</v>
      </c>
      <c r="G404">
        <v>37068</v>
      </c>
      <c r="H404" t="s">
        <v>8</v>
      </c>
      <c r="I404" t="s">
        <v>10</v>
      </c>
      <c r="J404" t="s">
        <v>11</v>
      </c>
    </row>
    <row r="405" spans="2:10" x14ac:dyDescent="0.3">
      <c r="B405" t="s">
        <v>8</v>
      </c>
      <c r="C405">
        <v>4283.8972071837134</v>
      </c>
      <c r="D405">
        <v>983.61</v>
      </c>
      <c r="E405" t="s">
        <v>18</v>
      </c>
      <c r="F405">
        <v>1968</v>
      </c>
      <c r="G405">
        <v>60126</v>
      </c>
      <c r="H405" t="s">
        <v>11</v>
      </c>
      <c r="I405" t="s">
        <v>17</v>
      </c>
      <c r="J405" t="s">
        <v>8</v>
      </c>
    </row>
    <row r="406" spans="2:10" x14ac:dyDescent="0.3">
      <c r="B406" t="s">
        <v>11</v>
      </c>
      <c r="C406">
        <v>0</v>
      </c>
      <c r="D406">
        <v>1033.28</v>
      </c>
      <c r="E406" t="s">
        <v>15</v>
      </c>
      <c r="F406">
        <v>2020</v>
      </c>
      <c r="G406">
        <v>62167</v>
      </c>
      <c r="H406" t="s">
        <v>8</v>
      </c>
      <c r="I406" t="s">
        <v>10</v>
      </c>
      <c r="J406" t="s">
        <v>11</v>
      </c>
    </row>
    <row r="407" spans="2:10" x14ac:dyDescent="0.3">
      <c r="B407" t="s">
        <v>8</v>
      </c>
      <c r="C407">
        <v>886.4210358294946</v>
      </c>
      <c r="D407">
        <v>570.09</v>
      </c>
      <c r="E407" t="s">
        <v>9</v>
      </c>
      <c r="F407">
        <v>2020</v>
      </c>
      <c r="G407">
        <v>41771</v>
      </c>
      <c r="H407" t="s">
        <v>8</v>
      </c>
      <c r="I407" t="s">
        <v>16</v>
      </c>
      <c r="J407" t="s">
        <v>11</v>
      </c>
    </row>
    <row r="408" spans="2:10" x14ac:dyDescent="0.3">
      <c r="B408" t="s">
        <v>11</v>
      </c>
      <c r="C408">
        <v>0</v>
      </c>
      <c r="D408">
        <v>1022.07</v>
      </c>
      <c r="E408" t="s">
        <v>12</v>
      </c>
      <c r="F408">
        <v>2014</v>
      </c>
      <c r="G408">
        <v>98546</v>
      </c>
      <c r="H408" t="s">
        <v>8</v>
      </c>
      <c r="I408" t="s">
        <v>21</v>
      </c>
      <c r="J408" t="s">
        <v>11</v>
      </c>
    </row>
    <row r="409" spans="2:10" x14ac:dyDescent="0.3">
      <c r="B409" t="s">
        <v>11</v>
      </c>
      <c r="C409">
        <v>0</v>
      </c>
      <c r="D409">
        <v>488.26</v>
      </c>
      <c r="E409" t="s">
        <v>22</v>
      </c>
      <c r="F409">
        <v>2002</v>
      </c>
      <c r="G409">
        <v>25486</v>
      </c>
      <c r="H409" t="s">
        <v>8</v>
      </c>
      <c r="I409" t="s">
        <v>17</v>
      </c>
      <c r="J409" t="s">
        <v>11</v>
      </c>
    </row>
    <row r="410" spans="2:10" x14ac:dyDescent="0.3">
      <c r="B410" t="s">
        <v>11</v>
      </c>
      <c r="C410">
        <v>0</v>
      </c>
      <c r="D410">
        <v>827.34</v>
      </c>
      <c r="E410" t="s">
        <v>13</v>
      </c>
      <c r="F410">
        <v>2009</v>
      </c>
      <c r="G410">
        <v>53428</v>
      </c>
      <c r="H410" t="s">
        <v>8</v>
      </c>
      <c r="I410" t="s">
        <v>19</v>
      </c>
      <c r="J410" t="s">
        <v>11</v>
      </c>
    </row>
    <row r="411" spans="2:10" x14ac:dyDescent="0.3">
      <c r="B411" t="s">
        <v>11</v>
      </c>
      <c r="C411">
        <v>0</v>
      </c>
      <c r="D411">
        <v>839.63</v>
      </c>
      <c r="E411" t="s">
        <v>18</v>
      </c>
      <c r="F411">
        <v>1948</v>
      </c>
      <c r="G411">
        <v>65923</v>
      </c>
      <c r="H411" t="s">
        <v>8</v>
      </c>
      <c r="I411" t="s">
        <v>17</v>
      </c>
      <c r="J411" t="s">
        <v>8</v>
      </c>
    </row>
    <row r="412" spans="2:10" x14ac:dyDescent="0.3">
      <c r="B412" t="s">
        <v>11</v>
      </c>
      <c r="C412">
        <v>0</v>
      </c>
      <c r="D412">
        <v>3173.7</v>
      </c>
      <c r="E412" t="s">
        <v>18</v>
      </c>
      <c r="F412">
        <v>2006</v>
      </c>
      <c r="G412">
        <v>90359</v>
      </c>
      <c r="H412" t="s">
        <v>8</v>
      </c>
      <c r="I412" t="s">
        <v>20</v>
      </c>
      <c r="J412" t="s">
        <v>11</v>
      </c>
    </row>
    <row r="413" spans="2:10" x14ac:dyDescent="0.3">
      <c r="B413" t="s">
        <v>8</v>
      </c>
      <c r="C413">
        <v>8230.305342131589</v>
      </c>
      <c r="D413">
        <v>4852.34</v>
      </c>
      <c r="E413" t="s">
        <v>9</v>
      </c>
      <c r="F413">
        <v>1941</v>
      </c>
      <c r="G413">
        <v>105799</v>
      </c>
      <c r="H413" t="s">
        <v>8</v>
      </c>
      <c r="I413" t="s">
        <v>20</v>
      </c>
      <c r="J413" t="s">
        <v>8</v>
      </c>
    </row>
    <row r="414" spans="2:10" x14ac:dyDescent="0.3">
      <c r="B414" t="s">
        <v>8</v>
      </c>
      <c r="C414">
        <v>1621.69885888463</v>
      </c>
      <c r="D414">
        <v>484.84</v>
      </c>
      <c r="E414" t="s">
        <v>15</v>
      </c>
      <c r="F414">
        <v>2004</v>
      </c>
      <c r="G414">
        <v>24350</v>
      </c>
      <c r="H414" t="s">
        <v>8</v>
      </c>
      <c r="I414" t="s">
        <v>20</v>
      </c>
      <c r="J414" t="s">
        <v>11</v>
      </c>
    </row>
    <row r="415" spans="2:10" x14ac:dyDescent="0.3">
      <c r="B415" t="s">
        <v>11</v>
      </c>
      <c r="C415">
        <v>0</v>
      </c>
      <c r="D415">
        <v>221.46</v>
      </c>
      <c r="E415" t="s">
        <v>9</v>
      </c>
      <c r="F415">
        <v>2022</v>
      </c>
      <c r="G415">
        <v>20000</v>
      </c>
      <c r="H415" t="s">
        <v>8</v>
      </c>
      <c r="I415" t="s">
        <v>14</v>
      </c>
      <c r="J415" t="s">
        <v>11</v>
      </c>
    </row>
    <row r="416" spans="2:10" x14ac:dyDescent="0.3">
      <c r="B416" t="s">
        <v>8</v>
      </c>
      <c r="C416">
        <v>15368.364200696151</v>
      </c>
      <c r="D416">
        <v>6641.61</v>
      </c>
      <c r="E416" t="s">
        <v>18</v>
      </c>
      <c r="F416">
        <v>2006</v>
      </c>
      <c r="G416">
        <v>166399</v>
      </c>
      <c r="H416" t="s">
        <v>8</v>
      </c>
      <c r="I416" t="s">
        <v>14</v>
      </c>
      <c r="J416" t="s">
        <v>11</v>
      </c>
    </row>
    <row r="417" spans="2:10" x14ac:dyDescent="0.3">
      <c r="B417" t="s">
        <v>11</v>
      </c>
      <c r="C417">
        <v>0</v>
      </c>
      <c r="D417">
        <v>2341.94</v>
      </c>
      <c r="E417" t="s">
        <v>18</v>
      </c>
      <c r="F417">
        <v>2007</v>
      </c>
      <c r="G417">
        <v>78108</v>
      </c>
      <c r="H417" t="s">
        <v>8</v>
      </c>
      <c r="I417" t="s">
        <v>20</v>
      </c>
      <c r="J417" t="s">
        <v>11</v>
      </c>
    </row>
    <row r="418" spans="2:10" x14ac:dyDescent="0.3">
      <c r="B418" t="s">
        <v>8</v>
      </c>
      <c r="C418">
        <v>2035.096439531721</v>
      </c>
      <c r="D418">
        <v>838.05</v>
      </c>
      <c r="E418" t="s">
        <v>13</v>
      </c>
      <c r="F418">
        <v>1946</v>
      </c>
      <c r="G418">
        <v>32899</v>
      </c>
      <c r="H418" t="s">
        <v>8</v>
      </c>
      <c r="I418" t="s">
        <v>19</v>
      </c>
      <c r="J418" t="s">
        <v>8</v>
      </c>
    </row>
    <row r="419" spans="2:10" x14ac:dyDescent="0.3">
      <c r="B419" t="s">
        <v>8</v>
      </c>
      <c r="C419">
        <v>6870.5760026272337</v>
      </c>
      <c r="D419">
        <v>2675.57</v>
      </c>
      <c r="E419" t="s">
        <v>18</v>
      </c>
      <c r="F419">
        <v>2024</v>
      </c>
      <c r="G419">
        <v>207093</v>
      </c>
      <c r="H419" t="s">
        <v>8</v>
      </c>
      <c r="I419" t="s">
        <v>16</v>
      </c>
      <c r="J419" t="s">
        <v>11</v>
      </c>
    </row>
    <row r="420" spans="2:10" x14ac:dyDescent="0.3">
      <c r="B420" t="s">
        <v>8</v>
      </c>
      <c r="C420">
        <v>4948.6179140640616</v>
      </c>
      <c r="D420">
        <v>2308.15</v>
      </c>
      <c r="E420" t="s">
        <v>13</v>
      </c>
      <c r="F420">
        <v>2009</v>
      </c>
      <c r="G420">
        <v>65679</v>
      </c>
      <c r="H420" t="s">
        <v>8</v>
      </c>
      <c r="I420" t="s">
        <v>16</v>
      </c>
      <c r="J420" t="s">
        <v>11</v>
      </c>
    </row>
    <row r="421" spans="2:10" x14ac:dyDescent="0.3">
      <c r="B421" t="s">
        <v>8</v>
      </c>
      <c r="C421">
        <v>14512.265792964719</v>
      </c>
      <c r="D421">
        <v>2477.37</v>
      </c>
      <c r="E421" t="s">
        <v>13</v>
      </c>
      <c r="F421">
        <v>2019</v>
      </c>
      <c r="G421">
        <v>153805</v>
      </c>
      <c r="H421" t="s">
        <v>8</v>
      </c>
      <c r="I421" t="s">
        <v>17</v>
      </c>
      <c r="J421" t="s">
        <v>11</v>
      </c>
    </row>
    <row r="422" spans="2:10" x14ac:dyDescent="0.3">
      <c r="B422" t="s">
        <v>11</v>
      </c>
      <c r="C422">
        <v>0</v>
      </c>
      <c r="D422">
        <v>2235.39</v>
      </c>
      <c r="E422" t="s">
        <v>18</v>
      </c>
      <c r="F422">
        <v>2018</v>
      </c>
      <c r="G422">
        <v>63197</v>
      </c>
      <c r="H422" t="s">
        <v>8</v>
      </c>
      <c r="I422" t="s">
        <v>14</v>
      </c>
      <c r="J422" t="s">
        <v>11</v>
      </c>
    </row>
    <row r="423" spans="2:10" x14ac:dyDescent="0.3">
      <c r="B423" t="s">
        <v>8</v>
      </c>
      <c r="C423">
        <v>29475.261670265631</v>
      </c>
      <c r="D423">
        <v>14986.38</v>
      </c>
      <c r="E423" t="s">
        <v>13</v>
      </c>
      <c r="F423">
        <v>2023</v>
      </c>
      <c r="G423">
        <v>311327</v>
      </c>
      <c r="H423" t="s">
        <v>8</v>
      </c>
      <c r="I423" t="s">
        <v>19</v>
      </c>
      <c r="J423" t="s">
        <v>11</v>
      </c>
    </row>
    <row r="424" spans="2:10" x14ac:dyDescent="0.3">
      <c r="B424" t="s">
        <v>11</v>
      </c>
      <c r="C424">
        <v>0</v>
      </c>
      <c r="D424">
        <v>5455.11</v>
      </c>
      <c r="E424" t="s">
        <v>13</v>
      </c>
      <c r="F424">
        <v>2001</v>
      </c>
      <c r="G424">
        <v>243841</v>
      </c>
      <c r="H424" t="s">
        <v>8</v>
      </c>
      <c r="I424" t="s">
        <v>20</v>
      </c>
      <c r="J424" t="s">
        <v>11</v>
      </c>
    </row>
    <row r="425" spans="2:10" x14ac:dyDescent="0.3">
      <c r="B425" t="s">
        <v>8</v>
      </c>
      <c r="C425">
        <v>4042.0405940474971</v>
      </c>
      <c r="D425">
        <v>812.12</v>
      </c>
      <c r="E425" t="s">
        <v>13</v>
      </c>
      <c r="F425">
        <v>1931</v>
      </c>
      <c r="G425">
        <v>49061</v>
      </c>
      <c r="H425" t="s">
        <v>11</v>
      </c>
      <c r="I425" t="s">
        <v>10</v>
      </c>
      <c r="J425" t="s">
        <v>8</v>
      </c>
    </row>
    <row r="426" spans="2:10" x14ac:dyDescent="0.3">
      <c r="B426" t="s">
        <v>11</v>
      </c>
      <c r="C426">
        <v>0</v>
      </c>
      <c r="D426">
        <v>5209.07</v>
      </c>
      <c r="E426" t="s">
        <v>9</v>
      </c>
      <c r="F426">
        <v>2004</v>
      </c>
      <c r="G426">
        <v>130256</v>
      </c>
      <c r="H426" t="s">
        <v>11</v>
      </c>
      <c r="I426" t="s">
        <v>19</v>
      </c>
      <c r="J426" t="s">
        <v>11</v>
      </c>
    </row>
    <row r="427" spans="2:10" x14ac:dyDescent="0.3">
      <c r="B427" t="s">
        <v>8</v>
      </c>
      <c r="C427">
        <v>7651.5293537444504</v>
      </c>
      <c r="D427">
        <v>4242.72</v>
      </c>
      <c r="E427" t="s">
        <v>13</v>
      </c>
      <c r="F427">
        <v>1972</v>
      </c>
      <c r="G427">
        <v>100338</v>
      </c>
      <c r="H427" t="s">
        <v>8</v>
      </c>
      <c r="I427" t="s">
        <v>16</v>
      </c>
      <c r="J427" t="s">
        <v>8</v>
      </c>
    </row>
    <row r="428" spans="2:10" x14ac:dyDescent="0.3">
      <c r="B428" t="s">
        <v>11</v>
      </c>
      <c r="C428">
        <v>0</v>
      </c>
      <c r="D428">
        <v>5445.92</v>
      </c>
      <c r="E428" t="s">
        <v>12</v>
      </c>
      <c r="F428">
        <v>2014</v>
      </c>
      <c r="G428">
        <v>178958</v>
      </c>
      <c r="H428" t="s">
        <v>8</v>
      </c>
      <c r="I428" t="s">
        <v>17</v>
      </c>
      <c r="J428" t="s">
        <v>11</v>
      </c>
    </row>
    <row r="429" spans="2:10" x14ac:dyDescent="0.3">
      <c r="B429" t="s">
        <v>11</v>
      </c>
      <c r="C429">
        <v>0</v>
      </c>
      <c r="D429">
        <v>390.58</v>
      </c>
      <c r="E429" t="s">
        <v>18</v>
      </c>
      <c r="F429">
        <v>2024</v>
      </c>
      <c r="G429">
        <v>27669</v>
      </c>
      <c r="H429" t="s">
        <v>8</v>
      </c>
      <c r="I429" t="s">
        <v>19</v>
      </c>
      <c r="J429" t="s">
        <v>11</v>
      </c>
    </row>
    <row r="430" spans="2:10" x14ac:dyDescent="0.3">
      <c r="B430" t="s">
        <v>8</v>
      </c>
      <c r="C430">
        <v>4771.9973894262748</v>
      </c>
      <c r="D430">
        <v>4596.9399999999996</v>
      </c>
      <c r="E430" t="s">
        <v>18</v>
      </c>
      <c r="F430">
        <v>2001</v>
      </c>
      <c r="G430">
        <v>103657</v>
      </c>
      <c r="H430" t="s">
        <v>8</v>
      </c>
      <c r="I430" t="s">
        <v>17</v>
      </c>
      <c r="J430" t="s">
        <v>11</v>
      </c>
    </row>
    <row r="431" spans="2:10" x14ac:dyDescent="0.3">
      <c r="B431" t="s">
        <v>11</v>
      </c>
      <c r="C431">
        <v>0</v>
      </c>
      <c r="D431">
        <v>4484.1000000000004</v>
      </c>
      <c r="E431" t="s">
        <v>18</v>
      </c>
      <c r="F431">
        <v>1934</v>
      </c>
      <c r="G431">
        <v>139628</v>
      </c>
      <c r="H431" t="s">
        <v>11</v>
      </c>
      <c r="I431" t="s">
        <v>21</v>
      </c>
      <c r="J431" t="s">
        <v>8</v>
      </c>
    </row>
    <row r="432" spans="2:10" x14ac:dyDescent="0.3">
      <c r="B432" t="s">
        <v>11</v>
      </c>
      <c r="C432">
        <v>0</v>
      </c>
      <c r="D432">
        <v>932.68</v>
      </c>
      <c r="E432" t="s">
        <v>22</v>
      </c>
      <c r="F432">
        <v>2013</v>
      </c>
      <c r="G432">
        <v>20000</v>
      </c>
      <c r="H432" t="s">
        <v>8</v>
      </c>
      <c r="I432" t="s">
        <v>21</v>
      </c>
      <c r="J432" t="s">
        <v>11</v>
      </c>
    </row>
    <row r="433" spans="2:10" x14ac:dyDescent="0.3">
      <c r="B433" t="s">
        <v>11</v>
      </c>
      <c r="C433">
        <v>0</v>
      </c>
      <c r="D433">
        <v>1070.57</v>
      </c>
      <c r="E433" t="s">
        <v>12</v>
      </c>
      <c r="F433">
        <v>2021</v>
      </c>
      <c r="G433">
        <v>23234</v>
      </c>
      <c r="H433" t="s">
        <v>8</v>
      </c>
      <c r="I433" t="s">
        <v>19</v>
      </c>
      <c r="J433" t="s">
        <v>11</v>
      </c>
    </row>
    <row r="434" spans="2:10" x14ac:dyDescent="0.3">
      <c r="B434" t="s">
        <v>8</v>
      </c>
      <c r="C434">
        <v>439.07587697981688</v>
      </c>
      <c r="D434">
        <v>892.83</v>
      </c>
      <c r="E434" t="s">
        <v>13</v>
      </c>
      <c r="F434">
        <v>2014</v>
      </c>
      <c r="G434">
        <v>20000</v>
      </c>
      <c r="H434" t="s">
        <v>8</v>
      </c>
      <c r="I434" t="s">
        <v>20</v>
      </c>
      <c r="J434" t="s">
        <v>11</v>
      </c>
    </row>
    <row r="435" spans="2:10" x14ac:dyDescent="0.3">
      <c r="B435" t="s">
        <v>11</v>
      </c>
      <c r="C435">
        <v>0</v>
      </c>
      <c r="D435">
        <v>1571.17</v>
      </c>
      <c r="E435" t="s">
        <v>22</v>
      </c>
      <c r="F435">
        <v>2009</v>
      </c>
      <c r="G435">
        <v>48266</v>
      </c>
      <c r="H435" t="s">
        <v>8</v>
      </c>
      <c r="I435" t="s">
        <v>10</v>
      </c>
      <c r="J435" t="s">
        <v>11</v>
      </c>
    </row>
    <row r="436" spans="2:10" x14ac:dyDescent="0.3">
      <c r="B436" t="s">
        <v>11</v>
      </c>
      <c r="C436">
        <v>0</v>
      </c>
      <c r="D436">
        <v>5305.64</v>
      </c>
      <c r="E436" t="s">
        <v>22</v>
      </c>
      <c r="F436">
        <v>2015</v>
      </c>
      <c r="G436">
        <v>106301</v>
      </c>
      <c r="H436" t="s">
        <v>8</v>
      </c>
      <c r="I436" t="s">
        <v>19</v>
      </c>
      <c r="J436" t="s">
        <v>11</v>
      </c>
    </row>
    <row r="437" spans="2:10" x14ac:dyDescent="0.3">
      <c r="B437" t="s">
        <v>8</v>
      </c>
      <c r="C437">
        <v>8865.5088047224926</v>
      </c>
      <c r="D437">
        <v>2042.45</v>
      </c>
      <c r="E437" t="s">
        <v>12</v>
      </c>
      <c r="F437">
        <v>1949</v>
      </c>
      <c r="G437">
        <v>199164</v>
      </c>
      <c r="H437" t="s">
        <v>8</v>
      </c>
      <c r="I437" t="s">
        <v>16</v>
      </c>
      <c r="J437" t="s">
        <v>8</v>
      </c>
    </row>
    <row r="438" spans="2:10" x14ac:dyDescent="0.3">
      <c r="B438" t="s">
        <v>11</v>
      </c>
      <c r="C438">
        <v>0</v>
      </c>
      <c r="D438">
        <v>2563.9299999999998</v>
      </c>
      <c r="E438" t="s">
        <v>9</v>
      </c>
      <c r="F438">
        <v>1930</v>
      </c>
      <c r="G438">
        <v>63531</v>
      </c>
      <c r="H438" t="s">
        <v>8</v>
      </c>
      <c r="I438" t="s">
        <v>10</v>
      </c>
      <c r="J438" t="s">
        <v>8</v>
      </c>
    </row>
    <row r="439" spans="2:10" x14ac:dyDescent="0.3">
      <c r="B439" t="s">
        <v>11</v>
      </c>
      <c r="C439">
        <v>0</v>
      </c>
      <c r="D439">
        <v>5903.27</v>
      </c>
      <c r="E439" t="s">
        <v>15</v>
      </c>
      <c r="F439">
        <v>2007</v>
      </c>
      <c r="G439">
        <v>220332</v>
      </c>
      <c r="H439" t="s">
        <v>11</v>
      </c>
      <c r="I439" t="s">
        <v>10</v>
      </c>
      <c r="J439" t="s">
        <v>11</v>
      </c>
    </row>
    <row r="440" spans="2:10" x14ac:dyDescent="0.3">
      <c r="B440" t="s">
        <v>11</v>
      </c>
      <c r="C440">
        <v>0</v>
      </c>
      <c r="D440">
        <v>937.02</v>
      </c>
      <c r="E440" t="s">
        <v>18</v>
      </c>
      <c r="F440">
        <v>2001</v>
      </c>
      <c r="G440">
        <v>20000</v>
      </c>
      <c r="H440" t="s">
        <v>11</v>
      </c>
      <c r="I440" t="s">
        <v>17</v>
      </c>
      <c r="J440" t="s">
        <v>11</v>
      </c>
    </row>
    <row r="441" spans="2:10" x14ac:dyDescent="0.3">
      <c r="B441" t="s">
        <v>8</v>
      </c>
      <c r="C441">
        <v>1711.91775069613</v>
      </c>
      <c r="D441">
        <v>267.92</v>
      </c>
      <c r="E441" t="s">
        <v>9</v>
      </c>
      <c r="F441">
        <v>2023</v>
      </c>
      <c r="G441">
        <v>20000</v>
      </c>
      <c r="H441" t="s">
        <v>8</v>
      </c>
      <c r="I441" t="s">
        <v>19</v>
      </c>
      <c r="J441" t="s">
        <v>11</v>
      </c>
    </row>
    <row r="442" spans="2:10" x14ac:dyDescent="0.3">
      <c r="B442" t="s">
        <v>8</v>
      </c>
      <c r="C442">
        <v>5056.0347143490944</v>
      </c>
      <c r="D442">
        <v>2090.3000000000002</v>
      </c>
      <c r="E442" t="s">
        <v>13</v>
      </c>
      <c r="F442">
        <v>2013</v>
      </c>
      <c r="G442">
        <v>57272</v>
      </c>
      <c r="H442" t="s">
        <v>8</v>
      </c>
      <c r="I442" t="s">
        <v>14</v>
      </c>
      <c r="J442" t="s">
        <v>11</v>
      </c>
    </row>
    <row r="443" spans="2:10" x14ac:dyDescent="0.3">
      <c r="B443" t="s">
        <v>8</v>
      </c>
      <c r="C443">
        <v>2608.8507080492991</v>
      </c>
      <c r="D443">
        <v>1849.82</v>
      </c>
      <c r="E443" t="s">
        <v>22</v>
      </c>
      <c r="F443">
        <v>1971</v>
      </c>
      <c r="G443">
        <v>81410</v>
      </c>
      <c r="H443" t="s">
        <v>8</v>
      </c>
      <c r="I443" t="s">
        <v>17</v>
      </c>
      <c r="J443" t="s">
        <v>8</v>
      </c>
    </row>
    <row r="444" spans="2:10" x14ac:dyDescent="0.3">
      <c r="B444" t="s">
        <v>8</v>
      </c>
      <c r="C444">
        <v>2656.4232981525151</v>
      </c>
      <c r="D444">
        <v>1632.17</v>
      </c>
      <c r="E444" t="s">
        <v>12</v>
      </c>
      <c r="F444">
        <v>2005</v>
      </c>
      <c r="G444">
        <v>58328</v>
      </c>
      <c r="H444" t="s">
        <v>8</v>
      </c>
      <c r="I444" t="s">
        <v>10</v>
      </c>
      <c r="J444" t="s">
        <v>11</v>
      </c>
    </row>
    <row r="445" spans="2:10" x14ac:dyDescent="0.3">
      <c r="B445" t="s">
        <v>11</v>
      </c>
      <c r="C445">
        <v>0</v>
      </c>
      <c r="D445">
        <v>881.99</v>
      </c>
      <c r="E445" t="s">
        <v>18</v>
      </c>
      <c r="F445">
        <v>2008</v>
      </c>
      <c r="G445">
        <v>20000</v>
      </c>
      <c r="H445" t="s">
        <v>8</v>
      </c>
      <c r="I445" t="s">
        <v>20</v>
      </c>
      <c r="J445" t="s">
        <v>11</v>
      </c>
    </row>
    <row r="446" spans="2:10" x14ac:dyDescent="0.3">
      <c r="B446" t="s">
        <v>8</v>
      </c>
      <c r="C446">
        <v>4246.0239251383791</v>
      </c>
      <c r="D446">
        <v>1037.07</v>
      </c>
      <c r="E446" t="s">
        <v>15</v>
      </c>
      <c r="F446">
        <v>1935</v>
      </c>
      <c r="G446">
        <v>55754</v>
      </c>
      <c r="H446" t="s">
        <v>11</v>
      </c>
      <c r="I446" t="s">
        <v>16</v>
      </c>
      <c r="J446" t="s">
        <v>8</v>
      </c>
    </row>
    <row r="447" spans="2:10" x14ac:dyDescent="0.3">
      <c r="B447" t="s">
        <v>8</v>
      </c>
      <c r="C447">
        <v>2046.689917767872</v>
      </c>
      <c r="D447">
        <v>462.94</v>
      </c>
      <c r="E447" t="s">
        <v>15</v>
      </c>
      <c r="F447">
        <v>2021</v>
      </c>
      <c r="G447">
        <v>21087</v>
      </c>
      <c r="H447" t="s">
        <v>8</v>
      </c>
      <c r="I447" t="s">
        <v>20</v>
      </c>
      <c r="J447" t="s">
        <v>11</v>
      </c>
    </row>
    <row r="448" spans="2:10" x14ac:dyDescent="0.3">
      <c r="B448" t="s">
        <v>11</v>
      </c>
      <c r="C448">
        <v>0</v>
      </c>
      <c r="D448">
        <v>1410.71</v>
      </c>
      <c r="E448" t="s">
        <v>22</v>
      </c>
      <c r="F448">
        <v>1961</v>
      </c>
      <c r="G448">
        <v>102307</v>
      </c>
      <c r="H448" t="s">
        <v>8</v>
      </c>
      <c r="I448" t="s">
        <v>14</v>
      </c>
      <c r="J448" t="s">
        <v>8</v>
      </c>
    </row>
    <row r="449" spans="2:10" x14ac:dyDescent="0.3">
      <c r="B449" t="s">
        <v>11</v>
      </c>
      <c r="C449">
        <v>0</v>
      </c>
      <c r="D449">
        <v>3958.02</v>
      </c>
      <c r="E449" t="s">
        <v>13</v>
      </c>
      <c r="F449">
        <v>2024</v>
      </c>
      <c r="G449">
        <v>80280</v>
      </c>
      <c r="H449" t="s">
        <v>8</v>
      </c>
      <c r="I449" t="s">
        <v>10</v>
      </c>
      <c r="J449" t="s">
        <v>11</v>
      </c>
    </row>
    <row r="450" spans="2:10" x14ac:dyDescent="0.3">
      <c r="B450" t="s">
        <v>11</v>
      </c>
      <c r="C450">
        <v>0</v>
      </c>
      <c r="D450">
        <v>377.18</v>
      </c>
      <c r="E450" t="s">
        <v>15</v>
      </c>
      <c r="F450">
        <v>2020</v>
      </c>
      <c r="G450">
        <v>28229</v>
      </c>
      <c r="H450" t="s">
        <v>8</v>
      </c>
      <c r="I450" t="s">
        <v>17</v>
      </c>
      <c r="J450" t="s">
        <v>11</v>
      </c>
    </row>
    <row r="451" spans="2:10" x14ac:dyDescent="0.3">
      <c r="B451" t="s">
        <v>8</v>
      </c>
      <c r="C451">
        <v>3690.5679189154489</v>
      </c>
      <c r="D451">
        <v>1829.79</v>
      </c>
      <c r="E451" t="s">
        <v>13</v>
      </c>
      <c r="F451">
        <v>1955</v>
      </c>
      <c r="G451">
        <v>39692</v>
      </c>
      <c r="H451" t="s">
        <v>8</v>
      </c>
      <c r="I451" t="s">
        <v>10</v>
      </c>
      <c r="J451" t="s">
        <v>8</v>
      </c>
    </row>
    <row r="452" spans="2:10" x14ac:dyDescent="0.3">
      <c r="B452" t="s">
        <v>11</v>
      </c>
      <c r="C452">
        <v>0</v>
      </c>
      <c r="D452">
        <v>308.55</v>
      </c>
      <c r="E452" t="s">
        <v>15</v>
      </c>
      <c r="F452">
        <v>2014</v>
      </c>
      <c r="G452">
        <v>25658</v>
      </c>
      <c r="H452" t="s">
        <v>11</v>
      </c>
      <c r="I452" t="s">
        <v>10</v>
      </c>
      <c r="J452" t="s">
        <v>11</v>
      </c>
    </row>
    <row r="453" spans="2:10" x14ac:dyDescent="0.3">
      <c r="B453" t="s">
        <v>8</v>
      </c>
      <c r="C453">
        <v>1748.000969626429</v>
      </c>
      <c r="D453">
        <v>2125.71</v>
      </c>
      <c r="E453" t="s">
        <v>9</v>
      </c>
      <c r="F453">
        <v>2012</v>
      </c>
      <c r="G453">
        <v>56946</v>
      </c>
      <c r="H453" t="s">
        <v>8</v>
      </c>
      <c r="I453" t="s">
        <v>20</v>
      </c>
      <c r="J453" t="s">
        <v>11</v>
      </c>
    </row>
    <row r="454" spans="2:10" x14ac:dyDescent="0.3">
      <c r="B454" t="s">
        <v>11</v>
      </c>
      <c r="C454">
        <v>0</v>
      </c>
      <c r="D454">
        <v>4443.41</v>
      </c>
      <c r="E454" t="s">
        <v>15</v>
      </c>
      <c r="F454">
        <v>1934</v>
      </c>
      <c r="G454">
        <v>128555</v>
      </c>
      <c r="H454" t="s">
        <v>8</v>
      </c>
      <c r="I454" t="s">
        <v>20</v>
      </c>
      <c r="J454" t="s">
        <v>8</v>
      </c>
    </row>
    <row r="455" spans="2:10" x14ac:dyDescent="0.3">
      <c r="B455" t="s">
        <v>8</v>
      </c>
      <c r="C455">
        <v>864.34744656121404</v>
      </c>
      <c r="D455">
        <v>338.49</v>
      </c>
      <c r="E455" t="s">
        <v>22</v>
      </c>
      <c r="F455">
        <v>1991</v>
      </c>
      <c r="G455">
        <v>27212</v>
      </c>
      <c r="H455" t="s">
        <v>8</v>
      </c>
      <c r="I455" t="s">
        <v>20</v>
      </c>
      <c r="J455" t="s">
        <v>8</v>
      </c>
    </row>
    <row r="456" spans="2:10" x14ac:dyDescent="0.3">
      <c r="B456" t="s">
        <v>11</v>
      </c>
      <c r="C456">
        <v>0</v>
      </c>
      <c r="D456">
        <v>2844.81</v>
      </c>
      <c r="E456" t="s">
        <v>12</v>
      </c>
      <c r="F456">
        <v>2025</v>
      </c>
      <c r="G456">
        <v>89611</v>
      </c>
      <c r="H456" t="s">
        <v>8</v>
      </c>
      <c r="I456" t="s">
        <v>21</v>
      </c>
      <c r="J456" t="s">
        <v>11</v>
      </c>
    </row>
    <row r="457" spans="2:10" x14ac:dyDescent="0.3">
      <c r="B457" t="s">
        <v>8</v>
      </c>
      <c r="C457">
        <v>1886.4199857834119</v>
      </c>
      <c r="D457">
        <v>1151.24</v>
      </c>
      <c r="E457" t="s">
        <v>9</v>
      </c>
      <c r="F457">
        <v>2025</v>
      </c>
      <c r="G457">
        <v>39175</v>
      </c>
      <c r="H457" t="s">
        <v>11</v>
      </c>
      <c r="I457" t="s">
        <v>19</v>
      </c>
      <c r="J457" t="s">
        <v>11</v>
      </c>
    </row>
    <row r="458" spans="2:10" x14ac:dyDescent="0.3">
      <c r="B458" t="s">
        <v>11</v>
      </c>
      <c r="C458">
        <v>0</v>
      </c>
      <c r="D458">
        <v>354.74</v>
      </c>
      <c r="E458" t="s">
        <v>18</v>
      </c>
      <c r="F458">
        <v>2007</v>
      </c>
      <c r="G458">
        <v>31752</v>
      </c>
      <c r="H458" t="s">
        <v>8</v>
      </c>
      <c r="I458" t="s">
        <v>10</v>
      </c>
      <c r="J458" t="s">
        <v>11</v>
      </c>
    </row>
    <row r="459" spans="2:10" x14ac:dyDescent="0.3">
      <c r="B459" t="s">
        <v>8</v>
      </c>
      <c r="C459">
        <v>3926.75358896833</v>
      </c>
      <c r="D459">
        <v>2747.18</v>
      </c>
      <c r="E459" t="s">
        <v>22</v>
      </c>
      <c r="F459">
        <v>2018</v>
      </c>
      <c r="G459">
        <v>54961</v>
      </c>
      <c r="H459" t="s">
        <v>11</v>
      </c>
      <c r="I459" t="s">
        <v>14</v>
      </c>
      <c r="J459" t="s">
        <v>11</v>
      </c>
    </row>
    <row r="460" spans="2:10" x14ac:dyDescent="0.3">
      <c r="B460" t="s">
        <v>11</v>
      </c>
      <c r="C460">
        <v>0</v>
      </c>
      <c r="D460">
        <v>1060.9000000000001</v>
      </c>
      <c r="E460" t="s">
        <v>15</v>
      </c>
      <c r="F460">
        <v>1937</v>
      </c>
      <c r="G460">
        <v>26155</v>
      </c>
      <c r="H460" t="s">
        <v>11</v>
      </c>
      <c r="I460" t="s">
        <v>14</v>
      </c>
      <c r="J460" t="s">
        <v>8</v>
      </c>
    </row>
    <row r="461" spans="2:10" x14ac:dyDescent="0.3">
      <c r="B461" t="s">
        <v>11</v>
      </c>
      <c r="C461">
        <v>0</v>
      </c>
      <c r="D461">
        <v>655.33000000000004</v>
      </c>
      <c r="E461" t="s">
        <v>22</v>
      </c>
      <c r="F461">
        <v>1952</v>
      </c>
      <c r="G461">
        <v>38449</v>
      </c>
      <c r="H461" t="s">
        <v>8</v>
      </c>
      <c r="I461" t="s">
        <v>19</v>
      </c>
      <c r="J461" t="s">
        <v>8</v>
      </c>
    </row>
    <row r="462" spans="2:10" x14ac:dyDescent="0.3">
      <c r="B462" t="s">
        <v>11</v>
      </c>
      <c r="C462">
        <v>0</v>
      </c>
      <c r="D462">
        <v>875.8</v>
      </c>
      <c r="E462" t="s">
        <v>9</v>
      </c>
      <c r="F462">
        <v>1933</v>
      </c>
      <c r="G462">
        <v>22964</v>
      </c>
      <c r="H462" t="s">
        <v>8</v>
      </c>
      <c r="I462" t="s">
        <v>19</v>
      </c>
      <c r="J462" t="s">
        <v>8</v>
      </c>
    </row>
    <row r="463" spans="2:10" x14ac:dyDescent="0.3">
      <c r="B463" t="s">
        <v>8</v>
      </c>
      <c r="C463">
        <v>5573.6131007323893</v>
      </c>
      <c r="D463">
        <v>9135</v>
      </c>
      <c r="E463" t="s">
        <v>18</v>
      </c>
      <c r="F463">
        <v>1993</v>
      </c>
      <c r="G463">
        <v>288307</v>
      </c>
      <c r="H463" t="s">
        <v>8</v>
      </c>
      <c r="I463" t="s">
        <v>14</v>
      </c>
      <c r="J463" t="s">
        <v>8</v>
      </c>
    </row>
    <row r="464" spans="2:10" x14ac:dyDescent="0.3">
      <c r="B464" t="s">
        <v>8</v>
      </c>
      <c r="C464">
        <v>1587.7165783276321</v>
      </c>
      <c r="D464">
        <v>617.54999999999995</v>
      </c>
      <c r="E464" t="s">
        <v>12</v>
      </c>
      <c r="F464">
        <v>2015</v>
      </c>
      <c r="G464">
        <v>61587</v>
      </c>
      <c r="H464" t="s">
        <v>11</v>
      </c>
      <c r="I464" t="s">
        <v>21</v>
      </c>
      <c r="J464" t="s">
        <v>11</v>
      </c>
    </row>
    <row r="465" spans="2:10" x14ac:dyDescent="0.3">
      <c r="B465" t="s">
        <v>11</v>
      </c>
      <c r="C465">
        <v>0</v>
      </c>
      <c r="D465">
        <v>423.57</v>
      </c>
      <c r="E465" t="s">
        <v>9</v>
      </c>
      <c r="F465">
        <v>1971</v>
      </c>
      <c r="G465">
        <v>34208</v>
      </c>
      <c r="H465" t="s">
        <v>8</v>
      </c>
      <c r="I465" t="s">
        <v>21</v>
      </c>
      <c r="J465" t="s">
        <v>8</v>
      </c>
    </row>
    <row r="466" spans="2:10" x14ac:dyDescent="0.3">
      <c r="B466" t="s">
        <v>8</v>
      </c>
      <c r="C466">
        <v>6833.6425760138654</v>
      </c>
      <c r="D466">
        <v>3156.66</v>
      </c>
      <c r="E466" t="s">
        <v>18</v>
      </c>
      <c r="F466">
        <v>2016</v>
      </c>
      <c r="G466">
        <v>71053</v>
      </c>
      <c r="H466" t="s">
        <v>11</v>
      </c>
      <c r="I466" t="s">
        <v>16</v>
      </c>
      <c r="J466" t="s">
        <v>11</v>
      </c>
    </row>
    <row r="467" spans="2:10" x14ac:dyDescent="0.3">
      <c r="B467" t="s">
        <v>11</v>
      </c>
      <c r="C467">
        <v>0</v>
      </c>
      <c r="D467">
        <v>1253.5</v>
      </c>
      <c r="E467" t="s">
        <v>22</v>
      </c>
      <c r="F467">
        <v>2009</v>
      </c>
      <c r="G467">
        <v>54728</v>
      </c>
      <c r="H467" t="s">
        <v>11</v>
      </c>
      <c r="I467" t="s">
        <v>14</v>
      </c>
      <c r="J467" t="s">
        <v>11</v>
      </c>
    </row>
    <row r="468" spans="2:10" x14ac:dyDescent="0.3">
      <c r="B468" t="s">
        <v>11</v>
      </c>
      <c r="C468">
        <v>0</v>
      </c>
      <c r="D468">
        <v>1804.58</v>
      </c>
      <c r="E468" t="s">
        <v>22</v>
      </c>
      <c r="F468">
        <v>2015</v>
      </c>
      <c r="G468">
        <v>50173</v>
      </c>
      <c r="H468" t="s">
        <v>8</v>
      </c>
      <c r="I468" t="s">
        <v>16</v>
      </c>
      <c r="J468" t="s">
        <v>11</v>
      </c>
    </row>
    <row r="469" spans="2:10" x14ac:dyDescent="0.3">
      <c r="B469" t="s">
        <v>8</v>
      </c>
      <c r="C469">
        <v>7646.867670801902</v>
      </c>
      <c r="D469">
        <v>3583.9</v>
      </c>
      <c r="E469" t="s">
        <v>9</v>
      </c>
      <c r="F469">
        <v>1958</v>
      </c>
      <c r="G469">
        <v>97864</v>
      </c>
      <c r="H469" t="s">
        <v>8</v>
      </c>
      <c r="I469" t="s">
        <v>14</v>
      </c>
      <c r="J469" t="s">
        <v>8</v>
      </c>
    </row>
    <row r="470" spans="2:10" x14ac:dyDescent="0.3">
      <c r="B470" t="s">
        <v>8</v>
      </c>
      <c r="C470">
        <v>11054.43933542686</v>
      </c>
      <c r="D470">
        <v>5262.92</v>
      </c>
      <c r="E470" t="s">
        <v>15</v>
      </c>
      <c r="F470">
        <v>2000</v>
      </c>
      <c r="G470">
        <v>109755</v>
      </c>
      <c r="H470" t="s">
        <v>11</v>
      </c>
      <c r="I470" t="s">
        <v>21</v>
      </c>
      <c r="J470" t="s">
        <v>8</v>
      </c>
    </row>
    <row r="471" spans="2:10" x14ac:dyDescent="0.3">
      <c r="B471" t="s">
        <v>8</v>
      </c>
      <c r="C471">
        <v>2488.0489204816472</v>
      </c>
      <c r="D471">
        <v>1834.64</v>
      </c>
      <c r="E471" t="s">
        <v>12</v>
      </c>
      <c r="F471">
        <v>2010</v>
      </c>
      <c r="G471">
        <v>39167</v>
      </c>
      <c r="H471" t="s">
        <v>11</v>
      </c>
      <c r="I471" t="s">
        <v>10</v>
      </c>
      <c r="J471" t="s">
        <v>11</v>
      </c>
    </row>
    <row r="472" spans="2:10" x14ac:dyDescent="0.3">
      <c r="B472" t="s">
        <v>8</v>
      </c>
      <c r="C472">
        <v>3447.392616311613</v>
      </c>
      <c r="D472">
        <v>737.32</v>
      </c>
      <c r="E472" t="s">
        <v>22</v>
      </c>
      <c r="F472">
        <v>2002</v>
      </c>
      <c r="G472">
        <v>37773</v>
      </c>
      <c r="H472" t="s">
        <v>11</v>
      </c>
      <c r="I472" t="s">
        <v>21</v>
      </c>
      <c r="J472" t="s">
        <v>11</v>
      </c>
    </row>
    <row r="473" spans="2:10" x14ac:dyDescent="0.3">
      <c r="B473" t="s">
        <v>8</v>
      </c>
      <c r="C473">
        <v>977.33975845495081</v>
      </c>
      <c r="D473">
        <v>1338.87</v>
      </c>
      <c r="E473" t="s">
        <v>13</v>
      </c>
      <c r="F473">
        <v>1972</v>
      </c>
      <c r="G473">
        <v>48048</v>
      </c>
      <c r="H473" t="s">
        <v>8</v>
      </c>
      <c r="I473" t="s">
        <v>16</v>
      </c>
      <c r="J473" t="s">
        <v>8</v>
      </c>
    </row>
    <row r="474" spans="2:10" x14ac:dyDescent="0.3">
      <c r="B474" t="s">
        <v>11</v>
      </c>
      <c r="C474">
        <v>0</v>
      </c>
      <c r="D474">
        <v>238.52</v>
      </c>
      <c r="E474" t="s">
        <v>15</v>
      </c>
      <c r="F474">
        <v>2000</v>
      </c>
      <c r="G474">
        <v>20000</v>
      </c>
      <c r="H474" t="s">
        <v>8</v>
      </c>
      <c r="I474" t="s">
        <v>16</v>
      </c>
      <c r="J474" t="s">
        <v>8</v>
      </c>
    </row>
    <row r="475" spans="2:10" x14ac:dyDescent="0.3">
      <c r="B475" t="s">
        <v>11</v>
      </c>
      <c r="C475">
        <v>0</v>
      </c>
      <c r="D475">
        <v>480.98</v>
      </c>
      <c r="E475" t="s">
        <v>18</v>
      </c>
      <c r="F475">
        <v>2012</v>
      </c>
      <c r="G475">
        <v>20000</v>
      </c>
      <c r="H475" t="s">
        <v>8</v>
      </c>
      <c r="I475" t="s">
        <v>20</v>
      </c>
      <c r="J475" t="s">
        <v>11</v>
      </c>
    </row>
    <row r="476" spans="2:10" x14ac:dyDescent="0.3">
      <c r="B476" t="s">
        <v>11</v>
      </c>
      <c r="C476">
        <v>0</v>
      </c>
      <c r="D476">
        <v>2949.77</v>
      </c>
      <c r="E476" t="s">
        <v>12</v>
      </c>
      <c r="F476">
        <v>1958</v>
      </c>
      <c r="G476">
        <v>178706</v>
      </c>
      <c r="H476" t="s">
        <v>8</v>
      </c>
      <c r="I476" t="s">
        <v>17</v>
      </c>
      <c r="J476" t="s">
        <v>8</v>
      </c>
    </row>
    <row r="477" spans="2:10" x14ac:dyDescent="0.3">
      <c r="B477" t="s">
        <v>11</v>
      </c>
      <c r="C477">
        <v>0</v>
      </c>
      <c r="D477">
        <v>2894.9</v>
      </c>
      <c r="E477" t="s">
        <v>15</v>
      </c>
      <c r="F477">
        <v>2003</v>
      </c>
      <c r="G477">
        <v>223234</v>
      </c>
      <c r="H477" t="s">
        <v>8</v>
      </c>
      <c r="I477" t="s">
        <v>10</v>
      </c>
      <c r="J477" t="s">
        <v>11</v>
      </c>
    </row>
    <row r="478" spans="2:10" x14ac:dyDescent="0.3">
      <c r="B478" t="s">
        <v>11</v>
      </c>
      <c r="C478">
        <v>0</v>
      </c>
      <c r="D478">
        <v>1153.77</v>
      </c>
      <c r="E478" t="s">
        <v>9</v>
      </c>
      <c r="F478">
        <v>2002</v>
      </c>
      <c r="G478">
        <v>49059</v>
      </c>
      <c r="H478" t="s">
        <v>11</v>
      </c>
      <c r="I478" t="s">
        <v>10</v>
      </c>
      <c r="J478" t="s">
        <v>11</v>
      </c>
    </row>
    <row r="479" spans="2:10" x14ac:dyDescent="0.3">
      <c r="B479" t="s">
        <v>8</v>
      </c>
      <c r="C479">
        <v>2207.3227785422132</v>
      </c>
      <c r="D479">
        <v>1576.38</v>
      </c>
      <c r="E479" t="s">
        <v>9</v>
      </c>
      <c r="F479">
        <v>2020</v>
      </c>
      <c r="G479">
        <v>94963</v>
      </c>
      <c r="H479" t="s">
        <v>11</v>
      </c>
      <c r="I479" t="s">
        <v>10</v>
      </c>
      <c r="J479" t="s">
        <v>11</v>
      </c>
    </row>
    <row r="480" spans="2:10" x14ac:dyDescent="0.3">
      <c r="B480" t="s">
        <v>11</v>
      </c>
      <c r="C480">
        <v>0</v>
      </c>
      <c r="D480">
        <v>2986.22</v>
      </c>
      <c r="E480" t="s">
        <v>18</v>
      </c>
      <c r="F480">
        <v>2017</v>
      </c>
      <c r="G480">
        <v>76803</v>
      </c>
      <c r="H480" t="s">
        <v>8</v>
      </c>
      <c r="I480" t="s">
        <v>21</v>
      </c>
      <c r="J480" t="s">
        <v>11</v>
      </c>
    </row>
    <row r="481" spans="2:10" x14ac:dyDescent="0.3">
      <c r="B481" t="s">
        <v>11</v>
      </c>
      <c r="C481">
        <v>0</v>
      </c>
      <c r="D481">
        <v>18078.28</v>
      </c>
      <c r="E481" t="s">
        <v>15</v>
      </c>
      <c r="F481">
        <v>2001</v>
      </c>
      <c r="G481">
        <v>702995</v>
      </c>
      <c r="H481" t="s">
        <v>8</v>
      </c>
      <c r="I481" t="s">
        <v>19</v>
      </c>
      <c r="J481" t="s">
        <v>11</v>
      </c>
    </row>
    <row r="482" spans="2:10" x14ac:dyDescent="0.3">
      <c r="B482" t="s">
        <v>11</v>
      </c>
      <c r="C482">
        <v>0</v>
      </c>
      <c r="D482">
        <v>3193.87</v>
      </c>
      <c r="E482" t="s">
        <v>13</v>
      </c>
      <c r="F482">
        <v>2002</v>
      </c>
      <c r="G482">
        <v>146629</v>
      </c>
      <c r="H482" t="s">
        <v>8</v>
      </c>
      <c r="I482" t="s">
        <v>19</v>
      </c>
      <c r="J482" t="s">
        <v>11</v>
      </c>
    </row>
    <row r="483" spans="2:10" x14ac:dyDescent="0.3">
      <c r="B483" t="s">
        <v>11</v>
      </c>
      <c r="C483">
        <v>0</v>
      </c>
      <c r="D483">
        <v>1920.27</v>
      </c>
      <c r="E483" t="s">
        <v>18</v>
      </c>
      <c r="F483">
        <v>2005</v>
      </c>
      <c r="G483">
        <v>54050</v>
      </c>
      <c r="H483" t="s">
        <v>11</v>
      </c>
      <c r="I483" t="s">
        <v>10</v>
      </c>
      <c r="J483" t="s">
        <v>11</v>
      </c>
    </row>
    <row r="484" spans="2:10" x14ac:dyDescent="0.3">
      <c r="B484" t="s">
        <v>8</v>
      </c>
      <c r="C484">
        <v>1719.0476385961631</v>
      </c>
      <c r="D484">
        <v>824.15</v>
      </c>
      <c r="E484" t="s">
        <v>13</v>
      </c>
      <c r="F484">
        <v>1990</v>
      </c>
      <c r="G484">
        <v>27877</v>
      </c>
      <c r="H484" t="s">
        <v>8</v>
      </c>
      <c r="I484" t="s">
        <v>19</v>
      </c>
      <c r="J484" t="s">
        <v>8</v>
      </c>
    </row>
    <row r="485" spans="2:10" x14ac:dyDescent="0.3">
      <c r="B485" t="s">
        <v>8</v>
      </c>
      <c r="C485">
        <v>746.21774028321158</v>
      </c>
      <c r="D485">
        <v>349.27</v>
      </c>
      <c r="E485" t="s">
        <v>18</v>
      </c>
      <c r="F485">
        <v>1977</v>
      </c>
      <c r="G485">
        <v>20000</v>
      </c>
      <c r="H485" t="s">
        <v>8</v>
      </c>
      <c r="I485" t="s">
        <v>19</v>
      </c>
      <c r="J485" t="s">
        <v>8</v>
      </c>
    </row>
    <row r="486" spans="2:10" x14ac:dyDescent="0.3">
      <c r="B486" t="s">
        <v>11</v>
      </c>
      <c r="C486">
        <v>0</v>
      </c>
      <c r="D486">
        <v>2667.46</v>
      </c>
      <c r="E486" t="s">
        <v>15</v>
      </c>
      <c r="F486">
        <v>2024</v>
      </c>
      <c r="G486">
        <v>70458</v>
      </c>
      <c r="H486" t="s">
        <v>8</v>
      </c>
      <c r="I486" t="s">
        <v>14</v>
      </c>
      <c r="J486" t="s">
        <v>11</v>
      </c>
    </row>
    <row r="487" spans="2:10" x14ac:dyDescent="0.3">
      <c r="B487" t="s">
        <v>11</v>
      </c>
      <c r="C487">
        <v>0</v>
      </c>
      <c r="D487">
        <v>1050.8900000000001</v>
      </c>
      <c r="E487" t="s">
        <v>12</v>
      </c>
      <c r="F487">
        <v>1959</v>
      </c>
      <c r="G487">
        <v>32693</v>
      </c>
      <c r="H487" t="s">
        <v>8</v>
      </c>
      <c r="I487" t="s">
        <v>20</v>
      </c>
      <c r="J487" t="s">
        <v>8</v>
      </c>
    </row>
    <row r="488" spans="2:10" x14ac:dyDescent="0.3">
      <c r="B488" t="s">
        <v>11</v>
      </c>
      <c r="C488">
        <v>0</v>
      </c>
      <c r="D488">
        <v>658.17</v>
      </c>
      <c r="E488" t="s">
        <v>22</v>
      </c>
      <c r="F488">
        <v>2015</v>
      </c>
      <c r="G488">
        <v>20000</v>
      </c>
      <c r="H488" t="s">
        <v>8</v>
      </c>
      <c r="I488" t="s">
        <v>14</v>
      </c>
      <c r="J488" t="s">
        <v>11</v>
      </c>
    </row>
    <row r="489" spans="2:10" x14ac:dyDescent="0.3">
      <c r="B489" t="s">
        <v>11</v>
      </c>
      <c r="C489">
        <v>0</v>
      </c>
      <c r="D489">
        <v>1172.5</v>
      </c>
      <c r="E489" t="s">
        <v>22</v>
      </c>
      <c r="F489">
        <v>1994</v>
      </c>
      <c r="G489">
        <v>35694</v>
      </c>
      <c r="H489" t="s">
        <v>8</v>
      </c>
      <c r="I489" t="s">
        <v>16</v>
      </c>
      <c r="J489" t="s">
        <v>8</v>
      </c>
    </row>
    <row r="490" spans="2:10" x14ac:dyDescent="0.3">
      <c r="B490" t="s">
        <v>8</v>
      </c>
      <c r="C490">
        <v>827.75092197191884</v>
      </c>
      <c r="D490">
        <v>704.74</v>
      </c>
      <c r="E490" t="s">
        <v>12</v>
      </c>
      <c r="F490">
        <v>2024</v>
      </c>
      <c r="G490">
        <v>25204</v>
      </c>
      <c r="H490" t="s">
        <v>11</v>
      </c>
      <c r="I490" t="s">
        <v>21</v>
      </c>
      <c r="J490" t="s">
        <v>11</v>
      </c>
    </row>
    <row r="491" spans="2:10" x14ac:dyDescent="0.3">
      <c r="B491" t="s">
        <v>11</v>
      </c>
      <c r="C491">
        <v>0</v>
      </c>
      <c r="D491">
        <v>11436.46</v>
      </c>
      <c r="E491" t="s">
        <v>18</v>
      </c>
      <c r="F491">
        <v>2002</v>
      </c>
      <c r="G491">
        <v>230894</v>
      </c>
      <c r="H491" t="s">
        <v>8</v>
      </c>
      <c r="I491" t="s">
        <v>21</v>
      </c>
      <c r="J491" t="s">
        <v>11</v>
      </c>
    </row>
    <row r="492" spans="2:10" x14ac:dyDescent="0.3">
      <c r="B492" t="s">
        <v>11</v>
      </c>
      <c r="C492">
        <v>0</v>
      </c>
      <c r="D492">
        <v>2762.46</v>
      </c>
      <c r="E492" t="s">
        <v>9</v>
      </c>
      <c r="F492">
        <v>1963</v>
      </c>
      <c r="G492">
        <v>121214</v>
      </c>
      <c r="H492" t="s">
        <v>8</v>
      </c>
      <c r="I492" t="s">
        <v>21</v>
      </c>
      <c r="J492" t="s">
        <v>8</v>
      </c>
    </row>
    <row r="493" spans="2:10" x14ac:dyDescent="0.3">
      <c r="B493" t="s">
        <v>8</v>
      </c>
      <c r="C493">
        <v>5368.5091727803156</v>
      </c>
      <c r="D493">
        <v>1371.02</v>
      </c>
      <c r="E493" t="s">
        <v>13</v>
      </c>
      <c r="F493">
        <v>2017</v>
      </c>
      <c r="G493">
        <v>59493</v>
      </c>
      <c r="H493" t="s">
        <v>8</v>
      </c>
      <c r="I493" t="s">
        <v>20</v>
      </c>
      <c r="J493" t="s">
        <v>11</v>
      </c>
    </row>
    <row r="494" spans="2:10" x14ac:dyDescent="0.3">
      <c r="B494" t="s">
        <v>8</v>
      </c>
      <c r="C494">
        <v>12806.798342394741</v>
      </c>
      <c r="D494">
        <v>5239.57</v>
      </c>
      <c r="E494" t="s">
        <v>9</v>
      </c>
      <c r="F494">
        <v>2025</v>
      </c>
      <c r="G494">
        <v>195625</v>
      </c>
      <c r="H494" t="s">
        <v>8</v>
      </c>
      <c r="I494" t="s">
        <v>14</v>
      </c>
      <c r="J494" t="s">
        <v>11</v>
      </c>
    </row>
    <row r="495" spans="2:10" x14ac:dyDescent="0.3">
      <c r="B495" t="s">
        <v>11</v>
      </c>
      <c r="C495">
        <v>0</v>
      </c>
      <c r="D495">
        <v>2638.96</v>
      </c>
      <c r="E495" t="s">
        <v>13</v>
      </c>
      <c r="F495">
        <v>2003</v>
      </c>
      <c r="G495">
        <v>63697</v>
      </c>
      <c r="H495" t="s">
        <v>11</v>
      </c>
      <c r="I495" t="s">
        <v>10</v>
      </c>
      <c r="J495" t="s">
        <v>11</v>
      </c>
    </row>
    <row r="496" spans="2:10" x14ac:dyDescent="0.3">
      <c r="B496" t="s">
        <v>8</v>
      </c>
      <c r="C496">
        <v>1485.604900473186</v>
      </c>
      <c r="D496">
        <v>988.43</v>
      </c>
      <c r="E496" t="s">
        <v>22</v>
      </c>
      <c r="F496">
        <v>2015</v>
      </c>
      <c r="G496">
        <v>30061</v>
      </c>
      <c r="H496" t="s">
        <v>8</v>
      </c>
      <c r="I496" t="s">
        <v>19</v>
      </c>
      <c r="J496" t="s">
        <v>11</v>
      </c>
    </row>
    <row r="497" spans="2:11" x14ac:dyDescent="0.3">
      <c r="B497" t="s">
        <v>8</v>
      </c>
      <c r="C497">
        <v>7101.8556273252561</v>
      </c>
      <c r="D497">
        <v>2339.15</v>
      </c>
      <c r="E497" t="s">
        <v>12</v>
      </c>
      <c r="F497">
        <v>2012</v>
      </c>
      <c r="G497">
        <v>202501</v>
      </c>
      <c r="H497" t="s">
        <v>11</v>
      </c>
      <c r="I497" t="s">
        <v>14</v>
      </c>
      <c r="J497" t="s">
        <v>11</v>
      </c>
    </row>
    <row r="498" spans="2:11" x14ac:dyDescent="0.3">
      <c r="B498" t="s">
        <v>8</v>
      </c>
      <c r="C498">
        <v>3573.5168774870558</v>
      </c>
      <c r="D498">
        <v>996.04</v>
      </c>
      <c r="E498" t="s">
        <v>9</v>
      </c>
      <c r="F498">
        <v>1977</v>
      </c>
      <c r="G498">
        <v>92146</v>
      </c>
      <c r="H498" t="s">
        <v>8</v>
      </c>
      <c r="I498" t="s">
        <v>20</v>
      </c>
      <c r="J498" t="s">
        <v>8</v>
      </c>
    </row>
    <row r="499" spans="2:11" x14ac:dyDescent="0.3">
      <c r="B499" t="s">
        <v>8</v>
      </c>
      <c r="C499">
        <v>2062.4491244647788</v>
      </c>
      <c r="D499">
        <v>1276.92</v>
      </c>
      <c r="E499" t="s">
        <v>22</v>
      </c>
      <c r="F499">
        <v>2003</v>
      </c>
      <c r="G499">
        <v>26113</v>
      </c>
      <c r="H499" t="s">
        <v>8</v>
      </c>
      <c r="I499" t="s">
        <v>16</v>
      </c>
      <c r="J499" t="s">
        <v>11</v>
      </c>
    </row>
    <row r="500" spans="2:11" x14ac:dyDescent="0.3">
      <c r="B500" t="s">
        <v>11</v>
      </c>
      <c r="C500">
        <v>0</v>
      </c>
      <c r="D500">
        <v>900.69</v>
      </c>
      <c r="E500" t="s">
        <v>15</v>
      </c>
      <c r="F500">
        <v>1941</v>
      </c>
      <c r="G500">
        <v>51417</v>
      </c>
      <c r="H500" t="s">
        <v>8</v>
      </c>
      <c r="I500" t="s">
        <v>19</v>
      </c>
      <c r="J500" t="s">
        <v>8</v>
      </c>
    </row>
    <row r="501" spans="2:11" x14ac:dyDescent="0.3">
      <c r="B501" t="s">
        <v>8</v>
      </c>
      <c r="C501" s="2">
        <v>1231.8424879111201</v>
      </c>
      <c r="D501">
        <v>1273.1400000000001</v>
      </c>
      <c r="E501" t="s">
        <v>9</v>
      </c>
      <c r="F501">
        <v>1977</v>
      </c>
      <c r="G501">
        <v>29718</v>
      </c>
      <c r="H501" t="s">
        <v>8</v>
      </c>
      <c r="I501" t="s">
        <v>20</v>
      </c>
      <c r="J501" t="s">
        <v>8</v>
      </c>
    </row>
    <row r="502" spans="2:11" x14ac:dyDescent="0.3">
      <c r="B502" t="s">
        <v>8</v>
      </c>
      <c r="C502" s="2">
        <v>1734.4178897373799</v>
      </c>
      <c r="D502">
        <v>903.47</v>
      </c>
      <c r="E502" t="s">
        <v>12</v>
      </c>
      <c r="F502">
        <v>2016</v>
      </c>
      <c r="G502">
        <v>20000</v>
      </c>
      <c r="H502" t="s">
        <v>8</v>
      </c>
      <c r="I502" t="s">
        <v>20</v>
      </c>
      <c r="J502" t="s">
        <v>11</v>
      </c>
    </row>
    <row r="504" spans="2:11" x14ac:dyDescent="0.3">
      <c r="C504" s="2"/>
    </row>
    <row r="507" spans="2:11" x14ac:dyDescent="0.3">
      <c r="B507" t="s">
        <v>25</v>
      </c>
      <c r="C507">
        <f>SUM($C$3:$C$502)</f>
        <v>998050.11199999996</v>
      </c>
    </row>
    <row r="508" spans="2:11" x14ac:dyDescent="0.3">
      <c r="B508" t="s">
        <v>26</v>
      </c>
      <c r="C508">
        <f>SUM($D$3:$D$502)</f>
        <v>1247562.6399999992</v>
      </c>
    </row>
    <row r="509" spans="2:11" x14ac:dyDescent="0.3">
      <c r="B509" t="s">
        <v>23</v>
      </c>
      <c r="C509" s="1">
        <f>C507/C508</f>
        <v>0.80000000000000049</v>
      </c>
      <c r="E509" s="1"/>
      <c r="K509" s="3"/>
    </row>
    <row r="510" spans="2:11" x14ac:dyDescent="0.3">
      <c r="B510" t="s">
        <v>28</v>
      </c>
      <c r="C510">
        <f>COUNTIF($B$3:$B$502, "Yes")</f>
        <v>215</v>
      </c>
    </row>
    <row r="511" spans="2:11" x14ac:dyDescent="0.3">
      <c r="B511" t="s">
        <v>24</v>
      </c>
      <c r="C511">
        <f>AVERAGEIF($C$3:$C$502, "&gt;0")</f>
        <v>4642.0935441860465</v>
      </c>
    </row>
    <row r="512" spans="2:11" x14ac:dyDescent="0.3">
      <c r="B512" t="s">
        <v>27</v>
      </c>
      <c r="C512">
        <f>COUNTIFS($C$3:$C$502, "&gt;"&amp;C511)</f>
        <v>72</v>
      </c>
    </row>
    <row r="515" spans="2:5" x14ac:dyDescent="0.3">
      <c r="B515" t="s">
        <v>40</v>
      </c>
      <c r="D515" s="1">
        <f>SUMIFS(C3:C502,H3:H502,"Yes") / SUMIFS(D3:D502,H3:H502, "Yes")</f>
        <v>0.71723786911795129</v>
      </c>
    </row>
    <row r="517" spans="2:5" x14ac:dyDescent="0.3">
      <c r="B517" t="s">
        <v>41</v>
      </c>
      <c r="D517" s="1">
        <f>SUMIFS(C3:C502,J3:J502, "No") / SUMIFS(D3:D502,J3:J502, "No")</f>
        <v>0.71730480268881769</v>
      </c>
    </row>
    <row r="519" spans="2:5" x14ac:dyDescent="0.3">
      <c r="B519" t="s">
        <v>42</v>
      </c>
      <c r="E519" s="1">
        <f xml:space="preserve"> (SUMIFS(C3:C502,H3:H502, "Yes") + SUMIFS(C3:C502,J3:J502, "No") ) / (SUMIFS(D3:D502, H3:H502, "Yes") +SUMIFS(D3:D502, J3:J502, "No") )</f>
        <v>0.71726802980715754</v>
      </c>
    </row>
    <row r="521" spans="2:5" x14ac:dyDescent="0.3">
      <c r="B521" t="s">
        <v>43</v>
      </c>
      <c r="E521">
        <f>COUNTIFS(E3:E502, "Wood", I3:I502, "Gulf Coast")</f>
        <v>15</v>
      </c>
    </row>
    <row r="523" spans="2:5" x14ac:dyDescent="0.3">
      <c r="B523" t="s">
        <v>44</v>
      </c>
      <c r="E523">
        <f>COUNTIF(E3:E502, "Wood")</f>
        <v>81</v>
      </c>
    </row>
    <row r="526" spans="2:5" x14ac:dyDescent="0.3">
      <c r="B526" t="s">
        <v>45</v>
      </c>
      <c r="E526" s="11">
        <f>SUMIFS(C3:C502,E3:E502, "&lt;&gt;Wood", H3:H502, "Yes", J3:J502, "No")</f>
        <v>321513.94893571618</v>
      </c>
    </row>
    <row r="527" spans="2:5" x14ac:dyDescent="0.3">
      <c r="B527" t="s">
        <v>46</v>
      </c>
      <c r="E527" s="11">
        <f>SUMIFS(D3:D502,E3:E502, "&lt;&gt;Wood", H3:H502, "Yes", J3:J502, "No")</f>
        <v>581107.86</v>
      </c>
    </row>
    <row r="528" spans="2:5" x14ac:dyDescent="0.3">
      <c r="B528" t="s">
        <v>47</v>
      </c>
      <c r="E528" s="1">
        <f>E526/E527</f>
        <v>0.55327757730848137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9348-747E-49A2-8600-B04F72DF5F9F}">
  <dimension ref="B2:K506"/>
  <sheetViews>
    <sheetView workbookViewId="0"/>
  </sheetViews>
  <sheetFormatPr defaultRowHeight="14.4" x14ac:dyDescent="0.3"/>
  <cols>
    <col min="3" max="3" width="15.44140625" customWidth="1"/>
    <col min="4" max="4" width="17.5546875" customWidth="1"/>
    <col min="5" max="5" width="18.6640625" bestFit="1" customWidth="1"/>
    <col min="6" max="6" width="11.33203125" customWidth="1"/>
    <col min="7" max="7" width="24.109375" customWidth="1"/>
    <col min="8" max="8" width="37.21875" customWidth="1"/>
    <col min="9" max="9" width="16.88671875" customWidth="1"/>
    <col min="10" max="10" width="17.109375" customWidth="1"/>
    <col min="11" max="11" width="19.21875" customWidth="1"/>
  </cols>
  <sheetData>
    <row r="2" spans="2:11" x14ac:dyDescent="0.3">
      <c r="B2" t="s">
        <v>0</v>
      </c>
      <c r="C2" t="s">
        <v>1</v>
      </c>
      <c r="D2" t="s">
        <v>2</v>
      </c>
      <c r="E2" t="s">
        <v>38</v>
      </c>
      <c r="F2" t="s">
        <v>4</v>
      </c>
      <c r="G2" t="s">
        <v>5</v>
      </c>
      <c r="H2" t="s">
        <v>39</v>
      </c>
      <c r="I2" t="s">
        <v>7</v>
      </c>
      <c r="J2" t="s">
        <v>32</v>
      </c>
      <c r="K2" t="s">
        <v>33</v>
      </c>
    </row>
    <row r="3" spans="2:11" x14ac:dyDescent="0.3">
      <c r="B3" t="s">
        <v>8</v>
      </c>
      <c r="C3" s="6">
        <v>7012.62575261447</v>
      </c>
      <c r="D3" s="6">
        <v>1763.54</v>
      </c>
      <c r="E3" t="s">
        <v>9</v>
      </c>
      <c r="F3">
        <v>2008</v>
      </c>
      <c r="G3" s="6">
        <v>89087</v>
      </c>
      <c r="H3" t="s">
        <v>8</v>
      </c>
      <c r="I3" t="s">
        <v>10</v>
      </c>
      <c r="J3" s="6">
        <f>D3-C3</f>
        <v>-5249.08575261447</v>
      </c>
      <c r="K3" t="str">
        <f>IF(F3&lt;=2000, "Yes", "No")</f>
        <v>No</v>
      </c>
    </row>
    <row r="4" spans="2:11" x14ac:dyDescent="0.3">
      <c r="B4" t="s">
        <v>11</v>
      </c>
      <c r="C4" s="6">
        <v>0</v>
      </c>
      <c r="D4" s="6">
        <v>599.94000000000005</v>
      </c>
      <c r="E4" t="s">
        <v>12</v>
      </c>
      <c r="F4">
        <v>2001</v>
      </c>
      <c r="G4" s="6">
        <v>53605</v>
      </c>
      <c r="H4" t="s">
        <v>8</v>
      </c>
      <c r="I4" t="s">
        <v>10</v>
      </c>
      <c r="J4" s="6">
        <f t="shared" ref="J4:J67" si="0">D4-C4</f>
        <v>599.94000000000005</v>
      </c>
      <c r="K4" t="str">
        <f t="shared" ref="K4:K67" si="1">IF(F4&lt;=2000, "Yes", "No")</f>
        <v>No</v>
      </c>
    </row>
    <row r="5" spans="2:11" x14ac:dyDescent="0.3">
      <c r="B5" t="s">
        <v>11</v>
      </c>
      <c r="C5" s="6">
        <v>0</v>
      </c>
      <c r="D5" s="6">
        <v>3825.24</v>
      </c>
      <c r="E5" t="s">
        <v>13</v>
      </c>
      <c r="F5">
        <v>2020</v>
      </c>
      <c r="G5" s="6">
        <v>100524</v>
      </c>
      <c r="H5" t="s">
        <v>8</v>
      </c>
      <c r="I5" t="s">
        <v>14</v>
      </c>
      <c r="J5" s="6">
        <f t="shared" si="0"/>
        <v>3825.24</v>
      </c>
      <c r="K5" t="str">
        <f t="shared" si="1"/>
        <v>No</v>
      </c>
    </row>
    <row r="6" spans="2:11" x14ac:dyDescent="0.3">
      <c r="B6" t="s">
        <v>8</v>
      </c>
      <c r="C6" s="6">
        <v>19743.029753636201</v>
      </c>
      <c r="D6" s="6">
        <v>7679.4</v>
      </c>
      <c r="E6" t="s">
        <v>15</v>
      </c>
      <c r="F6">
        <v>1950</v>
      </c>
      <c r="G6" s="6">
        <v>202486</v>
      </c>
      <c r="H6" t="s">
        <v>8</v>
      </c>
      <c r="I6" t="s">
        <v>16</v>
      </c>
      <c r="J6" s="6">
        <f t="shared" si="0"/>
        <v>-12063.629753636202</v>
      </c>
      <c r="K6" t="str">
        <f t="shared" si="1"/>
        <v>Yes</v>
      </c>
    </row>
    <row r="7" spans="2:11" x14ac:dyDescent="0.3">
      <c r="B7" t="s">
        <v>11</v>
      </c>
      <c r="C7" s="6">
        <v>0</v>
      </c>
      <c r="D7" s="6">
        <v>1209.3399999999999</v>
      </c>
      <c r="E7" t="s">
        <v>15</v>
      </c>
      <c r="F7">
        <v>2003</v>
      </c>
      <c r="G7" s="6">
        <v>49646</v>
      </c>
      <c r="H7" t="s">
        <v>8</v>
      </c>
      <c r="I7" t="s">
        <v>10</v>
      </c>
      <c r="J7" s="6">
        <f t="shared" si="0"/>
        <v>1209.3399999999999</v>
      </c>
      <c r="K7" t="str">
        <f t="shared" si="1"/>
        <v>No</v>
      </c>
    </row>
    <row r="8" spans="2:11" x14ac:dyDescent="0.3">
      <c r="B8" t="s">
        <v>11</v>
      </c>
      <c r="C8" s="6">
        <v>0</v>
      </c>
      <c r="D8" s="6">
        <v>2428.96</v>
      </c>
      <c r="E8" t="s">
        <v>13</v>
      </c>
      <c r="F8">
        <v>2003</v>
      </c>
      <c r="G8" s="6">
        <v>49647</v>
      </c>
      <c r="H8" t="s">
        <v>8</v>
      </c>
      <c r="I8" t="s">
        <v>17</v>
      </c>
      <c r="J8" s="6">
        <f t="shared" si="0"/>
        <v>2428.96</v>
      </c>
      <c r="K8" t="str">
        <f t="shared" si="1"/>
        <v>No</v>
      </c>
    </row>
    <row r="9" spans="2:11" x14ac:dyDescent="0.3">
      <c r="B9" t="s">
        <v>8</v>
      </c>
      <c r="C9" s="6">
        <v>7249.8843037912256</v>
      </c>
      <c r="D9" s="6">
        <v>7009.13</v>
      </c>
      <c r="E9" t="s">
        <v>9</v>
      </c>
      <c r="F9">
        <v>1976</v>
      </c>
      <c r="G9" s="6">
        <v>211794</v>
      </c>
      <c r="H9" t="s">
        <v>8</v>
      </c>
      <c r="I9" t="s">
        <v>14</v>
      </c>
      <c r="J9" s="6">
        <f t="shared" si="0"/>
        <v>-240.75430379122554</v>
      </c>
      <c r="K9" t="str">
        <f t="shared" si="1"/>
        <v>Yes</v>
      </c>
    </row>
    <row r="10" spans="2:11" x14ac:dyDescent="0.3">
      <c r="B10" t="s">
        <v>11</v>
      </c>
      <c r="C10" s="6">
        <v>0</v>
      </c>
      <c r="D10" s="6">
        <v>2788.43</v>
      </c>
      <c r="E10" t="s">
        <v>15</v>
      </c>
      <c r="F10">
        <v>1942</v>
      </c>
      <c r="G10" s="6">
        <v>110630</v>
      </c>
      <c r="H10" t="s">
        <v>8</v>
      </c>
      <c r="I10" t="s">
        <v>10</v>
      </c>
      <c r="J10" s="6">
        <f t="shared" si="0"/>
        <v>2788.43</v>
      </c>
      <c r="K10" t="str">
        <f t="shared" si="1"/>
        <v>Yes</v>
      </c>
    </row>
    <row r="11" spans="2:11" x14ac:dyDescent="0.3">
      <c r="B11" t="s">
        <v>11</v>
      </c>
      <c r="C11" s="6">
        <v>0</v>
      </c>
      <c r="D11" s="6">
        <v>850.47</v>
      </c>
      <c r="E11" t="s">
        <v>18</v>
      </c>
      <c r="F11">
        <v>2021</v>
      </c>
      <c r="G11" s="6">
        <v>41127</v>
      </c>
      <c r="H11" t="s">
        <v>11</v>
      </c>
      <c r="I11" t="s">
        <v>19</v>
      </c>
      <c r="J11" s="6">
        <f t="shared" si="0"/>
        <v>850.47</v>
      </c>
      <c r="K11" t="str">
        <f t="shared" si="1"/>
        <v>No</v>
      </c>
    </row>
    <row r="12" spans="2:11" x14ac:dyDescent="0.3">
      <c r="B12" t="s">
        <v>8</v>
      </c>
      <c r="C12" s="6">
        <v>8755.6237994799758</v>
      </c>
      <c r="D12" s="6">
        <v>1829.12</v>
      </c>
      <c r="E12" t="s">
        <v>12</v>
      </c>
      <c r="F12">
        <v>2023</v>
      </c>
      <c r="G12" s="6">
        <v>92415</v>
      </c>
      <c r="H12" t="s">
        <v>8</v>
      </c>
      <c r="I12" t="s">
        <v>17</v>
      </c>
      <c r="J12" s="6">
        <f t="shared" si="0"/>
        <v>-6926.5037994799759</v>
      </c>
      <c r="K12" t="str">
        <f t="shared" si="1"/>
        <v>No</v>
      </c>
    </row>
    <row r="13" spans="2:11" x14ac:dyDescent="0.3">
      <c r="B13" t="s">
        <v>8</v>
      </c>
      <c r="C13" s="6">
        <v>712.6504420477122</v>
      </c>
      <c r="D13" s="6">
        <v>1806.57</v>
      </c>
      <c r="E13" t="s">
        <v>9</v>
      </c>
      <c r="F13">
        <v>2010</v>
      </c>
      <c r="G13" s="6">
        <v>41327</v>
      </c>
      <c r="H13" t="s">
        <v>8</v>
      </c>
      <c r="I13" t="s">
        <v>14</v>
      </c>
      <c r="J13" s="6">
        <f t="shared" si="0"/>
        <v>1093.9195579522877</v>
      </c>
      <c r="K13" t="str">
        <f t="shared" si="1"/>
        <v>No</v>
      </c>
    </row>
    <row r="14" spans="2:11" x14ac:dyDescent="0.3">
      <c r="B14" t="s">
        <v>11</v>
      </c>
      <c r="C14" s="6">
        <v>0</v>
      </c>
      <c r="D14" s="6">
        <v>1919.17</v>
      </c>
      <c r="E14" t="s">
        <v>15</v>
      </c>
      <c r="F14">
        <v>2006</v>
      </c>
      <c r="G14" s="6">
        <v>41250</v>
      </c>
      <c r="H14" t="s">
        <v>8</v>
      </c>
      <c r="I14" t="s">
        <v>20</v>
      </c>
      <c r="J14" s="6">
        <f t="shared" si="0"/>
        <v>1919.17</v>
      </c>
      <c r="K14" t="str">
        <f t="shared" si="1"/>
        <v>No</v>
      </c>
    </row>
    <row r="15" spans="2:11" x14ac:dyDescent="0.3">
      <c r="B15" t="s">
        <v>11</v>
      </c>
      <c r="C15" s="6">
        <v>0</v>
      </c>
      <c r="D15" s="6">
        <v>2060.2600000000002</v>
      </c>
      <c r="E15" t="s">
        <v>18</v>
      </c>
      <c r="F15">
        <v>2020</v>
      </c>
      <c r="G15" s="6">
        <v>72662</v>
      </c>
      <c r="H15" t="s">
        <v>8</v>
      </c>
      <c r="I15" t="s">
        <v>17</v>
      </c>
      <c r="J15" s="6">
        <f t="shared" si="0"/>
        <v>2060.2600000000002</v>
      </c>
      <c r="K15" t="str">
        <f t="shared" si="1"/>
        <v>No</v>
      </c>
    </row>
    <row r="16" spans="2:11" x14ac:dyDescent="0.3">
      <c r="B16" t="s">
        <v>11</v>
      </c>
      <c r="C16" s="6">
        <v>0</v>
      </c>
      <c r="D16" s="6">
        <v>542.75</v>
      </c>
      <c r="E16" t="s">
        <v>12</v>
      </c>
      <c r="F16">
        <v>2018</v>
      </c>
      <c r="G16" s="6">
        <v>20000</v>
      </c>
      <c r="H16" t="s">
        <v>8</v>
      </c>
      <c r="I16" t="s">
        <v>14</v>
      </c>
      <c r="J16" s="6">
        <f t="shared" si="0"/>
        <v>542.75</v>
      </c>
      <c r="K16" t="str">
        <f t="shared" si="1"/>
        <v>No</v>
      </c>
    </row>
    <row r="17" spans="2:11" x14ac:dyDescent="0.3">
      <c r="B17" t="s">
        <v>11</v>
      </c>
      <c r="C17" s="6">
        <v>0</v>
      </c>
      <c r="D17" s="6">
        <v>237.69</v>
      </c>
      <c r="E17" t="s">
        <v>18</v>
      </c>
      <c r="F17">
        <v>2024</v>
      </c>
      <c r="G17" s="6">
        <v>20000</v>
      </c>
      <c r="H17" t="s">
        <v>8</v>
      </c>
      <c r="I17" t="s">
        <v>14</v>
      </c>
      <c r="J17" s="6">
        <f t="shared" si="0"/>
        <v>237.69</v>
      </c>
      <c r="K17" t="str">
        <f t="shared" si="1"/>
        <v>No</v>
      </c>
    </row>
    <row r="18" spans="2:11" x14ac:dyDescent="0.3">
      <c r="B18" t="s">
        <v>8</v>
      </c>
      <c r="C18" s="6">
        <v>3768.992348021502</v>
      </c>
      <c r="D18" s="6">
        <v>964.71</v>
      </c>
      <c r="E18" t="s">
        <v>9</v>
      </c>
      <c r="F18">
        <v>2012</v>
      </c>
      <c r="G18" s="6">
        <v>38184</v>
      </c>
      <c r="H18" t="s">
        <v>11</v>
      </c>
      <c r="I18" t="s">
        <v>20</v>
      </c>
      <c r="J18" s="6">
        <f t="shared" si="0"/>
        <v>-2804.282348021502</v>
      </c>
      <c r="K18" t="str">
        <f t="shared" si="1"/>
        <v>No</v>
      </c>
    </row>
    <row r="19" spans="2:11" x14ac:dyDescent="0.3">
      <c r="B19" t="s">
        <v>8</v>
      </c>
      <c r="C19" s="6">
        <v>1063.047344193018</v>
      </c>
      <c r="D19" s="6">
        <v>1066.05</v>
      </c>
      <c r="E19" t="s">
        <v>13</v>
      </c>
      <c r="F19">
        <v>1998</v>
      </c>
      <c r="G19" s="6">
        <v>26628</v>
      </c>
      <c r="H19" t="s">
        <v>8</v>
      </c>
      <c r="I19" t="s">
        <v>17</v>
      </c>
      <c r="J19" s="6">
        <f t="shared" si="0"/>
        <v>3.0026558069819203</v>
      </c>
      <c r="K19" t="str">
        <f t="shared" si="1"/>
        <v>Yes</v>
      </c>
    </row>
    <row r="20" spans="2:11" x14ac:dyDescent="0.3">
      <c r="B20" t="s">
        <v>11</v>
      </c>
      <c r="C20" s="6">
        <v>0</v>
      </c>
      <c r="D20" s="6">
        <v>3467.04</v>
      </c>
      <c r="E20" t="s">
        <v>18</v>
      </c>
      <c r="F20">
        <v>2023</v>
      </c>
      <c r="G20" s="6">
        <v>76987</v>
      </c>
      <c r="H20" t="s">
        <v>8</v>
      </c>
      <c r="I20" t="s">
        <v>20</v>
      </c>
      <c r="J20" s="6">
        <f t="shared" si="0"/>
        <v>3467.04</v>
      </c>
      <c r="K20" t="str">
        <f t="shared" si="1"/>
        <v>No</v>
      </c>
    </row>
    <row r="21" spans="2:11" x14ac:dyDescent="0.3">
      <c r="B21" t="s">
        <v>8</v>
      </c>
      <c r="C21" s="6">
        <v>1358.0404915896861</v>
      </c>
      <c r="D21" s="6">
        <v>1264.46</v>
      </c>
      <c r="E21" t="s">
        <v>18</v>
      </c>
      <c r="F21">
        <v>1968</v>
      </c>
      <c r="G21" s="6">
        <v>28957</v>
      </c>
      <c r="H21" t="s">
        <v>8</v>
      </c>
      <c r="I21" t="s">
        <v>14</v>
      </c>
      <c r="J21" s="6">
        <f t="shared" si="0"/>
        <v>-93.580491589686062</v>
      </c>
      <c r="K21" t="str">
        <f t="shared" si="1"/>
        <v>Yes</v>
      </c>
    </row>
    <row r="22" spans="2:11" x14ac:dyDescent="0.3">
      <c r="B22" t="s">
        <v>11</v>
      </c>
      <c r="C22" s="6">
        <v>0</v>
      </c>
      <c r="D22" s="6">
        <v>934.79</v>
      </c>
      <c r="E22" t="s">
        <v>18</v>
      </c>
      <c r="F22">
        <v>1997</v>
      </c>
      <c r="G22" s="6">
        <v>20000</v>
      </c>
      <c r="H22" t="s">
        <v>8</v>
      </c>
      <c r="I22" t="s">
        <v>14</v>
      </c>
      <c r="J22" s="6">
        <f t="shared" si="0"/>
        <v>934.79</v>
      </c>
      <c r="K22" t="str">
        <f t="shared" si="1"/>
        <v>Yes</v>
      </c>
    </row>
    <row r="23" spans="2:11" x14ac:dyDescent="0.3">
      <c r="B23" t="s">
        <v>8</v>
      </c>
      <c r="C23" s="6">
        <v>4117.8854814756633</v>
      </c>
      <c r="D23" s="6">
        <v>3786.42</v>
      </c>
      <c r="E23" t="s">
        <v>13</v>
      </c>
      <c r="F23">
        <v>1969</v>
      </c>
      <c r="G23" s="6">
        <v>193401</v>
      </c>
      <c r="H23" t="s">
        <v>8</v>
      </c>
      <c r="I23" t="s">
        <v>19</v>
      </c>
      <c r="J23" s="6">
        <f t="shared" si="0"/>
        <v>-331.46548147566318</v>
      </c>
      <c r="K23" t="str">
        <f t="shared" si="1"/>
        <v>Yes</v>
      </c>
    </row>
    <row r="24" spans="2:11" x14ac:dyDescent="0.3">
      <c r="B24" t="s">
        <v>8</v>
      </c>
      <c r="C24" s="6">
        <v>3106.6574280069099</v>
      </c>
      <c r="D24" s="6">
        <v>2030.86</v>
      </c>
      <c r="E24" t="s">
        <v>9</v>
      </c>
      <c r="F24">
        <v>1998</v>
      </c>
      <c r="G24" s="6">
        <v>49980</v>
      </c>
      <c r="H24" t="s">
        <v>8</v>
      </c>
      <c r="I24" t="s">
        <v>20</v>
      </c>
      <c r="J24" s="6">
        <f t="shared" si="0"/>
        <v>-1075.79742800691</v>
      </c>
      <c r="K24" t="str">
        <f t="shared" si="1"/>
        <v>Yes</v>
      </c>
    </row>
    <row r="25" spans="2:11" x14ac:dyDescent="0.3">
      <c r="B25" t="s">
        <v>11</v>
      </c>
      <c r="C25" s="6">
        <v>0</v>
      </c>
      <c r="D25" s="6">
        <v>3069.81</v>
      </c>
      <c r="E25" t="s">
        <v>15</v>
      </c>
      <c r="F25">
        <v>1984</v>
      </c>
      <c r="G25" s="6">
        <v>63198</v>
      </c>
      <c r="H25" t="s">
        <v>11</v>
      </c>
      <c r="I25" t="s">
        <v>14</v>
      </c>
      <c r="J25" s="6">
        <f t="shared" si="0"/>
        <v>3069.81</v>
      </c>
      <c r="K25" t="str">
        <f t="shared" si="1"/>
        <v>Yes</v>
      </c>
    </row>
    <row r="26" spans="2:11" x14ac:dyDescent="0.3">
      <c r="B26" t="s">
        <v>11</v>
      </c>
      <c r="C26" s="6">
        <v>0</v>
      </c>
      <c r="D26" s="6">
        <v>996.12</v>
      </c>
      <c r="E26" t="s">
        <v>9</v>
      </c>
      <c r="F26">
        <v>1981</v>
      </c>
      <c r="G26" s="6">
        <v>20000</v>
      </c>
      <c r="H26" t="s">
        <v>8</v>
      </c>
      <c r="I26" t="s">
        <v>21</v>
      </c>
      <c r="J26" s="6">
        <f t="shared" si="0"/>
        <v>996.12</v>
      </c>
      <c r="K26" t="str">
        <f t="shared" si="1"/>
        <v>Yes</v>
      </c>
    </row>
    <row r="27" spans="2:11" x14ac:dyDescent="0.3">
      <c r="B27" t="s">
        <v>11</v>
      </c>
      <c r="C27" s="6">
        <v>0</v>
      </c>
      <c r="D27" s="6">
        <v>486.55</v>
      </c>
      <c r="E27" t="s">
        <v>12</v>
      </c>
      <c r="F27">
        <v>2007</v>
      </c>
      <c r="G27" s="6">
        <v>38735</v>
      </c>
      <c r="H27" t="s">
        <v>8</v>
      </c>
      <c r="I27" t="s">
        <v>20</v>
      </c>
      <c r="J27" s="6">
        <f t="shared" si="0"/>
        <v>486.55</v>
      </c>
      <c r="K27" t="str">
        <f t="shared" si="1"/>
        <v>No</v>
      </c>
    </row>
    <row r="28" spans="2:11" x14ac:dyDescent="0.3">
      <c r="B28" t="s">
        <v>11</v>
      </c>
      <c r="C28" s="6">
        <v>0</v>
      </c>
      <c r="D28" s="6">
        <v>2306.02</v>
      </c>
      <c r="E28" t="s">
        <v>12</v>
      </c>
      <c r="F28">
        <v>2022</v>
      </c>
      <c r="G28" s="6">
        <v>65430</v>
      </c>
      <c r="H28" t="s">
        <v>8</v>
      </c>
      <c r="I28" t="s">
        <v>21</v>
      </c>
      <c r="J28" s="6">
        <f t="shared" si="0"/>
        <v>2306.02</v>
      </c>
      <c r="K28" t="str">
        <f t="shared" si="1"/>
        <v>No</v>
      </c>
    </row>
    <row r="29" spans="2:11" x14ac:dyDescent="0.3">
      <c r="B29" t="s">
        <v>8</v>
      </c>
      <c r="C29" s="6">
        <v>2279.7885242096049</v>
      </c>
      <c r="D29" s="6">
        <v>876.41</v>
      </c>
      <c r="E29" t="s">
        <v>15</v>
      </c>
      <c r="F29">
        <v>2008</v>
      </c>
      <c r="G29" s="6">
        <v>23842</v>
      </c>
      <c r="H29" t="s">
        <v>8</v>
      </c>
      <c r="I29" t="s">
        <v>10</v>
      </c>
      <c r="J29" s="6">
        <f t="shared" si="0"/>
        <v>-1403.3785242096051</v>
      </c>
      <c r="K29" t="str">
        <f t="shared" si="1"/>
        <v>No</v>
      </c>
    </row>
    <row r="30" spans="2:11" x14ac:dyDescent="0.3">
      <c r="B30" t="s">
        <v>8</v>
      </c>
      <c r="C30" s="6">
        <v>5792.4982011799393</v>
      </c>
      <c r="D30" s="6">
        <v>2338.59</v>
      </c>
      <c r="E30" t="s">
        <v>12</v>
      </c>
      <c r="F30">
        <v>2025</v>
      </c>
      <c r="G30" s="6">
        <v>80867</v>
      </c>
      <c r="H30" t="s">
        <v>8</v>
      </c>
      <c r="I30" t="s">
        <v>14</v>
      </c>
      <c r="J30" s="6">
        <f t="shared" si="0"/>
        <v>-3453.9082011799392</v>
      </c>
      <c r="K30" t="str">
        <f t="shared" si="1"/>
        <v>No</v>
      </c>
    </row>
    <row r="31" spans="2:11" x14ac:dyDescent="0.3">
      <c r="B31" t="s">
        <v>11</v>
      </c>
      <c r="C31" s="6">
        <v>0</v>
      </c>
      <c r="D31" s="6">
        <v>450.54</v>
      </c>
      <c r="E31" t="s">
        <v>15</v>
      </c>
      <c r="F31">
        <v>2023</v>
      </c>
      <c r="G31" s="6">
        <v>37030</v>
      </c>
      <c r="H31" t="s">
        <v>8</v>
      </c>
      <c r="I31" t="s">
        <v>20</v>
      </c>
      <c r="J31" s="6">
        <f t="shared" si="0"/>
        <v>450.54</v>
      </c>
      <c r="K31" t="str">
        <f t="shared" si="1"/>
        <v>No</v>
      </c>
    </row>
    <row r="32" spans="2:11" x14ac:dyDescent="0.3">
      <c r="B32" t="s">
        <v>8</v>
      </c>
      <c r="C32" s="6">
        <v>2420.9085402849141</v>
      </c>
      <c r="D32" s="6">
        <v>945.71</v>
      </c>
      <c r="E32" t="s">
        <v>13</v>
      </c>
      <c r="F32">
        <v>1943</v>
      </c>
      <c r="G32" s="6">
        <v>47413</v>
      </c>
      <c r="H32" t="s">
        <v>8</v>
      </c>
      <c r="I32" t="s">
        <v>20</v>
      </c>
      <c r="J32" s="6">
        <f t="shared" si="0"/>
        <v>-1475.1985402849141</v>
      </c>
      <c r="K32" t="str">
        <f t="shared" si="1"/>
        <v>Yes</v>
      </c>
    </row>
    <row r="33" spans="2:11" x14ac:dyDescent="0.3">
      <c r="B33" t="s">
        <v>8</v>
      </c>
      <c r="C33" s="6">
        <v>697.36260899822116</v>
      </c>
      <c r="D33" s="6">
        <v>1025.81</v>
      </c>
      <c r="E33" t="s">
        <v>15</v>
      </c>
      <c r="F33">
        <v>2002</v>
      </c>
      <c r="G33" s="6">
        <v>36999</v>
      </c>
      <c r="H33" t="s">
        <v>11</v>
      </c>
      <c r="I33" t="s">
        <v>20</v>
      </c>
      <c r="J33" s="6">
        <f t="shared" si="0"/>
        <v>328.44739100177878</v>
      </c>
      <c r="K33" t="str">
        <f t="shared" si="1"/>
        <v>No</v>
      </c>
    </row>
    <row r="34" spans="2:11" x14ac:dyDescent="0.3">
      <c r="B34" t="s">
        <v>8</v>
      </c>
      <c r="C34" s="6">
        <v>14912.09764489997</v>
      </c>
      <c r="D34" s="6">
        <v>12399.1</v>
      </c>
      <c r="E34" t="s">
        <v>12</v>
      </c>
      <c r="F34">
        <v>2002</v>
      </c>
      <c r="G34" s="6">
        <v>263504</v>
      </c>
      <c r="H34" t="s">
        <v>8</v>
      </c>
      <c r="I34" t="s">
        <v>16</v>
      </c>
      <c r="J34" s="6">
        <f t="shared" si="0"/>
        <v>-2512.9976448999696</v>
      </c>
      <c r="K34" t="str">
        <f t="shared" si="1"/>
        <v>No</v>
      </c>
    </row>
    <row r="35" spans="2:11" x14ac:dyDescent="0.3">
      <c r="B35" t="s">
        <v>11</v>
      </c>
      <c r="C35" s="6">
        <v>0</v>
      </c>
      <c r="D35" s="6">
        <v>982.37</v>
      </c>
      <c r="E35" t="s">
        <v>18</v>
      </c>
      <c r="F35">
        <v>2001</v>
      </c>
      <c r="G35" s="6">
        <v>59231</v>
      </c>
      <c r="H35" t="s">
        <v>8</v>
      </c>
      <c r="I35" t="s">
        <v>16</v>
      </c>
      <c r="J35" s="6">
        <f t="shared" si="0"/>
        <v>982.37</v>
      </c>
      <c r="K35" t="str">
        <f t="shared" si="1"/>
        <v>No</v>
      </c>
    </row>
    <row r="36" spans="2:11" x14ac:dyDescent="0.3">
      <c r="B36" t="s">
        <v>11</v>
      </c>
      <c r="C36" s="6">
        <v>0</v>
      </c>
      <c r="D36" s="6">
        <v>1279.75</v>
      </c>
      <c r="E36" t="s">
        <v>22</v>
      </c>
      <c r="F36">
        <v>2023</v>
      </c>
      <c r="G36" s="6">
        <v>25689</v>
      </c>
      <c r="H36" t="s">
        <v>8</v>
      </c>
      <c r="I36" t="s">
        <v>19</v>
      </c>
      <c r="J36" s="6">
        <f t="shared" si="0"/>
        <v>1279.75</v>
      </c>
      <c r="K36" t="str">
        <f t="shared" si="1"/>
        <v>No</v>
      </c>
    </row>
    <row r="37" spans="2:11" x14ac:dyDescent="0.3">
      <c r="B37" t="s">
        <v>11</v>
      </c>
      <c r="C37" s="6">
        <v>0</v>
      </c>
      <c r="D37" s="6">
        <v>3834.69</v>
      </c>
      <c r="E37" t="s">
        <v>18</v>
      </c>
      <c r="F37">
        <v>2001</v>
      </c>
      <c r="G37" s="6">
        <v>115617</v>
      </c>
      <c r="H37" t="s">
        <v>8</v>
      </c>
      <c r="I37" t="s">
        <v>21</v>
      </c>
      <c r="J37" s="6">
        <f t="shared" si="0"/>
        <v>3834.69</v>
      </c>
      <c r="K37" t="str">
        <f t="shared" si="1"/>
        <v>No</v>
      </c>
    </row>
    <row r="38" spans="2:11" x14ac:dyDescent="0.3">
      <c r="B38" t="s">
        <v>8</v>
      </c>
      <c r="C38" s="6">
        <v>1319.3112181355459</v>
      </c>
      <c r="D38" s="6">
        <v>1054.5999999999999</v>
      </c>
      <c r="E38" t="s">
        <v>13</v>
      </c>
      <c r="F38">
        <v>2016</v>
      </c>
      <c r="G38" s="6">
        <v>22546</v>
      </c>
      <c r="H38" t="s">
        <v>8</v>
      </c>
      <c r="I38" t="s">
        <v>10</v>
      </c>
      <c r="J38" s="6">
        <f t="shared" si="0"/>
        <v>-264.71121813554601</v>
      </c>
      <c r="K38" t="str">
        <f t="shared" si="1"/>
        <v>No</v>
      </c>
    </row>
    <row r="39" spans="2:11" x14ac:dyDescent="0.3">
      <c r="B39" t="s">
        <v>11</v>
      </c>
      <c r="C39" s="6">
        <v>0</v>
      </c>
      <c r="D39" s="6">
        <v>3147.03</v>
      </c>
      <c r="E39" t="s">
        <v>18</v>
      </c>
      <c r="F39">
        <v>2021</v>
      </c>
      <c r="G39" s="6">
        <v>70763</v>
      </c>
      <c r="H39" t="s">
        <v>8</v>
      </c>
      <c r="I39" t="s">
        <v>10</v>
      </c>
      <c r="J39" s="6">
        <f t="shared" si="0"/>
        <v>3147.03</v>
      </c>
      <c r="K39" t="str">
        <f t="shared" si="1"/>
        <v>No</v>
      </c>
    </row>
    <row r="40" spans="2:11" x14ac:dyDescent="0.3">
      <c r="B40" t="s">
        <v>11</v>
      </c>
      <c r="C40" s="6">
        <v>0</v>
      </c>
      <c r="D40" s="6">
        <v>695.51</v>
      </c>
      <c r="E40" t="s">
        <v>12</v>
      </c>
      <c r="F40">
        <v>2001</v>
      </c>
      <c r="G40" s="6">
        <v>20000</v>
      </c>
      <c r="H40" t="s">
        <v>8</v>
      </c>
      <c r="I40" t="s">
        <v>21</v>
      </c>
      <c r="J40" s="6">
        <f t="shared" si="0"/>
        <v>695.51</v>
      </c>
      <c r="K40" t="str">
        <f t="shared" si="1"/>
        <v>No</v>
      </c>
    </row>
    <row r="41" spans="2:11" x14ac:dyDescent="0.3">
      <c r="B41" t="s">
        <v>8</v>
      </c>
      <c r="C41" s="6">
        <v>534.11261232871493</v>
      </c>
      <c r="D41" s="6">
        <v>761.2</v>
      </c>
      <c r="E41" t="s">
        <v>12</v>
      </c>
      <c r="F41">
        <v>1956</v>
      </c>
      <c r="G41" s="6">
        <v>20691</v>
      </c>
      <c r="H41" t="s">
        <v>8</v>
      </c>
      <c r="I41" t="s">
        <v>19</v>
      </c>
      <c r="J41" s="6">
        <f t="shared" si="0"/>
        <v>227.08738767128511</v>
      </c>
      <c r="K41" t="str">
        <f t="shared" si="1"/>
        <v>Yes</v>
      </c>
    </row>
    <row r="42" spans="2:11" x14ac:dyDescent="0.3">
      <c r="B42" t="s">
        <v>11</v>
      </c>
      <c r="C42" s="6">
        <v>0</v>
      </c>
      <c r="D42" s="6">
        <v>3324.18</v>
      </c>
      <c r="E42" t="s">
        <v>9</v>
      </c>
      <c r="F42">
        <v>2024</v>
      </c>
      <c r="G42" s="6">
        <v>70087</v>
      </c>
      <c r="H42" t="s">
        <v>8</v>
      </c>
      <c r="I42" t="s">
        <v>19</v>
      </c>
      <c r="J42" s="6">
        <f t="shared" si="0"/>
        <v>3324.18</v>
      </c>
      <c r="K42" t="str">
        <f t="shared" si="1"/>
        <v>No</v>
      </c>
    </row>
    <row r="43" spans="2:11" x14ac:dyDescent="0.3">
      <c r="B43" t="s">
        <v>8</v>
      </c>
      <c r="C43" s="6">
        <v>2208.1165948993648</v>
      </c>
      <c r="D43" s="6">
        <v>3268.32</v>
      </c>
      <c r="E43" t="s">
        <v>12</v>
      </c>
      <c r="F43">
        <v>2006</v>
      </c>
      <c r="G43" s="6">
        <v>108096</v>
      </c>
      <c r="H43" t="s">
        <v>8</v>
      </c>
      <c r="I43" t="s">
        <v>10</v>
      </c>
      <c r="J43" s="6">
        <f t="shared" si="0"/>
        <v>1060.2034051006353</v>
      </c>
      <c r="K43" t="str">
        <f t="shared" si="1"/>
        <v>No</v>
      </c>
    </row>
    <row r="44" spans="2:11" x14ac:dyDescent="0.3">
      <c r="B44" t="s">
        <v>11</v>
      </c>
      <c r="C44" s="6">
        <v>0</v>
      </c>
      <c r="D44" s="6">
        <v>2976.92</v>
      </c>
      <c r="E44" t="s">
        <v>18</v>
      </c>
      <c r="F44">
        <v>2014</v>
      </c>
      <c r="G44" s="6">
        <v>68672</v>
      </c>
      <c r="H44" t="s">
        <v>8</v>
      </c>
      <c r="I44" t="s">
        <v>19</v>
      </c>
      <c r="J44" s="6">
        <f t="shared" si="0"/>
        <v>2976.92</v>
      </c>
      <c r="K44" t="str">
        <f t="shared" si="1"/>
        <v>No</v>
      </c>
    </row>
    <row r="45" spans="2:11" x14ac:dyDescent="0.3">
      <c r="B45" t="s">
        <v>11</v>
      </c>
      <c r="C45" s="6">
        <v>0</v>
      </c>
      <c r="D45" s="6">
        <v>1199.47</v>
      </c>
      <c r="E45" t="s">
        <v>9</v>
      </c>
      <c r="F45">
        <v>2017</v>
      </c>
      <c r="G45" s="6">
        <v>54583</v>
      </c>
      <c r="H45" t="s">
        <v>8</v>
      </c>
      <c r="I45" t="s">
        <v>14</v>
      </c>
      <c r="J45" s="6">
        <f t="shared" si="0"/>
        <v>1199.47</v>
      </c>
      <c r="K45" t="str">
        <f t="shared" si="1"/>
        <v>No</v>
      </c>
    </row>
    <row r="46" spans="2:11" x14ac:dyDescent="0.3">
      <c r="B46" t="s">
        <v>8</v>
      </c>
      <c r="C46" s="6">
        <v>1540.301594750699</v>
      </c>
      <c r="D46" s="6">
        <v>1868.01</v>
      </c>
      <c r="E46" t="s">
        <v>18</v>
      </c>
      <c r="F46">
        <v>2003</v>
      </c>
      <c r="G46" s="6">
        <v>47057</v>
      </c>
      <c r="H46" t="s">
        <v>8</v>
      </c>
      <c r="I46" t="s">
        <v>19</v>
      </c>
      <c r="J46" s="6">
        <f t="shared" si="0"/>
        <v>327.70840524930099</v>
      </c>
      <c r="K46" t="str">
        <f t="shared" si="1"/>
        <v>No</v>
      </c>
    </row>
    <row r="47" spans="2:11" x14ac:dyDescent="0.3">
      <c r="B47" t="s">
        <v>11</v>
      </c>
      <c r="C47" s="6">
        <v>0</v>
      </c>
      <c r="D47" s="6">
        <v>604.33000000000004</v>
      </c>
      <c r="E47" t="s">
        <v>15</v>
      </c>
      <c r="F47">
        <v>2008</v>
      </c>
      <c r="G47" s="6">
        <v>20000</v>
      </c>
      <c r="H47" t="s">
        <v>8</v>
      </c>
      <c r="I47" t="s">
        <v>21</v>
      </c>
      <c r="J47" s="6">
        <f t="shared" si="0"/>
        <v>604.33000000000004</v>
      </c>
      <c r="K47" t="str">
        <f t="shared" si="1"/>
        <v>No</v>
      </c>
    </row>
    <row r="48" spans="2:11" x14ac:dyDescent="0.3">
      <c r="B48" t="s">
        <v>8</v>
      </c>
      <c r="C48" s="6">
        <v>3348.1091803416662</v>
      </c>
      <c r="D48" s="6">
        <v>395.98</v>
      </c>
      <c r="E48" t="s">
        <v>13</v>
      </c>
      <c r="F48">
        <v>2008</v>
      </c>
      <c r="G48" s="6">
        <v>33662</v>
      </c>
      <c r="H48" t="s">
        <v>8</v>
      </c>
      <c r="I48" t="s">
        <v>10</v>
      </c>
      <c r="J48" s="6">
        <f t="shared" si="0"/>
        <v>-2952.1291803416661</v>
      </c>
      <c r="K48" t="str">
        <f t="shared" si="1"/>
        <v>No</v>
      </c>
    </row>
    <row r="49" spans="2:11" x14ac:dyDescent="0.3">
      <c r="B49" t="s">
        <v>8</v>
      </c>
      <c r="C49" s="6">
        <v>3772.193640215919</v>
      </c>
      <c r="D49" s="6">
        <v>1122.76</v>
      </c>
      <c r="E49" t="s">
        <v>18</v>
      </c>
      <c r="F49">
        <v>2022</v>
      </c>
      <c r="G49" s="6">
        <v>41419</v>
      </c>
      <c r="H49" t="s">
        <v>8</v>
      </c>
      <c r="I49" t="s">
        <v>17</v>
      </c>
      <c r="J49" s="6">
        <f t="shared" si="0"/>
        <v>-2649.4336402159188</v>
      </c>
      <c r="K49" t="str">
        <f t="shared" si="1"/>
        <v>No</v>
      </c>
    </row>
    <row r="50" spans="2:11" x14ac:dyDescent="0.3">
      <c r="B50" t="s">
        <v>8</v>
      </c>
      <c r="C50" s="6">
        <v>5747.0540221472666</v>
      </c>
      <c r="D50" s="6">
        <v>4644.84</v>
      </c>
      <c r="E50" t="s">
        <v>18</v>
      </c>
      <c r="F50">
        <v>2011</v>
      </c>
      <c r="G50" s="6">
        <v>139483</v>
      </c>
      <c r="H50" t="s">
        <v>8</v>
      </c>
      <c r="I50" t="s">
        <v>14</v>
      </c>
      <c r="J50" s="6">
        <f t="shared" si="0"/>
        <v>-1102.2140221472664</v>
      </c>
      <c r="K50" t="str">
        <f t="shared" si="1"/>
        <v>No</v>
      </c>
    </row>
    <row r="51" spans="2:11" x14ac:dyDescent="0.3">
      <c r="B51" t="s">
        <v>11</v>
      </c>
      <c r="C51" s="6">
        <v>0</v>
      </c>
      <c r="D51" s="6">
        <v>2890.83</v>
      </c>
      <c r="E51" t="s">
        <v>13</v>
      </c>
      <c r="F51">
        <v>2007</v>
      </c>
      <c r="G51" s="6">
        <v>78818</v>
      </c>
      <c r="H51" t="s">
        <v>8</v>
      </c>
      <c r="I51" t="s">
        <v>19</v>
      </c>
      <c r="J51" s="6">
        <f t="shared" si="0"/>
        <v>2890.83</v>
      </c>
      <c r="K51" t="str">
        <f t="shared" si="1"/>
        <v>No</v>
      </c>
    </row>
    <row r="52" spans="2:11" x14ac:dyDescent="0.3">
      <c r="B52" t="s">
        <v>11</v>
      </c>
      <c r="C52" s="6">
        <v>0</v>
      </c>
      <c r="D52" s="6">
        <v>891.68</v>
      </c>
      <c r="E52" t="s">
        <v>22</v>
      </c>
      <c r="F52">
        <v>1960</v>
      </c>
      <c r="G52" s="6">
        <v>20000</v>
      </c>
      <c r="H52" t="s">
        <v>11</v>
      </c>
      <c r="I52" t="s">
        <v>14</v>
      </c>
      <c r="J52" s="6">
        <f t="shared" si="0"/>
        <v>891.68</v>
      </c>
      <c r="K52" t="str">
        <f t="shared" si="1"/>
        <v>Yes</v>
      </c>
    </row>
    <row r="53" spans="2:11" x14ac:dyDescent="0.3">
      <c r="B53" t="s">
        <v>11</v>
      </c>
      <c r="C53" s="6">
        <v>0</v>
      </c>
      <c r="D53" s="6">
        <v>3204.36</v>
      </c>
      <c r="E53" t="s">
        <v>22</v>
      </c>
      <c r="F53">
        <v>2010</v>
      </c>
      <c r="G53" s="6">
        <v>77596</v>
      </c>
      <c r="H53" t="s">
        <v>8</v>
      </c>
      <c r="I53" t="s">
        <v>10</v>
      </c>
      <c r="J53" s="6">
        <f t="shared" si="0"/>
        <v>3204.36</v>
      </c>
      <c r="K53" t="str">
        <f t="shared" si="1"/>
        <v>No</v>
      </c>
    </row>
    <row r="54" spans="2:11" x14ac:dyDescent="0.3">
      <c r="B54" t="s">
        <v>11</v>
      </c>
      <c r="C54" s="6">
        <v>0</v>
      </c>
      <c r="D54" s="6">
        <v>1825.78</v>
      </c>
      <c r="E54" t="s">
        <v>9</v>
      </c>
      <c r="F54">
        <v>2005</v>
      </c>
      <c r="G54" s="6">
        <v>44000</v>
      </c>
      <c r="H54" t="s">
        <v>8</v>
      </c>
      <c r="I54" t="s">
        <v>16</v>
      </c>
      <c r="J54" s="6">
        <f t="shared" si="0"/>
        <v>1825.78</v>
      </c>
      <c r="K54" t="str">
        <f t="shared" si="1"/>
        <v>No</v>
      </c>
    </row>
    <row r="55" spans="2:11" x14ac:dyDescent="0.3">
      <c r="B55" t="s">
        <v>11</v>
      </c>
      <c r="C55" s="6">
        <v>0</v>
      </c>
      <c r="D55" s="6">
        <v>835.64</v>
      </c>
      <c r="E55" t="s">
        <v>22</v>
      </c>
      <c r="F55">
        <v>2014</v>
      </c>
      <c r="G55" s="6">
        <v>34838</v>
      </c>
      <c r="H55" t="s">
        <v>8</v>
      </c>
      <c r="I55" t="s">
        <v>21</v>
      </c>
      <c r="J55" s="6">
        <f t="shared" si="0"/>
        <v>835.64</v>
      </c>
      <c r="K55" t="str">
        <f t="shared" si="1"/>
        <v>No</v>
      </c>
    </row>
    <row r="56" spans="2:11" x14ac:dyDescent="0.3">
      <c r="B56" t="s">
        <v>11</v>
      </c>
      <c r="C56" s="6">
        <v>0</v>
      </c>
      <c r="D56" s="6">
        <v>2259.13</v>
      </c>
      <c r="E56" t="s">
        <v>18</v>
      </c>
      <c r="F56">
        <v>2012</v>
      </c>
      <c r="G56" s="6">
        <v>97669</v>
      </c>
      <c r="H56" t="s">
        <v>11</v>
      </c>
      <c r="I56" t="s">
        <v>10</v>
      </c>
      <c r="J56" s="6">
        <f t="shared" si="0"/>
        <v>2259.13</v>
      </c>
      <c r="K56" t="str">
        <f t="shared" si="1"/>
        <v>No</v>
      </c>
    </row>
    <row r="57" spans="2:11" x14ac:dyDescent="0.3">
      <c r="B57" t="s">
        <v>8</v>
      </c>
      <c r="C57" s="6">
        <v>2302.1990155019598</v>
      </c>
      <c r="D57" s="6">
        <v>5078.8100000000004</v>
      </c>
      <c r="E57" t="s">
        <v>15</v>
      </c>
      <c r="F57">
        <v>2012</v>
      </c>
      <c r="G57" s="6">
        <v>136598</v>
      </c>
      <c r="H57" t="s">
        <v>8</v>
      </c>
      <c r="I57" t="s">
        <v>19</v>
      </c>
      <c r="J57" s="6">
        <f t="shared" si="0"/>
        <v>2776.6109844980406</v>
      </c>
      <c r="K57" t="str">
        <f t="shared" si="1"/>
        <v>No</v>
      </c>
    </row>
    <row r="58" spans="2:11" x14ac:dyDescent="0.3">
      <c r="B58" t="s">
        <v>11</v>
      </c>
      <c r="C58" s="6">
        <v>0</v>
      </c>
      <c r="D58" s="6">
        <v>1454.25</v>
      </c>
      <c r="E58" t="s">
        <v>15</v>
      </c>
      <c r="F58">
        <v>2008</v>
      </c>
      <c r="G58" s="6">
        <v>126124</v>
      </c>
      <c r="H58" t="s">
        <v>8</v>
      </c>
      <c r="I58" t="s">
        <v>21</v>
      </c>
      <c r="J58" s="6">
        <f t="shared" si="0"/>
        <v>1454.25</v>
      </c>
      <c r="K58" t="str">
        <f t="shared" si="1"/>
        <v>No</v>
      </c>
    </row>
    <row r="59" spans="2:11" x14ac:dyDescent="0.3">
      <c r="B59" t="s">
        <v>8</v>
      </c>
      <c r="C59" s="6">
        <v>560.2160125029759</v>
      </c>
      <c r="D59" s="6">
        <v>447.49</v>
      </c>
      <c r="E59" t="s">
        <v>15</v>
      </c>
      <c r="F59">
        <v>2016</v>
      </c>
      <c r="G59" s="6">
        <v>30596</v>
      </c>
      <c r="H59" t="s">
        <v>11</v>
      </c>
      <c r="I59" t="s">
        <v>20</v>
      </c>
      <c r="J59" s="6">
        <f t="shared" si="0"/>
        <v>-112.72601250297589</v>
      </c>
      <c r="K59" t="str">
        <f t="shared" si="1"/>
        <v>No</v>
      </c>
    </row>
    <row r="60" spans="2:11" x14ac:dyDescent="0.3">
      <c r="B60" t="s">
        <v>11</v>
      </c>
      <c r="C60" s="6">
        <v>0</v>
      </c>
      <c r="D60" s="6">
        <v>1474.5</v>
      </c>
      <c r="E60" t="s">
        <v>22</v>
      </c>
      <c r="F60">
        <v>2025</v>
      </c>
      <c r="G60" s="6">
        <v>46753</v>
      </c>
      <c r="H60" t="s">
        <v>8</v>
      </c>
      <c r="I60" t="s">
        <v>10</v>
      </c>
      <c r="J60" s="6">
        <f t="shared" si="0"/>
        <v>1474.5</v>
      </c>
      <c r="K60" t="str">
        <f t="shared" si="1"/>
        <v>No</v>
      </c>
    </row>
    <row r="61" spans="2:11" x14ac:dyDescent="0.3">
      <c r="B61" t="s">
        <v>11</v>
      </c>
      <c r="C61" s="6">
        <v>0</v>
      </c>
      <c r="D61" s="6">
        <v>3742.55</v>
      </c>
      <c r="E61" t="s">
        <v>9</v>
      </c>
      <c r="F61">
        <v>2002</v>
      </c>
      <c r="G61" s="6">
        <v>78043</v>
      </c>
      <c r="H61" t="s">
        <v>11</v>
      </c>
      <c r="I61" t="s">
        <v>21</v>
      </c>
      <c r="J61" s="6">
        <f t="shared" si="0"/>
        <v>3742.55</v>
      </c>
      <c r="K61" t="str">
        <f t="shared" si="1"/>
        <v>No</v>
      </c>
    </row>
    <row r="62" spans="2:11" x14ac:dyDescent="0.3">
      <c r="B62" t="s">
        <v>8</v>
      </c>
      <c r="C62" s="6">
        <v>9793.3008307356668</v>
      </c>
      <c r="D62" s="6">
        <v>3957.36</v>
      </c>
      <c r="E62" t="s">
        <v>9</v>
      </c>
      <c r="F62">
        <v>2009</v>
      </c>
      <c r="G62" s="6">
        <v>130671</v>
      </c>
      <c r="H62" t="s">
        <v>8</v>
      </c>
      <c r="I62" t="s">
        <v>16</v>
      </c>
      <c r="J62" s="6">
        <f t="shared" si="0"/>
        <v>-5835.9408307356662</v>
      </c>
      <c r="K62" t="str">
        <f t="shared" si="1"/>
        <v>No</v>
      </c>
    </row>
    <row r="63" spans="2:11" x14ac:dyDescent="0.3">
      <c r="B63" t="s">
        <v>11</v>
      </c>
      <c r="C63" s="6">
        <v>0</v>
      </c>
      <c r="D63" s="6">
        <v>1943.1</v>
      </c>
      <c r="E63" t="s">
        <v>12</v>
      </c>
      <c r="F63">
        <v>2021</v>
      </c>
      <c r="G63" s="6">
        <v>40809</v>
      </c>
      <c r="H63" t="s">
        <v>8</v>
      </c>
      <c r="I63" t="s">
        <v>21</v>
      </c>
      <c r="J63" s="6">
        <f t="shared" si="0"/>
        <v>1943.1</v>
      </c>
      <c r="K63" t="str">
        <f t="shared" si="1"/>
        <v>No</v>
      </c>
    </row>
    <row r="64" spans="2:11" x14ac:dyDescent="0.3">
      <c r="B64" t="s">
        <v>8</v>
      </c>
      <c r="C64" s="6">
        <v>4264.4581049878034</v>
      </c>
      <c r="D64" s="6">
        <v>2237.2399999999998</v>
      </c>
      <c r="E64" t="s">
        <v>12</v>
      </c>
      <c r="F64">
        <v>2017</v>
      </c>
      <c r="G64" s="6">
        <v>51610</v>
      </c>
      <c r="H64" t="s">
        <v>8</v>
      </c>
      <c r="I64" t="s">
        <v>14</v>
      </c>
      <c r="J64" s="6">
        <f t="shared" si="0"/>
        <v>-2027.2181049878036</v>
      </c>
      <c r="K64" t="str">
        <f t="shared" si="1"/>
        <v>No</v>
      </c>
    </row>
    <row r="65" spans="2:11" x14ac:dyDescent="0.3">
      <c r="B65" t="s">
        <v>11</v>
      </c>
      <c r="C65" s="6">
        <v>0</v>
      </c>
      <c r="D65" s="6">
        <v>684.1</v>
      </c>
      <c r="E65" t="s">
        <v>12</v>
      </c>
      <c r="F65">
        <v>2014</v>
      </c>
      <c r="G65" s="6">
        <v>24709</v>
      </c>
      <c r="H65" t="s">
        <v>8</v>
      </c>
      <c r="I65" t="s">
        <v>17</v>
      </c>
      <c r="J65" s="6">
        <f t="shared" si="0"/>
        <v>684.1</v>
      </c>
      <c r="K65" t="str">
        <f t="shared" si="1"/>
        <v>No</v>
      </c>
    </row>
    <row r="66" spans="2:11" x14ac:dyDescent="0.3">
      <c r="B66" t="s">
        <v>11</v>
      </c>
      <c r="C66" s="6">
        <v>0</v>
      </c>
      <c r="D66" s="6">
        <v>704.06</v>
      </c>
      <c r="E66" t="s">
        <v>9</v>
      </c>
      <c r="F66">
        <v>2009</v>
      </c>
      <c r="G66" s="6">
        <v>22995</v>
      </c>
      <c r="H66" t="s">
        <v>8</v>
      </c>
      <c r="I66" t="s">
        <v>21</v>
      </c>
      <c r="J66" s="6">
        <f t="shared" si="0"/>
        <v>704.06</v>
      </c>
      <c r="K66" t="str">
        <f t="shared" si="1"/>
        <v>No</v>
      </c>
    </row>
    <row r="67" spans="2:11" x14ac:dyDescent="0.3">
      <c r="B67" t="s">
        <v>11</v>
      </c>
      <c r="C67" s="6">
        <v>0</v>
      </c>
      <c r="D67" s="6">
        <v>2060.5</v>
      </c>
      <c r="E67" t="s">
        <v>18</v>
      </c>
      <c r="F67">
        <v>2025</v>
      </c>
      <c r="G67" s="6">
        <v>114694</v>
      </c>
      <c r="H67" t="s">
        <v>8</v>
      </c>
      <c r="I67" t="s">
        <v>17</v>
      </c>
      <c r="J67" s="6">
        <f t="shared" si="0"/>
        <v>2060.5</v>
      </c>
      <c r="K67" t="str">
        <f t="shared" si="1"/>
        <v>No</v>
      </c>
    </row>
    <row r="68" spans="2:11" x14ac:dyDescent="0.3">
      <c r="B68" t="s">
        <v>11</v>
      </c>
      <c r="C68" s="6">
        <v>0</v>
      </c>
      <c r="D68" s="6">
        <v>4999.79</v>
      </c>
      <c r="E68" t="s">
        <v>22</v>
      </c>
      <c r="F68">
        <v>1939</v>
      </c>
      <c r="G68" s="6">
        <v>177193</v>
      </c>
      <c r="H68" t="s">
        <v>11</v>
      </c>
      <c r="I68" t="s">
        <v>14</v>
      </c>
      <c r="J68" s="6">
        <f t="shared" ref="J68:J131" si="2">D68-C68</f>
        <v>4999.79</v>
      </c>
      <c r="K68" t="str">
        <f t="shared" ref="K68:K131" si="3">IF(F68&lt;=2000, "Yes", "No")</f>
        <v>Yes</v>
      </c>
    </row>
    <row r="69" spans="2:11" x14ac:dyDescent="0.3">
      <c r="B69" t="s">
        <v>8</v>
      </c>
      <c r="C69" s="6">
        <v>4499.7111492658887</v>
      </c>
      <c r="D69" s="6">
        <v>1116.8399999999999</v>
      </c>
      <c r="E69" t="s">
        <v>9</v>
      </c>
      <c r="F69">
        <v>2012</v>
      </c>
      <c r="G69" s="6">
        <v>56522</v>
      </c>
      <c r="H69" t="s">
        <v>8</v>
      </c>
      <c r="I69" t="s">
        <v>17</v>
      </c>
      <c r="J69" s="6">
        <f t="shared" si="2"/>
        <v>-3382.8711492658886</v>
      </c>
      <c r="K69" t="str">
        <f t="shared" si="3"/>
        <v>No</v>
      </c>
    </row>
    <row r="70" spans="2:11" x14ac:dyDescent="0.3">
      <c r="B70" t="s">
        <v>8</v>
      </c>
      <c r="C70" s="6">
        <v>8394.246494026449</v>
      </c>
      <c r="D70" s="6">
        <v>5634.39</v>
      </c>
      <c r="E70" t="s">
        <v>13</v>
      </c>
      <c r="F70">
        <v>2005</v>
      </c>
      <c r="G70" s="6">
        <v>133629</v>
      </c>
      <c r="H70" t="s">
        <v>8</v>
      </c>
      <c r="I70" t="s">
        <v>16</v>
      </c>
      <c r="J70" s="6">
        <f t="shared" si="2"/>
        <v>-2759.8564940264487</v>
      </c>
      <c r="K70" t="str">
        <f t="shared" si="3"/>
        <v>No</v>
      </c>
    </row>
    <row r="71" spans="2:11" x14ac:dyDescent="0.3">
      <c r="B71" t="s">
        <v>8</v>
      </c>
      <c r="C71" s="6">
        <v>7746.7858706712841</v>
      </c>
      <c r="D71" s="6">
        <v>2934.85</v>
      </c>
      <c r="E71" t="s">
        <v>13</v>
      </c>
      <c r="F71">
        <v>2014</v>
      </c>
      <c r="G71" s="6">
        <v>79962</v>
      </c>
      <c r="H71" t="s">
        <v>11</v>
      </c>
      <c r="I71" t="s">
        <v>20</v>
      </c>
      <c r="J71" s="6">
        <f t="shared" si="2"/>
        <v>-4811.9358706712846</v>
      </c>
      <c r="K71" t="str">
        <f t="shared" si="3"/>
        <v>No</v>
      </c>
    </row>
    <row r="72" spans="2:11" x14ac:dyDescent="0.3">
      <c r="B72" t="s">
        <v>8</v>
      </c>
      <c r="C72" s="6">
        <v>1010.156618276312</v>
      </c>
      <c r="D72" s="6">
        <v>967.36</v>
      </c>
      <c r="E72" t="s">
        <v>22</v>
      </c>
      <c r="F72">
        <v>1994</v>
      </c>
      <c r="G72" s="6">
        <v>35736</v>
      </c>
      <c r="H72" t="s">
        <v>11</v>
      </c>
      <c r="I72" t="s">
        <v>14</v>
      </c>
      <c r="J72" s="6">
        <f t="shared" si="2"/>
        <v>-42.79661827631196</v>
      </c>
      <c r="K72" t="str">
        <f t="shared" si="3"/>
        <v>Yes</v>
      </c>
    </row>
    <row r="73" spans="2:11" x14ac:dyDescent="0.3">
      <c r="B73" t="s">
        <v>11</v>
      </c>
      <c r="C73" s="6">
        <v>0</v>
      </c>
      <c r="D73" s="6">
        <v>3485.25</v>
      </c>
      <c r="E73" t="s">
        <v>22</v>
      </c>
      <c r="F73">
        <v>2007</v>
      </c>
      <c r="G73" s="6">
        <v>79947</v>
      </c>
      <c r="H73" t="s">
        <v>8</v>
      </c>
      <c r="I73" t="s">
        <v>20</v>
      </c>
      <c r="J73" s="6">
        <f t="shared" si="2"/>
        <v>3485.25</v>
      </c>
      <c r="K73" t="str">
        <f t="shared" si="3"/>
        <v>No</v>
      </c>
    </row>
    <row r="74" spans="2:11" x14ac:dyDescent="0.3">
      <c r="B74" t="s">
        <v>11</v>
      </c>
      <c r="C74" s="6">
        <v>0</v>
      </c>
      <c r="D74" s="6">
        <v>2684.46</v>
      </c>
      <c r="E74" t="s">
        <v>22</v>
      </c>
      <c r="F74">
        <v>2014</v>
      </c>
      <c r="G74" s="6">
        <v>204931</v>
      </c>
      <c r="H74" t="s">
        <v>8</v>
      </c>
      <c r="I74" t="s">
        <v>17</v>
      </c>
      <c r="J74" s="6">
        <f t="shared" si="2"/>
        <v>2684.46</v>
      </c>
      <c r="K74" t="str">
        <f t="shared" si="3"/>
        <v>No</v>
      </c>
    </row>
    <row r="75" spans="2:11" x14ac:dyDescent="0.3">
      <c r="B75" t="s">
        <v>11</v>
      </c>
      <c r="C75" s="6">
        <v>0</v>
      </c>
      <c r="D75" s="6">
        <v>1120.03</v>
      </c>
      <c r="E75" t="s">
        <v>15</v>
      </c>
      <c r="F75">
        <v>2004</v>
      </c>
      <c r="G75" s="6">
        <v>58182</v>
      </c>
      <c r="H75" t="s">
        <v>8</v>
      </c>
      <c r="I75" t="s">
        <v>14</v>
      </c>
      <c r="J75" s="6">
        <f t="shared" si="2"/>
        <v>1120.03</v>
      </c>
      <c r="K75" t="str">
        <f t="shared" si="3"/>
        <v>No</v>
      </c>
    </row>
    <row r="76" spans="2:11" x14ac:dyDescent="0.3">
      <c r="B76" t="s">
        <v>11</v>
      </c>
      <c r="C76" s="6">
        <v>0</v>
      </c>
      <c r="D76" s="6">
        <v>5994.86</v>
      </c>
      <c r="E76" t="s">
        <v>13</v>
      </c>
      <c r="F76">
        <v>2017</v>
      </c>
      <c r="G76" s="6">
        <v>209340</v>
      </c>
      <c r="H76" t="s">
        <v>8</v>
      </c>
      <c r="I76" t="s">
        <v>20</v>
      </c>
      <c r="J76" s="6">
        <f t="shared" si="2"/>
        <v>5994.86</v>
      </c>
      <c r="K76" t="str">
        <f t="shared" si="3"/>
        <v>No</v>
      </c>
    </row>
    <row r="77" spans="2:11" x14ac:dyDescent="0.3">
      <c r="B77" t="s">
        <v>11</v>
      </c>
      <c r="C77" s="6">
        <v>0</v>
      </c>
      <c r="D77" s="6">
        <v>215.63</v>
      </c>
      <c r="E77" t="s">
        <v>22</v>
      </c>
      <c r="F77">
        <v>2022</v>
      </c>
      <c r="G77" s="6">
        <v>20000</v>
      </c>
      <c r="H77" t="s">
        <v>11</v>
      </c>
      <c r="I77" t="s">
        <v>16</v>
      </c>
      <c r="J77" s="6">
        <f t="shared" si="2"/>
        <v>215.63</v>
      </c>
      <c r="K77" t="str">
        <f t="shared" si="3"/>
        <v>No</v>
      </c>
    </row>
    <row r="78" spans="2:11" x14ac:dyDescent="0.3">
      <c r="B78" t="s">
        <v>11</v>
      </c>
      <c r="C78" s="6">
        <v>0</v>
      </c>
      <c r="D78" s="6">
        <v>4638.34</v>
      </c>
      <c r="E78" t="s">
        <v>22</v>
      </c>
      <c r="F78">
        <v>1968</v>
      </c>
      <c r="G78" s="6">
        <v>115557</v>
      </c>
      <c r="H78" t="s">
        <v>11</v>
      </c>
      <c r="I78" t="s">
        <v>10</v>
      </c>
      <c r="J78" s="6">
        <f t="shared" si="2"/>
        <v>4638.34</v>
      </c>
      <c r="K78" t="str">
        <f t="shared" si="3"/>
        <v>Yes</v>
      </c>
    </row>
    <row r="79" spans="2:11" x14ac:dyDescent="0.3">
      <c r="B79" t="s">
        <v>8</v>
      </c>
      <c r="C79" s="6">
        <v>2448.1585640861722</v>
      </c>
      <c r="D79" s="6">
        <v>2695.73</v>
      </c>
      <c r="E79" t="s">
        <v>22</v>
      </c>
      <c r="F79">
        <v>1999</v>
      </c>
      <c r="G79" s="6">
        <v>64192</v>
      </c>
      <c r="H79" t="s">
        <v>11</v>
      </c>
      <c r="I79" t="s">
        <v>14</v>
      </c>
      <c r="J79" s="6">
        <f t="shared" si="2"/>
        <v>247.57143591382783</v>
      </c>
      <c r="K79" t="str">
        <f t="shared" si="3"/>
        <v>Yes</v>
      </c>
    </row>
    <row r="80" spans="2:11" x14ac:dyDescent="0.3">
      <c r="B80" t="s">
        <v>8</v>
      </c>
      <c r="C80" s="6">
        <v>2592.8644901172861</v>
      </c>
      <c r="D80" s="6">
        <v>1751.84</v>
      </c>
      <c r="E80" t="s">
        <v>22</v>
      </c>
      <c r="F80">
        <v>2021</v>
      </c>
      <c r="G80" s="6">
        <v>47136</v>
      </c>
      <c r="H80" t="s">
        <v>8</v>
      </c>
      <c r="I80" t="s">
        <v>10</v>
      </c>
      <c r="J80" s="6">
        <f t="shared" si="2"/>
        <v>-841.02449011728618</v>
      </c>
      <c r="K80" t="str">
        <f t="shared" si="3"/>
        <v>No</v>
      </c>
    </row>
    <row r="81" spans="2:11" x14ac:dyDescent="0.3">
      <c r="B81" t="s">
        <v>8</v>
      </c>
      <c r="C81" s="6">
        <v>3327.6810610450411</v>
      </c>
      <c r="D81" s="6">
        <v>2169.89</v>
      </c>
      <c r="E81" t="s">
        <v>18</v>
      </c>
      <c r="F81">
        <v>2012</v>
      </c>
      <c r="G81" s="6">
        <v>64435</v>
      </c>
      <c r="H81" t="s">
        <v>8</v>
      </c>
      <c r="I81" t="s">
        <v>14</v>
      </c>
      <c r="J81" s="6">
        <f t="shared" si="2"/>
        <v>-1157.7910610450413</v>
      </c>
      <c r="K81" t="str">
        <f t="shared" si="3"/>
        <v>No</v>
      </c>
    </row>
    <row r="82" spans="2:11" x14ac:dyDescent="0.3">
      <c r="B82" t="s">
        <v>11</v>
      </c>
      <c r="C82" s="6">
        <v>0</v>
      </c>
      <c r="D82" s="6">
        <v>461.88</v>
      </c>
      <c r="E82" t="s">
        <v>22</v>
      </c>
      <c r="F82">
        <v>2012</v>
      </c>
      <c r="G82" s="6">
        <v>20000</v>
      </c>
      <c r="H82" t="s">
        <v>8</v>
      </c>
      <c r="I82" t="s">
        <v>21</v>
      </c>
      <c r="J82" s="6">
        <f t="shared" si="2"/>
        <v>461.88</v>
      </c>
      <c r="K82" t="str">
        <f t="shared" si="3"/>
        <v>No</v>
      </c>
    </row>
    <row r="83" spans="2:11" x14ac:dyDescent="0.3">
      <c r="B83" t="s">
        <v>8</v>
      </c>
      <c r="C83" s="6">
        <v>3076.6369995785049</v>
      </c>
      <c r="D83" s="6">
        <v>1009.06</v>
      </c>
      <c r="E83" t="s">
        <v>22</v>
      </c>
      <c r="F83">
        <v>1983</v>
      </c>
      <c r="G83" s="6">
        <v>50225</v>
      </c>
      <c r="H83" t="s">
        <v>8</v>
      </c>
      <c r="I83" t="s">
        <v>19</v>
      </c>
      <c r="J83" s="6">
        <f t="shared" si="2"/>
        <v>-2067.5769995785049</v>
      </c>
      <c r="K83" t="str">
        <f t="shared" si="3"/>
        <v>Yes</v>
      </c>
    </row>
    <row r="84" spans="2:11" x14ac:dyDescent="0.3">
      <c r="B84" t="s">
        <v>8</v>
      </c>
      <c r="C84" s="6">
        <v>2861.264066583637</v>
      </c>
      <c r="D84" s="6">
        <v>3847.52</v>
      </c>
      <c r="E84" t="s">
        <v>15</v>
      </c>
      <c r="F84">
        <v>2024</v>
      </c>
      <c r="G84" s="6">
        <v>79673</v>
      </c>
      <c r="H84" t="s">
        <v>8</v>
      </c>
      <c r="I84" t="s">
        <v>21</v>
      </c>
      <c r="J84" s="6">
        <f t="shared" si="2"/>
        <v>986.25593341636295</v>
      </c>
      <c r="K84" t="str">
        <f t="shared" si="3"/>
        <v>No</v>
      </c>
    </row>
    <row r="85" spans="2:11" x14ac:dyDescent="0.3">
      <c r="B85" t="s">
        <v>11</v>
      </c>
      <c r="C85" s="6">
        <v>0</v>
      </c>
      <c r="D85" s="6">
        <v>5652.6</v>
      </c>
      <c r="E85" t="s">
        <v>13</v>
      </c>
      <c r="F85">
        <v>2004</v>
      </c>
      <c r="G85" s="6">
        <v>195305</v>
      </c>
      <c r="H85" t="s">
        <v>8</v>
      </c>
      <c r="I85" t="s">
        <v>14</v>
      </c>
      <c r="J85" s="6">
        <f t="shared" si="2"/>
        <v>5652.6</v>
      </c>
      <c r="K85" t="str">
        <f t="shared" si="3"/>
        <v>No</v>
      </c>
    </row>
    <row r="86" spans="2:11" x14ac:dyDescent="0.3">
      <c r="B86" t="s">
        <v>11</v>
      </c>
      <c r="C86" s="6">
        <v>0</v>
      </c>
      <c r="D86" s="6">
        <v>660.98</v>
      </c>
      <c r="E86" t="s">
        <v>22</v>
      </c>
      <c r="F86">
        <v>2011</v>
      </c>
      <c r="G86" s="6">
        <v>39552</v>
      </c>
      <c r="H86" t="s">
        <v>8</v>
      </c>
      <c r="I86" t="s">
        <v>17</v>
      </c>
      <c r="J86" s="6">
        <f t="shared" si="2"/>
        <v>660.98</v>
      </c>
      <c r="K86" t="str">
        <f t="shared" si="3"/>
        <v>No</v>
      </c>
    </row>
    <row r="87" spans="2:11" x14ac:dyDescent="0.3">
      <c r="B87" t="s">
        <v>8</v>
      </c>
      <c r="C87" s="6">
        <v>2296.0595906340759</v>
      </c>
      <c r="D87" s="6">
        <v>449.16</v>
      </c>
      <c r="E87" t="s">
        <v>13</v>
      </c>
      <c r="F87">
        <v>1969</v>
      </c>
      <c r="G87" s="6">
        <v>31357</v>
      </c>
      <c r="H87" t="s">
        <v>8</v>
      </c>
      <c r="I87" t="s">
        <v>16</v>
      </c>
      <c r="J87" s="6">
        <f t="shared" si="2"/>
        <v>-1846.8995906340758</v>
      </c>
      <c r="K87" t="str">
        <f t="shared" si="3"/>
        <v>Yes</v>
      </c>
    </row>
    <row r="88" spans="2:11" x14ac:dyDescent="0.3">
      <c r="B88" t="s">
        <v>11</v>
      </c>
      <c r="C88" s="6">
        <v>0</v>
      </c>
      <c r="D88" s="6">
        <v>522.61</v>
      </c>
      <c r="E88" t="s">
        <v>22</v>
      </c>
      <c r="F88">
        <v>1955</v>
      </c>
      <c r="G88" s="6">
        <v>40078</v>
      </c>
      <c r="H88" t="s">
        <v>8</v>
      </c>
      <c r="I88" t="s">
        <v>20</v>
      </c>
      <c r="J88" s="6">
        <f t="shared" si="2"/>
        <v>522.61</v>
      </c>
      <c r="K88" t="str">
        <f t="shared" si="3"/>
        <v>Yes</v>
      </c>
    </row>
    <row r="89" spans="2:11" x14ac:dyDescent="0.3">
      <c r="B89" t="s">
        <v>8</v>
      </c>
      <c r="C89" s="6">
        <v>7556.3653764293776</v>
      </c>
      <c r="D89" s="6">
        <v>5211.55</v>
      </c>
      <c r="E89" t="s">
        <v>13</v>
      </c>
      <c r="F89">
        <v>1945</v>
      </c>
      <c r="G89" s="6">
        <v>124532</v>
      </c>
      <c r="H89" t="s">
        <v>8</v>
      </c>
      <c r="I89" t="s">
        <v>17</v>
      </c>
      <c r="J89" s="6">
        <f t="shared" si="2"/>
        <v>-2344.8153764293775</v>
      </c>
      <c r="K89" t="str">
        <f t="shared" si="3"/>
        <v>Yes</v>
      </c>
    </row>
    <row r="90" spans="2:11" x14ac:dyDescent="0.3">
      <c r="B90" t="s">
        <v>11</v>
      </c>
      <c r="C90" s="6">
        <v>0</v>
      </c>
      <c r="D90" s="6">
        <v>1841.95</v>
      </c>
      <c r="E90" t="s">
        <v>9</v>
      </c>
      <c r="F90">
        <v>2020</v>
      </c>
      <c r="G90" s="6">
        <v>77886</v>
      </c>
      <c r="H90" t="s">
        <v>8</v>
      </c>
      <c r="I90" t="s">
        <v>19</v>
      </c>
      <c r="J90" s="6">
        <f t="shared" si="2"/>
        <v>1841.95</v>
      </c>
      <c r="K90" t="str">
        <f t="shared" si="3"/>
        <v>No</v>
      </c>
    </row>
    <row r="91" spans="2:11" x14ac:dyDescent="0.3">
      <c r="B91" t="s">
        <v>11</v>
      </c>
      <c r="C91" s="6">
        <v>0</v>
      </c>
      <c r="D91" s="6">
        <v>1500.72</v>
      </c>
      <c r="E91" t="s">
        <v>13</v>
      </c>
      <c r="F91">
        <v>1988</v>
      </c>
      <c r="G91" s="6">
        <v>39191</v>
      </c>
      <c r="H91" t="s">
        <v>8</v>
      </c>
      <c r="I91" t="s">
        <v>20</v>
      </c>
      <c r="J91" s="6">
        <f t="shared" si="2"/>
        <v>1500.72</v>
      </c>
      <c r="K91" t="str">
        <f t="shared" si="3"/>
        <v>Yes</v>
      </c>
    </row>
    <row r="92" spans="2:11" x14ac:dyDescent="0.3">
      <c r="B92" t="s">
        <v>11</v>
      </c>
      <c r="C92" s="6">
        <v>0</v>
      </c>
      <c r="D92" s="6">
        <v>3699.98</v>
      </c>
      <c r="E92" t="s">
        <v>9</v>
      </c>
      <c r="F92">
        <v>2017</v>
      </c>
      <c r="G92" s="6">
        <v>90275</v>
      </c>
      <c r="H92" t="s">
        <v>8</v>
      </c>
      <c r="I92" t="s">
        <v>19</v>
      </c>
      <c r="J92" s="6">
        <f t="shared" si="2"/>
        <v>3699.98</v>
      </c>
      <c r="K92" t="str">
        <f t="shared" si="3"/>
        <v>No</v>
      </c>
    </row>
    <row r="93" spans="2:11" x14ac:dyDescent="0.3">
      <c r="B93" t="s">
        <v>11</v>
      </c>
      <c r="C93" s="6">
        <v>0</v>
      </c>
      <c r="D93" s="6">
        <v>2797.32</v>
      </c>
      <c r="E93" t="s">
        <v>12</v>
      </c>
      <c r="F93">
        <v>2007</v>
      </c>
      <c r="G93" s="6">
        <v>64709</v>
      </c>
      <c r="H93" t="s">
        <v>8</v>
      </c>
      <c r="I93" t="s">
        <v>19</v>
      </c>
      <c r="J93" s="6">
        <f t="shared" si="2"/>
        <v>2797.32</v>
      </c>
      <c r="K93" t="str">
        <f t="shared" si="3"/>
        <v>No</v>
      </c>
    </row>
    <row r="94" spans="2:11" x14ac:dyDescent="0.3">
      <c r="B94" t="s">
        <v>11</v>
      </c>
      <c r="C94" s="6">
        <v>0</v>
      </c>
      <c r="D94" s="6">
        <v>4772.78</v>
      </c>
      <c r="E94" t="s">
        <v>18</v>
      </c>
      <c r="F94">
        <v>2019</v>
      </c>
      <c r="G94" s="6">
        <v>129951</v>
      </c>
      <c r="H94" t="s">
        <v>8</v>
      </c>
      <c r="I94" t="s">
        <v>16</v>
      </c>
      <c r="J94" s="6">
        <f t="shared" si="2"/>
        <v>4772.78</v>
      </c>
      <c r="K94" t="str">
        <f t="shared" si="3"/>
        <v>No</v>
      </c>
    </row>
    <row r="95" spans="2:11" x14ac:dyDescent="0.3">
      <c r="B95" t="s">
        <v>11</v>
      </c>
      <c r="C95" s="6">
        <v>0</v>
      </c>
      <c r="D95" s="6">
        <v>1431.13</v>
      </c>
      <c r="E95" t="s">
        <v>15</v>
      </c>
      <c r="F95">
        <v>2011</v>
      </c>
      <c r="G95" s="6">
        <v>34145</v>
      </c>
      <c r="H95" t="s">
        <v>8</v>
      </c>
      <c r="I95" t="s">
        <v>21</v>
      </c>
      <c r="J95" s="6">
        <f t="shared" si="2"/>
        <v>1431.13</v>
      </c>
      <c r="K95" t="str">
        <f t="shared" si="3"/>
        <v>No</v>
      </c>
    </row>
    <row r="96" spans="2:11" x14ac:dyDescent="0.3">
      <c r="B96" t="s">
        <v>11</v>
      </c>
      <c r="C96" s="6">
        <v>0</v>
      </c>
      <c r="D96" s="6">
        <v>2207.69</v>
      </c>
      <c r="E96" t="s">
        <v>9</v>
      </c>
      <c r="F96">
        <v>2016</v>
      </c>
      <c r="G96" s="6">
        <v>46068</v>
      </c>
      <c r="H96" t="s">
        <v>8</v>
      </c>
      <c r="I96" t="s">
        <v>19</v>
      </c>
      <c r="J96" s="6">
        <f t="shared" si="2"/>
        <v>2207.69</v>
      </c>
      <c r="K96" t="str">
        <f t="shared" si="3"/>
        <v>No</v>
      </c>
    </row>
    <row r="97" spans="2:11" x14ac:dyDescent="0.3">
      <c r="B97" t="s">
        <v>11</v>
      </c>
      <c r="C97" s="6">
        <v>0</v>
      </c>
      <c r="D97" s="6">
        <v>1567.94</v>
      </c>
      <c r="E97" t="s">
        <v>22</v>
      </c>
      <c r="F97">
        <v>1990</v>
      </c>
      <c r="G97" s="6">
        <v>43753</v>
      </c>
      <c r="H97" t="s">
        <v>8</v>
      </c>
      <c r="I97" t="s">
        <v>14</v>
      </c>
      <c r="J97" s="6">
        <f t="shared" si="2"/>
        <v>1567.94</v>
      </c>
      <c r="K97" t="str">
        <f t="shared" si="3"/>
        <v>Yes</v>
      </c>
    </row>
    <row r="98" spans="2:11" x14ac:dyDescent="0.3">
      <c r="B98" t="s">
        <v>8</v>
      </c>
      <c r="C98" s="6">
        <v>1249.5276752778391</v>
      </c>
      <c r="D98" s="6">
        <v>394.64</v>
      </c>
      <c r="E98" t="s">
        <v>13</v>
      </c>
      <c r="F98">
        <v>2022</v>
      </c>
      <c r="G98" s="6">
        <v>20000</v>
      </c>
      <c r="H98" t="s">
        <v>8</v>
      </c>
      <c r="I98" t="s">
        <v>19</v>
      </c>
      <c r="J98" s="6">
        <f t="shared" si="2"/>
        <v>-854.88767527783909</v>
      </c>
      <c r="K98" t="str">
        <f t="shared" si="3"/>
        <v>No</v>
      </c>
    </row>
    <row r="99" spans="2:11" x14ac:dyDescent="0.3">
      <c r="B99" t="s">
        <v>8</v>
      </c>
      <c r="C99" s="6">
        <v>2614.7790269278489</v>
      </c>
      <c r="D99" s="6">
        <v>1826.59</v>
      </c>
      <c r="E99" t="s">
        <v>15</v>
      </c>
      <c r="F99">
        <v>1972</v>
      </c>
      <c r="G99" s="6">
        <v>75879</v>
      </c>
      <c r="H99" t="s">
        <v>8</v>
      </c>
      <c r="I99" t="s">
        <v>20</v>
      </c>
      <c r="J99" s="6">
        <f t="shared" si="2"/>
        <v>-788.189026927849</v>
      </c>
      <c r="K99" t="str">
        <f t="shared" si="3"/>
        <v>Yes</v>
      </c>
    </row>
    <row r="100" spans="2:11" x14ac:dyDescent="0.3">
      <c r="B100" t="s">
        <v>8</v>
      </c>
      <c r="C100" s="6">
        <v>2451.854364830946</v>
      </c>
      <c r="D100" s="6">
        <v>2319.2399999999998</v>
      </c>
      <c r="E100" t="s">
        <v>9</v>
      </c>
      <c r="F100">
        <v>2023</v>
      </c>
      <c r="G100" s="6">
        <v>73780</v>
      </c>
      <c r="H100" t="s">
        <v>8</v>
      </c>
      <c r="I100" t="s">
        <v>21</v>
      </c>
      <c r="J100" s="6">
        <f t="shared" si="2"/>
        <v>-132.61436483094622</v>
      </c>
      <c r="K100" t="str">
        <f t="shared" si="3"/>
        <v>No</v>
      </c>
    </row>
    <row r="101" spans="2:11" x14ac:dyDescent="0.3">
      <c r="B101" t="s">
        <v>11</v>
      </c>
      <c r="C101" s="6">
        <v>0</v>
      </c>
      <c r="D101" s="6">
        <v>2036.36</v>
      </c>
      <c r="E101" t="s">
        <v>22</v>
      </c>
      <c r="F101">
        <v>1997</v>
      </c>
      <c r="G101" s="6">
        <v>60120</v>
      </c>
      <c r="H101" t="s">
        <v>11</v>
      </c>
      <c r="I101" t="s">
        <v>19</v>
      </c>
      <c r="J101" s="6">
        <f t="shared" si="2"/>
        <v>2036.36</v>
      </c>
      <c r="K101" t="str">
        <f t="shared" si="3"/>
        <v>Yes</v>
      </c>
    </row>
    <row r="102" spans="2:11" x14ac:dyDescent="0.3">
      <c r="B102" t="s">
        <v>11</v>
      </c>
      <c r="C102" s="6">
        <v>0</v>
      </c>
      <c r="D102" s="6">
        <v>524.38</v>
      </c>
      <c r="E102" t="s">
        <v>15</v>
      </c>
      <c r="F102">
        <v>2009</v>
      </c>
      <c r="G102" s="6">
        <v>49629</v>
      </c>
      <c r="H102" t="s">
        <v>8</v>
      </c>
      <c r="I102" t="s">
        <v>21</v>
      </c>
      <c r="J102" s="6">
        <f t="shared" si="2"/>
        <v>524.38</v>
      </c>
      <c r="K102" t="str">
        <f t="shared" si="3"/>
        <v>No</v>
      </c>
    </row>
    <row r="103" spans="2:11" x14ac:dyDescent="0.3">
      <c r="B103" t="s">
        <v>8</v>
      </c>
      <c r="C103" s="6">
        <v>310.46750560111809</v>
      </c>
      <c r="D103" s="6">
        <v>710.3</v>
      </c>
      <c r="E103" t="s">
        <v>13</v>
      </c>
      <c r="F103">
        <v>2004</v>
      </c>
      <c r="G103" s="6">
        <v>20000</v>
      </c>
      <c r="H103" t="s">
        <v>8</v>
      </c>
      <c r="I103" t="s">
        <v>14</v>
      </c>
      <c r="J103" s="6">
        <f t="shared" si="2"/>
        <v>399.83249439888186</v>
      </c>
      <c r="K103" t="str">
        <f t="shared" si="3"/>
        <v>No</v>
      </c>
    </row>
    <row r="104" spans="2:11" x14ac:dyDescent="0.3">
      <c r="B104" t="s">
        <v>11</v>
      </c>
      <c r="C104" s="6">
        <v>0</v>
      </c>
      <c r="D104" s="6">
        <v>743.02</v>
      </c>
      <c r="E104" t="s">
        <v>15</v>
      </c>
      <c r="F104">
        <v>2010</v>
      </c>
      <c r="G104" s="6">
        <v>42765</v>
      </c>
      <c r="H104" t="s">
        <v>8</v>
      </c>
      <c r="I104" t="s">
        <v>20</v>
      </c>
      <c r="J104" s="6">
        <f t="shared" si="2"/>
        <v>743.02</v>
      </c>
      <c r="K104" t="str">
        <f t="shared" si="3"/>
        <v>No</v>
      </c>
    </row>
    <row r="105" spans="2:11" x14ac:dyDescent="0.3">
      <c r="B105" t="s">
        <v>11</v>
      </c>
      <c r="C105" s="6">
        <v>0</v>
      </c>
      <c r="D105" s="6">
        <v>1350.45</v>
      </c>
      <c r="E105" t="s">
        <v>22</v>
      </c>
      <c r="F105">
        <v>1981</v>
      </c>
      <c r="G105" s="6">
        <v>45516</v>
      </c>
      <c r="H105" t="s">
        <v>8</v>
      </c>
      <c r="I105" t="s">
        <v>10</v>
      </c>
      <c r="J105" s="6">
        <f t="shared" si="2"/>
        <v>1350.45</v>
      </c>
      <c r="K105" t="str">
        <f t="shared" si="3"/>
        <v>Yes</v>
      </c>
    </row>
    <row r="106" spans="2:11" x14ac:dyDescent="0.3">
      <c r="B106" t="s">
        <v>11</v>
      </c>
      <c r="C106" s="6">
        <v>0</v>
      </c>
      <c r="D106" s="6">
        <v>422.52</v>
      </c>
      <c r="E106" t="s">
        <v>18</v>
      </c>
      <c r="F106">
        <v>1968</v>
      </c>
      <c r="G106" s="6">
        <v>31514</v>
      </c>
      <c r="H106" t="s">
        <v>8</v>
      </c>
      <c r="I106" t="s">
        <v>21</v>
      </c>
      <c r="J106" s="6">
        <f t="shared" si="2"/>
        <v>422.52</v>
      </c>
      <c r="K106" t="str">
        <f t="shared" si="3"/>
        <v>Yes</v>
      </c>
    </row>
    <row r="107" spans="2:11" x14ac:dyDescent="0.3">
      <c r="B107" t="s">
        <v>11</v>
      </c>
      <c r="C107" s="6">
        <v>0</v>
      </c>
      <c r="D107" s="6">
        <v>1001.34</v>
      </c>
      <c r="E107" t="s">
        <v>22</v>
      </c>
      <c r="F107">
        <v>2019</v>
      </c>
      <c r="G107" s="6">
        <v>52626</v>
      </c>
      <c r="H107" t="s">
        <v>8</v>
      </c>
      <c r="I107" t="s">
        <v>14</v>
      </c>
      <c r="J107" s="6">
        <f t="shared" si="2"/>
        <v>1001.34</v>
      </c>
      <c r="K107" t="str">
        <f t="shared" si="3"/>
        <v>No</v>
      </c>
    </row>
    <row r="108" spans="2:11" x14ac:dyDescent="0.3">
      <c r="B108" t="s">
        <v>11</v>
      </c>
      <c r="C108" s="6">
        <v>0</v>
      </c>
      <c r="D108" s="6">
        <v>1837.69</v>
      </c>
      <c r="E108" t="s">
        <v>22</v>
      </c>
      <c r="F108">
        <v>1984</v>
      </c>
      <c r="G108" s="6">
        <v>82722</v>
      </c>
      <c r="H108" t="s">
        <v>8</v>
      </c>
      <c r="I108" t="s">
        <v>19</v>
      </c>
      <c r="J108" s="6">
        <f t="shared" si="2"/>
        <v>1837.69</v>
      </c>
      <c r="K108" t="str">
        <f t="shared" si="3"/>
        <v>Yes</v>
      </c>
    </row>
    <row r="109" spans="2:11" x14ac:dyDescent="0.3">
      <c r="B109" t="s">
        <v>8</v>
      </c>
      <c r="C109" s="6">
        <v>9549.0540929393901</v>
      </c>
      <c r="D109" s="6">
        <v>9481.7900000000009</v>
      </c>
      <c r="E109" t="s">
        <v>9</v>
      </c>
      <c r="F109">
        <v>1956</v>
      </c>
      <c r="G109" s="6">
        <v>270749</v>
      </c>
      <c r="H109" t="s">
        <v>8</v>
      </c>
      <c r="I109" t="s">
        <v>10</v>
      </c>
      <c r="J109" s="6">
        <f t="shared" si="2"/>
        <v>-67.264092939389229</v>
      </c>
      <c r="K109" t="str">
        <f t="shared" si="3"/>
        <v>Yes</v>
      </c>
    </row>
    <row r="110" spans="2:11" x14ac:dyDescent="0.3">
      <c r="B110" t="s">
        <v>8</v>
      </c>
      <c r="C110" s="6">
        <v>2378.0959564617428</v>
      </c>
      <c r="D110" s="6">
        <v>1929.13</v>
      </c>
      <c r="E110" t="s">
        <v>12</v>
      </c>
      <c r="F110">
        <v>2013</v>
      </c>
      <c r="G110" s="6">
        <v>68848</v>
      </c>
      <c r="H110" t="s">
        <v>8</v>
      </c>
      <c r="I110" t="s">
        <v>10</v>
      </c>
      <c r="J110" s="6">
        <f t="shared" si="2"/>
        <v>-448.96595646174273</v>
      </c>
      <c r="K110" t="str">
        <f t="shared" si="3"/>
        <v>No</v>
      </c>
    </row>
    <row r="111" spans="2:11" x14ac:dyDescent="0.3">
      <c r="B111" t="s">
        <v>8</v>
      </c>
      <c r="C111" s="6">
        <v>6114.3466330964402</v>
      </c>
      <c r="D111" s="6">
        <v>945.22</v>
      </c>
      <c r="E111" t="s">
        <v>9</v>
      </c>
      <c r="F111">
        <v>1988</v>
      </c>
      <c r="G111" s="6">
        <v>73574</v>
      </c>
      <c r="H111" t="s">
        <v>8</v>
      </c>
      <c r="I111" t="s">
        <v>19</v>
      </c>
      <c r="J111" s="6">
        <f t="shared" si="2"/>
        <v>-5169.1266330964399</v>
      </c>
      <c r="K111" t="str">
        <f t="shared" si="3"/>
        <v>Yes</v>
      </c>
    </row>
    <row r="112" spans="2:11" x14ac:dyDescent="0.3">
      <c r="B112" t="s">
        <v>11</v>
      </c>
      <c r="C112" s="6">
        <v>0</v>
      </c>
      <c r="D112" s="6">
        <v>1523.44</v>
      </c>
      <c r="E112" t="s">
        <v>12</v>
      </c>
      <c r="F112">
        <v>1955</v>
      </c>
      <c r="G112" s="6">
        <v>56412</v>
      </c>
      <c r="H112" t="s">
        <v>8</v>
      </c>
      <c r="I112" t="s">
        <v>17</v>
      </c>
      <c r="J112" s="6">
        <f t="shared" si="2"/>
        <v>1523.44</v>
      </c>
      <c r="K112" t="str">
        <f t="shared" si="3"/>
        <v>Yes</v>
      </c>
    </row>
    <row r="113" spans="2:11" x14ac:dyDescent="0.3">
      <c r="B113" t="s">
        <v>11</v>
      </c>
      <c r="C113" s="6">
        <v>0</v>
      </c>
      <c r="D113" s="6">
        <v>332.74</v>
      </c>
      <c r="E113" t="s">
        <v>15</v>
      </c>
      <c r="F113">
        <v>2001</v>
      </c>
      <c r="G113" s="6">
        <v>20000</v>
      </c>
      <c r="H113" t="s">
        <v>8</v>
      </c>
      <c r="I113" t="s">
        <v>16</v>
      </c>
      <c r="J113" s="6">
        <f t="shared" si="2"/>
        <v>332.74</v>
      </c>
      <c r="K113" t="str">
        <f t="shared" si="3"/>
        <v>No</v>
      </c>
    </row>
    <row r="114" spans="2:11" x14ac:dyDescent="0.3">
      <c r="B114" t="s">
        <v>11</v>
      </c>
      <c r="C114" s="6">
        <v>0</v>
      </c>
      <c r="D114" s="6">
        <v>2200.94</v>
      </c>
      <c r="E114" t="s">
        <v>12</v>
      </c>
      <c r="F114">
        <v>2014</v>
      </c>
      <c r="G114" s="6">
        <v>58618</v>
      </c>
      <c r="H114" t="s">
        <v>8</v>
      </c>
      <c r="I114" t="s">
        <v>19</v>
      </c>
      <c r="J114" s="6">
        <f t="shared" si="2"/>
        <v>2200.94</v>
      </c>
      <c r="K114" t="str">
        <f t="shared" si="3"/>
        <v>No</v>
      </c>
    </row>
    <row r="115" spans="2:11" x14ac:dyDescent="0.3">
      <c r="B115" t="s">
        <v>11</v>
      </c>
      <c r="C115" s="6">
        <v>0</v>
      </c>
      <c r="D115" s="6">
        <v>2131.29</v>
      </c>
      <c r="E115" t="s">
        <v>12</v>
      </c>
      <c r="F115">
        <v>2002</v>
      </c>
      <c r="G115" s="6">
        <v>62830</v>
      </c>
      <c r="H115" t="s">
        <v>11</v>
      </c>
      <c r="I115" t="s">
        <v>14</v>
      </c>
      <c r="J115" s="6">
        <f t="shared" si="2"/>
        <v>2131.29</v>
      </c>
      <c r="K115" t="str">
        <f t="shared" si="3"/>
        <v>No</v>
      </c>
    </row>
    <row r="116" spans="2:11" x14ac:dyDescent="0.3">
      <c r="B116" t="s">
        <v>11</v>
      </c>
      <c r="C116" s="6">
        <v>0</v>
      </c>
      <c r="D116" s="6">
        <v>20825.14</v>
      </c>
      <c r="E116" t="s">
        <v>12</v>
      </c>
      <c r="F116">
        <v>2007</v>
      </c>
      <c r="G116" s="6">
        <v>429593</v>
      </c>
      <c r="H116" t="s">
        <v>8</v>
      </c>
      <c r="I116" t="s">
        <v>19</v>
      </c>
      <c r="J116" s="6">
        <f t="shared" si="2"/>
        <v>20825.14</v>
      </c>
      <c r="K116" t="str">
        <f t="shared" si="3"/>
        <v>No</v>
      </c>
    </row>
    <row r="117" spans="2:11" x14ac:dyDescent="0.3">
      <c r="B117" t="s">
        <v>8</v>
      </c>
      <c r="C117" s="6">
        <v>3053.4731780091452</v>
      </c>
      <c r="D117" s="6">
        <v>1696.58</v>
      </c>
      <c r="E117" t="s">
        <v>13</v>
      </c>
      <c r="F117">
        <v>2008</v>
      </c>
      <c r="G117" s="6">
        <v>51334</v>
      </c>
      <c r="H117" t="s">
        <v>8</v>
      </c>
      <c r="I117" t="s">
        <v>16</v>
      </c>
      <c r="J117" s="6">
        <f t="shared" si="2"/>
        <v>-1356.8931780091452</v>
      </c>
      <c r="K117" t="str">
        <f t="shared" si="3"/>
        <v>No</v>
      </c>
    </row>
    <row r="118" spans="2:11" x14ac:dyDescent="0.3">
      <c r="B118" t="s">
        <v>11</v>
      </c>
      <c r="C118" s="6">
        <v>0</v>
      </c>
      <c r="D118" s="6">
        <v>2090.8200000000002</v>
      </c>
      <c r="E118" t="s">
        <v>22</v>
      </c>
      <c r="F118">
        <v>2018</v>
      </c>
      <c r="G118" s="6">
        <v>76209</v>
      </c>
      <c r="H118" t="s">
        <v>8</v>
      </c>
      <c r="I118" t="s">
        <v>19</v>
      </c>
      <c r="J118" s="6">
        <f t="shared" si="2"/>
        <v>2090.8200000000002</v>
      </c>
      <c r="K118" t="str">
        <f t="shared" si="3"/>
        <v>No</v>
      </c>
    </row>
    <row r="119" spans="2:11" x14ac:dyDescent="0.3">
      <c r="B119" t="s">
        <v>8</v>
      </c>
      <c r="C119" s="6">
        <v>4346.5624295928583</v>
      </c>
      <c r="D119" s="6">
        <v>2143.3200000000002</v>
      </c>
      <c r="E119" t="s">
        <v>22</v>
      </c>
      <c r="F119">
        <v>2010</v>
      </c>
      <c r="G119" s="6">
        <v>58234</v>
      </c>
      <c r="H119" t="s">
        <v>11</v>
      </c>
      <c r="I119" t="s">
        <v>19</v>
      </c>
      <c r="J119" s="6">
        <f t="shared" si="2"/>
        <v>-2203.2424295928581</v>
      </c>
      <c r="K119" t="str">
        <f t="shared" si="3"/>
        <v>No</v>
      </c>
    </row>
    <row r="120" spans="2:11" x14ac:dyDescent="0.3">
      <c r="B120" t="s">
        <v>11</v>
      </c>
      <c r="C120" s="6">
        <v>0</v>
      </c>
      <c r="D120" s="6">
        <v>662.73</v>
      </c>
      <c r="E120" t="s">
        <v>15</v>
      </c>
      <c r="F120">
        <v>1934</v>
      </c>
      <c r="G120" s="6">
        <v>23507</v>
      </c>
      <c r="H120" t="s">
        <v>8</v>
      </c>
      <c r="I120" t="s">
        <v>17</v>
      </c>
      <c r="J120" s="6">
        <f t="shared" si="2"/>
        <v>662.73</v>
      </c>
      <c r="K120" t="str">
        <f t="shared" si="3"/>
        <v>Yes</v>
      </c>
    </row>
    <row r="121" spans="2:11" x14ac:dyDescent="0.3">
      <c r="B121" t="s">
        <v>8</v>
      </c>
      <c r="C121" s="6">
        <v>4590.9566523953818</v>
      </c>
      <c r="D121" s="6">
        <v>5423.49</v>
      </c>
      <c r="E121" t="s">
        <v>22</v>
      </c>
      <c r="F121">
        <v>2000</v>
      </c>
      <c r="G121" s="6">
        <v>149381</v>
      </c>
      <c r="H121" t="s">
        <v>8</v>
      </c>
      <c r="I121" t="s">
        <v>16</v>
      </c>
      <c r="J121" s="6">
        <f t="shared" si="2"/>
        <v>832.53334760461803</v>
      </c>
      <c r="K121" t="str">
        <f t="shared" si="3"/>
        <v>Yes</v>
      </c>
    </row>
    <row r="122" spans="2:11" x14ac:dyDescent="0.3">
      <c r="B122" t="s">
        <v>11</v>
      </c>
      <c r="C122" s="6">
        <v>0</v>
      </c>
      <c r="D122" s="6">
        <v>4414.3500000000004</v>
      </c>
      <c r="E122" t="s">
        <v>15</v>
      </c>
      <c r="F122">
        <v>1986</v>
      </c>
      <c r="G122" s="6">
        <v>109267</v>
      </c>
      <c r="H122" t="s">
        <v>8</v>
      </c>
      <c r="I122" t="s">
        <v>14</v>
      </c>
      <c r="J122" s="6">
        <f t="shared" si="2"/>
        <v>4414.3500000000004</v>
      </c>
      <c r="K122" t="str">
        <f t="shared" si="3"/>
        <v>Yes</v>
      </c>
    </row>
    <row r="123" spans="2:11" x14ac:dyDescent="0.3">
      <c r="B123" t="s">
        <v>8</v>
      </c>
      <c r="C123" s="6">
        <v>3970.6072434238322</v>
      </c>
      <c r="D123" s="6">
        <v>1674.95</v>
      </c>
      <c r="E123" t="s">
        <v>15</v>
      </c>
      <c r="F123">
        <v>1992</v>
      </c>
      <c r="G123" s="6">
        <v>112738</v>
      </c>
      <c r="H123" t="s">
        <v>11</v>
      </c>
      <c r="I123" t="s">
        <v>20</v>
      </c>
      <c r="J123" s="6">
        <f t="shared" si="2"/>
        <v>-2295.6572434238324</v>
      </c>
      <c r="K123" t="str">
        <f t="shared" si="3"/>
        <v>Yes</v>
      </c>
    </row>
    <row r="124" spans="2:11" x14ac:dyDescent="0.3">
      <c r="B124" t="s">
        <v>11</v>
      </c>
      <c r="C124" s="6">
        <v>0</v>
      </c>
      <c r="D124" s="6">
        <v>761.32</v>
      </c>
      <c r="E124" t="s">
        <v>18</v>
      </c>
      <c r="F124">
        <v>2017</v>
      </c>
      <c r="G124" s="6">
        <v>28926</v>
      </c>
      <c r="H124" t="s">
        <v>8</v>
      </c>
      <c r="I124" t="s">
        <v>19</v>
      </c>
      <c r="J124" s="6">
        <f t="shared" si="2"/>
        <v>761.32</v>
      </c>
      <c r="K124" t="str">
        <f t="shared" si="3"/>
        <v>No</v>
      </c>
    </row>
    <row r="125" spans="2:11" x14ac:dyDescent="0.3">
      <c r="B125" t="s">
        <v>8</v>
      </c>
      <c r="C125" s="6">
        <v>7022.0112935512188</v>
      </c>
      <c r="D125" s="6">
        <v>5505.53</v>
      </c>
      <c r="E125" t="s">
        <v>13</v>
      </c>
      <c r="F125">
        <v>1949</v>
      </c>
      <c r="G125" s="6">
        <v>183916</v>
      </c>
      <c r="H125" t="s">
        <v>8</v>
      </c>
      <c r="I125" t="s">
        <v>20</v>
      </c>
      <c r="J125" s="6">
        <f t="shared" si="2"/>
        <v>-1516.4812935512191</v>
      </c>
      <c r="K125" t="str">
        <f t="shared" si="3"/>
        <v>Yes</v>
      </c>
    </row>
    <row r="126" spans="2:11" x14ac:dyDescent="0.3">
      <c r="B126" t="s">
        <v>11</v>
      </c>
      <c r="C126" s="6">
        <v>0</v>
      </c>
      <c r="D126" s="6">
        <v>315.70999999999998</v>
      </c>
      <c r="E126" t="s">
        <v>22</v>
      </c>
      <c r="F126">
        <v>2017</v>
      </c>
      <c r="G126" s="6">
        <v>20000</v>
      </c>
      <c r="H126" t="s">
        <v>8</v>
      </c>
      <c r="I126" t="s">
        <v>20</v>
      </c>
      <c r="J126" s="6">
        <f t="shared" si="2"/>
        <v>315.70999999999998</v>
      </c>
      <c r="K126" t="str">
        <f t="shared" si="3"/>
        <v>No</v>
      </c>
    </row>
    <row r="127" spans="2:11" x14ac:dyDescent="0.3">
      <c r="B127" t="s">
        <v>8</v>
      </c>
      <c r="C127" s="6">
        <v>7927.8670937823226</v>
      </c>
      <c r="D127" s="6">
        <v>3916.8</v>
      </c>
      <c r="E127" t="s">
        <v>9</v>
      </c>
      <c r="F127">
        <v>1965</v>
      </c>
      <c r="G127" s="6">
        <v>95749</v>
      </c>
      <c r="H127" t="s">
        <v>11</v>
      </c>
      <c r="I127" t="s">
        <v>21</v>
      </c>
      <c r="J127" s="6">
        <f t="shared" si="2"/>
        <v>-4011.0670937823224</v>
      </c>
      <c r="K127" t="str">
        <f t="shared" si="3"/>
        <v>Yes</v>
      </c>
    </row>
    <row r="128" spans="2:11" x14ac:dyDescent="0.3">
      <c r="B128" t="s">
        <v>11</v>
      </c>
      <c r="C128" s="6">
        <v>0</v>
      </c>
      <c r="D128" s="6">
        <v>7578.15</v>
      </c>
      <c r="E128" t="s">
        <v>15</v>
      </c>
      <c r="F128">
        <v>2023</v>
      </c>
      <c r="G128" s="6">
        <v>345368</v>
      </c>
      <c r="H128" t="s">
        <v>8</v>
      </c>
      <c r="I128" t="s">
        <v>16</v>
      </c>
      <c r="J128" s="6">
        <f t="shared" si="2"/>
        <v>7578.15</v>
      </c>
      <c r="K128" t="str">
        <f t="shared" si="3"/>
        <v>No</v>
      </c>
    </row>
    <row r="129" spans="2:11" x14ac:dyDescent="0.3">
      <c r="B129" t="s">
        <v>11</v>
      </c>
      <c r="C129" s="6">
        <v>0</v>
      </c>
      <c r="D129" s="6">
        <v>796.26</v>
      </c>
      <c r="E129" t="s">
        <v>22</v>
      </c>
      <c r="F129">
        <v>2017</v>
      </c>
      <c r="G129" s="6">
        <v>27108</v>
      </c>
      <c r="H129" t="s">
        <v>8</v>
      </c>
      <c r="I129" t="s">
        <v>16</v>
      </c>
      <c r="J129" s="6">
        <f t="shared" si="2"/>
        <v>796.26</v>
      </c>
      <c r="K129" t="str">
        <f t="shared" si="3"/>
        <v>No</v>
      </c>
    </row>
    <row r="130" spans="2:11" x14ac:dyDescent="0.3">
      <c r="B130" t="s">
        <v>8</v>
      </c>
      <c r="C130" s="6">
        <v>3376.9931066631102</v>
      </c>
      <c r="D130" s="6">
        <v>1873.83</v>
      </c>
      <c r="E130" t="s">
        <v>22</v>
      </c>
      <c r="F130">
        <v>1954</v>
      </c>
      <c r="G130" s="6">
        <v>38062</v>
      </c>
      <c r="H130" t="s">
        <v>8</v>
      </c>
      <c r="I130" t="s">
        <v>20</v>
      </c>
      <c r="J130" s="6">
        <f t="shared" si="2"/>
        <v>-1503.1631066631103</v>
      </c>
      <c r="K130" t="str">
        <f t="shared" si="3"/>
        <v>Yes</v>
      </c>
    </row>
    <row r="131" spans="2:11" x14ac:dyDescent="0.3">
      <c r="B131" t="s">
        <v>11</v>
      </c>
      <c r="C131" s="6">
        <v>0</v>
      </c>
      <c r="D131" s="6">
        <v>2477.59</v>
      </c>
      <c r="E131" t="s">
        <v>22</v>
      </c>
      <c r="F131">
        <v>2015</v>
      </c>
      <c r="G131" s="6">
        <v>64843</v>
      </c>
      <c r="H131" t="s">
        <v>8</v>
      </c>
      <c r="I131" t="s">
        <v>10</v>
      </c>
      <c r="J131" s="6">
        <f t="shared" si="2"/>
        <v>2477.59</v>
      </c>
      <c r="K131" t="str">
        <f t="shared" si="3"/>
        <v>No</v>
      </c>
    </row>
    <row r="132" spans="2:11" x14ac:dyDescent="0.3">
      <c r="B132" t="s">
        <v>11</v>
      </c>
      <c r="C132" s="6">
        <v>0</v>
      </c>
      <c r="D132" s="6">
        <v>1193.21</v>
      </c>
      <c r="E132" t="s">
        <v>9</v>
      </c>
      <c r="F132">
        <v>1949</v>
      </c>
      <c r="G132" s="6">
        <v>40023</v>
      </c>
      <c r="H132" t="s">
        <v>8</v>
      </c>
      <c r="I132" t="s">
        <v>16</v>
      </c>
      <c r="J132" s="6">
        <f t="shared" ref="J132:J195" si="4">D132-C132</f>
        <v>1193.21</v>
      </c>
      <c r="K132" t="str">
        <f t="shared" ref="K132:K195" si="5">IF(F132&lt;=2000, "Yes", "No")</f>
        <v>Yes</v>
      </c>
    </row>
    <row r="133" spans="2:11" x14ac:dyDescent="0.3">
      <c r="B133" t="s">
        <v>8</v>
      </c>
      <c r="C133" s="6">
        <v>539.31218176463381</v>
      </c>
      <c r="D133" s="6">
        <v>279.77</v>
      </c>
      <c r="E133" t="s">
        <v>12</v>
      </c>
      <c r="F133">
        <v>1986</v>
      </c>
      <c r="G133" s="6">
        <v>20000</v>
      </c>
      <c r="H133" t="s">
        <v>11</v>
      </c>
      <c r="I133" t="s">
        <v>19</v>
      </c>
      <c r="J133" s="6">
        <f t="shared" si="4"/>
        <v>-259.54218176463382</v>
      </c>
      <c r="K133" t="str">
        <f t="shared" si="5"/>
        <v>Yes</v>
      </c>
    </row>
    <row r="134" spans="2:11" x14ac:dyDescent="0.3">
      <c r="B134" t="s">
        <v>11</v>
      </c>
      <c r="C134" s="6">
        <v>0</v>
      </c>
      <c r="D134" s="6">
        <v>3084.59</v>
      </c>
      <c r="E134" t="s">
        <v>9</v>
      </c>
      <c r="F134">
        <v>2025</v>
      </c>
      <c r="G134" s="6">
        <v>63250</v>
      </c>
      <c r="H134" t="s">
        <v>8</v>
      </c>
      <c r="I134" t="s">
        <v>21</v>
      </c>
      <c r="J134" s="6">
        <f t="shared" si="4"/>
        <v>3084.59</v>
      </c>
      <c r="K134" t="str">
        <f t="shared" si="5"/>
        <v>No</v>
      </c>
    </row>
    <row r="135" spans="2:11" x14ac:dyDescent="0.3">
      <c r="B135" t="s">
        <v>11</v>
      </c>
      <c r="C135" s="6">
        <v>0</v>
      </c>
      <c r="D135" s="6">
        <v>645</v>
      </c>
      <c r="E135" t="s">
        <v>9</v>
      </c>
      <c r="F135">
        <v>1998</v>
      </c>
      <c r="G135" s="6">
        <v>25595</v>
      </c>
      <c r="H135" t="s">
        <v>8</v>
      </c>
      <c r="I135" t="s">
        <v>10</v>
      </c>
      <c r="J135" s="6">
        <f t="shared" si="4"/>
        <v>645</v>
      </c>
      <c r="K135" t="str">
        <f t="shared" si="5"/>
        <v>Yes</v>
      </c>
    </row>
    <row r="136" spans="2:11" x14ac:dyDescent="0.3">
      <c r="B136" t="s">
        <v>11</v>
      </c>
      <c r="C136" s="6">
        <v>0</v>
      </c>
      <c r="D136" s="6">
        <v>1113.9000000000001</v>
      </c>
      <c r="E136" t="s">
        <v>22</v>
      </c>
      <c r="F136">
        <v>2019</v>
      </c>
      <c r="G136" s="6">
        <v>87455</v>
      </c>
      <c r="H136" t="s">
        <v>8</v>
      </c>
      <c r="I136" t="s">
        <v>16</v>
      </c>
      <c r="J136" s="6">
        <f t="shared" si="4"/>
        <v>1113.9000000000001</v>
      </c>
      <c r="K136" t="str">
        <f t="shared" si="5"/>
        <v>No</v>
      </c>
    </row>
    <row r="137" spans="2:11" x14ac:dyDescent="0.3">
      <c r="B137" t="s">
        <v>8</v>
      </c>
      <c r="C137" s="6">
        <v>829.03924687942822</v>
      </c>
      <c r="D137" s="6">
        <v>1159.6600000000001</v>
      </c>
      <c r="E137" t="s">
        <v>18</v>
      </c>
      <c r="F137">
        <v>2003</v>
      </c>
      <c r="G137" s="6">
        <v>28694</v>
      </c>
      <c r="H137" t="s">
        <v>8</v>
      </c>
      <c r="I137" t="s">
        <v>17</v>
      </c>
      <c r="J137" s="6">
        <f t="shared" si="4"/>
        <v>330.62075312057186</v>
      </c>
      <c r="K137" t="str">
        <f t="shared" si="5"/>
        <v>No</v>
      </c>
    </row>
    <row r="138" spans="2:11" x14ac:dyDescent="0.3">
      <c r="B138" t="s">
        <v>11</v>
      </c>
      <c r="C138" s="6">
        <v>0</v>
      </c>
      <c r="D138" s="6">
        <v>2533.33</v>
      </c>
      <c r="E138" t="s">
        <v>15</v>
      </c>
      <c r="F138">
        <v>2025</v>
      </c>
      <c r="G138" s="6">
        <v>206891</v>
      </c>
      <c r="H138" t="s">
        <v>8</v>
      </c>
      <c r="I138" t="s">
        <v>10</v>
      </c>
      <c r="J138" s="6">
        <f t="shared" si="4"/>
        <v>2533.33</v>
      </c>
      <c r="K138" t="str">
        <f t="shared" si="5"/>
        <v>No</v>
      </c>
    </row>
    <row r="139" spans="2:11" x14ac:dyDescent="0.3">
      <c r="B139" t="s">
        <v>8</v>
      </c>
      <c r="C139" s="6">
        <v>2880.042378114304</v>
      </c>
      <c r="D139" s="6">
        <v>1334.3</v>
      </c>
      <c r="E139" t="s">
        <v>18</v>
      </c>
      <c r="F139">
        <v>2021</v>
      </c>
      <c r="G139" s="6">
        <v>31997</v>
      </c>
      <c r="H139" t="s">
        <v>8</v>
      </c>
      <c r="I139" t="s">
        <v>14</v>
      </c>
      <c r="J139" s="6">
        <f t="shared" si="4"/>
        <v>-1545.7423781143041</v>
      </c>
      <c r="K139" t="str">
        <f t="shared" si="5"/>
        <v>No</v>
      </c>
    </row>
    <row r="140" spans="2:11" x14ac:dyDescent="0.3">
      <c r="B140" t="s">
        <v>8</v>
      </c>
      <c r="C140" s="6">
        <v>1694.147253374817</v>
      </c>
      <c r="D140" s="6">
        <v>727.66</v>
      </c>
      <c r="E140" t="s">
        <v>12</v>
      </c>
      <c r="F140">
        <v>2018</v>
      </c>
      <c r="G140" s="6">
        <v>46275</v>
      </c>
      <c r="H140" t="s">
        <v>8</v>
      </c>
      <c r="I140" t="s">
        <v>17</v>
      </c>
      <c r="J140" s="6">
        <f t="shared" si="4"/>
        <v>-966.48725337481699</v>
      </c>
      <c r="K140" t="str">
        <f t="shared" si="5"/>
        <v>No</v>
      </c>
    </row>
    <row r="141" spans="2:11" x14ac:dyDescent="0.3">
      <c r="B141" t="s">
        <v>8</v>
      </c>
      <c r="C141" s="6">
        <v>5100.9496824769994</v>
      </c>
      <c r="D141" s="6">
        <v>4259.03</v>
      </c>
      <c r="E141" t="s">
        <v>13</v>
      </c>
      <c r="F141">
        <v>2009</v>
      </c>
      <c r="G141" s="6">
        <v>114785</v>
      </c>
      <c r="H141" t="s">
        <v>8</v>
      </c>
      <c r="I141" t="s">
        <v>16</v>
      </c>
      <c r="J141" s="6">
        <f t="shared" si="4"/>
        <v>-841.9196824769997</v>
      </c>
      <c r="K141" t="str">
        <f t="shared" si="5"/>
        <v>No</v>
      </c>
    </row>
    <row r="142" spans="2:11" x14ac:dyDescent="0.3">
      <c r="B142" t="s">
        <v>8</v>
      </c>
      <c r="C142" s="6">
        <v>2262.5631430388321</v>
      </c>
      <c r="D142" s="6">
        <v>841.24</v>
      </c>
      <c r="E142" t="s">
        <v>12</v>
      </c>
      <c r="F142">
        <v>2013</v>
      </c>
      <c r="G142" s="6">
        <v>22366</v>
      </c>
      <c r="H142" t="s">
        <v>8</v>
      </c>
      <c r="I142" t="s">
        <v>19</v>
      </c>
      <c r="J142" s="6">
        <f t="shared" si="4"/>
        <v>-1421.3231430388321</v>
      </c>
      <c r="K142" t="str">
        <f t="shared" si="5"/>
        <v>No</v>
      </c>
    </row>
    <row r="143" spans="2:11" x14ac:dyDescent="0.3">
      <c r="B143" t="s">
        <v>11</v>
      </c>
      <c r="C143" s="6">
        <v>0</v>
      </c>
      <c r="D143" s="6">
        <v>1749.52</v>
      </c>
      <c r="E143" t="s">
        <v>22</v>
      </c>
      <c r="F143">
        <v>2018</v>
      </c>
      <c r="G143" s="6">
        <v>71824</v>
      </c>
      <c r="H143" t="s">
        <v>8</v>
      </c>
      <c r="I143" t="s">
        <v>10</v>
      </c>
      <c r="J143" s="6">
        <f t="shared" si="4"/>
        <v>1749.52</v>
      </c>
      <c r="K143" t="str">
        <f t="shared" si="5"/>
        <v>No</v>
      </c>
    </row>
    <row r="144" spans="2:11" x14ac:dyDescent="0.3">
      <c r="B144" t="s">
        <v>11</v>
      </c>
      <c r="C144" s="6">
        <v>0</v>
      </c>
      <c r="D144" s="6">
        <v>1758.87</v>
      </c>
      <c r="E144" t="s">
        <v>13</v>
      </c>
      <c r="F144">
        <v>2008</v>
      </c>
      <c r="G144" s="6">
        <v>170368</v>
      </c>
      <c r="H144" t="s">
        <v>11</v>
      </c>
      <c r="I144" t="s">
        <v>16</v>
      </c>
      <c r="J144" s="6">
        <f t="shared" si="4"/>
        <v>1758.87</v>
      </c>
      <c r="K144" t="str">
        <f t="shared" si="5"/>
        <v>No</v>
      </c>
    </row>
    <row r="145" spans="2:11" x14ac:dyDescent="0.3">
      <c r="B145" t="s">
        <v>11</v>
      </c>
      <c r="C145" s="6">
        <v>0</v>
      </c>
      <c r="D145" s="6">
        <v>820.59</v>
      </c>
      <c r="E145" t="s">
        <v>13</v>
      </c>
      <c r="F145">
        <v>1966</v>
      </c>
      <c r="G145" s="6">
        <v>20000</v>
      </c>
      <c r="H145" t="s">
        <v>8</v>
      </c>
      <c r="I145" t="s">
        <v>14</v>
      </c>
      <c r="J145" s="6">
        <f t="shared" si="4"/>
        <v>820.59</v>
      </c>
      <c r="K145" t="str">
        <f t="shared" si="5"/>
        <v>Yes</v>
      </c>
    </row>
    <row r="146" spans="2:11" x14ac:dyDescent="0.3">
      <c r="B146" t="s">
        <v>11</v>
      </c>
      <c r="C146" s="6">
        <v>0</v>
      </c>
      <c r="D146" s="6">
        <v>2575.66</v>
      </c>
      <c r="E146" t="s">
        <v>18</v>
      </c>
      <c r="F146">
        <v>2008</v>
      </c>
      <c r="G146" s="6">
        <v>69405</v>
      </c>
      <c r="H146" t="s">
        <v>8</v>
      </c>
      <c r="I146" t="s">
        <v>17</v>
      </c>
      <c r="J146" s="6">
        <f t="shared" si="4"/>
        <v>2575.66</v>
      </c>
      <c r="K146" t="str">
        <f t="shared" si="5"/>
        <v>No</v>
      </c>
    </row>
    <row r="147" spans="2:11" x14ac:dyDescent="0.3">
      <c r="B147" t="s">
        <v>11</v>
      </c>
      <c r="C147" s="6">
        <v>0</v>
      </c>
      <c r="D147" s="6">
        <v>2642.81</v>
      </c>
      <c r="E147" t="s">
        <v>18</v>
      </c>
      <c r="F147">
        <v>2020</v>
      </c>
      <c r="G147" s="6">
        <v>73711</v>
      </c>
      <c r="H147" t="s">
        <v>8</v>
      </c>
      <c r="I147" t="s">
        <v>17</v>
      </c>
      <c r="J147" s="6">
        <f t="shared" si="4"/>
        <v>2642.81</v>
      </c>
      <c r="K147" t="str">
        <f t="shared" si="5"/>
        <v>No</v>
      </c>
    </row>
    <row r="148" spans="2:11" x14ac:dyDescent="0.3">
      <c r="B148" t="s">
        <v>8</v>
      </c>
      <c r="C148" s="6">
        <v>3567.6608551801951</v>
      </c>
      <c r="D148" s="6">
        <v>5191</v>
      </c>
      <c r="E148" t="s">
        <v>12</v>
      </c>
      <c r="F148">
        <v>1941</v>
      </c>
      <c r="G148" s="6">
        <v>111911</v>
      </c>
      <c r="H148" t="s">
        <v>8</v>
      </c>
      <c r="I148" t="s">
        <v>19</v>
      </c>
      <c r="J148" s="6">
        <f t="shared" si="4"/>
        <v>1623.3391448198049</v>
      </c>
      <c r="K148" t="str">
        <f t="shared" si="5"/>
        <v>Yes</v>
      </c>
    </row>
    <row r="149" spans="2:11" x14ac:dyDescent="0.3">
      <c r="B149" t="s">
        <v>11</v>
      </c>
      <c r="C149" s="6">
        <v>0</v>
      </c>
      <c r="D149" s="6">
        <v>961.97</v>
      </c>
      <c r="E149" t="s">
        <v>12</v>
      </c>
      <c r="F149">
        <v>2008</v>
      </c>
      <c r="G149" s="6">
        <v>22258</v>
      </c>
      <c r="H149" t="s">
        <v>8</v>
      </c>
      <c r="I149" t="s">
        <v>19</v>
      </c>
      <c r="J149" s="6">
        <f t="shared" si="4"/>
        <v>961.97</v>
      </c>
      <c r="K149" t="str">
        <f t="shared" si="5"/>
        <v>No</v>
      </c>
    </row>
    <row r="150" spans="2:11" x14ac:dyDescent="0.3">
      <c r="B150" t="s">
        <v>8</v>
      </c>
      <c r="C150" s="6">
        <v>1663.155159022903</v>
      </c>
      <c r="D150" s="6">
        <v>877.92</v>
      </c>
      <c r="E150" t="s">
        <v>22</v>
      </c>
      <c r="F150">
        <v>2010</v>
      </c>
      <c r="G150" s="6">
        <v>20819</v>
      </c>
      <c r="H150" t="s">
        <v>8</v>
      </c>
      <c r="I150" t="s">
        <v>16</v>
      </c>
      <c r="J150" s="6">
        <f t="shared" si="4"/>
        <v>-785.23515902290308</v>
      </c>
      <c r="K150" t="str">
        <f t="shared" si="5"/>
        <v>No</v>
      </c>
    </row>
    <row r="151" spans="2:11" x14ac:dyDescent="0.3">
      <c r="B151" t="s">
        <v>11</v>
      </c>
      <c r="C151" s="6">
        <v>0</v>
      </c>
      <c r="D151" s="6">
        <v>4472.22</v>
      </c>
      <c r="E151" t="s">
        <v>18</v>
      </c>
      <c r="F151">
        <v>2021</v>
      </c>
      <c r="G151" s="6">
        <v>90903</v>
      </c>
      <c r="H151" t="s">
        <v>11</v>
      </c>
      <c r="I151" t="s">
        <v>16</v>
      </c>
      <c r="J151" s="6">
        <f t="shared" si="4"/>
        <v>4472.22</v>
      </c>
      <c r="K151" t="str">
        <f t="shared" si="5"/>
        <v>No</v>
      </c>
    </row>
    <row r="152" spans="2:11" x14ac:dyDescent="0.3">
      <c r="B152" t="s">
        <v>11</v>
      </c>
      <c r="C152" s="6">
        <v>0</v>
      </c>
      <c r="D152" s="6">
        <v>1562.55</v>
      </c>
      <c r="E152" t="s">
        <v>15</v>
      </c>
      <c r="F152">
        <v>1931</v>
      </c>
      <c r="G152" s="6">
        <v>75932</v>
      </c>
      <c r="H152" t="s">
        <v>8</v>
      </c>
      <c r="I152" t="s">
        <v>10</v>
      </c>
      <c r="J152" s="6">
        <f t="shared" si="4"/>
        <v>1562.55</v>
      </c>
      <c r="K152" t="str">
        <f t="shared" si="5"/>
        <v>Yes</v>
      </c>
    </row>
    <row r="153" spans="2:11" x14ac:dyDescent="0.3">
      <c r="B153" t="s">
        <v>8</v>
      </c>
      <c r="C153" s="6">
        <v>2541.891069281789</v>
      </c>
      <c r="D153" s="6">
        <v>3138.28</v>
      </c>
      <c r="E153" t="s">
        <v>9</v>
      </c>
      <c r="F153">
        <v>2012</v>
      </c>
      <c r="G153" s="6">
        <v>73159</v>
      </c>
      <c r="H153" t="s">
        <v>11</v>
      </c>
      <c r="I153" t="s">
        <v>17</v>
      </c>
      <c r="J153" s="6">
        <f t="shared" si="4"/>
        <v>596.38893071821121</v>
      </c>
      <c r="K153" t="str">
        <f t="shared" si="5"/>
        <v>No</v>
      </c>
    </row>
    <row r="154" spans="2:11" x14ac:dyDescent="0.3">
      <c r="B154" t="s">
        <v>8</v>
      </c>
      <c r="C154" s="6">
        <v>6788.4123948333936</v>
      </c>
      <c r="D154" s="6">
        <v>3682.02</v>
      </c>
      <c r="E154" t="s">
        <v>13</v>
      </c>
      <c r="F154">
        <v>1971</v>
      </c>
      <c r="G154" s="6">
        <v>78996</v>
      </c>
      <c r="H154" t="s">
        <v>8</v>
      </c>
      <c r="I154" t="s">
        <v>14</v>
      </c>
      <c r="J154" s="6">
        <f t="shared" si="4"/>
        <v>-3106.3923948333936</v>
      </c>
      <c r="K154" t="str">
        <f t="shared" si="5"/>
        <v>Yes</v>
      </c>
    </row>
    <row r="155" spans="2:11" x14ac:dyDescent="0.3">
      <c r="B155" t="s">
        <v>8</v>
      </c>
      <c r="C155" s="6">
        <v>1987.7233879663679</v>
      </c>
      <c r="D155" s="6">
        <v>541.82000000000005</v>
      </c>
      <c r="E155" t="s">
        <v>9</v>
      </c>
      <c r="F155">
        <v>2003</v>
      </c>
      <c r="G155" s="6">
        <v>34752</v>
      </c>
      <c r="H155" t="s">
        <v>11</v>
      </c>
      <c r="I155" t="s">
        <v>19</v>
      </c>
      <c r="J155" s="6">
        <f t="shared" si="4"/>
        <v>-1445.903387966368</v>
      </c>
      <c r="K155" t="str">
        <f t="shared" si="5"/>
        <v>No</v>
      </c>
    </row>
    <row r="156" spans="2:11" x14ac:dyDescent="0.3">
      <c r="B156" t="s">
        <v>11</v>
      </c>
      <c r="C156" s="6">
        <v>0</v>
      </c>
      <c r="D156" s="6">
        <v>1841.85</v>
      </c>
      <c r="E156" t="s">
        <v>13</v>
      </c>
      <c r="F156">
        <v>1947</v>
      </c>
      <c r="G156" s="6">
        <v>72100</v>
      </c>
      <c r="H156" t="s">
        <v>8</v>
      </c>
      <c r="I156" t="s">
        <v>21</v>
      </c>
      <c r="J156" s="6">
        <f t="shared" si="4"/>
        <v>1841.85</v>
      </c>
      <c r="K156" t="str">
        <f t="shared" si="5"/>
        <v>Yes</v>
      </c>
    </row>
    <row r="157" spans="2:11" x14ac:dyDescent="0.3">
      <c r="B157" t="s">
        <v>11</v>
      </c>
      <c r="C157" s="6">
        <v>0</v>
      </c>
      <c r="D157" s="6">
        <v>2956.91</v>
      </c>
      <c r="E157" t="s">
        <v>9</v>
      </c>
      <c r="F157">
        <v>2023</v>
      </c>
      <c r="G157" s="6">
        <v>75694</v>
      </c>
      <c r="H157" t="s">
        <v>11</v>
      </c>
      <c r="I157" t="s">
        <v>14</v>
      </c>
      <c r="J157" s="6">
        <f t="shared" si="4"/>
        <v>2956.91</v>
      </c>
      <c r="K157" t="str">
        <f t="shared" si="5"/>
        <v>No</v>
      </c>
    </row>
    <row r="158" spans="2:11" x14ac:dyDescent="0.3">
      <c r="B158" t="s">
        <v>11</v>
      </c>
      <c r="C158" s="6">
        <v>0</v>
      </c>
      <c r="D158" s="6">
        <v>382.35</v>
      </c>
      <c r="E158" t="s">
        <v>22</v>
      </c>
      <c r="F158">
        <v>2008</v>
      </c>
      <c r="G158" s="6">
        <v>33810</v>
      </c>
      <c r="H158" t="s">
        <v>8</v>
      </c>
      <c r="I158" t="s">
        <v>14</v>
      </c>
      <c r="J158" s="6">
        <f t="shared" si="4"/>
        <v>382.35</v>
      </c>
      <c r="K158" t="str">
        <f t="shared" si="5"/>
        <v>No</v>
      </c>
    </row>
    <row r="159" spans="2:11" x14ac:dyDescent="0.3">
      <c r="B159" t="s">
        <v>11</v>
      </c>
      <c r="C159" s="6">
        <v>0</v>
      </c>
      <c r="D159" s="6">
        <v>6577.43</v>
      </c>
      <c r="E159" t="s">
        <v>18</v>
      </c>
      <c r="F159">
        <v>2021</v>
      </c>
      <c r="G159" s="6">
        <v>266364</v>
      </c>
      <c r="H159" t="s">
        <v>11</v>
      </c>
      <c r="I159" t="s">
        <v>16</v>
      </c>
      <c r="J159" s="6">
        <f t="shared" si="4"/>
        <v>6577.43</v>
      </c>
      <c r="K159" t="str">
        <f t="shared" si="5"/>
        <v>No</v>
      </c>
    </row>
    <row r="160" spans="2:11" x14ac:dyDescent="0.3">
      <c r="B160" t="s">
        <v>8</v>
      </c>
      <c r="C160" s="6">
        <v>2874.3613135109322</v>
      </c>
      <c r="D160" s="6">
        <v>4195.1499999999996</v>
      </c>
      <c r="E160" t="s">
        <v>13</v>
      </c>
      <c r="F160">
        <v>2003</v>
      </c>
      <c r="G160" s="6">
        <v>87471</v>
      </c>
      <c r="H160" t="s">
        <v>8</v>
      </c>
      <c r="I160" t="s">
        <v>20</v>
      </c>
      <c r="J160" s="6">
        <f t="shared" si="4"/>
        <v>1320.7886864890675</v>
      </c>
      <c r="K160" t="str">
        <f t="shared" si="5"/>
        <v>No</v>
      </c>
    </row>
    <row r="161" spans="2:11" x14ac:dyDescent="0.3">
      <c r="B161" t="s">
        <v>8</v>
      </c>
      <c r="C161" s="6">
        <v>1464.507314922716</v>
      </c>
      <c r="D161" s="6">
        <v>957.38</v>
      </c>
      <c r="E161" t="s">
        <v>9</v>
      </c>
      <c r="F161">
        <v>1936</v>
      </c>
      <c r="G161" s="6">
        <v>23085</v>
      </c>
      <c r="H161" t="s">
        <v>8</v>
      </c>
      <c r="I161" t="s">
        <v>14</v>
      </c>
      <c r="J161" s="6">
        <f t="shared" si="4"/>
        <v>-507.12731492271598</v>
      </c>
      <c r="K161" t="str">
        <f t="shared" si="5"/>
        <v>Yes</v>
      </c>
    </row>
    <row r="162" spans="2:11" x14ac:dyDescent="0.3">
      <c r="B162" t="s">
        <v>8</v>
      </c>
      <c r="C162" s="6">
        <v>8265.186992040406</v>
      </c>
      <c r="D162" s="6">
        <v>3386.98</v>
      </c>
      <c r="E162" t="s">
        <v>13</v>
      </c>
      <c r="F162">
        <v>1956</v>
      </c>
      <c r="G162" s="6">
        <v>101239</v>
      </c>
      <c r="H162" t="s">
        <v>8</v>
      </c>
      <c r="I162" t="s">
        <v>16</v>
      </c>
      <c r="J162" s="6">
        <f t="shared" si="4"/>
        <v>-4878.2069920404065</v>
      </c>
      <c r="K162" t="str">
        <f t="shared" si="5"/>
        <v>Yes</v>
      </c>
    </row>
    <row r="163" spans="2:11" x14ac:dyDescent="0.3">
      <c r="B163" t="s">
        <v>11</v>
      </c>
      <c r="C163" s="6">
        <v>0</v>
      </c>
      <c r="D163" s="6">
        <v>1359</v>
      </c>
      <c r="E163" t="s">
        <v>12</v>
      </c>
      <c r="F163">
        <v>2004</v>
      </c>
      <c r="G163" s="6">
        <v>27454</v>
      </c>
      <c r="H163" t="s">
        <v>8</v>
      </c>
      <c r="I163" t="s">
        <v>10</v>
      </c>
      <c r="J163" s="6">
        <f t="shared" si="4"/>
        <v>1359</v>
      </c>
      <c r="K163" t="str">
        <f t="shared" si="5"/>
        <v>No</v>
      </c>
    </row>
    <row r="164" spans="2:11" x14ac:dyDescent="0.3">
      <c r="B164" t="s">
        <v>8</v>
      </c>
      <c r="C164" s="6">
        <v>4781.7154945927959</v>
      </c>
      <c r="D164" s="6">
        <v>1190.6300000000001</v>
      </c>
      <c r="E164" t="s">
        <v>13</v>
      </c>
      <c r="F164">
        <v>1946</v>
      </c>
      <c r="G164" s="6">
        <v>112383</v>
      </c>
      <c r="H164" t="s">
        <v>8</v>
      </c>
      <c r="I164" t="s">
        <v>17</v>
      </c>
      <c r="J164" s="6">
        <f t="shared" si="4"/>
        <v>-3591.0854945927958</v>
      </c>
      <c r="K164" t="str">
        <f t="shared" si="5"/>
        <v>Yes</v>
      </c>
    </row>
    <row r="165" spans="2:11" x14ac:dyDescent="0.3">
      <c r="B165" t="s">
        <v>8</v>
      </c>
      <c r="C165" s="6">
        <v>8070.6557147322264</v>
      </c>
      <c r="D165" s="6">
        <v>4060.06</v>
      </c>
      <c r="E165" t="s">
        <v>18</v>
      </c>
      <c r="F165">
        <v>2023</v>
      </c>
      <c r="G165" s="6">
        <v>151278</v>
      </c>
      <c r="H165" t="s">
        <v>8</v>
      </c>
      <c r="I165" t="s">
        <v>19</v>
      </c>
      <c r="J165" s="6">
        <f t="shared" si="4"/>
        <v>-4010.5957147322265</v>
      </c>
      <c r="K165" t="str">
        <f t="shared" si="5"/>
        <v>No</v>
      </c>
    </row>
    <row r="166" spans="2:11" x14ac:dyDescent="0.3">
      <c r="B166" t="s">
        <v>8</v>
      </c>
      <c r="C166" s="6">
        <v>2559.0427079494389</v>
      </c>
      <c r="D166" s="6">
        <v>936.36</v>
      </c>
      <c r="E166" t="s">
        <v>15</v>
      </c>
      <c r="F166">
        <v>2014</v>
      </c>
      <c r="G166" s="6">
        <v>31053</v>
      </c>
      <c r="H166" t="s">
        <v>11</v>
      </c>
      <c r="I166" t="s">
        <v>14</v>
      </c>
      <c r="J166" s="6">
        <f t="shared" si="4"/>
        <v>-1622.6827079494387</v>
      </c>
      <c r="K166" t="str">
        <f t="shared" si="5"/>
        <v>No</v>
      </c>
    </row>
    <row r="167" spans="2:11" x14ac:dyDescent="0.3">
      <c r="B167" t="s">
        <v>11</v>
      </c>
      <c r="C167" s="6">
        <v>0</v>
      </c>
      <c r="D167" s="6">
        <v>6284.04</v>
      </c>
      <c r="E167" t="s">
        <v>9</v>
      </c>
      <c r="F167">
        <v>2020</v>
      </c>
      <c r="G167" s="6">
        <v>129405</v>
      </c>
      <c r="H167" t="s">
        <v>8</v>
      </c>
      <c r="I167" t="s">
        <v>14</v>
      </c>
      <c r="J167" s="6">
        <f t="shared" si="4"/>
        <v>6284.04</v>
      </c>
      <c r="K167" t="str">
        <f t="shared" si="5"/>
        <v>No</v>
      </c>
    </row>
    <row r="168" spans="2:11" x14ac:dyDescent="0.3">
      <c r="B168" t="s">
        <v>11</v>
      </c>
      <c r="C168" s="6">
        <v>0</v>
      </c>
      <c r="D168" s="6">
        <v>3206.8</v>
      </c>
      <c r="E168" t="s">
        <v>22</v>
      </c>
      <c r="F168">
        <v>2015</v>
      </c>
      <c r="G168" s="6">
        <v>83302</v>
      </c>
      <c r="H168" t="s">
        <v>8</v>
      </c>
      <c r="I168" t="s">
        <v>20</v>
      </c>
      <c r="J168" s="6">
        <f t="shared" si="4"/>
        <v>3206.8</v>
      </c>
      <c r="K168" t="str">
        <f t="shared" si="5"/>
        <v>No</v>
      </c>
    </row>
    <row r="169" spans="2:11" x14ac:dyDescent="0.3">
      <c r="B169" t="s">
        <v>11</v>
      </c>
      <c r="C169" s="6">
        <v>0</v>
      </c>
      <c r="D169" s="6">
        <v>2427.09</v>
      </c>
      <c r="E169" t="s">
        <v>15</v>
      </c>
      <c r="F169">
        <v>2004</v>
      </c>
      <c r="G169" s="6">
        <v>115572</v>
      </c>
      <c r="H169" t="s">
        <v>8</v>
      </c>
      <c r="I169" t="s">
        <v>14</v>
      </c>
      <c r="J169" s="6">
        <f t="shared" si="4"/>
        <v>2427.09</v>
      </c>
      <c r="K169" t="str">
        <f t="shared" si="5"/>
        <v>No</v>
      </c>
    </row>
    <row r="170" spans="2:11" x14ac:dyDescent="0.3">
      <c r="B170" t="s">
        <v>8</v>
      </c>
      <c r="C170" s="6">
        <v>22736.109267518688</v>
      </c>
      <c r="D170" s="6">
        <v>5951.53</v>
      </c>
      <c r="E170" t="s">
        <v>15</v>
      </c>
      <c r="F170">
        <v>1997</v>
      </c>
      <c r="G170" s="6">
        <v>273057</v>
      </c>
      <c r="H170" t="s">
        <v>8</v>
      </c>
      <c r="I170" t="s">
        <v>20</v>
      </c>
      <c r="J170" s="6">
        <f t="shared" si="4"/>
        <v>-16784.579267518689</v>
      </c>
      <c r="K170" t="str">
        <f t="shared" si="5"/>
        <v>Yes</v>
      </c>
    </row>
    <row r="171" spans="2:11" x14ac:dyDescent="0.3">
      <c r="B171" t="s">
        <v>8</v>
      </c>
      <c r="C171" s="6">
        <v>4502.2993665323766</v>
      </c>
      <c r="D171" s="6">
        <v>1577.09</v>
      </c>
      <c r="E171" t="s">
        <v>13</v>
      </c>
      <c r="F171">
        <v>2024</v>
      </c>
      <c r="G171" s="6">
        <v>49202</v>
      </c>
      <c r="H171" t="s">
        <v>11</v>
      </c>
      <c r="I171" t="s">
        <v>16</v>
      </c>
      <c r="J171" s="6">
        <f t="shared" si="4"/>
        <v>-2925.2093665323764</v>
      </c>
      <c r="K171" t="str">
        <f t="shared" si="5"/>
        <v>No</v>
      </c>
    </row>
    <row r="172" spans="2:11" x14ac:dyDescent="0.3">
      <c r="B172" t="s">
        <v>8</v>
      </c>
      <c r="C172" s="6">
        <v>2364.149947782812</v>
      </c>
      <c r="D172" s="6">
        <v>872.77</v>
      </c>
      <c r="E172" t="s">
        <v>22</v>
      </c>
      <c r="F172">
        <v>1981</v>
      </c>
      <c r="G172" s="6">
        <v>32762</v>
      </c>
      <c r="H172" t="s">
        <v>8</v>
      </c>
      <c r="I172" t="s">
        <v>19</v>
      </c>
      <c r="J172" s="6">
        <f t="shared" si="4"/>
        <v>-1491.379947782812</v>
      </c>
      <c r="K172" t="str">
        <f t="shared" si="5"/>
        <v>Yes</v>
      </c>
    </row>
    <row r="173" spans="2:11" x14ac:dyDescent="0.3">
      <c r="B173" t="s">
        <v>8</v>
      </c>
      <c r="C173" s="6">
        <v>671.15220989785939</v>
      </c>
      <c r="D173" s="6">
        <v>372.81</v>
      </c>
      <c r="E173" t="s">
        <v>15</v>
      </c>
      <c r="F173">
        <v>2015</v>
      </c>
      <c r="G173" s="6">
        <v>29389</v>
      </c>
      <c r="H173" t="s">
        <v>8</v>
      </c>
      <c r="I173" t="s">
        <v>21</v>
      </c>
      <c r="J173" s="6">
        <f t="shared" si="4"/>
        <v>-298.34220989785939</v>
      </c>
      <c r="K173" t="str">
        <f t="shared" si="5"/>
        <v>No</v>
      </c>
    </row>
    <row r="174" spans="2:11" x14ac:dyDescent="0.3">
      <c r="B174" t="s">
        <v>8</v>
      </c>
      <c r="C174" s="6">
        <v>781.33218515286922</v>
      </c>
      <c r="D174" s="6">
        <v>1043.04</v>
      </c>
      <c r="E174" t="s">
        <v>9</v>
      </c>
      <c r="F174">
        <v>1937</v>
      </c>
      <c r="G174" s="6">
        <v>31174</v>
      </c>
      <c r="H174" t="s">
        <v>8</v>
      </c>
      <c r="I174" t="s">
        <v>19</v>
      </c>
      <c r="J174" s="6">
        <f t="shared" si="4"/>
        <v>261.70781484713075</v>
      </c>
      <c r="K174" t="str">
        <f t="shared" si="5"/>
        <v>Yes</v>
      </c>
    </row>
    <row r="175" spans="2:11" x14ac:dyDescent="0.3">
      <c r="B175" t="s">
        <v>8</v>
      </c>
      <c r="C175" s="6">
        <v>2218.667556571751</v>
      </c>
      <c r="D175" s="6">
        <v>1515.27</v>
      </c>
      <c r="E175" t="s">
        <v>15</v>
      </c>
      <c r="F175">
        <v>2024</v>
      </c>
      <c r="G175" s="6">
        <v>56293</v>
      </c>
      <c r="H175" t="s">
        <v>11</v>
      </c>
      <c r="I175" t="s">
        <v>16</v>
      </c>
      <c r="J175" s="6">
        <f t="shared" si="4"/>
        <v>-703.39755657175101</v>
      </c>
      <c r="K175" t="str">
        <f t="shared" si="5"/>
        <v>No</v>
      </c>
    </row>
    <row r="176" spans="2:11" x14ac:dyDescent="0.3">
      <c r="B176" t="s">
        <v>8</v>
      </c>
      <c r="C176" s="6">
        <v>1875.922523574076</v>
      </c>
      <c r="D176" s="6">
        <v>1456</v>
      </c>
      <c r="E176" t="s">
        <v>15</v>
      </c>
      <c r="F176">
        <v>2016</v>
      </c>
      <c r="G176" s="6">
        <v>78662</v>
      </c>
      <c r="H176" t="s">
        <v>8</v>
      </c>
      <c r="I176" t="s">
        <v>19</v>
      </c>
      <c r="J176" s="6">
        <f t="shared" si="4"/>
        <v>-419.92252357407597</v>
      </c>
      <c r="K176" t="str">
        <f t="shared" si="5"/>
        <v>No</v>
      </c>
    </row>
    <row r="177" spans="2:11" x14ac:dyDescent="0.3">
      <c r="B177" t="s">
        <v>11</v>
      </c>
      <c r="C177" s="6">
        <v>0</v>
      </c>
      <c r="D177" s="6">
        <v>2462.71</v>
      </c>
      <c r="E177" t="s">
        <v>12</v>
      </c>
      <c r="F177">
        <v>2008</v>
      </c>
      <c r="G177" s="6">
        <v>74709</v>
      </c>
      <c r="H177" t="s">
        <v>8</v>
      </c>
      <c r="I177" t="s">
        <v>19</v>
      </c>
      <c r="J177" s="6">
        <f t="shared" si="4"/>
        <v>2462.71</v>
      </c>
      <c r="K177" t="str">
        <f t="shared" si="5"/>
        <v>No</v>
      </c>
    </row>
    <row r="178" spans="2:11" x14ac:dyDescent="0.3">
      <c r="B178" t="s">
        <v>11</v>
      </c>
      <c r="C178" s="6">
        <v>0</v>
      </c>
      <c r="D178" s="6">
        <v>1282.3399999999999</v>
      </c>
      <c r="E178" t="s">
        <v>12</v>
      </c>
      <c r="F178">
        <v>2017</v>
      </c>
      <c r="G178" s="6">
        <v>116047</v>
      </c>
      <c r="H178" t="s">
        <v>11</v>
      </c>
      <c r="I178" t="s">
        <v>14</v>
      </c>
      <c r="J178" s="6">
        <f t="shared" si="4"/>
        <v>1282.3399999999999</v>
      </c>
      <c r="K178" t="str">
        <f t="shared" si="5"/>
        <v>No</v>
      </c>
    </row>
    <row r="179" spans="2:11" x14ac:dyDescent="0.3">
      <c r="B179" t="s">
        <v>8</v>
      </c>
      <c r="C179" s="6">
        <v>1826.9372584600451</v>
      </c>
      <c r="D179" s="6">
        <v>2450.0300000000002</v>
      </c>
      <c r="E179" t="s">
        <v>15</v>
      </c>
      <c r="F179">
        <v>2022</v>
      </c>
      <c r="G179" s="6">
        <v>60500</v>
      </c>
      <c r="H179" t="s">
        <v>11</v>
      </c>
      <c r="I179" t="s">
        <v>10</v>
      </c>
      <c r="J179" s="6">
        <f t="shared" si="4"/>
        <v>623.09274153995511</v>
      </c>
      <c r="K179" t="str">
        <f t="shared" si="5"/>
        <v>No</v>
      </c>
    </row>
    <row r="180" spans="2:11" x14ac:dyDescent="0.3">
      <c r="B180" t="s">
        <v>8</v>
      </c>
      <c r="C180" s="6">
        <v>15167.446244244909</v>
      </c>
      <c r="D180" s="6">
        <v>3002.31</v>
      </c>
      <c r="E180" t="s">
        <v>18</v>
      </c>
      <c r="F180">
        <v>2002</v>
      </c>
      <c r="G180" s="6">
        <v>191535</v>
      </c>
      <c r="H180" t="s">
        <v>8</v>
      </c>
      <c r="I180" t="s">
        <v>14</v>
      </c>
      <c r="J180" s="6">
        <f t="shared" si="4"/>
        <v>-12165.13624424491</v>
      </c>
      <c r="K180" t="str">
        <f t="shared" si="5"/>
        <v>No</v>
      </c>
    </row>
    <row r="181" spans="2:11" x14ac:dyDescent="0.3">
      <c r="B181" t="s">
        <v>8</v>
      </c>
      <c r="C181" s="6">
        <v>4657.4969710470914</v>
      </c>
      <c r="D181" s="6">
        <v>789.54</v>
      </c>
      <c r="E181" t="s">
        <v>18</v>
      </c>
      <c r="F181">
        <v>2010</v>
      </c>
      <c r="G181" s="6">
        <v>48449</v>
      </c>
      <c r="H181" t="s">
        <v>8</v>
      </c>
      <c r="I181" t="s">
        <v>20</v>
      </c>
      <c r="J181" s="6">
        <f t="shared" si="4"/>
        <v>-3867.9569710470914</v>
      </c>
      <c r="K181" t="str">
        <f t="shared" si="5"/>
        <v>No</v>
      </c>
    </row>
    <row r="182" spans="2:11" x14ac:dyDescent="0.3">
      <c r="B182" t="s">
        <v>11</v>
      </c>
      <c r="C182" s="6">
        <v>0</v>
      </c>
      <c r="D182" s="6">
        <v>8598.34</v>
      </c>
      <c r="E182" t="s">
        <v>12</v>
      </c>
      <c r="F182">
        <v>1949</v>
      </c>
      <c r="G182" s="6">
        <v>527622</v>
      </c>
      <c r="H182" t="s">
        <v>8</v>
      </c>
      <c r="I182" t="s">
        <v>10</v>
      </c>
      <c r="J182" s="6">
        <f t="shared" si="4"/>
        <v>8598.34</v>
      </c>
      <c r="K182" t="str">
        <f t="shared" si="5"/>
        <v>Yes</v>
      </c>
    </row>
    <row r="183" spans="2:11" x14ac:dyDescent="0.3">
      <c r="B183" t="s">
        <v>8</v>
      </c>
      <c r="C183" s="6">
        <v>5818.2618074672591</v>
      </c>
      <c r="D183" s="6">
        <v>3386.07</v>
      </c>
      <c r="E183" t="s">
        <v>15</v>
      </c>
      <c r="F183">
        <v>2015</v>
      </c>
      <c r="G183" s="6">
        <v>98768</v>
      </c>
      <c r="H183" t="s">
        <v>8</v>
      </c>
      <c r="I183" t="s">
        <v>20</v>
      </c>
      <c r="J183" s="6">
        <f t="shared" si="4"/>
        <v>-2432.191807467259</v>
      </c>
      <c r="K183" t="str">
        <f t="shared" si="5"/>
        <v>No</v>
      </c>
    </row>
    <row r="184" spans="2:11" x14ac:dyDescent="0.3">
      <c r="B184" t="s">
        <v>11</v>
      </c>
      <c r="C184" s="6">
        <v>0</v>
      </c>
      <c r="D184" s="6">
        <v>1120.1300000000001</v>
      </c>
      <c r="E184" t="s">
        <v>15</v>
      </c>
      <c r="F184">
        <v>2021</v>
      </c>
      <c r="G184" s="6">
        <v>30160</v>
      </c>
      <c r="H184" t="s">
        <v>8</v>
      </c>
      <c r="I184" t="s">
        <v>20</v>
      </c>
      <c r="J184" s="6">
        <f t="shared" si="4"/>
        <v>1120.1300000000001</v>
      </c>
      <c r="K184" t="str">
        <f t="shared" si="5"/>
        <v>No</v>
      </c>
    </row>
    <row r="185" spans="2:11" x14ac:dyDescent="0.3">
      <c r="B185" t="s">
        <v>11</v>
      </c>
      <c r="C185" s="6">
        <v>0</v>
      </c>
      <c r="D185" s="6">
        <v>309.89999999999998</v>
      </c>
      <c r="E185" t="s">
        <v>13</v>
      </c>
      <c r="F185">
        <v>2019</v>
      </c>
      <c r="G185" s="6">
        <v>25420</v>
      </c>
      <c r="H185" t="s">
        <v>8</v>
      </c>
      <c r="I185" t="s">
        <v>21</v>
      </c>
      <c r="J185" s="6">
        <f t="shared" si="4"/>
        <v>309.89999999999998</v>
      </c>
      <c r="K185" t="str">
        <f t="shared" si="5"/>
        <v>No</v>
      </c>
    </row>
    <row r="186" spans="2:11" x14ac:dyDescent="0.3">
      <c r="B186" t="s">
        <v>11</v>
      </c>
      <c r="C186" s="6">
        <v>0</v>
      </c>
      <c r="D186" s="6">
        <v>1303.5</v>
      </c>
      <c r="E186" t="s">
        <v>18</v>
      </c>
      <c r="F186">
        <v>2010</v>
      </c>
      <c r="G186" s="6">
        <v>88078</v>
      </c>
      <c r="H186" t="s">
        <v>8</v>
      </c>
      <c r="I186" t="s">
        <v>16</v>
      </c>
      <c r="J186" s="6">
        <f t="shared" si="4"/>
        <v>1303.5</v>
      </c>
      <c r="K186" t="str">
        <f t="shared" si="5"/>
        <v>No</v>
      </c>
    </row>
    <row r="187" spans="2:11" x14ac:dyDescent="0.3">
      <c r="B187" t="s">
        <v>11</v>
      </c>
      <c r="C187" s="6">
        <v>0</v>
      </c>
      <c r="D187" s="6">
        <v>1502.72</v>
      </c>
      <c r="E187" t="s">
        <v>18</v>
      </c>
      <c r="F187">
        <v>2007</v>
      </c>
      <c r="G187" s="6">
        <v>50073</v>
      </c>
      <c r="H187" t="s">
        <v>8</v>
      </c>
      <c r="I187" t="s">
        <v>20</v>
      </c>
      <c r="J187" s="6">
        <f t="shared" si="4"/>
        <v>1502.72</v>
      </c>
      <c r="K187" t="str">
        <f t="shared" si="5"/>
        <v>No</v>
      </c>
    </row>
    <row r="188" spans="2:11" x14ac:dyDescent="0.3">
      <c r="B188" t="s">
        <v>8</v>
      </c>
      <c r="C188" s="6">
        <v>4411.6727220565472</v>
      </c>
      <c r="D188" s="6">
        <v>2909.6</v>
      </c>
      <c r="E188" t="s">
        <v>13</v>
      </c>
      <c r="F188">
        <v>1935</v>
      </c>
      <c r="G188" s="6">
        <v>106001</v>
      </c>
      <c r="H188" t="s">
        <v>8</v>
      </c>
      <c r="I188" t="s">
        <v>20</v>
      </c>
      <c r="J188" s="6">
        <f t="shared" si="4"/>
        <v>-1502.0727220565473</v>
      </c>
      <c r="K188" t="str">
        <f t="shared" si="5"/>
        <v>Yes</v>
      </c>
    </row>
    <row r="189" spans="2:11" x14ac:dyDescent="0.3">
      <c r="B189" t="s">
        <v>8</v>
      </c>
      <c r="C189" s="6">
        <v>3727.5664124433379</v>
      </c>
      <c r="D189" s="6">
        <v>2335.06</v>
      </c>
      <c r="E189" t="s">
        <v>22</v>
      </c>
      <c r="F189">
        <v>2020</v>
      </c>
      <c r="G189" s="6">
        <v>87430</v>
      </c>
      <c r="H189" t="s">
        <v>8</v>
      </c>
      <c r="I189" t="s">
        <v>14</v>
      </c>
      <c r="J189" s="6">
        <f t="shared" si="4"/>
        <v>-1392.5064124433379</v>
      </c>
      <c r="K189" t="str">
        <f t="shared" si="5"/>
        <v>No</v>
      </c>
    </row>
    <row r="190" spans="2:11" x14ac:dyDescent="0.3">
      <c r="B190" t="s">
        <v>8</v>
      </c>
      <c r="C190" s="6">
        <v>3702.4433537811892</v>
      </c>
      <c r="D190" s="6">
        <v>763.97</v>
      </c>
      <c r="E190" t="s">
        <v>12</v>
      </c>
      <c r="F190">
        <v>1976</v>
      </c>
      <c r="G190" s="6">
        <v>56485</v>
      </c>
      <c r="H190" t="s">
        <v>8</v>
      </c>
      <c r="I190" t="s">
        <v>20</v>
      </c>
      <c r="J190" s="6">
        <f t="shared" si="4"/>
        <v>-2938.473353781189</v>
      </c>
      <c r="K190" t="str">
        <f t="shared" si="5"/>
        <v>Yes</v>
      </c>
    </row>
    <row r="191" spans="2:11" x14ac:dyDescent="0.3">
      <c r="B191" t="s">
        <v>11</v>
      </c>
      <c r="C191" s="6">
        <v>0</v>
      </c>
      <c r="D191" s="6">
        <v>1211.3399999999999</v>
      </c>
      <c r="E191" t="s">
        <v>12</v>
      </c>
      <c r="F191">
        <v>2009</v>
      </c>
      <c r="G191" s="6">
        <v>30411</v>
      </c>
      <c r="H191" t="s">
        <v>8</v>
      </c>
      <c r="I191" t="s">
        <v>10</v>
      </c>
      <c r="J191" s="6">
        <f t="shared" si="4"/>
        <v>1211.3399999999999</v>
      </c>
      <c r="K191" t="str">
        <f t="shared" si="5"/>
        <v>No</v>
      </c>
    </row>
    <row r="192" spans="2:11" x14ac:dyDescent="0.3">
      <c r="B192" t="s">
        <v>8</v>
      </c>
      <c r="C192" s="6">
        <v>1551.2747684017529</v>
      </c>
      <c r="D192" s="6">
        <v>607.96</v>
      </c>
      <c r="E192" t="s">
        <v>13</v>
      </c>
      <c r="F192">
        <v>2016</v>
      </c>
      <c r="G192" s="6">
        <v>20000</v>
      </c>
      <c r="H192" t="s">
        <v>11</v>
      </c>
      <c r="I192" t="s">
        <v>14</v>
      </c>
      <c r="J192" s="6">
        <f t="shared" si="4"/>
        <v>-943.31476840175287</v>
      </c>
      <c r="K192" t="str">
        <f t="shared" si="5"/>
        <v>No</v>
      </c>
    </row>
    <row r="193" spans="2:11" x14ac:dyDescent="0.3">
      <c r="B193" t="s">
        <v>11</v>
      </c>
      <c r="C193" s="6">
        <v>0</v>
      </c>
      <c r="D193" s="6">
        <v>664.27</v>
      </c>
      <c r="E193" t="s">
        <v>9</v>
      </c>
      <c r="F193">
        <v>2003</v>
      </c>
      <c r="G193" s="6">
        <v>41889</v>
      </c>
      <c r="H193" t="s">
        <v>8</v>
      </c>
      <c r="I193" t="s">
        <v>16</v>
      </c>
      <c r="J193" s="6">
        <f t="shared" si="4"/>
        <v>664.27</v>
      </c>
      <c r="K193" t="str">
        <f t="shared" si="5"/>
        <v>No</v>
      </c>
    </row>
    <row r="194" spans="2:11" x14ac:dyDescent="0.3">
      <c r="B194" t="s">
        <v>11</v>
      </c>
      <c r="C194" s="6">
        <v>0</v>
      </c>
      <c r="D194" s="6">
        <v>4171.7</v>
      </c>
      <c r="E194" t="s">
        <v>9</v>
      </c>
      <c r="F194">
        <v>2024</v>
      </c>
      <c r="G194" s="6">
        <v>118791</v>
      </c>
      <c r="H194" t="s">
        <v>8</v>
      </c>
      <c r="I194" t="s">
        <v>10</v>
      </c>
      <c r="J194" s="6">
        <f t="shared" si="4"/>
        <v>4171.7</v>
      </c>
      <c r="K194" t="str">
        <f t="shared" si="5"/>
        <v>No</v>
      </c>
    </row>
    <row r="195" spans="2:11" x14ac:dyDescent="0.3">
      <c r="B195" t="s">
        <v>8</v>
      </c>
      <c r="C195" s="6">
        <v>7013.4051096572848</v>
      </c>
      <c r="D195" s="6">
        <v>2538.2399999999998</v>
      </c>
      <c r="E195" t="s">
        <v>12</v>
      </c>
      <c r="F195">
        <v>2018</v>
      </c>
      <c r="G195" s="6">
        <v>71060</v>
      </c>
      <c r="H195" t="s">
        <v>11</v>
      </c>
      <c r="I195" t="s">
        <v>20</v>
      </c>
      <c r="J195" s="6">
        <f t="shared" si="4"/>
        <v>-4475.165109657285</v>
      </c>
      <c r="K195" t="str">
        <f t="shared" si="5"/>
        <v>No</v>
      </c>
    </row>
    <row r="196" spans="2:11" x14ac:dyDescent="0.3">
      <c r="B196" t="s">
        <v>11</v>
      </c>
      <c r="C196" s="6">
        <v>0</v>
      </c>
      <c r="D196" s="6">
        <v>611.97</v>
      </c>
      <c r="E196" t="s">
        <v>15</v>
      </c>
      <c r="F196">
        <v>2015</v>
      </c>
      <c r="G196" s="6">
        <v>22102</v>
      </c>
      <c r="H196" t="s">
        <v>8</v>
      </c>
      <c r="I196" t="s">
        <v>21</v>
      </c>
      <c r="J196" s="6">
        <f t="shared" ref="J196:J259" si="6">D196-C196</f>
        <v>611.97</v>
      </c>
      <c r="K196" t="str">
        <f t="shared" ref="K196:K259" si="7">IF(F196&lt;=2000, "Yes", "No")</f>
        <v>No</v>
      </c>
    </row>
    <row r="197" spans="2:11" x14ac:dyDescent="0.3">
      <c r="B197" t="s">
        <v>8</v>
      </c>
      <c r="C197" s="6">
        <v>2707.2058560387509</v>
      </c>
      <c r="D197" s="6">
        <v>1957.92</v>
      </c>
      <c r="E197" t="s">
        <v>13</v>
      </c>
      <c r="F197">
        <v>2009</v>
      </c>
      <c r="G197" s="6">
        <v>68772</v>
      </c>
      <c r="H197" t="s">
        <v>8</v>
      </c>
      <c r="I197" t="s">
        <v>19</v>
      </c>
      <c r="J197" s="6">
        <f t="shared" si="6"/>
        <v>-749.28585603875081</v>
      </c>
      <c r="K197" t="str">
        <f t="shared" si="7"/>
        <v>No</v>
      </c>
    </row>
    <row r="198" spans="2:11" x14ac:dyDescent="0.3">
      <c r="B198" t="s">
        <v>8</v>
      </c>
      <c r="C198" s="6">
        <v>5097.2235171721159</v>
      </c>
      <c r="D198" s="6">
        <v>2819.62</v>
      </c>
      <c r="E198" t="s">
        <v>9</v>
      </c>
      <c r="F198">
        <v>1941</v>
      </c>
      <c r="G198" s="6">
        <v>81491</v>
      </c>
      <c r="H198" t="s">
        <v>8</v>
      </c>
      <c r="I198" t="s">
        <v>16</v>
      </c>
      <c r="J198" s="6">
        <f t="shared" si="6"/>
        <v>-2277.603517172116</v>
      </c>
      <c r="K198" t="str">
        <f t="shared" si="7"/>
        <v>Yes</v>
      </c>
    </row>
    <row r="199" spans="2:11" x14ac:dyDescent="0.3">
      <c r="B199" t="s">
        <v>11</v>
      </c>
      <c r="C199" s="6">
        <v>0</v>
      </c>
      <c r="D199" s="6">
        <v>970.31</v>
      </c>
      <c r="E199" t="s">
        <v>9</v>
      </c>
      <c r="F199">
        <v>2025</v>
      </c>
      <c r="G199" s="6">
        <v>29523</v>
      </c>
      <c r="H199" t="s">
        <v>8</v>
      </c>
      <c r="I199" t="s">
        <v>10</v>
      </c>
      <c r="J199" s="6">
        <f t="shared" si="6"/>
        <v>970.31</v>
      </c>
      <c r="K199" t="str">
        <f t="shared" si="7"/>
        <v>No</v>
      </c>
    </row>
    <row r="200" spans="2:11" x14ac:dyDescent="0.3">
      <c r="B200" t="s">
        <v>8</v>
      </c>
      <c r="C200" s="6">
        <v>5175.0247498302033</v>
      </c>
      <c r="D200" s="6">
        <v>957.41</v>
      </c>
      <c r="E200" t="s">
        <v>12</v>
      </c>
      <c r="F200">
        <v>1987</v>
      </c>
      <c r="G200" s="6">
        <v>67709</v>
      </c>
      <c r="H200" t="s">
        <v>11</v>
      </c>
      <c r="I200" t="s">
        <v>21</v>
      </c>
      <c r="J200" s="6">
        <f t="shared" si="6"/>
        <v>-4217.6147498302034</v>
      </c>
      <c r="K200" t="str">
        <f t="shared" si="7"/>
        <v>Yes</v>
      </c>
    </row>
    <row r="201" spans="2:11" x14ac:dyDescent="0.3">
      <c r="B201" t="s">
        <v>8</v>
      </c>
      <c r="C201" s="6">
        <v>4225.5784546645491</v>
      </c>
      <c r="D201" s="6">
        <v>2402.79</v>
      </c>
      <c r="E201" t="s">
        <v>12</v>
      </c>
      <c r="F201">
        <v>2007</v>
      </c>
      <c r="G201" s="6">
        <v>62728</v>
      </c>
      <c r="H201" t="s">
        <v>11</v>
      </c>
      <c r="I201" t="s">
        <v>17</v>
      </c>
      <c r="J201" s="6">
        <f t="shared" si="6"/>
        <v>-1822.7884546645491</v>
      </c>
      <c r="K201" t="str">
        <f t="shared" si="7"/>
        <v>No</v>
      </c>
    </row>
    <row r="202" spans="2:11" x14ac:dyDescent="0.3">
      <c r="B202" t="s">
        <v>11</v>
      </c>
      <c r="C202" s="6">
        <v>0</v>
      </c>
      <c r="D202" s="6">
        <v>632.30999999999995</v>
      </c>
      <c r="E202" t="s">
        <v>15</v>
      </c>
      <c r="F202">
        <v>1979</v>
      </c>
      <c r="G202" s="6">
        <v>23996</v>
      </c>
      <c r="H202" t="s">
        <v>8</v>
      </c>
      <c r="I202" t="s">
        <v>19</v>
      </c>
      <c r="J202" s="6">
        <f t="shared" si="6"/>
        <v>632.30999999999995</v>
      </c>
      <c r="K202" t="str">
        <f t="shared" si="7"/>
        <v>Yes</v>
      </c>
    </row>
    <row r="203" spans="2:11" x14ac:dyDescent="0.3">
      <c r="B203" t="s">
        <v>11</v>
      </c>
      <c r="C203" s="6">
        <v>0</v>
      </c>
      <c r="D203" s="6">
        <v>1098.51</v>
      </c>
      <c r="E203" t="s">
        <v>9</v>
      </c>
      <c r="F203">
        <v>2010</v>
      </c>
      <c r="G203" s="6">
        <v>79716</v>
      </c>
      <c r="H203" t="s">
        <v>8</v>
      </c>
      <c r="I203" t="s">
        <v>17</v>
      </c>
      <c r="J203" s="6">
        <f t="shared" si="6"/>
        <v>1098.51</v>
      </c>
      <c r="K203" t="str">
        <f t="shared" si="7"/>
        <v>No</v>
      </c>
    </row>
    <row r="204" spans="2:11" x14ac:dyDescent="0.3">
      <c r="B204" t="s">
        <v>11</v>
      </c>
      <c r="C204" s="6">
        <v>0</v>
      </c>
      <c r="D204" s="6">
        <v>4213.33</v>
      </c>
      <c r="E204" t="s">
        <v>9</v>
      </c>
      <c r="F204">
        <v>2019</v>
      </c>
      <c r="G204" s="6">
        <v>93773</v>
      </c>
      <c r="H204" t="s">
        <v>8</v>
      </c>
      <c r="I204" t="s">
        <v>16</v>
      </c>
      <c r="J204" s="6">
        <f t="shared" si="6"/>
        <v>4213.33</v>
      </c>
      <c r="K204" t="str">
        <f t="shared" si="7"/>
        <v>No</v>
      </c>
    </row>
    <row r="205" spans="2:11" x14ac:dyDescent="0.3">
      <c r="B205" t="s">
        <v>11</v>
      </c>
      <c r="C205" s="6">
        <v>0</v>
      </c>
      <c r="D205" s="6">
        <v>5402.81</v>
      </c>
      <c r="E205" t="s">
        <v>18</v>
      </c>
      <c r="F205">
        <v>2020</v>
      </c>
      <c r="G205" s="6">
        <v>142407</v>
      </c>
      <c r="H205" t="s">
        <v>8</v>
      </c>
      <c r="I205" t="s">
        <v>19</v>
      </c>
      <c r="J205" s="6">
        <f t="shared" si="6"/>
        <v>5402.81</v>
      </c>
      <c r="K205" t="str">
        <f t="shared" si="7"/>
        <v>No</v>
      </c>
    </row>
    <row r="206" spans="2:11" x14ac:dyDescent="0.3">
      <c r="B206" t="s">
        <v>11</v>
      </c>
      <c r="C206" s="6">
        <v>0</v>
      </c>
      <c r="D206" s="6">
        <v>5796.35</v>
      </c>
      <c r="E206" t="s">
        <v>13</v>
      </c>
      <c r="F206">
        <v>2020</v>
      </c>
      <c r="G206" s="6">
        <v>139113</v>
      </c>
      <c r="H206" t="s">
        <v>8</v>
      </c>
      <c r="I206" t="s">
        <v>19</v>
      </c>
      <c r="J206" s="6">
        <f t="shared" si="6"/>
        <v>5796.35</v>
      </c>
      <c r="K206" t="str">
        <f t="shared" si="7"/>
        <v>No</v>
      </c>
    </row>
    <row r="207" spans="2:11" x14ac:dyDescent="0.3">
      <c r="B207" t="s">
        <v>8</v>
      </c>
      <c r="C207" s="6">
        <v>918.3356344361689</v>
      </c>
      <c r="D207" s="6">
        <v>716.82</v>
      </c>
      <c r="E207" t="s">
        <v>9</v>
      </c>
      <c r="F207">
        <v>1941</v>
      </c>
      <c r="G207" s="6">
        <v>20000</v>
      </c>
      <c r="H207" t="s">
        <v>8</v>
      </c>
      <c r="I207" t="s">
        <v>17</v>
      </c>
      <c r="J207" s="6">
        <f t="shared" si="6"/>
        <v>-201.51563443616885</v>
      </c>
      <c r="K207" t="str">
        <f t="shared" si="7"/>
        <v>Yes</v>
      </c>
    </row>
    <row r="208" spans="2:11" x14ac:dyDescent="0.3">
      <c r="B208" t="s">
        <v>8</v>
      </c>
      <c r="C208" s="6">
        <v>598.12544283415502</v>
      </c>
      <c r="D208" s="6">
        <v>832.72</v>
      </c>
      <c r="E208" t="s">
        <v>18</v>
      </c>
      <c r="F208">
        <v>2024</v>
      </c>
      <c r="G208" s="6">
        <v>28275</v>
      </c>
      <c r="H208" t="s">
        <v>8</v>
      </c>
      <c r="I208" t="s">
        <v>21</v>
      </c>
      <c r="J208" s="6">
        <f t="shared" si="6"/>
        <v>234.594557165845</v>
      </c>
      <c r="K208" t="str">
        <f t="shared" si="7"/>
        <v>No</v>
      </c>
    </row>
    <row r="209" spans="2:11" x14ac:dyDescent="0.3">
      <c r="B209" t="s">
        <v>11</v>
      </c>
      <c r="C209" s="6">
        <v>0</v>
      </c>
      <c r="D209" s="6">
        <v>1040.53</v>
      </c>
      <c r="E209" t="s">
        <v>13</v>
      </c>
      <c r="F209">
        <v>1997</v>
      </c>
      <c r="G209" s="6">
        <v>90403</v>
      </c>
      <c r="H209" t="s">
        <v>8</v>
      </c>
      <c r="I209" t="s">
        <v>14</v>
      </c>
      <c r="J209" s="6">
        <f t="shared" si="6"/>
        <v>1040.53</v>
      </c>
      <c r="K209" t="str">
        <f t="shared" si="7"/>
        <v>Yes</v>
      </c>
    </row>
    <row r="210" spans="2:11" x14ac:dyDescent="0.3">
      <c r="B210" t="s">
        <v>11</v>
      </c>
      <c r="C210" s="6">
        <v>0</v>
      </c>
      <c r="D210" s="6">
        <v>1556.42</v>
      </c>
      <c r="E210" t="s">
        <v>18</v>
      </c>
      <c r="F210">
        <v>2005</v>
      </c>
      <c r="G210" s="6">
        <v>90312</v>
      </c>
      <c r="H210" t="s">
        <v>8</v>
      </c>
      <c r="I210" t="s">
        <v>14</v>
      </c>
      <c r="J210" s="6">
        <f t="shared" si="6"/>
        <v>1556.42</v>
      </c>
      <c r="K210" t="str">
        <f t="shared" si="7"/>
        <v>No</v>
      </c>
    </row>
    <row r="211" spans="2:11" x14ac:dyDescent="0.3">
      <c r="B211" t="s">
        <v>11</v>
      </c>
      <c r="C211" s="6">
        <v>0</v>
      </c>
      <c r="D211" s="6">
        <v>2221.38</v>
      </c>
      <c r="E211" t="s">
        <v>18</v>
      </c>
      <c r="F211">
        <v>2013</v>
      </c>
      <c r="G211" s="6">
        <v>90403</v>
      </c>
      <c r="H211" t="s">
        <v>8</v>
      </c>
      <c r="I211" t="s">
        <v>17</v>
      </c>
      <c r="J211" s="6">
        <f t="shared" si="6"/>
        <v>2221.38</v>
      </c>
      <c r="K211" t="str">
        <f t="shared" si="7"/>
        <v>No</v>
      </c>
    </row>
    <row r="212" spans="2:11" x14ac:dyDescent="0.3">
      <c r="B212" t="s">
        <v>11</v>
      </c>
      <c r="C212" s="6">
        <v>0</v>
      </c>
      <c r="D212" s="6">
        <v>25276.880000000001</v>
      </c>
      <c r="E212" t="s">
        <v>12</v>
      </c>
      <c r="F212">
        <v>1987</v>
      </c>
      <c r="G212" s="6">
        <v>1305616</v>
      </c>
      <c r="H212" t="s">
        <v>8</v>
      </c>
      <c r="I212" t="s">
        <v>19</v>
      </c>
      <c r="J212" s="6">
        <f t="shared" si="6"/>
        <v>25276.880000000001</v>
      </c>
      <c r="K212" t="str">
        <f t="shared" si="7"/>
        <v>Yes</v>
      </c>
    </row>
    <row r="213" spans="2:11" x14ac:dyDescent="0.3">
      <c r="B213" t="s">
        <v>8</v>
      </c>
      <c r="C213" s="6">
        <v>3677.814803669397</v>
      </c>
      <c r="D213" s="6">
        <v>4526.78</v>
      </c>
      <c r="E213" t="s">
        <v>22</v>
      </c>
      <c r="F213">
        <v>2021</v>
      </c>
      <c r="G213" s="6">
        <v>94534</v>
      </c>
      <c r="H213" t="s">
        <v>11</v>
      </c>
      <c r="I213" t="s">
        <v>16</v>
      </c>
      <c r="J213" s="6">
        <f t="shared" si="6"/>
        <v>848.96519633060279</v>
      </c>
      <c r="K213" t="str">
        <f t="shared" si="7"/>
        <v>No</v>
      </c>
    </row>
    <row r="214" spans="2:11" x14ac:dyDescent="0.3">
      <c r="B214" t="s">
        <v>8</v>
      </c>
      <c r="C214" s="6">
        <v>5368.6769008266374</v>
      </c>
      <c r="D214" s="6">
        <v>6338.06</v>
      </c>
      <c r="E214" t="s">
        <v>22</v>
      </c>
      <c r="F214">
        <v>2005</v>
      </c>
      <c r="G214" s="6">
        <v>148517</v>
      </c>
      <c r="H214" t="s">
        <v>8</v>
      </c>
      <c r="I214" t="s">
        <v>14</v>
      </c>
      <c r="J214" s="6">
        <f t="shared" si="6"/>
        <v>969.38309917336301</v>
      </c>
      <c r="K214" t="str">
        <f t="shared" si="7"/>
        <v>No</v>
      </c>
    </row>
    <row r="215" spans="2:11" x14ac:dyDescent="0.3">
      <c r="B215" t="s">
        <v>8</v>
      </c>
      <c r="C215" s="6">
        <v>2791.7248861382409</v>
      </c>
      <c r="D215" s="6">
        <v>4939.22</v>
      </c>
      <c r="E215" t="s">
        <v>9</v>
      </c>
      <c r="F215">
        <v>1943</v>
      </c>
      <c r="G215" s="6">
        <v>128438</v>
      </c>
      <c r="H215" t="s">
        <v>8</v>
      </c>
      <c r="I215" t="s">
        <v>20</v>
      </c>
      <c r="J215" s="6">
        <f t="shared" si="6"/>
        <v>2147.4951138617594</v>
      </c>
      <c r="K215" t="str">
        <f t="shared" si="7"/>
        <v>Yes</v>
      </c>
    </row>
    <row r="216" spans="2:11" x14ac:dyDescent="0.3">
      <c r="B216" t="s">
        <v>11</v>
      </c>
      <c r="C216" s="6">
        <v>0</v>
      </c>
      <c r="D216" s="6">
        <v>1602.46</v>
      </c>
      <c r="E216" t="s">
        <v>18</v>
      </c>
      <c r="F216">
        <v>2016</v>
      </c>
      <c r="G216" s="6">
        <v>100822</v>
      </c>
      <c r="H216" t="s">
        <v>8</v>
      </c>
      <c r="I216" t="s">
        <v>19</v>
      </c>
      <c r="J216" s="6">
        <f t="shared" si="6"/>
        <v>1602.46</v>
      </c>
      <c r="K216" t="str">
        <f t="shared" si="7"/>
        <v>No</v>
      </c>
    </row>
    <row r="217" spans="2:11" x14ac:dyDescent="0.3">
      <c r="B217" t="s">
        <v>11</v>
      </c>
      <c r="C217" s="6">
        <v>0</v>
      </c>
      <c r="D217" s="6">
        <v>2196.9499999999998</v>
      </c>
      <c r="E217" t="s">
        <v>18</v>
      </c>
      <c r="F217">
        <v>2011</v>
      </c>
      <c r="G217" s="6">
        <v>46527</v>
      </c>
      <c r="H217" t="s">
        <v>8</v>
      </c>
      <c r="I217" t="s">
        <v>16</v>
      </c>
      <c r="J217" s="6">
        <f t="shared" si="6"/>
        <v>2196.9499999999998</v>
      </c>
      <c r="K217" t="str">
        <f t="shared" si="7"/>
        <v>No</v>
      </c>
    </row>
    <row r="218" spans="2:11" x14ac:dyDescent="0.3">
      <c r="B218" t="s">
        <v>11</v>
      </c>
      <c r="C218" s="6">
        <v>0</v>
      </c>
      <c r="D218" s="6">
        <v>2746.69</v>
      </c>
      <c r="E218" t="s">
        <v>15</v>
      </c>
      <c r="F218">
        <v>2002</v>
      </c>
      <c r="G218" s="6">
        <v>109883</v>
      </c>
      <c r="H218" t="s">
        <v>8</v>
      </c>
      <c r="I218" t="s">
        <v>21</v>
      </c>
      <c r="J218" s="6">
        <f t="shared" si="6"/>
        <v>2746.69</v>
      </c>
      <c r="K218" t="str">
        <f t="shared" si="7"/>
        <v>No</v>
      </c>
    </row>
    <row r="219" spans="2:11" x14ac:dyDescent="0.3">
      <c r="B219" t="s">
        <v>11</v>
      </c>
      <c r="C219" s="6">
        <v>0</v>
      </c>
      <c r="D219" s="6">
        <v>500.24</v>
      </c>
      <c r="E219" t="s">
        <v>9</v>
      </c>
      <c r="F219">
        <v>2004</v>
      </c>
      <c r="G219" s="6">
        <v>32265</v>
      </c>
      <c r="H219" t="s">
        <v>8</v>
      </c>
      <c r="I219" t="s">
        <v>17</v>
      </c>
      <c r="J219" s="6">
        <f t="shared" si="6"/>
        <v>500.24</v>
      </c>
      <c r="K219" t="str">
        <f t="shared" si="7"/>
        <v>No</v>
      </c>
    </row>
    <row r="220" spans="2:11" x14ac:dyDescent="0.3">
      <c r="B220" t="s">
        <v>11</v>
      </c>
      <c r="C220" s="6">
        <v>0</v>
      </c>
      <c r="D220" s="6">
        <v>1424.99</v>
      </c>
      <c r="E220" t="s">
        <v>9</v>
      </c>
      <c r="F220">
        <v>2022</v>
      </c>
      <c r="G220" s="6">
        <v>49540</v>
      </c>
      <c r="H220" t="s">
        <v>8</v>
      </c>
      <c r="I220" t="s">
        <v>16</v>
      </c>
      <c r="J220" s="6">
        <f t="shared" si="6"/>
        <v>1424.99</v>
      </c>
      <c r="K220" t="str">
        <f t="shared" si="7"/>
        <v>No</v>
      </c>
    </row>
    <row r="221" spans="2:11" x14ac:dyDescent="0.3">
      <c r="B221" t="s">
        <v>8</v>
      </c>
      <c r="C221" s="6">
        <v>978.87389170620509</v>
      </c>
      <c r="D221" s="6">
        <v>1297.51</v>
      </c>
      <c r="E221" t="s">
        <v>13</v>
      </c>
      <c r="F221">
        <v>2004</v>
      </c>
      <c r="G221" s="6">
        <v>40608</v>
      </c>
      <c r="H221" t="s">
        <v>8</v>
      </c>
      <c r="I221" t="s">
        <v>19</v>
      </c>
      <c r="J221" s="6">
        <f t="shared" si="6"/>
        <v>318.6361082937949</v>
      </c>
      <c r="K221" t="str">
        <f t="shared" si="7"/>
        <v>No</v>
      </c>
    </row>
    <row r="222" spans="2:11" x14ac:dyDescent="0.3">
      <c r="B222" t="s">
        <v>11</v>
      </c>
      <c r="C222" s="6">
        <v>0</v>
      </c>
      <c r="D222" s="6">
        <v>1248.98</v>
      </c>
      <c r="E222" t="s">
        <v>15</v>
      </c>
      <c r="F222">
        <v>2001</v>
      </c>
      <c r="G222" s="6">
        <v>63927</v>
      </c>
      <c r="H222" t="s">
        <v>8</v>
      </c>
      <c r="I222" t="s">
        <v>21</v>
      </c>
      <c r="J222" s="6">
        <f t="shared" si="6"/>
        <v>1248.98</v>
      </c>
      <c r="K222" t="str">
        <f t="shared" si="7"/>
        <v>No</v>
      </c>
    </row>
    <row r="223" spans="2:11" x14ac:dyDescent="0.3">
      <c r="B223" t="s">
        <v>11</v>
      </c>
      <c r="C223" s="6">
        <v>0</v>
      </c>
      <c r="D223" s="6">
        <v>12919.44</v>
      </c>
      <c r="E223" t="s">
        <v>13</v>
      </c>
      <c r="F223">
        <v>1993</v>
      </c>
      <c r="G223" s="6">
        <v>381447</v>
      </c>
      <c r="H223" t="s">
        <v>8</v>
      </c>
      <c r="I223" t="s">
        <v>10</v>
      </c>
      <c r="J223" s="6">
        <f t="shared" si="6"/>
        <v>12919.44</v>
      </c>
      <c r="K223" t="str">
        <f t="shared" si="7"/>
        <v>Yes</v>
      </c>
    </row>
    <row r="224" spans="2:11" x14ac:dyDescent="0.3">
      <c r="B224" t="s">
        <v>11</v>
      </c>
      <c r="C224" s="6">
        <v>0</v>
      </c>
      <c r="D224" s="6">
        <v>201.25</v>
      </c>
      <c r="E224" t="s">
        <v>18</v>
      </c>
      <c r="F224">
        <v>2013</v>
      </c>
      <c r="G224" s="6">
        <v>20000</v>
      </c>
      <c r="H224" t="s">
        <v>8</v>
      </c>
      <c r="I224" t="s">
        <v>17</v>
      </c>
      <c r="J224" s="6">
        <f t="shared" si="6"/>
        <v>201.25</v>
      </c>
      <c r="K224" t="str">
        <f t="shared" si="7"/>
        <v>No</v>
      </c>
    </row>
    <row r="225" spans="2:11" x14ac:dyDescent="0.3">
      <c r="B225" t="s">
        <v>11</v>
      </c>
      <c r="C225" s="6">
        <v>0</v>
      </c>
      <c r="D225" s="6">
        <v>5078.59</v>
      </c>
      <c r="E225" t="s">
        <v>18</v>
      </c>
      <c r="F225">
        <v>2016</v>
      </c>
      <c r="G225" s="6">
        <v>103674</v>
      </c>
      <c r="H225" t="s">
        <v>8</v>
      </c>
      <c r="I225" t="s">
        <v>17</v>
      </c>
      <c r="J225" s="6">
        <f t="shared" si="6"/>
        <v>5078.59</v>
      </c>
      <c r="K225" t="str">
        <f t="shared" si="7"/>
        <v>No</v>
      </c>
    </row>
    <row r="226" spans="2:11" x14ac:dyDescent="0.3">
      <c r="B226" t="s">
        <v>11</v>
      </c>
      <c r="C226" s="6">
        <v>0</v>
      </c>
      <c r="D226" s="6">
        <v>512.36</v>
      </c>
      <c r="E226" t="s">
        <v>12</v>
      </c>
      <c r="F226">
        <v>1932</v>
      </c>
      <c r="G226" s="6">
        <v>20000</v>
      </c>
      <c r="H226" t="s">
        <v>8</v>
      </c>
      <c r="I226" t="s">
        <v>16</v>
      </c>
      <c r="J226" s="6">
        <f t="shared" si="6"/>
        <v>512.36</v>
      </c>
      <c r="K226" t="str">
        <f t="shared" si="7"/>
        <v>Yes</v>
      </c>
    </row>
    <row r="227" spans="2:11" x14ac:dyDescent="0.3">
      <c r="B227" t="s">
        <v>11</v>
      </c>
      <c r="C227" s="6">
        <v>0</v>
      </c>
      <c r="D227" s="6">
        <v>1705.08</v>
      </c>
      <c r="E227" t="s">
        <v>15</v>
      </c>
      <c r="F227">
        <v>1975</v>
      </c>
      <c r="G227" s="6">
        <v>41046</v>
      </c>
      <c r="H227" t="s">
        <v>8</v>
      </c>
      <c r="I227" t="s">
        <v>19</v>
      </c>
      <c r="J227" s="6">
        <f t="shared" si="6"/>
        <v>1705.08</v>
      </c>
      <c r="K227" t="str">
        <f t="shared" si="7"/>
        <v>Yes</v>
      </c>
    </row>
    <row r="228" spans="2:11" x14ac:dyDescent="0.3">
      <c r="B228" t="s">
        <v>8</v>
      </c>
      <c r="C228" s="6">
        <v>10047.88164048926</v>
      </c>
      <c r="D228" s="6">
        <v>2194.33</v>
      </c>
      <c r="E228" t="s">
        <v>9</v>
      </c>
      <c r="F228">
        <v>1972</v>
      </c>
      <c r="G228" s="6">
        <v>143080</v>
      </c>
      <c r="H228" t="s">
        <v>8</v>
      </c>
      <c r="I228" t="s">
        <v>10</v>
      </c>
      <c r="J228" s="6">
        <f t="shared" si="6"/>
        <v>-7853.5516404892605</v>
      </c>
      <c r="K228" t="str">
        <f t="shared" si="7"/>
        <v>Yes</v>
      </c>
    </row>
    <row r="229" spans="2:11" x14ac:dyDescent="0.3">
      <c r="B229" t="s">
        <v>8</v>
      </c>
      <c r="C229" s="6">
        <v>5156.0801561846511</v>
      </c>
      <c r="D229" s="6">
        <v>2223.17</v>
      </c>
      <c r="E229" t="s">
        <v>9</v>
      </c>
      <c r="F229">
        <v>1991</v>
      </c>
      <c r="G229" s="6">
        <v>63034</v>
      </c>
      <c r="H229" t="s">
        <v>8</v>
      </c>
      <c r="I229" t="s">
        <v>20</v>
      </c>
      <c r="J229" s="6">
        <f t="shared" si="6"/>
        <v>-2932.910156184651</v>
      </c>
      <c r="K229" t="str">
        <f t="shared" si="7"/>
        <v>Yes</v>
      </c>
    </row>
    <row r="230" spans="2:11" x14ac:dyDescent="0.3">
      <c r="B230" t="s">
        <v>8</v>
      </c>
      <c r="C230" s="6">
        <v>1045.6282082101161</v>
      </c>
      <c r="D230" s="6">
        <v>1052.81</v>
      </c>
      <c r="E230" t="s">
        <v>22</v>
      </c>
      <c r="F230">
        <v>2001</v>
      </c>
      <c r="G230" s="6">
        <v>25281</v>
      </c>
      <c r="H230" t="s">
        <v>11</v>
      </c>
      <c r="I230" t="s">
        <v>10</v>
      </c>
      <c r="J230" s="6">
        <f t="shared" si="6"/>
        <v>7.1817917898838459</v>
      </c>
      <c r="K230" t="str">
        <f t="shared" si="7"/>
        <v>No</v>
      </c>
    </row>
    <row r="231" spans="2:11" x14ac:dyDescent="0.3">
      <c r="B231" t="s">
        <v>8</v>
      </c>
      <c r="C231" s="6">
        <v>3015.387344043043</v>
      </c>
      <c r="D231" s="6">
        <v>387.33</v>
      </c>
      <c r="E231" t="s">
        <v>22</v>
      </c>
      <c r="F231">
        <v>2008</v>
      </c>
      <c r="G231" s="6">
        <v>33784</v>
      </c>
      <c r="H231" t="s">
        <v>8</v>
      </c>
      <c r="I231" t="s">
        <v>16</v>
      </c>
      <c r="J231" s="6">
        <f t="shared" si="6"/>
        <v>-2628.057344043043</v>
      </c>
      <c r="K231" t="str">
        <f t="shared" si="7"/>
        <v>No</v>
      </c>
    </row>
    <row r="232" spans="2:11" x14ac:dyDescent="0.3">
      <c r="B232" t="s">
        <v>11</v>
      </c>
      <c r="C232" s="6">
        <v>0</v>
      </c>
      <c r="D232" s="6">
        <v>1544.68</v>
      </c>
      <c r="E232" t="s">
        <v>13</v>
      </c>
      <c r="F232">
        <v>2008</v>
      </c>
      <c r="G232" s="6">
        <v>103123</v>
      </c>
      <c r="H232" t="s">
        <v>8</v>
      </c>
      <c r="I232" t="s">
        <v>16</v>
      </c>
      <c r="J232" s="6">
        <f t="shared" si="6"/>
        <v>1544.68</v>
      </c>
      <c r="K232" t="str">
        <f t="shared" si="7"/>
        <v>No</v>
      </c>
    </row>
    <row r="233" spans="2:11" x14ac:dyDescent="0.3">
      <c r="B233" t="s">
        <v>11</v>
      </c>
      <c r="C233" s="6">
        <v>0</v>
      </c>
      <c r="D233" s="6">
        <v>786.48</v>
      </c>
      <c r="E233" t="s">
        <v>9</v>
      </c>
      <c r="F233">
        <v>1979</v>
      </c>
      <c r="G233" s="6">
        <v>33380</v>
      </c>
      <c r="H233" t="s">
        <v>8</v>
      </c>
      <c r="I233" t="s">
        <v>20</v>
      </c>
      <c r="J233" s="6">
        <f t="shared" si="6"/>
        <v>786.48</v>
      </c>
      <c r="K233" t="str">
        <f t="shared" si="7"/>
        <v>Yes</v>
      </c>
    </row>
    <row r="234" spans="2:11" x14ac:dyDescent="0.3">
      <c r="B234" t="s">
        <v>11</v>
      </c>
      <c r="C234" s="6">
        <v>0</v>
      </c>
      <c r="D234" s="6">
        <v>947.2</v>
      </c>
      <c r="E234" t="s">
        <v>15</v>
      </c>
      <c r="F234">
        <v>2025</v>
      </c>
      <c r="G234" s="6">
        <v>71194</v>
      </c>
      <c r="H234" t="s">
        <v>8</v>
      </c>
      <c r="I234" t="s">
        <v>16</v>
      </c>
      <c r="J234" s="6">
        <f t="shared" si="6"/>
        <v>947.2</v>
      </c>
      <c r="K234" t="str">
        <f t="shared" si="7"/>
        <v>No</v>
      </c>
    </row>
    <row r="235" spans="2:11" x14ac:dyDescent="0.3">
      <c r="B235" t="s">
        <v>11</v>
      </c>
      <c r="C235" s="6">
        <v>0</v>
      </c>
      <c r="D235" s="6">
        <v>819.85</v>
      </c>
      <c r="E235" t="s">
        <v>18</v>
      </c>
      <c r="F235">
        <v>2003</v>
      </c>
      <c r="G235" s="6">
        <v>62097</v>
      </c>
      <c r="H235" t="s">
        <v>8</v>
      </c>
      <c r="I235" t="s">
        <v>14</v>
      </c>
      <c r="J235" s="6">
        <f t="shared" si="6"/>
        <v>819.85</v>
      </c>
      <c r="K235" t="str">
        <f t="shared" si="7"/>
        <v>No</v>
      </c>
    </row>
    <row r="236" spans="2:11" x14ac:dyDescent="0.3">
      <c r="B236" t="s">
        <v>11</v>
      </c>
      <c r="C236" s="6">
        <v>0</v>
      </c>
      <c r="D236" s="6">
        <v>986.77</v>
      </c>
      <c r="E236" t="s">
        <v>12</v>
      </c>
      <c r="F236">
        <v>2022</v>
      </c>
      <c r="G236" s="6">
        <v>35551</v>
      </c>
      <c r="H236" t="s">
        <v>8</v>
      </c>
      <c r="I236" t="s">
        <v>17</v>
      </c>
      <c r="J236" s="6">
        <f t="shared" si="6"/>
        <v>986.77</v>
      </c>
      <c r="K236" t="str">
        <f t="shared" si="7"/>
        <v>No</v>
      </c>
    </row>
    <row r="237" spans="2:11" x14ac:dyDescent="0.3">
      <c r="B237" t="s">
        <v>8</v>
      </c>
      <c r="C237" s="6">
        <v>24187.30533766191</v>
      </c>
      <c r="D237" s="6">
        <v>11838.94</v>
      </c>
      <c r="E237" t="s">
        <v>15</v>
      </c>
      <c r="F237">
        <v>1965</v>
      </c>
      <c r="G237" s="6">
        <v>332753</v>
      </c>
      <c r="H237" t="s">
        <v>8</v>
      </c>
      <c r="I237" t="s">
        <v>14</v>
      </c>
      <c r="J237" s="6">
        <f t="shared" si="6"/>
        <v>-12348.36533766191</v>
      </c>
      <c r="K237" t="str">
        <f t="shared" si="7"/>
        <v>Yes</v>
      </c>
    </row>
    <row r="238" spans="2:11" x14ac:dyDescent="0.3">
      <c r="B238" t="s">
        <v>8</v>
      </c>
      <c r="C238" s="6">
        <v>6678.2266358526476</v>
      </c>
      <c r="D238" s="6">
        <v>3696.19</v>
      </c>
      <c r="E238" t="s">
        <v>22</v>
      </c>
      <c r="F238">
        <v>2023</v>
      </c>
      <c r="G238" s="6">
        <v>99423</v>
      </c>
      <c r="H238" t="s">
        <v>11</v>
      </c>
      <c r="I238" t="s">
        <v>19</v>
      </c>
      <c r="J238" s="6">
        <f t="shared" si="6"/>
        <v>-2982.0366358526476</v>
      </c>
      <c r="K238" t="str">
        <f t="shared" si="7"/>
        <v>No</v>
      </c>
    </row>
    <row r="239" spans="2:11" x14ac:dyDescent="0.3">
      <c r="B239" t="s">
        <v>11</v>
      </c>
      <c r="C239" s="6">
        <v>0</v>
      </c>
      <c r="D239" s="6">
        <v>822.81</v>
      </c>
      <c r="E239" t="s">
        <v>22</v>
      </c>
      <c r="F239">
        <v>2007</v>
      </c>
      <c r="G239" s="6">
        <v>20000</v>
      </c>
      <c r="H239" t="s">
        <v>8</v>
      </c>
      <c r="I239" t="s">
        <v>10</v>
      </c>
      <c r="J239" s="6">
        <f t="shared" si="6"/>
        <v>822.81</v>
      </c>
      <c r="K239" t="str">
        <f t="shared" si="7"/>
        <v>No</v>
      </c>
    </row>
    <row r="240" spans="2:11" x14ac:dyDescent="0.3">
      <c r="B240" t="s">
        <v>11</v>
      </c>
      <c r="C240" s="6">
        <v>0</v>
      </c>
      <c r="D240" s="6">
        <v>1945.95</v>
      </c>
      <c r="E240" t="s">
        <v>12</v>
      </c>
      <c r="F240">
        <v>2021</v>
      </c>
      <c r="G240" s="6">
        <v>69506</v>
      </c>
      <c r="H240" t="s">
        <v>8</v>
      </c>
      <c r="I240" t="s">
        <v>10</v>
      </c>
      <c r="J240" s="6">
        <f t="shared" si="6"/>
        <v>1945.95</v>
      </c>
      <c r="K240" t="str">
        <f t="shared" si="7"/>
        <v>No</v>
      </c>
    </row>
    <row r="241" spans="2:11" x14ac:dyDescent="0.3">
      <c r="B241" t="s">
        <v>8</v>
      </c>
      <c r="C241" s="6">
        <v>856.924034580122</v>
      </c>
      <c r="D241" s="6">
        <v>914.04</v>
      </c>
      <c r="E241" t="s">
        <v>13</v>
      </c>
      <c r="F241">
        <v>2011</v>
      </c>
      <c r="G241" s="6">
        <v>35262</v>
      </c>
      <c r="H241" t="s">
        <v>8</v>
      </c>
      <c r="I241" t="s">
        <v>14</v>
      </c>
      <c r="J241" s="6">
        <f t="shared" si="6"/>
        <v>57.115965419877966</v>
      </c>
      <c r="K241" t="str">
        <f t="shared" si="7"/>
        <v>No</v>
      </c>
    </row>
    <row r="242" spans="2:11" x14ac:dyDescent="0.3">
      <c r="B242" t="s">
        <v>11</v>
      </c>
      <c r="C242" s="6">
        <v>0</v>
      </c>
      <c r="D242" s="6">
        <v>5511.24</v>
      </c>
      <c r="E242" t="s">
        <v>9</v>
      </c>
      <c r="F242">
        <v>2012</v>
      </c>
      <c r="G242" s="6">
        <v>118415</v>
      </c>
      <c r="H242" t="s">
        <v>8</v>
      </c>
      <c r="I242" t="s">
        <v>21</v>
      </c>
      <c r="J242" s="6">
        <f t="shared" si="6"/>
        <v>5511.24</v>
      </c>
      <c r="K242" t="str">
        <f t="shared" si="7"/>
        <v>No</v>
      </c>
    </row>
    <row r="243" spans="2:11" x14ac:dyDescent="0.3">
      <c r="B243" t="s">
        <v>8</v>
      </c>
      <c r="C243" s="6">
        <v>797.1636884214663</v>
      </c>
      <c r="D243" s="6">
        <v>680.42</v>
      </c>
      <c r="E243" t="s">
        <v>9</v>
      </c>
      <c r="F243">
        <v>2019</v>
      </c>
      <c r="G243" s="6">
        <v>31761</v>
      </c>
      <c r="H243" t="s">
        <v>11</v>
      </c>
      <c r="I243" t="s">
        <v>20</v>
      </c>
      <c r="J243" s="6">
        <f t="shared" si="6"/>
        <v>-116.74368842146635</v>
      </c>
      <c r="K243" t="str">
        <f t="shared" si="7"/>
        <v>No</v>
      </c>
    </row>
    <row r="244" spans="2:11" x14ac:dyDescent="0.3">
      <c r="B244" t="s">
        <v>11</v>
      </c>
      <c r="C244" s="6">
        <v>0</v>
      </c>
      <c r="D244" s="6">
        <v>1518.76</v>
      </c>
      <c r="E244" t="s">
        <v>13</v>
      </c>
      <c r="F244">
        <v>2022</v>
      </c>
      <c r="G244" s="6">
        <v>54623</v>
      </c>
      <c r="H244" t="s">
        <v>8</v>
      </c>
      <c r="I244" t="s">
        <v>20</v>
      </c>
      <c r="J244" s="6">
        <f t="shared" si="6"/>
        <v>1518.76</v>
      </c>
      <c r="K244" t="str">
        <f t="shared" si="7"/>
        <v>No</v>
      </c>
    </row>
    <row r="245" spans="2:11" x14ac:dyDescent="0.3">
      <c r="B245" t="s">
        <v>11</v>
      </c>
      <c r="C245" s="6">
        <v>0</v>
      </c>
      <c r="D245" s="6">
        <v>2869.72</v>
      </c>
      <c r="E245" t="s">
        <v>15</v>
      </c>
      <c r="F245">
        <v>2002</v>
      </c>
      <c r="G245" s="6">
        <v>89679</v>
      </c>
      <c r="H245" t="s">
        <v>8</v>
      </c>
      <c r="I245" t="s">
        <v>17</v>
      </c>
      <c r="J245" s="6">
        <f t="shared" si="6"/>
        <v>2869.72</v>
      </c>
      <c r="K245" t="str">
        <f t="shared" si="7"/>
        <v>No</v>
      </c>
    </row>
    <row r="246" spans="2:11" x14ac:dyDescent="0.3">
      <c r="B246" t="s">
        <v>8</v>
      </c>
      <c r="C246" s="6">
        <v>3817.354416687569</v>
      </c>
      <c r="D246" s="6">
        <v>4996.51</v>
      </c>
      <c r="E246" t="s">
        <v>18</v>
      </c>
      <c r="F246">
        <v>1952</v>
      </c>
      <c r="G246" s="6">
        <v>119683</v>
      </c>
      <c r="H246" t="s">
        <v>8</v>
      </c>
      <c r="I246" t="s">
        <v>17</v>
      </c>
      <c r="J246" s="6">
        <f t="shared" si="6"/>
        <v>1179.1555833124312</v>
      </c>
      <c r="K246" t="str">
        <f t="shared" si="7"/>
        <v>Yes</v>
      </c>
    </row>
    <row r="247" spans="2:11" x14ac:dyDescent="0.3">
      <c r="B247" t="s">
        <v>11</v>
      </c>
      <c r="C247" s="6">
        <v>0</v>
      </c>
      <c r="D247" s="6">
        <v>560.07000000000005</v>
      </c>
      <c r="E247" t="s">
        <v>18</v>
      </c>
      <c r="F247">
        <v>1933</v>
      </c>
      <c r="G247" s="6">
        <v>22920</v>
      </c>
      <c r="H247" t="s">
        <v>8</v>
      </c>
      <c r="I247" t="s">
        <v>21</v>
      </c>
      <c r="J247" s="6">
        <f t="shared" si="6"/>
        <v>560.07000000000005</v>
      </c>
      <c r="K247" t="str">
        <f t="shared" si="7"/>
        <v>Yes</v>
      </c>
    </row>
    <row r="248" spans="2:11" x14ac:dyDescent="0.3">
      <c r="B248" t="s">
        <v>11</v>
      </c>
      <c r="C248" s="6">
        <v>0</v>
      </c>
      <c r="D248" s="6">
        <v>578.65</v>
      </c>
      <c r="E248" t="s">
        <v>12</v>
      </c>
      <c r="F248">
        <v>2002</v>
      </c>
      <c r="G248" s="6">
        <v>45816</v>
      </c>
      <c r="H248" t="s">
        <v>8</v>
      </c>
      <c r="I248" t="s">
        <v>21</v>
      </c>
      <c r="J248" s="6">
        <f t="shared" si="6"/>
        <v>578.65</v>
      </c>
      <c r="K248" t="str">
        <f t="shared" si="7"/>
        <v>No</v>
      </c>
    </row>
    <row r="249" spans="2:11" x14ac:dyDescent="0.3">
      <c r="B249" t="s">
        <v>11</v>
      </c>
      <c r="C249" s="6">
        <v>0</v>
      </c>
      <c r="D249" s="6">
        <v>1758</v>
      </c>
      <c r="E249" t="s">
        <v>22</v>
      </c>
      <c r="F249">
        <v>2013</v>
      </c>
      <c r="G249" s="6">
        <v>40947</v>
      </c>
      <c r="H249" t="s">
        <v>8</v>
      </c>
      <c r="I249" t="s">
        <v>14</v>
      </c>
      <c r="J249" s="6">
        <f t="shared" si="6"/>
        <v>1758</v>
      </c>
      <c r="K249" t="str">
        <f t="shared" si="7"/>
        <v>No</v>
      </c>
    </row>
    <row r="250" spans="2:11" x14ac:dyDescent="0.3">
      <c r="B250" t="s">
        <v>11</v>
      </c>
      <c r="C250" s="6">
        <v>0</v>
      </c>
      <c r="D250" s="6">
        <v>1089.71</v>
      </c>
      <c r="E250" t="s">
        <v>9</v>
      </c>
      <c r="F250">
        <v>2021</v>
      </c>
      <c r="G250" s="6">
        <v>35502</v>
      </c>
      <c r="H250" t="s">
        <v>8</v>
      </c>
      <c r="I250" t="s">
        <v>10</v>
      </c>
      <c r="J250" s="6">
        <f t="shared" si="6"/>
        <v>1089.71</v>
      </c>
      <c r="K250" t="str">
        <f t="shared" si="7"/>
        <v>No</v>
      </c>
    </row>
    <row r="251" spans="2:11" x14ac:dyDescent="0.3">
      <c r="B251" t="s">
        <v>11</v>
      </c>
      <c r="C251" s="6">
        <v>0</v>
      </c>
      <c r="D251" s="6">
        <v>11959.38</v>
      </c>
      <c r="E251" t="s">
        <v>12</v>
      </c>
      <c r="F251">
        <v>2024</v>
      </c>
      <c r="G251" s="6">
        <v>245822</v>
      </c>
      <c r="H251" t="s">
        <v>8</v>
      </c>
      <c r="I251" t="s">
        <v>17</v>
      </c>
      <c r="J251" s="6">
        <f t="shared" si="6"/>
        <v>11959.38</v>
      </c>
      <c r="K251" t="str">
        <f t="shared" si="7"/>
        <v>No</v>
      </c>
    </row>
    <row r="252" spans="2:11" x14ac:dyDescent="0.3">
      <c r="B252" t="s">
        <v>11</v>
      </c>
      <c r="C252" s="6">
        <v>0</v>
      </c>
      <c r="D252" s="6">
        <v>1834.91</v>
      </c>
      <c r="E252" t="s">
        <v>13</v>
      </c>
      <c r="F252">
        <v>2004</v>
      </c>
      <c r="G252" s="6">
        <v>82784</v>
      </c>
      <c r="H252" t="s">
        <v>8</v>
      </c>
      <c r="I252" t="s">
        <v>16</v>
      </c>
      <c r="J252" s="6">
        <f t="shared" si="6"/>
        <v>1834.91</v>
      </c>
      <c r="K252" t="str">
        <f t="shared" si="7"/>
        <v>No</v>
      </c>
    </row>
    <row r="253" spans="2:11" x14ac:dyDescent="0.3">
      <c r="B253" t="s">
        <v>8</v>
      </c>
      <c r="C253" s="6">
        <v>1518.786135015863</v>
      </c>
      <c r="D253" s="6">
        <v>1000.02</v>
      </c>
      <c r="E253" t="s">
        <v>18</v>
      </c>
      <c r="F253">
        <v>1996</v>
      </c>
      <c r="G253" s="6">
        <v>21836</v>
      </c>
      <c r="H253" t="s">
        <v>8</v>
      </c>
      <c r="I253" t="s">
        <v>19</v>
      </c>
      <c r="J253" s="6">
        <f t="shared" si="6"/>
        <v>-518.76613501586303</v>
      </c>
      <c r="K253" t="str">
        <f t="shared" si="7"/>
        <v>Yes</v>
      </c>
    </row>
    <row r="254" spans="2:11" x14ac:dyDescent="0.3">
      <c r="B254" t="s">
        <v>11</v>
      </c>
      <c r="C254" s="6">
        <v>0</v>
      </c>
      <c r="D254" s="6">
        <v>4314.47</v>
      </c>
      <c r="E254" t="s">
        <v>12</v>
      </c>
      <c r="F254">
        <v>2009</v>
      </c>
      <c r="G254" s="6">
        <v>124778</v>
      </c>
      <c r="H254" t="s">
        <v>8</v>
      </c>
      <c r="I254" t="s">
        <v>19</v>
      </c>
      <c r="J254" s="6">
        <f t="shared" si="6"/>
        <v>4314.47</v>
      </c>
      <c r="K254" t="str">
        <f t="shared" si="7"/>
        <v>No</v>
      </c>
    </row>
    <row r="255" spans="2:11" x14ac:dyDescent="0.3">
      <c r="B255" t="s">
        <v>8</v>
      </c>
      <c r="C255" s="6">
        <v>30939.604149004899</v>
      </c>
      <c r="D255" s="6">
        <v>11438.29</v>
      </c>
      <c r="E255" t="s">
        <v>12</v>
      </c>
      <c r="F255">
        <v>2021</v>
      </c>
      <c r="G255" s="6">
        <v>327003</v>
      </c>
      <c r="H255" t="s">
        <v>11</v>
      </c>
      <c r="I255" t="s">
        <v>14</v>
      </c>
      <c r="J255" s="6">
        <f t="shared" si="6"/>
        <v>-19501.314149004898</v>
      </c>
      <c r="K255" t="str">
        <f t="shared" si="7"/>
        <v>No</v>
      </c>
    </row>
    <row r="256" spans="2:11" x14ac:dyDescent="0.3">
      <c r="B256" t="s">
        <v>8</v>
      </c>
      <c r="C256" s="6">
        <v>9702.8693870033985</v>
      </c>
      <c r="D256" s="6">
        <v>1616.28</v>
      </c>
      <c r="E256" t="s">
        <v>13</v>
      </c>
      <c r="F256">
        <v>1940</v>
      </c>
      <c r="G256" s="6">
        <v>136759</v>
      </c>
      <c r="H256" t="s">
        <v>8</v>
      </c>
      <c r="I256" t="s">
        <v>16</v>
      </c>
      <c r="J256" s="6">
        <f t="shared" si="6"/>
        <v>-8086.5893870033988</v>
      </c>
      <c r="K256" t="str">
        <f t="shared" si="7"/>
        <v>Yes</v>
      </c>
    </row>
    <row r="257" spans="2:11" x14ac:dyDescent="0.3">
      <c r="B257" t="s">
        <v>8</v>
      </c>
      <c r="C257" s="6">
        <v>1949.0866541239909</v>
      </c>
      <c r="D257" s="6">
        <v>598.42999999999995</v>
      </c>
      <c r="E257" t="s">
        <v>12</v>
      </c>
      <c r="F257">
        <v>2000</v>
      </c>
      <c r="G257" s="6">
        <v>20000</v>
      </c>
      <c r="H257" t="s">
        <v>8</v>
      </c>
      <c r="I257" t="s">
        <v>20</v>
      </c>
      <c r="J257" s="6">
        <f t="shared" si="6"/>
        <v>-1350.6566541239908</v>
      </c>
      <c r="K257" t="str">
        <f t="shared" si="7"/>
        <v>Yes</v>
      </c>
    </row>
    <row r="258" spans="2:11" x14ac:dyDescent="0.3">
      <c r="B258" t="s">
        <v>8</v>
      </c>
      <c r="C258" s="6">
        <v>2137.7807062339489</v>
      </c>
      <c r="D258" s="6">
        <v>890</v>
      </c>
      <c r="E258" t="s">
        <v>22</v>
      </c>
      <c r="F258">
        <v>1981</v>
      </c>
      <c r="G258" s="6">
        <v>40644</v>
      </c>
      <c r="H258" t="s">
        <v>8</v>
      </c>
      <c r="I258" t="s">
        <v>21</v>
      </c>
      <c r="J258" s="6">
        <f t="shared" si="6"/>
        <v>-1247.7807062339489</v>
      </c>
      <c r="K258" t="str">
        <f t="shared" si="7"/>
        <v>Yes</v>
      </c>
    </row>
    <row r="259" spans="2:11" x14ac:dyDescent="0.3">
      <c r="B259" t="s">
        <v>8</v>
      </c>
      <c r="C259" s="6">
        <v>16526.260309151668</v>
      </c>
      <c r="D259" s="6">
        <v>2597.77</v>
      </c>
      <c r="E259" t="s">
        <v>22</v>
      </c>
      <c r="F259">
        <v>2019</v>
      </c>
      <c r="G259" s="6">
        <v>164972</v>
      </c>
      <c r="H259" t="s">
        <v>11</v>
      </c>
      <c r="I259" t="s">
        <v>20</v>
      </c>
      <c r="J259" s="6">
        <f t="shared" si="6"/>
        <v>-13928.490309151668</v>
      </c>
      <c r="K259" t="str">
        <f t="shared" si="7"/>
        <v>No</v>
      </c>
    </row>
    <row r="260" spans="2:11" x14ac:dyDescent="0.3">
      <c r="B260" t="s">
        <v>8</v>
      </c>
      <c r="C260" s="6">
        <v>852.79445440520988</v>
      </c>
      <c r="D260" s="6">
        <v>1040.0999999999999</v>
      </c>
      <c r="E260" t="s">
        <v>15</v>
      </c>
      <c r="F260">
        <v>2011</v>
      </c>
      <c r="G260" s="6">
        <v>33991</v>
      </c>
      <c r="H260" t="s">
        <v>8</v>
      </c>
      <c r="I260" t="s">
        <v>20</v>
      </c>
      <c r="J260" s="6">
        <f t="shared" ref="J260:J323" si="8">D260-C260</f>
        <v>187.30554559479003</v>
      </c>
      <c r="K260" t="str">
        <f t="shared" ref="K260:K323" si="9">IF(F260&lt;=2000, "Yes", "No")</f>
        <v>No</v>
      </c>
    </row>
    <row r="261" spans="2:11" x14ac:dyDescent="0.3">
      <c r="B261" t="s">
        <v>11</v>
      </c>
      <c r="C261" s="6">
        <v>0</v>
      </c>
      <c r="D261" s="6">
        <v>1845.28</v>
      </c>
      <c r="E261" t="s">
        <v>22</v>
      </c>
      <c r="F261">
        <v>2001</v>
      </c>
      <c r="G261" s="6">
        <v>85396</v>
      </c>
      <c r="H261" t="s">
        <v>8</v>
      </c>
      <c r="I261" t="s">
        <v>21</v>
      </c>
      <c r="J261" s="6">
        <f t="shared" si="8"/>
        <v>1845.28</v>
      </c>
      <c r="K261" t="str">
        <f t="shared" si="9"/>
        <v>No</v>
      </c>
    </row>
    <row r="262" spans="2:11" x14ac:dyDescent="0.3">
      <c r="B262" t="s">
        <v>8</v>
      </c>
      <c r="C262" s="6">
        <v>3147.0437388841769</v>
      </c>
      <c r="D262" s="6">
        <v>5268.59</v>
      </c>
      <c r="E262" t="s">
        <v>18</v>
      </c>
      <c r="F262">
        <v>1971</v>
      </c>
      <c r="G262" s="6">
        <v>111269</v>
      </c>
      <c r="H262" t="s">
        <v>8</v>
      </c>
      <c r="I262" t="s">
        <v>16</v>
      </c>
      <c r="J262" s="6">
        <f t="shared" si="8"/>
        <v>2121.5462611158232</v>
      </c>
      <c r="K262" t="str">
        <f t="shared" si="9"/>
        <v>Yes</v>
      </c>
    </row>
    <row r="263" spans="2:11" x14ac:dyDescent="0.3">
      <c r="B263" t="s">
        <v>8</v>
      </c>
      <c r="C263" s="6">
        <v>1543.857140146396</v>
      </c>
      <c r="D263" s="6">
        <v>852.69</v>
      </c>
      <c r="E263" t="s">
        <v>12</v>
      </c>
      <c r="F263">
        <v>2009</v>
      </c>
      <c r="G263" s="6">
        <v>28523</v>
      </c>
      <c r="H263" t="s">
        <v>8</v>
      </c>
      <c r="I263" t="s">
        <v>20</v>
      </c>
      <c r="J263" s="6">
        <f t="shared" si="8"/>
        <v>-691.16714014639592</v>
      </c>
      <c r="K263" t="str">
        <f t="shared" si="9"/>
        <v>No</v>
      </c>
    </row>
    <row r="264" spans="2:11" x14ac:dyDescent="0.3">
      <c r="B264" t="s">
        <v>11</v>
      </c>
      <c r="C264" s="6">
        <v>0</v>
      </c>
      <c r="D264" s="6">
        <v>686.31</v>
      </c>
      <c r="E264" t="s">
        <v>18</v>
      </c>
      <c r="F264">
        <v>2001</v>
      </c>
      <c r="G264" s="6">
        <v>57090</v>
      </c>
      <c r="H264" t="s">
        <v>8</v>
      </c>
      <c r="I264" t="s">
        <v>21</v>
      </c>
      <c r="J264" s="6">
        <f t="shared" si="8"/>
        <v>686.31</v>
      </c>
      <c r="K264" t="str">
        <f t="shared" si="9"/>
        <v>No</v>
      </c>
    </row>
    <row r="265" spans="2:11" x14ac:dyDescent="0.3">
      <c r="B265" t="s">
        <v>8</v>
      </c>
      <c r="C265" s="6">
        <v>748.07720810706905</v>
      </c>
      <c r="D265" s="6">
        <v>206.54</v>
      </c>
      <c r="E265" t="s">
        <v>9</v>
      </c>
      <c r="F265">
        <v>2017</v>
      </c>
      <c r="G265" s="6">
        <v>20000</v>
      </c>
      <c r="H265" t="s">
        <v>8</v>
      </c>
      <c r="I265" t="s">
        <v>17</v>
      </c>
      <c r="J265" s="6">
        <f t="shared" si="8"/>
        <v>-541.53720810706909</v>
      </c>
      <c r="K265" t="str">
        <f t="shared" si="9"/>
        <v>No</v>
      </c>
    </row>
    <row r="266" spans="2:11" x14ac:dyDescent="0.3">
      <c r="B266" t="s">
        <v>8</v>
      </c>
      <c r="C266" s="6">
        <v>1647.7415299386721</v>
      </c>
      <c r="D266" s="6">
        <v>686.57</v>
      </c>
      <c r="E266" t="s">
        <v>15</v>
      </c>
      <c r="F266">
        <v>2001</v>
      </c>
      <c r="G266" s="6">
        <v>26383</v>
      </c>
      <c r="H266" t="s">
        <v>8</v>
      </c>
      <c r="I266" t="s">
        <v>16</v>
      </c>
      <c r="J266" s="6">
        <f t="shared" si="8"/>
        <v>-961.17152993867205</v>
      </c>
      <c r="K266" t="str">
        <f t="shared" si="9"/>
        <v>No</v>
      </c>
    </row>
    <row r="267" spans="2:11" x14ac:dyDescent="0.3">
      <c r="B267" t="s">
        <v>11</v>
      </c>
      <c r="C267" s="6">
        <v>0</v>
      </c>
      <c r="D267" s="6">
        <v>1565.16</v>
      </c>
      <c r="E267" t="s">
        <v>13</v>
      </c>
      <c r="F267">
        <v>2024</v>
      </c>
      <c r="G267" s="6">
        <v>48920</v>
      </c>
      <c r="H267" t="s">
        <v>8</v>
      </c>
      <c r="I267" t="s">
        <v>20</v>
      </c>
      <c r="J267" s="6">
        <f t="shared" si="8"/>
        <v>1565.16</v>
      </c>
      <c r="K267" t="str">
        <f t="shared" si="9"/>
        <v>No</v>
      </c>
    </row>
    <row r="268" spans="2:11" x14ac:dyDescent="0.3">
      <c r="B268" t="s">
        <v>8</v>
      </c>
      <c r="C268" s="6">
        <v>2116.5399734715329</v>
      </c>
      <c r="D268" s="6">
        <v>568.34</v>
      </c>
      <c r="E268" t="s">
        <v>12</v>
      </c>
      <c r="F268">
        <v>2003</v>
      </c>
      <c r="G268" s="6">
        <v>22066</v>
      </c>
      <c r="H268" t="s">
        <v>8</v>
      </c>
      <c r="I268" t="s">
        <v>10</v>
      </c>
      <c r="J268" s="6">
        <f t="shared" si="8"/>
        <v>-1548.1999734715328</v>
      </c>
      <c r="K268" t="str">
        <f t="shared" si="9"/>
        <v>No</v>
      </c>
    </row>
    <row r="269" spans="2:11" x14ac:dyDescent="0.3">
      <c r="B269" t="s">
        <v>8</v>
      </c>
      <c r="C269" s="6">
        <v>9581.0019479690418</v>
      </c>
      <c r="D269" s="6">
        <v>6630.75</v>
      </c>
      <c r="E269" t="s">
        <v>18</v>
      </c>
      <c r="F269">
        <v>2012</v>
      </c>
      <c r="G269" s="6">
        <v>221002</v>
      </c>
      <c r="H269" t="s">
        <v>8</v>
      </c>
      <c r="I269" t="s">
        <v>21</v>
      </c>
      <c r="J269" s="6">
        <f t="shared" si="8"/>
        <v>-2950.2519479690418</v>
      </c>
      <c r="K269" t="str">
        <f t="shared" si="9"/>
        <v>No</v>
      </c>
    </row>
    <row r="270" spans="2:11" x14ac:dyDescent="0.3">
      <c r="B270" t="s">
        <v>11</v>
      </c>
      <c r="C270" s="6">
        <v>0</v>
      </c>
      <c r="D270" s="6">
        <v>914.51</v>
      </c>
      <c r="E270" t="s">
        <v>22</v>
      </c>
      <c r="F270">
        <v>2019</v>
      </c>
      <c r="G270" s="6">
        <v>20000</v>
      </c>
      <c r="H270" t="s">
        <v>8</v>
      </c>
      <c r="I270" t="s">
        <v>14</v>
      </c>
      <c r="J270" s="6">
        <f t="shared" si="8"/>
        <v>914.51</v>
      </c>
      <c r="K270" t="str">
        <f t="shared" si="9"/>
        <v>No</v>
      </c>
    </row>
    <row r="271" spans="2:11" x14ac:dyDescent="0.3">
      <c r="B271" t="s">
        <v>11</v>
      </c>
      <c r="C271" s="6">
        <v>0</v>
      </c>
      <c r="D271" s="6">
        <v>1666.29</v>
      </c>
      <c r="E271" t="s">
        <v>15</v>
      </c>
      <c r="F271">
        <v>2019</v>
      </c>
      <c r="G271" s="6">
        <v>42107</v>
      </c>
      <c r="H271" t="s">
        <v>8</v>
      </c>
      <c r="I271" t="s">
        <v>21</v>
      </c>
      <c r="J271" s="6">
        <f t="shared" si="8"/>
        <v>1666.29</v>
      </c>
      <c r="K271" t="str">
        <f t="shared" si="9"/>
        <v>No</v>
      </c>
    </row>
    <row r="272" spans="2:11" x14ac:dyDescent="0.3">
      <c r="B272" t="s">
        <v>11</v>
      </c>
      <c r="C272" s="6">
        <v>0</v>
      </c>
      <c r="D272" s="6">
        <v>1461.92</v>
      </c>
      <c r="E272" t="s">
        <v>12</v>
      </c>
      <c r="F272">
        <v>2018</v>
      </c>
      <c r="G272" s="6">
        <v>66476</v>
      </c>
      <c r="H272" t="s">
        <v>8</v>
      </c>
      <c r="I272" t="s">
        <v>14</v>
      </c>
      <c r="J272" s="6">
        <f t="shared" si="8"/>
        <v>1461.92</v>
      </c>
      <c r="K272" t="str">
        <f t="shared" si="9"/>
        <v>No</v>
      </c>
    </row>
    <row r="273" spans="2:11" x14ac:dyDescent="0.3">
      <c r="B273" t="s">
        <v>11</v>
      </c>
      <c r="C273" s="6">
        <v>0</v>
      </c>
      <c r="D273" s="6">
        <v>7941.35</v>
      </c>
      <c r="E273" t="s">
        <v>9</v>
      </c>
      <c r="F273">
        <v>1969</v>
      </c>
      <c r="G273" s="6">
        <v>189666</v>
      </c>
      <c r="H273" t="s">
        <v>8</v>
      </c>
      <c r="I273" t="s">
        <v>10</v>
      </c>
      <c r="J273" s="6">
        <f t="shared" si="8"/>
        <v>7941.35</v>
      </c>
      <c r="K273" t="str">
        <f t="shared" si="9"/>
        <v>Yes</v>
      </c>
    </row>
    <row r="274" spans="2:11" x14ac:dyDescent="0.3">
      <c r="B274" t="s">
        <v>11</v>
      </c>
      <c r="C274" s="6">
        <v>0</v>
      </c>
      <c r="D274" s="6">
        <v>826.32</v>
      </c>
      <c r="E274" t="s">
        <v>13</v>
      </c>
      <c r="F274">
        <v>2020</v>
      </c>
      <c r="G274" s="6">
        <v>20000</v>
      </c>
      <c r="H274" t="s">
        <v>8</v>
      </c>
      <c r="I274" t="s">
        <v>14</v>
      </c>
      <c r="J274" s="6">
        <f t="shared" si="8"/>
        <v>826.32</v>
      </c>
      <c r="K274" t="str">
        <f t="shared" si="9"/>
        <v>No</v>
      </c>
    </row>
    <row r="275" spans="2:11" x14ac:dyDescent="0.3">
      <c r="B275" t="s">
        <v>11</v>
      </c>
      <c r="C275" s="6">
        <v>0</v>
      </c>
      <c r="D275" s="6">
        <v>4702.13</v>
      </c>
      <c r="E275" t="s">
        <v>9</v>
      </c>
      <c r="F275">
        <v>2005</v>
      </c>
      <c r="G275" s="6">
        <v>151832</v>
      </c>
      <c r="H275" t="s">
        <v>8</v>
      </c>
      <c r="I275" t="s">
        <v>10</v>
      </c>
      <c r="J275" s="6">
        <f t="shared" si="8"/>
        <v>4702.13</v>
      </c>
      <c r="K275" t="str">
        <f t="shared" si="9"/>
        <v>No</v>
      </c>
    </row>
    <row r="276" spans="2:11" x14ac:dyDescent="0.3">
      <c r="B276" t="s">
        <v>8</v>
      </c>
      <c r="C276" s="6">
        <v>972.02740636719625</v>
      </c>
      <c r="D276" s="6">
        <v>679.89</v>
      </c>
      <c r="E276" t="s">
        <v>22</v>
      </c>
      <c r="F276">
        <v>1961</v>
      </c>
      <c r="G276" s="6">
        <v>60366</v>
      </c>
      <c r="H276" t="s">
        <v>11</v>
      </c>
      <c r="I276" t="s">
        <v>21</v>
      </c>
      <c r="J276" s="6">
        <f t="shared" si="8"/>
        <v>-292.13740636719626</v>
      </c>
      <c r="K276" t="str">
        <f t="shared" si="9"/>
        <v>Yes</v>
      </c>
    </row>
    <row r="277" spans="2:11" x14ac:dyDescent="0.3">
      <c r="B277" t="s">
        <v>11</v>
      </c>
      <c r="C277" s="6">
        <v>0</v>
      </c>
      <c r="D277" s="6">
        <v>495.72</v>
      </c>
      <c r="E277" t="s">
        <v>15</v>
      </c>
      <c r="F277">
        <v>2022</v>
      </c>
      <c r="G277" s="6">
        <v>27304</v>
      </c>
      <c r="H277" t="s">
        <v>8</v>
      </c>
      <c r="I277" t="s">
        <v>20</v>
      </c>
      <c r="J277" s="6">
        <f t="shared" si="8"/>
        <v>495.72</v>
      </c>
      <c r="K277" t="str">
        <f t="shared" si="9"/>
        <v>No</v>
      </c>
    </row>
    <row r="278" spans="2:11" x14ac:dyDescent="0.3">
      <c r="B278" t="s">
        <v>11</v>
      </c>
      <c r="C278" s="6">
        <v>0</v>
      </c>
      <c r="D278" s="6">
        <v>3312.87</v>
      </c>
      <c r="E278" t="s">
        <v>22</v>
      </c>
      <c r="F278">
        <v>1937</v>
      </c>
      <c r="G278" s="6">
        <v>86654</v>
      </c>
      <c r="H278" t="s">
        <v>8</v>
      </c>
      <c r="I278" t="s">
        <v>16</v>
      </c>
      <c r="J278" s="6">
        <f t="shared" si="8"/>
        <v>3312.87</v>
      </c>
      <c r="K278" t="str">
        <f t="shared" si="9"/>
        <v>Yes</v>
      </c>
    </row>
    <row r="279" spans="2:11" x14ac:dyDescent="0.3">
      <c r="B279" t="s">
        <v>11</v>
      </c>
      <c r="C279" s="6">
        <v>0</v>
      </c>
      <c r="D279" s="6">
        <v>3388.86</v>
      </c>
      <c r="E279" t="s">
        <v>9</v>
      </c>
      <c r="F279">
        <v>2010</v>
      </c>
      <c r="G279" s="6">
        <v>70210</v>
      </c>
      <c r="H279" t="s">
        <v>8</v>
      </c>
      <c r="I279" t="s">
        <v>20</v>
      </c>
      <c r="J279" s="6">
        <f t="shared" si="8"/>
        <v>3388.86</v>
      </c>
      <c r="K279" t="str">
        <f t="shared" si="9"/>
        <v>No</v>
      </c>
    </row>
    <row r="280" spans="2:11" x14ac:dyDescent="0.3">
      <c r="B280" t="s">
        <v>8</v>
      </c>
      <c r="C280" s="6">
        <v>2091.6251289358502</v>
      </c>
      <c r="D280" s="6">
        <v>1379.1</v>
      </c>
      <c r="E280" t="s">
        <v>12</v>
      </c>
      <c r="F280">
        <v>2023</v>
      </c>
      <c r="G280" s="6">
        <v>37043</v>
      </c>
      <c r="H280" t="s">
        <v>8</v>
      </c>
      <c r="I280" t="s">
        <v>19</v>
      </c>
      <c r="J280" s="6">
        <f t="shared" si="8"/>
        <v>-712.52512893585026</v>
      </c>
      <c r="K280" t="str">
        <f t="shared" si="9"/>
        <v>No</v>
      </c>
    </row>
    <row r="281" spans="2:11" x14ac:dyDescent="0.3">
      <c r="B281" t="s">
        <v>11</v>
      </c>
      <c r="C281" s="6">
        <v>0</v>
      </c>
      <c r="D281" s="6">
        <v>3017.46</v>
      </c>
      <c r="E281" t="s">
        <v>18</v>
      </c>
      <c r="F281">
        <v>2007</v>
      </c>
      <c r="G281" s="6">
        <v>63313</v>
      </c>
      <c r="H281" t="s">
        <v>11</v>
      </c>
      <c r="I281" t="s">
        <v>19</v>
      </c>
      <c r="J281" s="6">
        <f t="shared" si="8"/>
        <v>3017.46</v>
      </c>
      <c r="K281" t="str">
        <f t="shared" si="9"/>
        <v>No</v>
      </c>
    </row>
    <row r="282" spans="2:11" x14ac:dyDescent="0.3">
      <c r="B282" t="s">
        <v>11</v>
      </c>
      <c r="C282" s="6">
        <v>0</v>
      </c>
      <c r="D282" s="6">
        <v>997.79</v>
      </c>
      <c r="E282" t="s">
        <v>9</v>
      </c>
      <c r="F282">
        <v>2015</v>
      </c>
      <c r="G282" s="6">
        <v>43991</v>
      </c>
      <c r="H282" t="s">
        <v>8</v>
      </c>
      <c r="I282" t="s">
        <v>21</v>
      </c>
      <c r="J282" s="6">
        <f t="shared" si="8"/>
        <v>997.79</v>
      </c>
      <c r="K282" t="str">
        <f t="shared" si="9"/>
        <v>No</v>
      </c>
    </row>
    <row r="283" spans="2:11" x14ac:dyDescent="0.3">
      <c r="B283" t="s">
        <v>11</v>
      </c>
      <c r="C283" s="6">
        <v>0</v>
      </c>
      <c r="D283" s="6">
        <v>2430.1999999999998</v>
      </c>
      <c r="E283" t="s">
        <v>9</v>
      </c>
      <c r="F283">
        <v>2018</v>
      </c>
      <c r="G283" s="6">
        <v>65566</v>
      </c>
      <c r="H283" t="s">
        <v>8</v>
      </c>
      <c r="I283" t="s">
        <v>19</v>
      </c>
      <c r="J283" s="6">
        <f t="shared" si="8"/>
        <v>2430.1999999999998</v>
      </c>
      <c r="K283" t="str">
        <f t="shared" si="9"/>
        <v>No</v>
      </c>
    </row>
    <row r="284" spans="2:11" x14ac:dyDescent="0.3">
      <c r="B284" t="s">
        <v>8</v>
      </c>
      <c r="C284" s="6">
        <v>9622.3599247698166</v>
      </c>
      <c r="D284" s="6">
        <v>1188.03</v>
      </c>
      <c r="E284" t="s">
        <v>15</v>
      </c>
      <c r="F284">
        <v>1967</v>
      </c>
      <c r="G284" s="6">
        <v>101692</v>
      </c>
      <c r="H284" t="s">
        <v>11</v>
      </c>
      <c r="I284" t="s">
        <v>16</v>
      </c>
      <c r="J284" s="6">
        <f t="shared" si="8"/>
        <v>-8434.329924769816</v>
      </c>
      <c r="K284" t="str">
        <f t="shared" si="9"/>
        <v>Yes</v>
      </c>
    </row>
    <row r="285" spans="2:11" x14ac:dyDescent="0.3">
      <c r="B285" t="s">
        <v>11</v>
      </c>
      <c r="C285" s="6">
        <v>0</v>
      </c>
      <c r="D285" s="6">
        <v>3850.72</v>
      </c>
      <c r="E285" t="s">
        <v>9</v>
      </c>
      <c r="F285">
        <v>1957</v>
      </c>
      <c r="G285" s="6">
        <v>212950</v>
      </c>
      <c r="H285" t="s">
        <v>8</v>
      </c>
      <c r="I285" t="s">
        <v>19</v>
      </c>
      <c r="J285" s="6">
        <f t="shared" si="8"/>
        <v>3850.72</v>
      </c>
      <c r="K285" t="str">
        <f t="shared" si="9"/>
        <v>Yes</v>
      </c>
    </row>
    <row r="286" spans="2:11" x14ac:dyDescent="0.3">
      <c r="B286" t="s">
        <v>8</v>
      </c>
      <c r="C286" s="6">
        <v>2068.2689984857948</v>
      </c>
      <c r="D286" s="6">
        <v>881.58</v>
      </c>
      <c r="E286" t="s">
        <v>9</v>
      </c>
      <c r="F286">
        <v>2019</v>
      </c>
      <c r="G286" s="6">
        <v>22242</v>
      </c>
      <c r="H286" t="s">
        <v>8</v>
      </c>
      <c r="I286" t="s">
        <v>19</v>
      </c>
      <c r="J286" s="6">
        <f t="shared" si="8"/>
        <v>-1186.6889984857949</v>
      </c>
      <c r="K286" t="str">
        <f t="shared" si="9"/>
        <v>No</v>
      </c>
    </row>
    <row r="287" spans="2:11" x14ac:dyDescent="0.3">
      <c r="B287" t="s">
        <v>8</v>
      </c>
      <c r="C287" s="6">
        <v>26826.87196715927</v>
      </c>
      <c r="D287" s="6">
        <v>8751.89</v>
      </c>
      <c r="E287" t="s">
        <v>18</v>
      </c>
      <c r="F287">
        <v>2003</v>
      </c>
      <c r="G287" s="6">
        <v>329861</v>
      </c>
      <c r="H287" t="s">
        <v>8</v>
      </c>
      <c r="I287" t="s">
        <v>17</v>
      </c>
      <c r="J287" s="6">
        <f t="shared" si="8"/>
        <v>-18074.98196715927</v>
      </c>
      <c r="K287" t="str">
        <f t="shared" si="9"/>
        <v>No</v>
      </c>
    </row>
    <row r="288" spans="2:11" x14ac:dyDescent="0.3">
      <c r="B288" t="s">
        <v>11</v>
      </c>
      <c r="C288" s="6">
        <v>0</v>
      </c>
      <c r="D288" s="6">
        <v>525.53</v>
      </c>
      <c r="E288" t="s">
        <v>13</v>
      </c>
      <c r="F288">
        <v>1950</v>
      </c>
      <c r="G288" s="6">
        <v>20000</v>
      </c>
      <c r="H288" t="s">
        <v>11</v>
      </c>
      <c r="I288" t="s">
        <v>14</v>
      </c>
      <c r="J288" s="6">
        <f t="shared" si="8"/>
        <v>525.53</v>
      </c>
      <c r="K288" t="str">
        <f t="shared" si="9"/>
        <v>Yes</v>
      </c>
    </row>
    <row r="289" spans="2:11" x14ac:dyDescent="0.3">
      <c r="B289" t="s">
        <v>11</v>
      </c>
      <c r="C289" s="6">
        <v>0</v>
      </c>
      <c r="D289" s="6">
        <v>1211.52</v>
      </c>
      <c r="E289" t="s">
        <v>22</v>
      </c>
      <c r="F289">
        <v>2009</v>
      </c>
      <c r="G289" s="6">
        <v>53028</v>
      </c>
      <c r="H289" t="s">
        <v>8</v>
      </c>
      <c r="I289" t="s">
        <v>17</v>
      </c>
      <c r="J289" s="6">
        <f t="shared" si="8"/>
        <v>1211.52</v>
      </c>
      <c r="K289" t="str">
        <f t="shared" si="9"/>
        <v>No</v>
      </c>
    </row>
    <row r="290" spans="2:11" x14ac:dyDescent="0.3">
      <c r="B290" t="s">
        <v>8</v>
      </c>
      <c r="C290" s="6">
        <v>9049.5021337411908</v>
      </c>
      <c r="D290" s="6">
        <v>3791.06</v>
      </c>
      <c r="E290" t="s">
        <v>13</v>
      </c>
      <c r="F290">
        <v>2017</v>
      </c>
      <c r="G290" s="6">
        <v>95861</v>
      </c>
      <c r="H290" t="s">
        <v>11</v>
      </c>
      <c r="I290" t="s">
        <v>17</v>
      </c>
      <c r="J290" s="6">
        <f t="shared" si="8"/>
        <v>-5258.4421337411914</v>
      </c>
      <c r="K290" t="str">
        <f t="shared" si="9"/>
        <v>No</v>
      </c>
    </row>
    <row r="291" spans="2:11" x14ac:dyDescent="0.3">
      <c r="B291" t="s">
        <v>11</v>
      </c>
      <c r="C291" s="6">
        <v>0</v>
      </c>
      <c r="D291" s="6">
        <v>3739.82</v>
      </c>
      <c r="E291" t="s">
        <v>22</v>
      </c>
      <c r="F291">
        <v>2001</v>
      </c>
      <c r="G291" s="6">
        <v>74966</v>
      </c>
      <c r="H291" t="s">
        <v>8</v>
      </c>
      <c r="I291" t="s">
        <v>16</v>
      </c>
      <c r="J291" s="6">
        <f t="shared" si="8"/>
        <v>3739.82</v>
      </c>
      <c r="K291" t="str">
        <f t="shared" si="9"/>
        <v>No</v>
      </c>
    </row>
    <row r="292" spans="2:11" x14ac:dyDescent="0.3">
      <c r="B292" t="s">
        <v>8</v>
      </c>
      <c r="C292" s="6">
        <v>3628.7341070807338</v>
      </c>
      <c r="D292" s="6">
        <v>377.31</v>
      </c>
      <c r="E292" t="s">
        <v>9</v>
      </c>
      <c r="F292">
        <v>1934</v>
      </c>
      <c r="G292" s="6">
        <v>36382</v>
      </c>
      <c r="H292" t="s">
        <v>8</v>
      </c>
      <c r="I292" t="s">
        <v>16</v>
      </c>
      <c r="J292" s="6">
        <f t="shared" si="8"/>
        <v>-3251.4241070807338</v>
      </c>
      <c r="K292" t="str">
        <f t="shared" si="9"/>
        <v>Yes</v>
      </c>
    </row>
    <row r="293" spans="2:11" x14ac:dyDescent="0.3">
      <c r="B293" t="s">
        <v>8</v>
      </c>
      <c r="C293" s="6">
        <v>2950.3551318767791</v>
      </c>
      <c r="D293" s="6">
        <v>1570.04</v>
      </c>
      <c r="E293" t="s">
        <v>15</v>
      </c>
      <c r="F293">
        <v>1999</v>
      </c>
      <c r="G293" s="6">
        <v>50691</v>
      </c>
      <c r="H293" t="s">
        <v>11</v>
      </c>
      <c r="I293" t="s">
        <v>20</v>
      </c>
      <c r="J293" s="6">
        <f t="shared" si="8"/>
        <v>-1380.3151318767791</v>
      </c>
      <c r="K293" t="str">
        <f t="shared" si="9"/>
        <v>Yes</v>
      </c>
    </row>
    <row r="294" spans="2:11" x14ac:dyDescent="0.3">
      <c r="B294" t="s">
        <v>8</v>
      </c>
      <c r="C294" s="6">
        <v>1235.54841017593</v>
      </c>
      <c r="D294" s="6">
        <v>665.93</v>
      </c>
      <c r="E294" t="s">
        <v>15</v>
      </c>
      <c r="F294">
        <v>1972</v>
      </c>
      <c r="G294" s="6">
        <v>40360</v>
      </c>
      <c r="H294" t="s">
        <v>8</v>
      </c>
      <c r="I294" t="s">
        <v>21</v>
      </c>
      <c r="J294" s="6">
        <f t="shared" si="8"/>
        <v>-569.61841017593008</v>
      </c>
      <c r="K294" t="str">
        <f t="shared" si="9"/>
        <v>Yes</v>
      </c>
    </row>
    <row r="295" spans="2:11" x14ac:dyDescent="0.3">
      <c r="B295" t="s">
        <v>11</v>
      </c>
      <c r="C295" s="6">
        <v>0</v>
      </c>
      <c r="D295" s="6">
        <v>635.96</v>
      </c>
      <c r="E295" t="s">
        <v>9</v>
      </c>
      <c r="F295">
        <v>1954</v>
      </c>
      <c r="G295" s="6">
        <v>37366</v>
      </c>
      <c r="H295" t="s">
        <v>11</v>
      </c>
      <c r="I295" t="s">
        <v>19</v>
      </c>
      <c r="J295" s="6">
        <f t="shared" si="8"/>
        <v>635.96</v>
      </c>
      <c r="K295" t="str">
        <f t="shared" si="9"/>
        <v>Yes</v>
      </c>
    </row>
    <row r="296" spans="2:11" x14ac:dyDescent="0.3">
      <c r="B296" t="s">
        <v>8</v>
      </c>
      <c r="C296" s="6">
        <v>5025.2248073578376</v>
      </c>
      <c r="D296" s="6">
        <v>4344.29</v>
      </c>
      <c r="E296" t="s">
        <v>22</v>
      </c>
      <c r="F296">
        <v>2012</v>
      </c>
      <c r="G296" s="6">
        <v>118147</v>
      </c>
      <c r="H296" t="s">
        <v>8</v>
      </c>
      <c r="I296" t="s">
        <v>14</v>
      </c>
      <c r="J296" s="6">
        <f t="shared" si="8"/>
        <v>-680.9348073578376</v>
      </c>
      <c r="K296" t="str">
        <f t="shared" si="9"/>
        <v>No</v>
      </c>
    </row>
    <row r="297" spans="2:11" x14ac:dyDescent="0.3">
      <c r="B297" t="s">
        <v>11</v>
      </c>
      <c r="C297" s="6">
        <v>0</v>
      </c>
      <c r="D297" s="6">
        <v>2220.27</v>
      </c>
      <c r="E297" t="s">
        <v>18</v>
      </c>
      <c r="F297">
        <v>2007</v>
      </c>
      <c r="G297" s="6">
        <v>79667</v>
      </c>
      <c r="H297" t="s">
        <v>8</v>
      </c>
      <c r="I297" t="s">
        <v>10</v>
      </c>
      <c r="J297" s="6">
        <f t="shared" si="8"/>
        <v>2220.27</v>
      </c>
      <c r="K297" t="str">
        <f t="shared" si="9"/>
        <v>No</v>
      </c>
    </row>
    <row r="298" spans="2:11" x14ac:dyDescent="0.3">
      <c r="B298" t="s">
        <v>8</v>
      </c>
      <c r="C298" s="6">
        <v>850.10791380122282</v>
      </c>
      <c r="D298" s="6">
        <v>1243.29</v>
      </c>
      <c r="E298" t="s">
        <v>12</v>
      </c>
      <c r="F298">
        <v>2008</v>
      </c>
      <c r="G298" s="6">
        <v>34395</v>
      </c>
      <c r="H298" t="s">
        <v>8</v>
      </c>
      <c r="I298" t="s">
        <v>17</v>
      </c>
      <c r="J298" s="6">
        <f t="shared" si="8"/>
        <v>393.18208619877714</v>
      </c>
      <c r="K298" t="str">
        <f t="shared" si="9"/>
        <v>No</v>
      </c>
    </row>
    <row r="299" spans="2:11" x14ac:dyDescent="0.3">
      <c r="B299" t="s">
        <v>11</v>
      </c>
      <c r="C299" s="6">
        <v>0</v>
      </c>
      <c r="D299" s="6">
        <v>5770.18</v>
      </c>
      <c r="E299" t="s">
        <v>15</v>
      </c>
      <c r="F299">
        <v>2016</v>
      </c>
      <c r="G299" s="6">
        <v>122968</v>
      </c>
      <c r="H299" t="s">
        <v>11</v>
      </c>
      <c r="I299" t="s">
        <v>21</v>
      </c>
      <c r="J299" s="6">
        <f t="shared" si="8"/>
        <v>5770.18</v>
      </c>
      <c r="K299" t="str">
        <f t="shared" si="9"/>
        <v>No</v>
      </c>
    </row>
    <row r="300" spans="2:11" x14ac:dyDescent="0.3">
      <c r="B300" t="s">
        <v>11</v>
      </c>
      <c r="C300" s="6">
        <v>0</v>
      </c>
      <c r="D300" s="6">
        <v>1891.19</v>
      </c>
      <c r="E300" t="s">
        <v>9</v>
      </c>
      <c r="F300">
        <v>2009</v>
      </c>
      <c r="G300" s="6">
        <v>76561</v>
      </c>
      <c r="H300" t="s">
        <v>8</v>
      </c>
      <c r="I300" t="s">
        <v>10</v>
      </c>
      <c r="J300" s="6">
        <f t="shared" si="8"/>
        <v>1891.19</v>
      </c>
      <c r="K300" t="str">
        <f t="shared" si="9"/>
        <v>No</v>
      </c>
    </row>
    <row r="301" spans="2:11" x14ac:dyDescent="0.3">
      <c r="B301" t="s">
        <v>11</v>
      </c>
      <c r="C301" s="6">
        <v>0</v>
      </c>
      <c r="D301" s="6">
        <v>2861.81</v>
      </c>
      <c r="E301" t="s">
        <v>22</v>
      </c>
      <c r="F301">
        <v>2019</v>
      </c>
      <c r="G301" s="6">
        <v>114725</v>
      </c>
      <c r="H301" t="s">
        <v>8</v>
      </c>
      <c r="I301" t="s">
        <v>21</v>
      </c>
      <c r="J301" s="6">
        <f t="shared" si="8"/>
        <v>2861.81</v>
      </c>
      <c r="K301" t="str">
        <f t="shared" si="9"/>
        <v>No</v>
      </c>
    </row>
    <row r="302" spans="2:11" x14ac:dyDescent="0.3">
      <c r="B302" t="s">
        <v>11</v>
      </c>
      <c r="C302" s="6">
        <v>0</v>
      </c>
      <c r="D302" s="6">
        <v>4010.28</v>
      </c>
      <c r="E302" t="s">
        <v>12</v>
      </c>
      <c r="F302">
        <v>2006</v>
      </c>
      <c r="G302" s="6">
        <v>99082</v>
      </c>
      <c r="H302" t="s">
        <v>8</v>
      </c>
      <c r="I302" t="s">
        <v>16</v>
      </c>
      <c r="J302" s="6">
        <f t="shared" si="8"/>
        <v>4010.28</v>
      </c>
      <c r="K302" t="str">
        <f t="shared" si="9"/>
        <v>No</v>
      </c>
    </row>
    <row r="303" spans="2:11" x14ac:dyDescent="0.3">
      <c r="B303" t="s">
        <v>8</v>
      </c>
      <c r="C303" s="6">
        <v>2663.9580468540089</v>
      </c>
      <c r="D303" s="6">
        <v>754.87</v>
      </c>
      <c r="E303" t="s">
        <v>13</v>
      </c>
      <c r="F303">
        <v>2022</v>
      </c>
      <c r="G303" s="6">
        <v>30847</v>
      </c>
      <c r="H303" t="s">
        <v>11</v>
      </c>
      <c r="I303" t="s">
        <v>14</v>
      </c>
      <c r="J303" s="6">
        <f t="shared" si="8"/>
        <v>-1909.088046854009</v>
      </c>
      <c r="K303" t="str">
        <f t="shared" si="9"/>
        <v>No</v>
      </c>
    </row>
    <row r="304" spans="2:11" x14ac:dyDescent="0.3">
      <c r="B304" t="s">
        <v>8</v>
      </c>
      <c r="C304" s="6">
        <v>2810.4222255086152</v>
      </c>
      <c r="D304" s="6">
        <v>634.21</v>
      </c>
      <c r="E304" t="s">
        <v>12</v>
      </c>
      <c r="F304">
        <v>2004</v>
      </c>
      <c r="G304" s="6">
        <v>38248</v>
      </c>
      <c r="H304" t="s">
        <v>11</v>
      </c>
      <c r="I304" t="s">
        <v>21</v>
      </c>
      <c r="J304" s="6">
        <f t="shared" si="8"/>
        <v>-2176.2122255086151</v>
      </c>
      <c r="K304" t="str">
        <f t="shared" si="9"/>
        <v>No</v>
      </c>
    </row>
    <row r="305" spans="2:11" x14ac:dyDescent="0.3">
      <c r="B305" t="s">
        <v>8</v>
      </c>
      <c r="C305" s="6">
        <v>5497.5137293718744</v>
      </c>
      <c r="D305" s="6">
        <v>3028.47</v>
      </c>
      <c r="E305" t="s">
        <v>9</v>
      </c>
      <c r="F305">
        <v>2016</v>
      </c>
      <c r="G305" s="6">
        <v>108862</v>
      </c>
      <c r="H305" t="s">
        <v>8</v>
      </c>
      <c r="I305" t="s">
        <v>14</v>
      </c>
      <c r="J305" s="6">
        <f t="shared" si="8"/>
        <v>-2469.0437293718746</v>
      </c>
      <c r="K305" t="str">
        <f t="shared" si="9"/>
        <v>No</v>
      </c>
    </row>
    <row r="306" spans="2:11" x14ac:dyDescent="0.3">
      <c r="B306" t="s">
        <v>11</v>
      </c>
      <c r="C306" s="6">
        <v>0</v>
      </c>
      <c r="D306" s="6">
        <v>4124.8</v>
      </c>
      <c r="E306" t="s">
        <v>12</v>
      </c>
      <c r="F306">
        <v>2021</v>
      </c>
      <c r="G306" s="6">
        <v>97567</v>
      </c>
      <c r="H306" t="s">
        <v>8</v>
      </c>
      <c r="I306" t="s">
        <v>10</v>
      </c>
      <c r="J306" s="6">
        <f t="shared" si="8"/>
        <v>4124.8</v>
      </c>
      <c r="K306" t="str">
        <f t="shared" si="9"/>
        <v>No</v>
      </c>
    </row>
    <row r="307" spans="2:11" x14ac:dyDescent="0.3">
      <c r="B307" t="s">
        <v>8</v>
      </c>
      <c r="C307" s="6">
        <v>5929.6346761551486</v>
      </c>
      <c r="D307" s="6">
        <v>695.48</v>
      </c>
      <c r="E307" t="s">
        <v>13</v>
      </c>
      <c r="F307">
        <v>2002</v>
      </c>
      <c r="G307" s="6">
        <v>58881</v>
      </c>
      <c r="H307" t="s">
        <v>8</v>
      </c>
      <c r="I307" t="s">
        <v>17</v>
      </c>
      <c r="J307" s="6">
        <f t="shared" si="8"/>
        <v>-5234.154676155149</v>
      </c>
      <c r="K307" t="str">
        <f t="shared" si="9"/>
        <v>No</v>
      </c>
    </row>
    <row r="308" spans="2:11" x14ac:dyDescent="0.3">
      <c r="B308" t="s">
        <v>11</v>
      </c>
      <c r="C308" s="6">
        <v>0</v>
      </c>
      <c r="D308" s="6">
        <v>1131.1300000000001</v>
      </c>
      <c r="E308" t="s">
        <v>13</v>
      </c>
      <c r="F308">
        <v>2013</v>
      </c>
      <c r="G308" s="6">
        <v>65766</v>
      </c>
      <c r="H308" t="s">
        <v>8</v>
      </c>
      <c r="I308" t="s">
        <v>20</v>
      </c>
      <c r="J308" s="6">
        <f t="shared" si="8"/>
        <v>1131.1300000000001</v>
      </c>
      <c r="K308" t="str">
        <f t="shared" si="9"/>
        <v>No</v>
      </c>
    </row>
    <row r="309" spans="2:11" x14ac:dyDescent="0.3">
      <c r="B309" t="s">
        <v>11</v>
      </c>
      <c r="C309" s="6">
        <v>0</v>
      </c>
      <c r="D309" s="6">
        <v>8272.2999999999993</v>
      </c>
      <c r="E309" t="s">
        <v>9</v>
      </c>
      <c r="F309">
        <v>1977</v>
      </c>
      <c r="G309" s="6">
        <v>166397</v>
      </c>
      <c r="H309" t="s">
        <v>8</v>
      </c>
      <c r="I309" t="s">
        <v>17</v>
      </c>
      <c r="J309" s="6">
        <f t="shared" si="8"/>
        <v>8272.2999999999993</v>
      </c>
      <c r="K309" t="str">
        <f t="shared" si="9"/>
        <v>Yes</v>
      </c>
    </row>
    <row r="310" spans="2:11" x14ac:dyDescent="0.3">
      <c r="B310" t="s">
        <v>11</v>
      </c>
      <c r="C310" s="6">
        <v>0</v>
      </c>
      <c r="D310" s="6">
        <v>1677.83</v>
      </c>
      <c r="E310" t="s">
        <v>22</v>
      </c>
      <c r="F310">
        <v>2021</v>
      </c>
      <c r="G310" s="6">
        <v>37300</v>
      </c>
      <c r="H310" t="s">
        <v>8</v>
      </c>
      <c r="I310" t="s">
        <v>20</v>
      </c>
      <c r="J310" s="6">
        <f t="shared" si="8"/>
        <v>1677.83</v>
      </c>
      <c r="K310" t="str">
        <f t="shared" si="9"/>
        <v>No</v>
      </c>
    </row>
    <row r="311" spans="2:11" x14ac:dyDescent="0.3">
      <c r="B311" t="s">
        <v>8</v>
      </c>
      <c r="C311" s="6">
        <v>1369.0642728409221</v>
      </c>
      <c r="D311" s="6">
        <v>2889.54</v>
      </c>
      <c r="E311" t="s">
        <v>13</v>
      </c>
      <c r="F311">
        <v>1980</v>
      </c>
      <c r="G311" s="6">
        <v>92751</v>
      </c>
      <c r="H311" t="s">
        <v>8</v>
      </c>
      <c r="I311" t="s">
        <v>21</v>
      </c>
      <c r="J311" s="6">
        <f t="shared" si="8"/>
        <v>1520.4757271590779</v>
      </c>
      <c r="K311" t="str">
        <f t="shared" si="9"/>
        <v>Yes</v>
      </c>
    </row>
    <row r="312" spans="2:11" x14ac:dyDescent="0.3">
      <c r="B312" t="s">
        <v>11</v>
      </c>
      <c r="C312" s="6">
        <v>0</v>
      </c>
      <c r="D312" s="6">
        <v>1618.51</v>
      </c>
      <c r="E312" t="s">
        <v>13</v>
      </c>
      <c r="F312">
        <v>2023</v>
      </c>
      <c r="G312" s="6">
        <v>50932</v>
      </c>
      <c r="H312" t="s">
        <v>8</v>
      </c>
      <c r="I312" t="s">
        <v>19</v>
      </c>
      <c r="J312" s="6">
        <f t="shared" si="8"/>
        <v>1618.51</v>
      </c>
      <c r="K312" t="str">
        <f t="shared" si="9"/>
        <v>No</v>
      </c>
    </row>
    <row r="313" spans="2:11" x14ac:dyDescent="0.3">
      <c r="B313" t="s">
        <v>11</v>
      </c>
      <c r="C313" s="6">
        <v>0</v>
      </c>
      <c r="D313" s="6">
        <v>882.31</v>
      </c>
      <c r="E313" t="s">
        <v>18</v>
      </c>
      <c r="F313">
        <v>2008</v>
      </c>
      <c r="G313" s="6">
        <v>50305</v>
      </c>
      <c r="H313" t="s">
        <v>11</v>
      </c>
      <c r="I313" t="s">
        <v>20</v>
      </c>
      <c r="J313" s="6">
        <f t="shared" si="8"/>
        <v>882.31</v>
      </c>
      <c r="K313" t="str">
        <f t="shared" si="9"/>
        <v>No</v>
      </c>
    </row>
    <row r="314" spans="2:11" x14ac:dyDescent="0.3">
      <c r="B314" t="s">
        <v>8</v>
      </c>
      <c r="C314" s="6">
        <v>4663.4455329657148</v>
      </c>
      <c r="D314" s="6">
        <v>5860.96</v>
      </c>
      <c r="E314" t="s">
        <v>13</v>
      </c>
      <c r="F314">
        <v>2019</v>
      </c>
      <c r="G314" s="6">
        <v>144209</v>
      </c>
      <c r="H314" t="s">
        <v>11</v>
      </c>
      <c r="I314" t="s">
        <v>16</v>
      </c>
      <c r="J314" s="6">
        <f t="shared" si="8"/>
        <v>1197.5144670342852</v>
      </c>
      <c r="K314" t="str">
        <f t="shared" si="9"/>
        <v>No</v>
      </c>
    </row>
    <row r="315" spans="2:11" x14ac:dyDescent="0.3">
      <c r="B315" t="s">
        <v>8</v>
      </c>
      <c r="C315" s="6">
        <v>2120.3239760337692</v>
      </c>
      <c r="D315" s="6">
        <v>4273.87</v>
      </c>
      <c r="E315" t="s">
        <v>13</v>
      </c>
      <c r="F315">
        <v>2019</v>
      </c>
      <c r="G315" s="6">
        <v>115883</v>
      </c>
      <c r="H315" t="s">
        <v>11</v>
      </c>
      <c r="I315" t="s">
        <v>14</v>
      </c>
      <c r="J315" s="6">
        <f t="shared" si="8"/>
        <v>2153.5460239662307</v>
      </c>
      <c r="K315" t="str">
        <f t="shared" si="9"/>
        <v>No</v>
      </c>
    </row>
    <row r="316" spans="2:11" x14ac:dyDescent="0.3">
      <c r="B316" t="s">
        <v>11</v>
      </c>
      <c r="C316" s="6">
        <v>0</v>
      </c>
      <c r="D316" s="6">
        <v>5113.54</v>
      </c>
      <c r="E316" t="s">
        <v>22</v>
      </c>
      <c r="F316">
        <v>2024</v>
      </c>
      <c r="G316" s="6">
        <v>114784</v>
      </c>
      <c r="H316" t="s">
        <v>8</v>
      </c>
      <c r="I316" t="s">
        <v>21</v>
      </c>
      <c r="J316" s="6">
        <f t="shared" si="8"/>
        <v>5113.54</v>
      </c>
      <c r="K316" t="str">
        <f t="shared" si="9"/>
        <v>No</v>
      </c>
    </row>
    <row r="317" spans="2:11" x14ac:dyDescent="0.3">
      <c r="B317" t="s">
        <v>11</v>
      </c>
      <c r="C317" s="6">
        <v>0</v>
      </c>
      <c r="D317" s="6">
        <v>5631.5</v>
      </c>
      <c r="E317" t="s">
        <v>15</v>
      </c>
      <c r="F317">
        <v>1970</v>
      </c>
      <c r="G317" s="6">
        <v>170141</v>
      </c>
      <c r="H317" t="s">
        <v>8</v>
      </c>
      <c r="I317" t="s">
        <v>21</v>
      </c>
      <c r="J317" s="6">
        <f t="shared" si="8"/>
        <v>5631.5</v>
      </c>
      <c r="K317" t="str">
        <f t="shared" si="9"/>
        <v>Yes</v>
      </c>
    </row>
    <row r="318" spans="2:11" x14ac:dyDescent="0.3">
      <c r="B318" t="s">
        <v>8</v>
      </c>
      <c r="C318" s="6">
        <v>5890.9516725068906</v>
      </c>
      <c r="D318" s="6">
        <v>1147.25</v>
      </c>
      <c r="E318" t="s">
        <v>18</v>
      </c>
      <c r="F318">
        <v>1996</v>
      </c>
      <c r="G318" s="6">
        <v>60889</v>
      </c>
      <c r="H318" t="s">
        <v>8</v>
      </c>
      <c r="I318" t="s">
        <v>19</v>
      </c>
      <c r="J318" s="6">
        <f t="shared" si="8"/>
        <v>-4743.7016725068906</v>
      </c>
      <c r="K318" t="str">
        <f t="shared" si="9"/>
        <v>Yes</v>
      </c>
    </row>
    <row r="319" spans="2:11" x14ac:dyDescent="0.3">
      <c r="B319" t="s">
        <v>11</v>
      </c>
      <c r="C319" s="6">
        <v>0</v>
      </c>
      <c r="D319" s="6">
        <v>3330.36</v>
      </c>
      <c r="E319" t="s">
        <v>9</v>
      </c>
      <c r="F319">
        <v>2013</v>
      </c>
      <c r="G319" s="6">
        <v>103318</v>
      </c>
      <c r="H319" t="s">
        <v>8</v>
      </c>
      <c r="I319" t="s">
        <v>21</v>
      </c>
      <c r="J319" s="6">
        <f t="shared" si="8"/>
        <v>3330.36</v>
      </c>
      <c r="K319" t="str">
        <f t="shared" si="9"/>
        <v>No</v>
      </c>
    </row>
    <row r="320" spans="2:11" x14ac:dyDescent="0.3">
      <c r="B320" t="s">
        <v>8</v>
      </c>
      <c r="C320" s="6">
        <v>2201.0908140625661</v>
      </c>
      <c r="D320" s="6">
        <v>1062.69</v>
      </c>
      <c r="E320" t="s">
        <v>9</v>
      </c>
      <c r="F320">
        <v>2016</v>
      </c>
      <c r="G320" s="6">
        <v>46713</v>
      </c>
      <c r="H320" t="s">
        <v>8</v>
      </c>
      <c r="I320" t="s">
        <v>17</v>
      </c>
      <c r="J320" s="6">
        <f t="shared" si="8"/>
        <v>-1138.400814062566</v>
      </c>
      <c r="K320" t="str">
        <f t="shared" si="9"/>
        <v>No</v>
      </c>
    </row>
    <row r="321" spans="2:11" x14ac:dyDescent="0.3">
      <c r="B321" t="s">
        <v>11</v>
      </c>
      <c r="C321" s="6">
        <v>0</v>
      </c>
      <c r="D321" s="6">
        <v>1709.51</v>
      </c>
      <c r="E321" t="s">
        <v>12</v>
      </c>
      <c r="F321">
        <v>2007</v>
      </c>
      <c r="G321" s="6">
        <v>77601</v>
      </c>
      <c r="H321" t="s">
        <v>8</v>
      </c>
      <c r="I321" t="s">
        <v>20</v>
      </c>
      <c r="J321" s="6">
        <f t="shared" si="8"/>
        <v>1709.51</v>
      </c>
      <c r="K321" t="str">
        <f t="shared" si="9"/>
        <v>No</v>
      </c>
    </row>
    <row r="322" spans="2:11" x14ac:dyDescent="0.3">
      <c r="B322" t="s">
        <v>8</v>
      </c>
      <c r="C322" s="6">
        <v>1731.9222120826539</v>
      </c>
      <c r="D322" s="6">
        <v>1742.25</v>
      </c>
      <c r="E322" t="s">
        <v>13</v>
      </c>
      <c r="F322">
        <v>2013</v>
      </c>
      <c r="G322" s="6">
        <v>53954</v>
      </c>
      <c r="H322" t="s">
        <v>8</v>
      </c>
      <c r="I322" t="s">
        <v>14</v>
      </c>
      <c r="J322" s="6">
        <f t="shared" si="8"/>
        <v>10.327787917346086</v>
      </c>
      <c r="K322" t="str">
        <f t="shared" si="9"/>
        <v>No</v>
      </c>
    </row>
    <row r="323" spans="2:11" x14ac:dyDescent="0.3">
      <c r="B323" t="s">
        <v>8</v>
      </c>
      <c r="C323" s="6">
        <v>2442.6090792432751</v>
      </c>
      <c r="D323" s="6">
        <v>886.37</v>
      </c>
      <c r="E323" t="s">
        <v>9</v>
      </c>
      <c r="F323">
        <v>1977</v>
      </c>
      <c r="G323" s="6">
        <v>64705</v>
      </c>
      <c r="H323" t="s">
        <v>8</v>
      </c>
      <c r="I323" t="s">
        <v>10</v>
      </c>
      <c r="J323" s="6">
        <f t="shared" si="8"/>
        <v>-1556.2390792432752</v>
      </c>
      <c r="K323" t="str">
        <f t="shared" si="9"/>
        <v>Yes</v>
      </c>
    </row>
    <row r="324" spans="2:11" x14ac:dyDescent="0.3">
      <c r="B324" t="s">
        <v>11</v>
      </c>
      <c r="C324" s="6">
        <v>0</v>
      </c>
      <c r="D324" s="6">
        <v>1689.33</v>
      </c>
      <c r="E324" t="s">
        <v>9</v>
      </c>
      <c r="F324">
        <v>2002</v>
      </c>
      <c r="G324" s="6">
        <v>96387</v>
      </c>
      <c r="H324" t="s">
        <v>8</v>
      </c>
      <c r="I324" t="s">
        <v>14</v>
      </c>
      <c r="J324" s="6">
        <f t="shared" ref="J324:J387" si="10">D324-C324</f>
        <v>1689.33</v>
      </c>
      <c r="K324" t="str">
        <f t="shared" ref="K324:K387" si="11">IF(F324&lt;=2000, "Yes", "No")</f>
        <v>No</v>
      </c>
    </row>
    <row r="325" spans="2:11" x14ac:dyDescent="0.3">
      <c r="B325" t="s">
        <v>8</v>
      </c>
      <c r="C325" s="6">
        <v>962.8226068596714</v>
      </c>
      <c r="D325" s="6">
        <v>688.48</v>
      </c>
      <c r="E325" t="s">
        <v>12</v>
      </c>
      <c r="F325">
        <v>2010</v>
      </c>
      <c r="G325" s="6">
        <v>31114</v>
      </c>
      <c r="H325" t="s">
        <v>11</v>
      </c>
      <c r="I325" t="s">
        <v>21</v>
      </c>
      <c r="J325" s="6">
        <f t="shared" si="10"/>
        <v>-274.34260685967138</v>
      </c>
      <c r="K325" t="str">
        <f t="shared" si="11"/>
        <v>No</v>
      </c>
    </row>
    <row r="326" spans="2:11" x14ac:dyDescent="0.3">
      <c r="B326" t="s">
        <v>11</v>
      </c>
      <c r="C326" s="6">
        <v>0</v>
      </c>
      <c r="D326" s="6">
        <v>14872.57</v>
      </c>
      <c r="E326" t="s">
        <v>9</v>
      </c>
      <c r="F326">
        <v>1991</v>
      </c>
      <c r="G326" s="6">
        <v>319307</v>
      </c>
      <c r="H326" t="s">
        <v>8</v>
      </c>
      <c r="I326" t="s">
        <v>10</v>
      </c>
      <c r="J326" s="6">
        <f t="shared" si="10"/>
        <v>14872.57</v>
      </c>
      <c r="K326" t="str">
        <f t="shared" si="11"/>
        <v>Yes</v>
      </c>
    </row>
    <row r="327" spans="2:11" x14ac:dyDescent="0.3">
      <c r="B327" t="s">
        <v>11</v>
      </c>
      <c r="C327" s="6">
        <v>0</v>
      </c>
      <c r="D327" s="6">
        <v>570.89</v>
      </c>
      <c r="E327" t="s">
        <v>22</v>
      </c>
      <c r="F327">
        <v>2024</v>
      </c>
      <c r="G327" s="6">
        <v>26774</v>
      </c>
      <c r="H327" t="s">
        <v>8</v>
      </c>
      <c r="I327" t="s">
        <v>21</v>
      </c>
      <c r="J327" s="6">
        <f t="shared" si="10"/>
        <v>570.89</v>
      </c>
      <c r="K327" t="str">
        <f t="shared" si="11"/>
        <v>No</v>
      </c>
    </row>
    <row r="328" spans="2:11" x14ac:dyDescent="0.3">
      <c r="B328" t="s">
        <v>11</v>
      </c>
      <c r="C328" s="6">
        <v>0</v>
      </c>
      <c r="D328" s="6">
        <v>649.19000000000005</v>
      </c>
      <c r="E328" t="s">
        <v>15</v>
      </c>
      <c r="F328">
        <v>2015</v>
      </c>
      <c r="G328" s="6">
        <v>22667</v>
      </c>
      <c r="H328" t="s">
        <v>8</v>
      </c>
      <c r="I328" t="s">
        <v>19</v>
      </c>
      <c r="J328" s="6">
        <f t="shared" si="10"/>
        <v>649.19000000000005</v>
      </c>
      <c r="K328" t="str">
        <f t="shared" si="11"/>
        <v>No</v>
      </c>
    </row>
    <row r="329" spans="2:11" x14ac:dyDescent="0.3">
      <c r="B329" t="s">
        <v>11</v>
      </c>
      <c r="C329" s="6">
        <v>0</v>
      </c>
      <c r="D329" s="6">
        <v>1788.72</v>
      </c>
      <c r="E329" t="s">
        <v>15</v>
      </c>
      <c r="F329">
        <v>2013</v>
      </c>
      <c r="G329" s="6">
        <v>151220</v>
      </c>
      <c r="H329" t="s">
        <v>11</v>
      </c>
      <c r="I329" t="s">
        <v>21</v>
      </c>
      <c r="J329" s="6">
        <f t="shared" si="10"/>
        <v>1788.72</v>
      </c>
      <c r="K329" t="str">
        <f t="shared" si="11"/>
        <v>No</v>
      </c>
    </row>
    <row r="330" spans="2:11" x14ac:dyDescent="0.3">
      <c r="B330" t="s">
        <v>8</v>
      </c>
      <c r="C330" s="6">
        <v>4858.8776255571474</v>
      </c>
      <c r="D330" s="6">
        <v>3740.93</v>
      </c>
      <c r="E330" t="s">
        <v>13</v>
      </c>
      <c r="F330">
        <v>2018</v>
      </c>
      <c r="G330" s="6">
        <v>112795</v>
      </c>
      <c r="H330" t="s">
        <v>8</v>
      </c>
      <c r="I330" t="s">
        <v>19</v>
      </c>
      <c r="J330" s="6">
        <f t="shared" si="10"/>
        <v>-1117.9476255571476</v>
      </c>
      <c r="K330" t="str">
        <f t="shared" si="11"/>
        <v>No</v>
      </c>
    </row>
    <row r="331" spans="2:11" x14ac:dyDescent="0.3">
      <c r="B331" t="s">
        <v>8</v>
      </c>
      <c r="C331" s="6">
        <v>7959.2857379072066</v>
      </c>
      <c r="D331" s="6">
        <v>3159.21</v>
      </c>
      <c r="E331" t="s">
        <v>22</v>
      </c>
      <c r="F331">
        <v>1993</v>
      </c>
      <c r="G331" s="6">
        <v>98646</v>
      </c>
      <c r="H331" t="s">
        <v>11</v>
      </c>
      <c r="I331" t="s">
        <v>14</v>
      </c>
      <c r="J331" s="6">
        <f t="shared" si="10"/>
        <v>-4800.0757379072065</v>
      </c>
      <c r="K331" t="str">
        <f t="shared" si="11"/>
        <v>Yes</v>
      </c>
    </row>
    <row r="332" spans="2:11" x14ac:dyDescent="0.3">
      <c r="B332" t="s">
        <v>11</v>
      </c>
      <c r="C332" s="6">
        <v>0</v>
      </c>
      <c r="D332" s="6">
        <v>2814.31</v>
      </c>
      <c r="E332" t="s">
        <v>22</v>
      </c>
      <c r="F332">
        <v>2015</v>
      </c>
      <c r="G332" s="6">
        <v>98980</v>
      </c>
      <c r="H332" t="s">
        <v>8</v>
      </c>
      <c r="I332" t="s">
        <v>17</v>
      </c>
      <c r="J332" s="6">
        <f t="shared" si="10"/>
        <v>2814.31</v>
      </c>
      <c r="K332" t="str">
        <f t="shared" si="11"/>
        <v>No</v>
      </c>
    </row>
    <row r="333" spans="2:11" x14ac:dyDescent="0.3">
      <c r="B333" t="s">
        <v>11</v>
      </c>
      <c r="C333" s="6">
        <v>0</v>
      </c>
      <c r="D333" s="6">
        <v>2767.42</v>
      </c>
      <c r="E333" t="s">
        <v>18</v>
      </c>
      <c r="F333">
        <v>2005</v>
      </c>
      <c r="G333" s="6">
        <v>59290</v>
      </c>
      <c r="H333" t="s">
        <v>8</v>
      </c>
      <c r="I333" t="s">
        <v>17</v>
      </c>
      <c r="J333" s="6">
        <f t="shared" si="10"/>
        <v>2767.42</v>
      </c>
      <c r="K333" t="str">
        <f t="shared" si="11"/>
        <v>No</v>
      </c>
    </row>
    <row r="334" spans="2:11" x14ac:dyDescent="0.3">
      <c r="B334" t="s">
        <v>11</v>
      </c>
      <c r="C334" s="6">
        <v>0</v>
      </c>
      <c r="D334" s="6">
        <v>1396.36</v>
      </c>
      <c r="E334" t="s">
        <v>13</v>
      </c>
      <c r="F334">
        <v>2002</v>
      </c>
      <c r="G334" s="6">
        <v>29208</v>
      </c>
      <c r="H334" t="s">
        <v>8</v>
      </c>
      <c r="I334" t="s">
        <v>14</v>
      </c>
      <c r="J334" s="6">
        <f t="shared" si="10"/>
        <v>1396.36</v>
      </c>
      <c r="K334" t="str">
        <f t="shared" si="11"/>
        <v>No</v>
      </c>
    </row>
    <row r="335" spans="2:11" x14ac:dyDescent="0.3">
      <c r="B335" t="s">
        <v>8</v>
      </c>
      <c r="C335" s="6">
        <v>3436.643562032797</v>
      </c>
      <c r="D335" s="6">
        <v>809.13</v>
      </c>
      <c r="E335" t="s">
        <v>22</v>
      </c>
      <c r="F335">
        <v>1959</v>
      </c>
      <c r="G335" s="6">
        <v>63617</v>
      </c>
      <c r="H335" t="s">
        <v>8</v>
      </c>
      <c r="I335" t="s">
        <v>21</v>
      </c>
      <c r="J335" s="6">
        <f t="shared" si="10"/>
        <v>-2627.5135620327969</v>
      </c>
      <c r="K335" t="str">
        <f t="shared" si="11"/>
        <v>Yes</v>
      </c>
    </row>
    <row r="336" spans="2:11" x14ac:dyDescent="0.3">
      <c r="B336" t="s">
        <v>8</v>
      </c>
      <c r="C336" s="6">
        <v>2111.8696149403831</v>
      </c>
      <c r="D336" s="6">
        <v>1619.99</v>
      </c>
      <c r="E336" t="s">
        <v>13</v>
      </c>
      <c r="F336">
        <v>2019</v>
      </c>
      <c r="G336" s="6">
        <v>34831</v>
      </c>
      <c r="H336" t="s">
        <v>8</v>
      </c>
      <c r="I336" t="s">
        <v>14</v>
      </c>
      <c r="J336" s="6">
        <f t="shared" si="10"/>
        <v>-491.87961494038314</v>
      </c>
      <c r="K336" t="str">
        <f t="shared" si="11"/>
        <v>No</v>
      </c>
    </row>
    <row r="337" spans="2:11" x14ac:dyDescent="0.3">
      <c r="B337" t="s">
        <v>8</v>
      </c>
      <c r="C337" s="6">
        <v>11103.92778467985</v>
      </c>
      <c r="D337" s="6">
        <v>2741.79</v>
      </c>
      <c r="E337" t="s">
        <v>22</v>
      </c>
      <c r="F337">
        <v>2023</v>
      </c>
      <c r="G337" s="6">
        <v>130626</v>
      </c>
      <c r="H337" t="s">
        <v>11</v>
      </c>
      <c r="I337" t="s">
        <v>10</v>
      </c>
      <c r="J337" s="6">
        <f t="shared" si="10"/>
        <v>-8362.1377846798496</v>
      </c>
      <c r="K337" t="str">
        <f t="shared" si="11"/>
        <v>No</v>
      </c>
    </row>
    <row r="338" spans="2:11" x14ac:dyDescent="0.3">
      <c r="B338" t="s">
        <v>8</v>
      </c>
      <c r="C338" s="6">
        <v>1655.9833391112909</v>
      </c>
      <c r="D338" s="6">
        <v>760.15</v>
      </c>
      <c r="E338" t="s">
        <v>9</v>
      </c>
      <c r="F338">
        <v>1952</v>
      </c>
      <c r="G338" s="6">
        <v>53229</v>
      </c>
      <c r="H338" t="s">
        <v>8</v>
      </c>
      <c r="I338" t="s">
        <v>20</v>
      </c>
      <c r="J338" s="6">
        <f t="shared" si="10"/>
        <v>-895.83333911129091</v>
      </c>
      <c r="K338" t="str">
        <f t="shared" si="11"/>
        <v>Yes</v>
      </c>
    </row>
    <row r="339" spans="2:11" x14ac:dyDescent="0.3">
      <c r="B339" t="s">
        <v>11</v>
      </c>
      <c r="C339" s="6">
        <v>0</v>
      </c>
      <c r="D339" s="6">
        <v>1292.96</v>
      </c>
      <c r="E339" t="s">
        <v>12</v>
      </c>
      <c r="F339">
        <v>1964</v>
      </c>
      <c r="G339" s="6">
        <v>30934</v>
      </c>
      <c r="H339" t="s">
        <v>8</v>
      </c>
      <c r="I339" t="s">
        <v>19</v>
      </c>
      <c r="J339" s="6">
        <f t="shared" si="10"/>
        <v>1292.96</v>
      </c>
      <c r="K339" t="str">
        <f t="shared" si="11"/>
        <v>Yes</v>
      </c>
    </row>
    <row r="340" spans="2:11" x14ac:dyDescent="0.3">
      <c r="B340" t="s">
        <v>11</v>
      </c>
      <c r="C340" s="6">
        <v>0</v>
      </c>
      <c r="D340" s="6">
        <v>881.29</v>
      </c>
      <c r="E340" t="s">
        <v>22</v>
      </c>
      <c r="F340">
        <v>2022</v>
      </c>
      <c r="G340" s="6">
        <v>46300</v>
      </c>
      <c r="H340" t="s">
        <v>8</v>
      </c>
      <c r="I340" t="s">
        <v>14</v>
      </c>
      <c r="J340" s="6">
        <f t="shared" si="10"/>
        <v>881.29</v>
      </c>
      <c r="K340" t="str">
        <f t="shared" si="11"/>
        <v>No</v>
      </c>
    </row>
    <row r="341" spans="2:11" x14ac:dyDescent="0.3">
      <c r="B341" t="s">
        <v>11</v>
      </c>
      <c r="C341" s="6">
        <v>0</v>
      </c>
      <c r="D341" s="6">
        <v>1144.71</v>
      </c>
      <c r="E341" t="s">
        <v>9</v>
      </c>
      <c r="F341">
        <v>2001</v>
      </c>
      <c r="G341" s="6">
        <v>83312</v>
      </c>
      <c r="H341" t="s">
        <v>8</v>
      </c>
      <c r="I341" t="s">
        <v>16</v>
      </c>
      <c r="J341" s="6">
        <f t="shared" si="10"/>
        <v>1144.71</v>
      </c>
      <c r="K341" t="str">
        <f t="shared" si="11"/>
        <v>No</v>
      </c>
    </row>
    <row r="342" spans="2:11" x14ac:dyDescent="0.3">
      <c r="B342" t="s">
        <v>11</v>
      </c>
      <c r="C342" s="6">
        <v>0</v>
      </c>
      <c r="D342" s="6">
        <v>507.55</v>
      </c>
      <c r="E342" t="s">
        <v>13</v>
      </c>
      <c r="F342">
        <v>2005</v>
      </c>
      <c r="G342" s="6">
        <v>38140</v>
      </c>
      <c r="H342" t="s">
        <v>8</v>
      </c>
      <c r="I342" t="s">
        <v>17</v>
      </c>
      <c r="J342" s="6">
        <f t="shared" si="10"/>
        <v>507.55</v>
      </c>
      <c r="K342" t="str">
        <f t="shared" si="11"/>
        <v>No</v>
      </c>
    </row>
    <row r="343" spans="2:11" x14ac:dyDescent="0.3">
      <c r="B343" t="s">
        <v>8</v>
      </c>
      <c r="C343" s="6">
        <v>2873.541470387971</v>
      </c>
      <c r="D343" s="6">
        <v>1420.23</v>
      </c>
      <c r="E343" t="s">
        <v>15</v>
      </c>
      <c r="F343">
        <v>1942</v>
      </c>
      <c r="G343" s="6">
        <v>31015</v>
      </c>
      <c r="H343" t="s">
        <v>11</v>
      </c>
      <c r="I343" t="s">
        <v>14</v>
      </c>
      <c r="J343" s="6">
        <f t="shared" si="10"/>
        <v>-1453.311470387971</v>
      </c>
      <c r="K343" t="str">
        <f t="shared" si="11"/>
        <v>Yes</v>
      </c>
    </row>
    <row r="344" spans="2:11" x14ac:dyDescent="0.3">
      <c r="B344" t="s">
        <v>8</v>
      </c>
      <c r="C344" s="6">
        <v>4479.9871985775217</v>
      </c>
      <c r="D344" s="6">
        <v>3417.37</v>
      </c>
      <c r="E344" t="s">
        <v>9</v>
      </c>
      <c r="F344">
        <v>2001</v>
      </c>
      <c r="G344" s="6">
        <v>72762</v>
      </c>
      <c r="H344" t="s">
        <v>8</v>
      </c>
      <c r="I344" t="s">
        <v>14</v>
      </c>
      <c r="J344" s="6">
        <f t="shared" si="10"/>
        <v>-1062.6171985775218</v>
      </c>
      <c r="K344" t="str">
        <f t="shared" si="11"/>
        <v>No</v>
      </c>
    </row>
    <row r="345" spans="2:11" x14ac:dyDescent="0.3">
      <c r="B345" t="s">
        <v>8</v>
      </c>
      <c r="C345" s="6">
        <v>6239.1493129413984</v>
      </c>
      <c r="D345" s="6">
        <v>773.99</v>
      </c>
      <c r="E345" t="s">
        <v>9</v>
      </c>
      <c r="F345">
        <v>2010</v>
      </c>
      <c r="G345" s="6">
        <v>72837</v>
      </c>
      <c r="H345" t="s">
        <v>8</v>
      </c>
      <c r="I345" t="s">
        <v>10</v>
      </c>
      <c r="J345" s="6">
        <f t="shared" si="10"/>
        <v>-5465.1593129413986</v>
      </c>
      <c r="K345" t="str">
        <f t="shared" si="11"/>
        <v>No</v>
      </c>
    </row>
    <row r="346" spans="2:11" x14ac:dyDescent="0.3">
      <c r="B346" t="s">
        <v>11</v>
      </c>
      <c r="C346" s="6">
        <v>0</v>
      </c>
      <c r="D346" s="6">
        <v>783.05</v>
      </c>
      <c r="E346" t="s">
        <v>22</v>
      </c>
      <c r="F346">
        <v>2018</v>
      </c>
      <c r="G346" s="6">
        <v>39913</v>
      </c>
      <c r="H346" t="s">
        <v>8</v>
      </c>
      <c r="I346" t="s">
        <v>10</v>
      </c>
      <c r="J346" s="6">
        <f t="shared" si="10"/>
        <v>783.05</v>
      </c>
      <c r="K346" t="str">
        <f t="shared" si="11"/>
        <v>No</v>
      </c>
    </row>
    <row r="347" spans="2:11" x14ac:dyDescent="0.3">
      <c r="B347" t="s">
        <v>11</v>
      </c>
      <c r="C347" s="6">
        <v>0</v>
      </c>
      <c r="D347" s="6">
        <v>640.70000000000005</v>
      </c>
      <c r="E347" t="s">
        <v>12</v>
      </c>
      <c r="F347">
        <v>2023</v>
      </c>
      <c r="G347" s="6">
        <v>41076</v>
      </c>
      <c r="H347" t="s">
        <v>11</v>
      </c>
      <c r="I347" t="s">
        <v>19</v>
      </c>
      <c r="J347" s="6">
        <f t="shared" si="10"/>
        <v>640.70000000000005</v>
      </c>
      <c r="K347" t="str">
        <f t="shared" si="11"/>
        <v>No</v>
      </c>
    </row>
    <row r="348" spans="2:11" x14ac:dyDescent="0.3">
      <c r="B348" t="s">
        <v>8</v>
      </c>
      <c r="C348" s="6">
        <v>4827.1032822995512</v>
      </c>
      <c r="D348" s="6">
        <v>1002.56</v>
      </c>
      <c r="E348" t="s">
        <v>12</v>
      </c>
      <c r="F348">
        <v>1936</v>
      </c>
      <c r="G348" s="6">
        <v>72088</v>
      </c>
      <c r="H348" t="s">
        <v>8</v>
      </c>
      <c r="I348" t="s">
        <v>17</v>
      </c>
      <c r="J348" s="6">
        <f t="shared" si="10"/>
        <v>-3824.5432822995513</v>
      </c>
      <c r="K348" t="str">
        <f t="shared" si="11"/>
        <v>Yes</v>
      </c>
    </row>
    <row r="349" spans="2:11" x14ac:dyDescent="0.3">
      <c r="B349" t="s">
        <v>11</v>
      </c>
      <c r="C349" s="6">
        <v>0</v>
      </c>
      <c r="D349" s="6">
        <v>461.1</v>
      </c>
      <c r="E349" t="s">
        <v>12</v>
      </c>
      <c r="F349">
        <v>2024</v>
      </c>
      <c r="G349" s="6">
        <v>20000</v>
      </c>
      <c r="H349" t="s">
        <v>8</v>
      </c>
      <c r="I349" t="s">
        <v>14</v>
      </c>
      <c r="J349" s="6">
        <f t="shared" si="10"/>
        <v>461.1</v>
      </c>
      <c r="K349" t="str">
        <f t="shared" si="11"/>
        <v>No</v>
      </c>
    </row>
    <row r="350" spans="2:11" x14ac:dyDescent="0.3">
      <c r="B350" t="s">
        <v>11</v>
      </c>
      <c r="C350" s="6">
        <v>0</v>
      </c>
      <c r="D350" s="6">
        <v>952.91</v>
      </c>
      <c r="E350" t="s">
        <v>22</v>
      </c>
      <c r="F350">
        <v>2017</v>
      </c>
      <c r="G350" s="6">
        <v>20000</v>
      </c>
      <c r="H350" t="s">
        <v>8</v>
      </c>
      <c r="I350" t="s">
        <v>20</v>
      </c>
      <c r="J350" s="6">
        <f t="shared" si="10"/>
        <v>952.91</v>
      </c>
      <c r="K350" t="str">
        <f t="shared" si="11"/>
        <v>No</v>
      </c>
    </row>
    <row r="351" spans="2:11" x14ac:dyDescent="0.3">
      <c r="B351" t="s">
        <v>8</v>
      </c>
      <c r="C351" s="6">
        <v>1270.740935343013</v>
      </c>
      <c r="D351" s="6">
        <v>735.17</v>
      </c>
      <c r="E351" t="s">
        <v>9</v>
      </c>
      <c r="F351">
        <v>2019</v>
      </c>
      <c r="G351" s="6">
        <v>33700</v>
      </c>
      <c r="H351" t="s">
        <v>8</v>
      </c>
      <c r="I351" t="s">
        <v>20</v>
      </c>
      <c r="J351" s="6">
        <f t="shared" si="10"/>
        <v>-535.57093534301305</v>
      </c>
      <c r="K351" t="str">
        <f t="shared" si="11"/>
        <v>No</v>
      </c>
    </row>
    <row r="352" spans="2:11" x14ac:dyDescent="0.3">
      <c r="B352" t="s">
        <v>8</v>
      </c>
      <c r="C352" s="6">
        <v>752.58417638620119</v>
      </c>
      <c r="D352" s="6">
        <v>1998.11</v>
      </c>
      <c r="E352" t="s">
        <v>22</v>
      </c>
      <c r="F352">
        <v>1949</v>
      </c>
      <c r="G352" s="6">
        <v>50475</v>
      </c>
      <c r="H352" t="s">
        <v>8</v>
      </c>
      <c r="I352" t="s">
        <v>17</v>
      </c>
      <c r="J352" s="6">
        <f t="shared" si="10"/>
        <v>1245.5258236137988</v>
      </c>
      <c r="K352" t="str">
        <f t="shared" si="11"/>
        <v>Yes</v>
      </c>
    </row>
    <row r="353" spans="2:11" x14ac:dyDescent="0.3">
      <c r="B353" t="s">
        <v>11</v>
      </c>
      <c r="C353" s="6">
        <v>0</v>
      </c>
      <c r="D353" s="6">
        <v>1081.8</v>
      </c>
      <c r="E353" t="s">
        <v>15</v>
      </c>
      <c r="F353">
        <v>2008</v>
      </c>
      <c r="G353" s="6">
        <v>76782</v>
      </c>
      <c r="H353" t="s">
        <v>8</v>
      </c>
      <c r="I353" t="s">
        <v>20</v>
      </c>
      <c r="J353" s="6">
        <f t="shared" si="10"/>
        <v>1081.8</v>
      </c>
      <c r="K353" t="str">
        <f t="shared" si="11"/>
        <v>No</v>
      </c>
    </row>
    <row r="354" spans="2:11" x14ac:dyDescent="0.3">
      <c r="B354" t="s">
        <v>8</v>
      </c>
      <c r="C354" s="6">
        <v>12930.807205882549</v>
      </c>
      <c r="D354" s="6">
        <v>2153.83</v>
      </c>
      <c r="E354" t="s">
        <v>12</v>
      </c>
      <c r="F354">
        <v>2003</v>
      </c>
      <c r="G354" s="6">
        <v>194908</v>
      </c>
      <c r="H354" t="s">
        <v>8</v>
      </c>
      <c r="I354" t="s">
        <v>14</v>
      </c>
      <c r="J354" s="6">
        <f t="shared" si="10"/>
        <v>-10776.977205882549</v>
      </c>
      <c r="K354" t="str">
        <f t="shared" si="11"/>
        <v>No</v>
      </c>
    </row>
    <row r="355" spans="2:11" x14ac:dyDescent="0.3">
      <c r="B355" t="s">
        <v>11</v>
      </c>
      <c r="C355" s="6">
        <v>0</v>
      </c>
      <c r="D355" s="6">
        <v>3157.37</v>
      </c>
      <c r="E355" t="s">
        <v>15</v>
      </c>
      <c r="F355">
        <v>2009</v>
      </c>
      <c r="G355" s="6">
        <v>118911</v>
      </c>
      <c r="H355" t="s">
        <v>8</v>
      </c>
      <c r="I355" t="s">
        <v>16</v>
      </c>
      <c r="J355" s="6">
        <f t="shared" si="10"/>
        <v>3157.37</v>
      </c>
      <c r="K355" t="str">
        <f t="shared" si="11"/>
        <v>No</v>
      </c>
    </row>
    <row r="356" spans="2:11" x14ac:dyDescent="0.3">
      <c r="B356" t="s">
        <v>8</v>
      </c>
      <c r="C356" s="6">
        <v>1988.530217706425</v>
      </c>
      <c r="D356" s="6">
        <v>1971.01</v>
      </c>
      <c r="E356" t="s">
        <v>12</v>
      </c>
      <c r="F356">
        <v>2005</v>
      </c>
      <c r="G356" s="6">
        <v>52683</v>
      </c>
      <c r="H356" t="s">
        <v>8</v>
      </c>
      <c r="I356" t="s">
        <v>21</v>
      </c>
      <c r="J356" s="6">
        <f t="shared" si="10"/>
        <v>-17.520217706425001</v>
      </c>
      <c r="K356" t="str">
        <f t="shared" si="11"/>
        <v>No</v>
      </c>
    </row>
    <row r="357" spans="2:11" x14ac:dyDescent="0.3">
      <c r="B357" t="s">
        <v>8</v>
      </c>
      <c r="C357" s="6">
        <v>2140.3602479118349</v>
      </c>
      <c r="D357" s="6">
        <v>1583</v>
      </c>
      <c r="E357" t="s">
        <v>18</v>
      </c>
      <c r="F357">
        <v>2008</v>
      </c>
      <c r="G357" s="6">
        <v>58970</v>
      </c>
      <c r="H357" t="s">
        <v>8</v>
      </c>
      <c r="I357" t="s">
        <v>10</v>
      </c>
      <c r="J357" s="6">
        <f t="shared" si="10"/>
        <v>-557.3602479118349</v>
      </c>
      <c r="K357" t="str">
        <f t="shared" si="11"/>
        <v>No</v>
      </c>
    </row>
    <row r="358" spans="2:11" x14ac:dyDescent="0.3">
      <c r="B358" t="s">
        <v>8</v>
      </c>
      <c r="C358" s="6">
        <v>403.98167515023232</v>
      </c>
      <c r="D358" s="6">
        <v>930.77</v>
      </c>
      <c r="E358" t="s">
        <v>18</v>
      </c>
      <c r="F358">
        <v>2019</v>
      </c>
      <c r="G358" s="6">
        <v>26849</v>
      </c>
      <c r="H358" t="s">
        <v>8</v>
      </c>
      <c r="I358" t="s">
        <v>17</v>
      </c>
      <c r="J358" s="6">
        <f t="shared" si="10"/>
        <v>526.7883248497676</v>
      </c>
      <c r="K358" t="str">
        <f t="shared" si="11"/>
        <v>No</v>
      </c>
    </row>
    <row r="359" spans="2:11" x14ac:dyDescent="0.3">
      <c r="B359" t="s">
        <v>8</v>
      </c>
      <c r="C359" s="6">
        <v>5026.6794143802344</v>
      </c>
      <c r="D359" s="6">
        <v>2487.37</v>
      </c>
      <c r="E359" t="s">
        <v>22</v>
      </c>
      <c r="F359">
        <v>1978</v>
      </c>
      <c r="G359" s="6">
        <v>58994</v>
      </c>
      <c r="H359" t="s">
        <v>8</v>
      </c>
      <c r="I359" t="s">
        <v>19</v>
      </c>
      <c r="J359" s="6">
        <f t="shared" si="10"/>
        <v>-2539.3094143802346</v>
      </c>
      <c r="K359" t="str">
        <f t="shared" si="11"/>
        <v>Yes</v>
      </c>
    </row>
    <row r="360" spans="2:11" x14ac:dyDescent="0.3">
      <c r="B360" t="s">
        <v>11</v>
      </c>
      <c r="C360" s="6">
        <v>0</v>
      </c>
      <c r="D360" s="6">
        <v>1622.06</v>
      </c>
      <c r="E360" t="s">
        <v>9</v>
      </c>
      <c r="F360">
        <v>2010</v>
      </c>
      <c r="G360" s="6">
        <v>47528</v>
      </c>
      <c r="H360" t="s">
        <v>8</v>
      </c>
      <c r="I360" t="s">
        <v>14</v>
      </c>
      <c r="J360" s="6">
        <f t="shared" si="10"/>
        <v>1622.06</v>
      </c>
      <c r="K360" t="str">
        <f t="shared" si="11"/>
        <v>No</v>
      </c>
    </row>
    <row r="361" spans="2:11" x14ac:dyDescent="0.3">
      <c r="B361" t="s">
        <v>11</v>
      </c>
      <c r="C361" s="6">
        <v>0</v>
      </c>
      <c r="D361" s="6">
        <v>3053.54</v>
      </c>
      <c r="E361" t="s">
        <v>18</v>
      </c>
      <c r="F361">
        <v>1967</v>
      </c>
      <c r="G361" s="6">
        <v>77511</v>
      </c>
      <c r="H361" t="s">
        <v>8</v>
      </c>
      <c r="I361" t="s">
        <v>20</v>
      </c>
      <c r="J361" s="6">
        <f t="shared" si="10"/>
        <v>3053.54</v>
      </c>
      <c r="K361" t="str">
        <f t="shared" si="11"/>
        <v>Yes</v>
      </c>
    </row>
    <row r="362" spans="2:11" x14ac:dyDescent="0.3">
      <c r="B362" t="s">
        <v>11</v>
      </c>
      <c r="C362" s="6">
        <v>0</v>
      </c>
      <c r="D362" s="6">
        <v>794.44</v>
      </c>
      <c r="E362" t="s">
        <v>18</v>
      </c>
      <c r="F362">
        <v>2025</v>
      </c>
      <c r="G362" s="6">
        <v>30891</v>
      </c>
      <c r="H362" t="s">
        <v>8</v>
      </c>
      <c r="I362" t="s">
        <v>19</v>
      </c>
      <c r="J362" s="6">
        <f t="shared" si="10"/>
        <v>794.44</v>
      </c>
      <c r="K362" t="str">
        <f t="shared" si="11"/>
        <v>No</v>
      </c>
    </row>
    <row r="363" spans="2:11" x14ac:dyDescent="0.3">
      <c r="B363" t="s">
        <v>8</v>
      </c>
      <c r="C363" s="6">
        <v>6886.5680042849817</v>
      </c>
      <c r="D363" s="6">
        <v>2903.24</v>
      </c>
      <c r="E363" t="s">
        <v>12</v>
      </c>
      <c r="F363">
        <v>2024</v>
      </c>
      <c r="G363" s="6">
        <v>90715</v>
      </c>
      <c r="H363" t="s">
        <v>11</v>
      </c>
      <c r="I363" t="s">
        <v>14</v>
      </c>
      <c r="J363" s="6">
        <f t="shared" si="10"/>
        <v>-3983.3280042849819</v>
      </c>
      <c r="K363" t="str">
        <f t="shared" si="11"/>
        <v>No</v>
      </c>
    </row>
    <row r="364" spans="2:11" x14ac:dyDescent="0.3">
      <c r="B364" t="s">
        <v>11</v>
      </c>
      <c r="C364" s="6">
        <v>0</v>
      </c>
      <c r="D364" s="6">
        <v>2605.15</v>
      </c>
      <c r="E364" t="s">
        <v>22</v>
      </c>
      <c r="F364">
        <v>2022</v>
      </c>
      <c r="G364" s="6">
        <v>204064</v>
      </c>
      <c r="H364" t="s">
        <v>8</v>
      </c>
      <c r="I364" t="s">
        <v>16</v>
      </c>
      <c r="J364" s="6">
        <f t="shared" si="10"/>
        <v>2605.15</v>
      </c>
      <c r="K364" t="str">
        <f t="shared" si="11"/>
        <v>No</v>
      </c>
    </row>
    <row r="365" spans="2:11" x14ac:dyDescent="0.3">
      <c r="B365" t="s">
        <v>11</v>
      </c>
      <c r="C365" s="6">
        <v>0</v>
      </c>
      <c r="D365" s="6">
        <v>1080.18</v>
      </c>
      <c r="E365" t="s">
        <v>9</v>
      </c>
      <c r="F365">
        <v>2009</v>
      </c>
      <c r="G365" s="6">
        <v>54885</v>
      </c>
      <c r="H365" t="s">
        <v>8</v>
      </c>
      <c r="I365" t="s">
        <v>20</v>
      </c>
      <c r="J365" s="6">
        <f t="shared" si="10"/>
        <v>1080.18</v>
      </c>
      <c r="K365" t="str">
        <f t="shared" si="11"/>
        <v>No</v>
      </c>
    </row>
    <row r="366" spans="2:11" x14ac:dyDescent="0.3">
      <c r="B366" t="s">
        <v>11</v>
      </c>
      <c r="C366" s="6">
        <v>0</v>
      </c>
      <c r="D366" s="6">
        <v>2408.4299999999998</v>
      </c>
      <c r="E366" t="s">
        <v>22</v>
      </c>
      <c r="F366">
        <v>2019</v>
      </c>
      <c r="G366" s="6">
        <v>82567</v>
      </c>
      <c r="H366" t="s">
        <v>8</v>
      </c>
      <c r="I366" t="s">
        <v>10</v>
      </c>
      <c r="J366" s="6">
        <f t="shared" si="10"/>
        <v>2408.4299999999998</v>
      </c>
      <c r="K366" t="str">
        <f t="shared" si="11"/>
        <v>No</v>
      </c>
    </row>
    <row r="367" spans="2:11" x14ac:dyDescent="0.3">
      <c r="B367" t="s">
        <v>11</v>
      </c>
      <c r="C367" s="6">
        <v>0</v>
      </c>
      <c r="D367" s="6">
        <v>5068.51</v>
      </c>
      <c r="E367" t="s">
        <v>9</v>
      </c>
      <c r="F367">
        <v>2025</v>
      </c>
      <c r="G367" s="6">
        <v>103997</v>
      </c>
      <c r="H367" t="s">
        <v>8</v>
      </c>
      <c r="I367" t="s">
        <v>20</v>
      </c>
      <c r="J367" s="6">
        <f t="shared" si="10"/>
        <v>5068.51</v>
      </c>
      <c r="K367" t="str">
        <f t="shared" si="11"/>
        <v>No</v>
      </c>
    </row>
    <row r="368" spans="2:11" x14ac:dyDescent="0.3">
      <c r="B368" t="s">
        <v>8</v>
      </c>
      <c r="C368" s="6">
        <v>3066.0918216318541</v>
      </c>
      <c r="D368" s="6">
        <v>1770.33</v>
      </c>
      <c r="E368" t="s">
        <v>12</v>
      </c>
      <c r="F368">
        <v>1943</v>
      </c>
      <c r="G368" s="6">
        <v>43435</v>
      </c>
      <c r="H368" t="s">
        <v>8</v>
      </c>
      <c r="I368" t="s">
        <v>17</v>
      </c>
      <c r="J368" s="6">
        <f t="shared" si="10"/>
        <v>-1295.7618216318542</v>
      </c>
      <c r="K368" t="str">
        <f t="shared" si="11"/>
        <v>Yes</v>
      </c>
    </row>
    <row r="369" spans="2:11" x14ac:dyDescent="0.3">
      <c r="B369" t="s">
        <v>11</v>
      </c>
      <c r="C369" s="6">
        <v>0</v>
      </c>
      <c r="D369" s="6">
        <v>3486.41</v>
      </c>
      <c r="E369" t="s">
        <v>13</v>
      </c>
      <c r="F369">
        <v>1981</v>
      </c>
      <c r="G369" s="6">
        <v>71630</v>
      </c>
      <c r="H369" t="s">
        <v>8</v>
      </c>
      <c r="I369" t="s">
        <v>14</v>
      </c>
      <c r="J369" s="6">
        <f t="shared" si="10"/>
        <v>3486.41</v>
      </c>
      <c r="K369" t="str">
        <f t="shared" si="11"/>
        <v>Yes</v>
      </c>
    </row>
    <row r="370" spans="2:11" x14ac:dyDescent="0.3">
      <c r="B370" t="s">
        <v>11</v>
      </c>
      <c r="C370" s="6">
        <v>0</v>
      </c>
      <c r="D370" s="6">
        <v>1840.23</v>
      </c>
      <c r="E370" t="s">
        <v>13</v>
      </c>
      <c r="F370">
        <v>2007</v>
      </c>
      <c r="G370" s="6">
        <v>60480</v>
      </c>
      <c r="H370" t="s">
        <v>8</v>
      </c>
      <c r="I370" t="s">
        <v>10</v>
      </c>
      <c r="J370" s="6">
        <f t="shared" si="10"/>
        <v>1840.23</v>
      </c>
      <c r="K370" t="str">
        <f t="shared" si="11"/>
        <v>No</v>
      </c>
    </row>
    <row r="371" spans="2:11" x14ac:dyDescent="0.3">
      <c r="B371" t="s">
        <v>11</v>
      </c>
      <c r="C371" s="6">
        <v>0</v>
      </c>
      <c r="D371" s="6">
        <v>1846.55</v>
      </c>
      <c r="E371" t="s">
        <v>12</v>
      </c>
      <c r="F371">
        <v>2012</v>
      </c>
      <c r="G371" s="6">
        <v>64740</v>
      </c>
      <c r="H371" t="s">
        <v>8</v>
      </c>
      <c r="I371" t="s">
        <v>21</v>
      </c>
      <c r="J371" s="6">
        <f t="shared" si="10"/>
        <v>1846.55</v>
      </c>
      <c r="K371" t="str">
        <f t="shared" si="11"/>
        <v>No</v>
      </c>
    </row>
    <row r="372" spans="2:11" x14ac:dyDescent="0.3">
      <c r="B372" t="s">
        <v>11</v>
      </c>
      <c r="C372" s="6">
        <v>0</v>
      </c>
      <c r="D372" s="6">
        <v>457.51</v>
      </c>
      <c r="E372" t="s">
        <v>18</v>
      </c>
      <c r="F372">
        <v>1991</v>
      </c>
      <c r="G372" s="6">
        <v>32260</v>
      </c>
      <c r="H372" t="s">
        <v>8</v>
      </c>
      <c r="I372" t="s">
        <v>19</v>
      </c>
      <c r="J372" s="6">
        <f t="shared" si="10"/>
        <v>457.51</v>
      </c>
      <c r="K372" t="str">
        <f t="shared" si="11"/>
        <v>Yes</v>
      </c>
    </row>
    <row r="373" spans="2:11" x14ac:dyDescent="0.3">
      <c r="B373" t="s">
        <v>11</v>
      </c>
      <c r="C373" s="6">
        <v>0</v>
      </c>
      <c r="D373" s="6">
        <v>1461.36</v>
      </c>
      <c r="E373" t="s">
        <v>13</v>
      </c>
      <c r="F373">
        <v>1948</v>
      </c>
      <c r="G373" s="6">
        <v>61060</v>
      </c>
      <c r="H373" t="s">
        <v>8</v>
      </c>
      <c r="I373" t="s">
        <v>16</v>
      </c>
      <c r="J373" s="6">
        <f t="shared" si="10"/>
        <v>1461.36</v>
      </c>
      <c r="K373" t="str">
        <f t="shared" si="11"/>
        <v>Yes</v>
      </c>
    </row>
    <row r="374" spans="2:11" x14ac:dyDescent="0.3">
      <c r="B374" t="s">
        <v>8</v>
      </c>
      <c r="C374" s="6">
        <v>3612.5512424737258</v>
      </c>
      <c r="D374" s="6">
        <v>2454.8000000000002</v>
      </c>
      <c r="E374" t="s">
        <v>12</v>
      </c>
      <c r="F374">
        <v>2003</v>
      </c>
      <c r="G374" s="6">
        <v>89179</v>
      </c>
      <c r="H374" t="s">
        <v>8</v>
      </c>
      <c r="I374" t="s">
        <v>20</v>
      </c>
      <c r="J374" s="6">
        <f t="shared" si="10"/>
        <v>-1157.7512424737256</v>
      </c>
      <c r="K374" t="str">
        <f t="shared" si="11"/>
        <v>No</v>
      </c>
    </row>
    <row r="375" spans="2:11" x14ac:dyDescent="0.3">
      <c r="B375" t="s">
        <v>8</v>
      </c>
      <c r="C375" s="6">
        <v>19082.19715638132</v>
      </c>
      <c r="D375" s="6">
        <v>6866.56</v>
      </c>
      <c r="E375" t="s">
        <v>9</v>
      </c>
      <c r="F375">
        <v>2010</v>
      </c>
      <c r="G375" s="6">
        <v>191169</v>
      </c>
      <c r="H375" t="s">
        <v>8</v>
      </c>
      <c r="I375" t="s">
        <v>10</v>
      </c>
      <c r="J375" s="6">
        <f t="shared" si="10"/>
        <v>-12215.637156381319</v>
      </c>
      <c r="K375" t="str">
        <f t="shared" si="11"/>
        <v>No</v>
      </c>
    </row>
    <row r="376" spans="2:11" x14ac:dyDescent="0.3">
      <c r="B376" t="s">
        <v>11</v>
      </c>
      <c r="C376" s="6">
        <v>0</v>
      </c>
      <c r="D376" s="6">
        <v>2997.47</v>
      </c>
      <c r="E376" t="s">
        <v>18</v>
      </c>
      <c r="F376">
        <v>2005</v>
      </c>
      <c r="G376" s="6">
        <v>128981</v>
      </c>
      <c r="H376" t="s">
        <v>8</v>
      </c>
      <c r="I376" t="s">
        <v>14</v>
      </c>
      <c r="J376" s="6">
        <f t="shared" si="10"/>
        <v>2997.47</v>
      </c>
      <c r="K376" t="str">
        <f t="shared" si="11"/>
        <v>No</v>
      </c>
    </row>
    <row r="377" spans="2:11" x14ac:dyDescent="0.3">
      <c r="B377" t="s">
        <v>11</v>
      </c>
      <c r="C377" s="6">
        <v>0</v>
      </c>
      <c r="D377" s="6">
        <v>12165.95</v>
      </c>
      <c r="E377" t="s">
        <v>22</v>
      </c>
      <c r="F377">
        <v>2020</v>
      </c>
      <c r="G377" s="6">
        <v>335221</v>
      </c>
      <c r="H377" t="s">
        <v>8</v>
      </c>
      <c r="I377" t="s">
        <v>17</v>
      </c>
      <c r="J377" s="6">
        <f t="shared" si="10"/>
        <v>12165.95</v>
      </c>
      <c r="K377" t="str">
        <f t="shared" si="11"/>
        <v>No</v>
      </c>
    </row>
    <row r="378" spans="2:11" x14ac:dyDescent="0.3">
      <c r="B378" t="s">
        <v>8</v>
      </c>
      <c r="C378" s="6">
        <v>2447.2028034084351</v>
      </c>
      <c r="D378" s="6">
        <v>329.84</v>
      </c>
      <c r="E378" t="s">
        <v>18</v>
      </c>
      <c r="F378">
        <v>2012</v>
      </c>
      <c r="G378" s="6">
        <v>32407</v>
      </c>
      <c r="H378" t="s">
        <v>8</v>
      </c>
      <c r="I378" t="s">
        <v>20</v>
      </c>
      <c r="J378" s="6">
        <f t="shared" si="10"/>
        <v>-2117.362803408435</v>
      </c>
      <c r="K378" t="str">
        <f t="shared" si="11"/>
        <v>No</v>
      </c>
    </row>
    <row r="379" spans="2:11" x14ac:dyDescent="0.3">
      <c r="B379" t="s">
        <v>11</v>
      </c>
      <c r="C379" s="6">
        <v>0</v>
      </c>
      <c r="D379" s="6">
        <v>2102.9</v>
      </c>
      <c r="E379" t="s">
        <v>13</v>
      </c>
      <c r="F379">
        <v>2017</v>
      </c>
      <c r="G379" s="6">
        <v>120314</v>
      </c>
      <c r="H379" t="s">
        <v>8</v>
      </c>
      <c r="I379" t="s">
        <v>14</v>
      </c>
      <c r="J379" s="6">
        <f t="shared" si="10"/>
        <v>2102.9</v>
      </c>
      <c r="K379" t="str">
        <f t="shared" si="11"/>
        <v>No</v>
      </c>
    </row>
    <row r="380" spans="2:11" x14ac:dyDescent="0.3">
      <c r="B380" t="s">
        <v>11</v>
      </c>
      <c r="C380" s="6">
        <v>0</v>
      </c>
      <c r="D380" s="6">
        <v>3372.13</v>
      </c>
      <c r="E380" t="s">
        <v>15</v>
      </c>
      <c r="F380">
        <v>1997</v>
      </c>
      <c r="G380" s="6">
        <v>69333</v>
      </c>
      <c r="H380" t="s">
        <v>8</v>
      </c>
      <c r="I380" t="s">
        <v>17</v>
      </c>
      <c r="J380" s="6">
        <f t="shared" si="10"/>
        <v>3372.13</v>
      </c>
      <c r="K380" t="str">
        <f t="shared" si="11"/>
        <v>Yes</v>
      </c>
    </row>
    <row r="381" spans="2:11" x14ac:dyDescent="0.3">
      <c r="B381" t="s">
        <v>11</v>
      </c>
      <c r="C381" s="6">
        <v>0</v>
      </c>
      <c r="D381" s="6">
        <v>15126.34</v>
      </c>
      <c r="E381" t="s">
        <v>22</v>
      </c>
      <c r="F381">
        <v>2011</v>
      </c>
      <c r="G381" s="6">
        <v>345187</v>
      </c>
      <c r="H381" t="s">
        <v>8</v>
      </c>
      <c r="I381" t="s">
        <v>14</v>
      </c>
      <c r="J381" s="6">
        <f t="shared" si="10"/>
        <v>15126.34</v>
      </c>
      <c r="K381" t="str">
        <f t="shared" si="11"/>
        <v>No</v>
      </c>
    </row>
    <row r="382" spans="2:11" x14ac:dyDescent="0.3">
      <c r="B382" t="s">
        <v>8</v>
      </c>
      <c r="C382" s="6">
        <v>1102.590677044383</v>
      </c>
      <c r="D382" s="6">
        <v>1053.97</v>
      </c>
      <c r="E382" t="s">
        <v>9</v>
      </c>
      <c r="F382">
        <v>2019</v>
      </c>
      <c r="G382" s="6">
        <v>31362</v>
      </c>
      <c r="H382" t="s">
        <v>8</v>
      </c>
      <c r="I382" t="s">
        <v>16</v>
      </c>
      <c r="J382" s="6">
        <f t="shared" si="10"/>
        <v>-48.620677044383001</v>
      </c>
      <c r="K382" t="str">
        <f t="shared" si="11"/>
        <v>No</v>
      </c>
    </row>
    <row r="383" spans="2:11" x14ac:dyDescent="0.3">
      <c r="B383" t="s">
        <v>8</v>
      </c>
      <c r="C383" s="6">
        <v>1460.3372486676569</v>
      </c>
      <c r="D383" s="6">
        <v>930.76</v>
      </c>
      <c r="E383" t="s">
        <v>13</v>
      </c>
      <c r="F383">
        <v>2004</v>
      </c>
      <c r="G383" s="6">
        <v>30584</v>
      </c>
      <c r="H383" t="s">
        <v>8</v>
      </c>
      <c r="I383" t="s">
        <v>21</v>
      </c>
      <c r="J383" s="6">
        <f t="shared" si="10"/>
        <v>-529.57724866765693</v>
      </c>
      <c r="K383" t="str">
        <f t="shared" si="11"/>
        <v>No</v>
      </c>
    </row>
    <row r="384" spans="2:11" x14ac:dyDescent="0.3">
      <c r="B384" t="s">
        <v>8</v>
      </c>
      <c r="C384" s="6">
        <v>1072.565910821676</v>
      </c>
      <c r="D384" s="6">
        <v>1733.49</v>
      </c>
      <c r="E384" t="s">
        <v>18</v>
      </c>
      <c r="F384">
        <v>2022</v>
      </c>
      <c r="G384" s="6">
        <v>37067</v>
      </c>
      <c r="H384" t="s">
        <v>11</v>
      </c>
      <c r="I384" t="s">
        <v>20</v>
      </c>
      <c r="J384" s="6">
        <f t="shared" si="10"/>
        <v>660.92408917832404</v>
      </c>
      <c r="K384" t="str">
        <f t="shared" si="11"/>
        <v>No</v>
      </c>
    </row>
    <row r="385" spans="2:11" x14ac:dyDescent="0.3">
      <c r="B385" t="s">
        <v>11</v>
      </c>
      <c r="C385" s="6">
        <v>0</v>
      </c>
      <c r="D385" s="6">
        <v>695.53</v>
      </c>
      <c r="E385" t="s">
        <v>15</v>
      </c>
      <c r="F385">
        <v>2014</v>
      </c>
      <c r="G385" s="6">
        <v>20000</v>
      </c>
      <c r="H385" t="s">
        <v>11</v>
      </c>
      <c r="I385" t="s">
        <v>21</v>
      </c>
      <c r="J385" s="6">
        <f t="shared" si="10"/>
        <v>695.53</v>
      </c>
      <c r="K385" t="str">
        <f t="shared" si="11"/>
        <v>No</v>
      </c>
    </row>
    <row r="386" spans="2:11" x14ac:dyDescent="0.3">
      <c r="B386" t="s">
        <v>11</v>
      </c>
      <c r="C386" s="6">
        <v>0</v>
      </c>
      <c r="D386" s="6">
        <v>1908.92</v>
      </c>
      <c r="E386" t="s">
        <v>22</v>
      </c>
      <c r="F386">
        <v>2012</v>
      </c>
      <c r="G386" s="6">
        <v>39316</v>
      </c>
      <c r="H386" t="s">
        <v>8</v>
      </c>
      <c r="I386" t="s">
        <v>21</v>
      </c>
      <c r="J386" s="6">
        <f t="shared" si="10"/>
        <v>1908.92</v>
      </c>
      <c r="K386" t="str">
        <f t="shared" si="11"/>
        <v>No</v>
      </c>
    </row>
    <row r="387" spans="2:11" x14ac:dyDescent="0.3">
      <c r="B387" t="s">
        <v>8</v>
      </c>
      <c r="C387" s="6">
        <v>2625.4355415949021</v>
      </c>
      <c r="D387" s="6">
        <v>963.86</v>
      </c>
      <c r="E387" t="s">
        <v>9</v>
      </c>
      <c r="F387">
        <v>2014</v>
      </c>
      <c r="G387" s="6">
        <v>32620</v>
      </c>
      <c r="H387" t="s">
        <v>8</v>
      </c>
      <c r="I387" t="s">
        <v>20</v>
      </c>
      <c r="J387" s="6">
        <f t="shared" si="10"/>
        <v>-1661.575541594902</v>
      </c>
      <c r="K387" t="str">
        <f t="shared" si="11"/>
        <v>No</v>
      </c>
    </row>
    <row r="388" spans="2:11" x14ac:dyDescent="0.3">
      <c r="B388" t="s">
        <v>11</v>
      </c>
      <c r="C388" s="6">
        <v>0</v>
      </c>
      <c r="D388" s="6">
        <v>1455.03</v>
      </c>
      <c r="E388" t="s">
        <v>15</v>
      </c>
      <c r="F388">
        <v>2017</v>
      </c>
      <c r="G388" s="6">
        <v>67529</v>
      </c>
      <c r="H388" t="s">
        <v>8</v>
      </c>
      <c r="I388" t="s">
        <v>10</v>
      </c>
      <c r="J388" s="6">
        <f t="shared" ref="J388:J451" si="12">D388-C388</f>
        <v>1455.03</v>
      </c>
      <c r="K388" t="str">
        <f t="shared" ref="K388:K451" si="13">IF(F388&lt;=2000, "Yes", "No")</f>
        <v>No</v>
      </c>
    </row>
    <row r="389" spans="2:11" x14ac:dyDescent="0.3">
      <c r="B389" t="s">
        <v>11</v>
      </c>
      <c r="C389" s="6">
        <v>0</v>
      </c>
      <c r="D389" s="6">
        <v>1146.52</v>
      </c>
      <c r="E389" t="s">
        <v>22</v>
      </c>
      <c r="F389">
        <v>2018</v>
      </c>
      <c r="G389" s="6">
        <v>78700</v>
      </c>
      <c r="H389" t="s">
        <v>8</v>
      </c>
      <c r="I389" t="s">
        <v>14</v>
      </c>
      <c r="J389" s="6">
        <f t="shared" si="12"/>
        <v>1146.52</v>
      </c>
      <c r="K389" t="str">
        <f t="shared" si="13"/>
        <v>No</v>
      </c>
    </row>
    <row r="390" spans="2:11" x14ac:dyDescent="0.3">
      <c r="B390" t="s">
        <v>8</v>
      </c>
      <c r="C390" s="6">
        <v>13790.42934851813</v>
      </c>
      <c r="D390" s="6">
        <v>10851.04</v>
      </c>
      <c r="E390" t="s">
        <v>15</v>
      </c>
      <c r="F390">
        <v>1935</v>
      </c>
      <c r="G390" s="6">
        <v>268589</v>
      </c>
      <c r="H390" t="s">
        <v>8</v>
      </c>
      <c r="I390" t="s">
        <v>14</v>
      </c>
      <c r="J390" s="6">
        <f t="shared" si="12"/>
        <v>-2939.3893485181288</v>
      </c>
      <c r="K390" t="str">
        <f t="shared" si="13"/>
        <v>Yes</v>
      </c>
    </row>
    <row r="391" spans="2:11" x14ac:dyDescent="0.3">
      <c r="B391" t="s">
        <v>8</v>
      </c>
      <c r="C391" s="6">
        <v>5724.8271641470046</v>
      </c>
      <c r="D391" s="6">
        <v>2805.83</v>
      </c>
      <c r="E391" t="s">
        <v>9</v>
      </c>
      <c r="F391">
        <v>2007</v>
      </c>
      <c r="G391" s="6">
        <v>128071</v>
      </c>
      <c r="H391" t="s">
        <v>11</v>
      </c>
      <c r="I391" t="s">
        <v>16</v>
      </c>
      <c r="J391" s="6">
        <f t="shared" si="12"/>
        <v>-2918.9971641470047</v>
      </c>
      <c r="K391" t="str">
        <f t="shared" si="13"/>
        <v>No</v>
      </c>
    </row>
    <row r="392" spans="2:11" x14ac:dyDescent="0.3">
      <c r="B392" t="s">
        <v>11</v>
      </c>
      <c r="C392" s="6">
        <v>0</v>
      </c>
      <c r="D392" s="6">
        <v>1548.29</v>
      </c>
      <c r="E392" t="s">
        <v>13</v>
      </c>
      <c r="F392">
        <v>1945</v>
      </c>
      <c r="G392" s="6">
        <v>37740</v>
      </c>
      <c r="H392" t="s">
        <v>8</v>
      </c>
      <c r="I392" t="s">
        <v>20</v>
      </c>
      <c r="J392" s="6">
        <f t="shared" si="12"/>
        <v>1548.29</v>
      </c>
      <c r="K392" t="str">
        <f t="shared" si="13"/>
        <v>Yes</v>
      </c>
    </row>
    <row r="393" spans="2:11" x14ac:dyDescent="0.3">
      <c r="B393" t="s">
        <v>11</v>
      </c>
      <c r="C393" s="6">
        <v>0</v>
      </c>
      <c r="D393" s="6">
        <v>1004.13</v>
      </c>
      <c r="E393" t="s">
        <v>12</v>
      </c>
      <c r="F393">
        <v>2022</v>
      </c>
      <c r="G393" s="6">
        <v>29181</v>
      </c>
      <c r="H393" t="s">
        <v>8</v>
      </c>
      <c r="I393" t="s">
        <v>17</v>
      </c>
      <c r="J393" s="6">
        <f t="shared" si="12"/>
        <v>1004.13</v>
      </c>
      <c r="K393" t="str">
        <f t="shared" si="13"/>
        <v>No</v>
      </c>
    </row>
    <row r="394" spans="2:11" x14ac:dyDescent="0.3">
      <c r="B394" t="s">
        <v>11</v>
      </c>
      <c r="C394" s="6">
        <v>0</v>
      </c>
      <c r="D394" s="6">
        <v>2911.13</v>
      </c>
      <c r="E394" t="s">
        <v>18</v>
      </c>
      <c r="F394">
        <v>2001</v>
      </c>
      <c r="G394" s="6">
        <v>88746</v>
      </c>
      <c r="H394" t="s">
        <v>8</v>
      </c>
      <c r="I394" t="s">
        <v>16</v>
      </c>
      <c r="J394" s="6">
        <f t="shared" si="12"/>
        <v>2911.13</v>
      </c>
      <c r="K394" t="str">
        <f t="shared" si="13"/>
        <v>No</v>
      </c>
    </row>
    <row r="395" spans="2:11" x14ac:dyDescent="0.3">
      <c r="B395" t="s">
        <v>11</v>
      </c>
      <c r="C395" s="6">
        <v>0</v>
      </c>
      <c r="D395" s="6">
        <v>449.22</v>
      </c>
      <c r="E395" t="s">
        <v>18</v>
      </c>
      <c r="F395">
        <v>1967</v>
      </c>
      <c r="G395" s="6">
        <v>20823</v>
      </c>
      <c r="H395" t="s">
        <v>8</v>
      </c>
      <c r="I395" t="s">
        <v>19</v>
      </c>
      <c r="J395" s="6">
        <f t="shared" si="12"/>
        <v>449.22</v>
      </c>
      <c r="K395" t="str">
        <f t="shared" si="13"/>
        <v>Yes</v>
      </c>
    </row>
    <row r="396" spans="2:11" x14ac:dyDescent="0.3">
      <c r="B396" t="s">
        <v>11</v>
      </c>
      <c r="C396" s="6">
        <v>0</v>
      </c>
      <c r="D396" s="6">
        <v>10736.01</v>
      </c>
      <c r="E396" t="s">
        <v>9</v>
      </c>
      <c r="F396">
        <v>2024</v>
      </c>
      <c r="G396" s="6">
        <v>259151</v>
      </c>
      <c r="H396" t="s">
        <v>11</v>
      </c>
      <c r="I396" t="s">
        <v>16</v>
      </c>
      <c r="J396" s="6">
        <f t="shared" si="12"/>
        <v>10736.01</v>
      </c>
      <c r="K396" t="str">
        <f t="shared" si="13"/>
        <v>No</v>
      </c>
    </row>
    <row r="397" spans="2:11" x14ac:dyDescent="0.3">
      <c r="B397" t="s">
        <v>11</v>
      </c>
      <c r="C397" s="6">
        <v>0</v>
      </c>
      <c r="D397" s="6">
        <v>3074.45</v>
      </c>
      <c r="E397" t="s">
        <v>9</v>
      </c>
      <c r="F397">
        <v>1946</v>
      </c>
      <c r="G397" s="6">
        <v>153822</v>
      </c>
      <c r="H397" t="s">
        <v>8</v>
      </c>
      <c r="I397" t="s">
        <v>21</v>
      </c>
      <c r="J397" s="6">
        <f t="shared" si="12"/>
        <v>3074.45</v>
      </c>
      <c r="K397" t="str">
        <f t="shared" si="13"/>
        <v>Yes</v>
      </c>
    </row>
    <row r="398" spans="2:11" x14ac:dyDescent="0.3">
      <c r="B398" t="s">
        <v>8</v>
      </c>
      <c r="C398" s="6">
        <v>864.32141979540575</v>
      </c>
      <c r="D398" s="6">
        <v>1451.97</v>
      </c>
      <c r="E398" t="s">
        <v>9</v>
      </c>
      <c r="F398">
        <v>2018</v>
      </c>
      <c r="G398" s="6">
        <v>41137</v>
      </c>
      <c r="H398" t="s">
        <v>8</v>
      </c>
      <c r="I398" t="s">
        <v>20</v>
      </c>
      <c r="J398" s="6">
        <f t="shared" si="12"/>
        <v>587.64858020459428</v>
      </c>
      <c r="K398" t="str">
        <f t="shared" si="13"/>
        <v>No</v>
      </c>
    </row>
    <row r="399" spans="2:11" x14ac:dyDescent="0.3">
      <c r="B399" t="s">
        <v>8</v>
      </c>
      <c r="C399" s="6">
        <v>1136.0003687535991</v>
      </c>
      <c r="D399" s="6">
        <v>755.76</v>
      </c>
      <c r="E399" t="s">
        <v>13</v>
      </c>
      <c r="F399">
        <v>2008</v>
      </c>
      <c r="G399" s="6">
        <v>20000</v>
      </c>
      <c r="H399" t="s">
        <v>11</v>
      </c>
      <c r="I399" t="s">
        <v>20</v>
      </c>
      <c r="J399" s="6">
        <f t="shared" si="12"/>
        <v>-380.24036875359911</v>
      </c>
      <c r="K399" t="str">
        <f t="shared" si="13"/>
        <v>No</v>
      </c>
    </row>
    <row r="400" spans="2:11" x14ac:dyDescent="0.3">
      <c r="B400" t="s">
        <v>11</v>
      </c>
      <c r="C400" s="6">
        <v>0</v>
      </c>
      <c r="D400" s="6">
        <v>6939.39</v>
      </c>
      <c r="E400" t="s">
        <v>12</v>
      </c>
      <c r="F400">
        <v>1941</v>
      </c>
      <c r="G400" s="6">
        <v>176857</v>
      </c>
      <c r="H400" t="s">
        <v>8</v>
      </c>
      <c r="I400" t="s">
        <v>10</v>
      </c>
      <c r="J400" s="6">
        <f t="shared" si="12"/>
        <v>6939.39</v>
      </c>
      <c r="K400" t="str">
        <f t="shared" si="13"/>
        <v>Yes</v>
      </c>
    </row>
    <row r="401" spans="2:11" x14ac:dyDescent="0.3">
      <c r="B401" t="s">
        <v>11</v>
      </c>
      <c r="C401" s="6">
        <v>0</v>
      </c>
      <c r="D401" s="6">
        <v>1415.44</v>
      </c>
      <c r="E401" t="s">
        <v>15</v>
      </c>
      <c r="F401">
        <v>2017</v>
      </c>
      <c r="G401" s="6">
        <v>54632</v>
      </c>
      <c r="H401" t="s">
        <v>11</v>
      </c>
      <c r="I401" t="s">
        <v>16</v>
      </c>
      <c r="J401" s="6">
        <f t="shared" si="12"/>
        <v>1415.44</v>
      </c>
      <c r="K401" t="str">
        <f t="shared" si="13"/>
        <v>No</v>
      </c>
    </row>
    <row r="402" spans="2:11" x14ac:dyDescent="0.3">
      <c r="B402" t="s">
        <v>11</v>
      </c>
      <c r="C402" s="6">
        <v>0</v>
      </c>
      <c r="D402" s="6">
        <v>3789.28</v>
      </c>
      <c r="E402" t="s">
        <v>22</v>
      </c>
      <c r="F402">
        <v>2009</v>
      </c>
      <c r="G402" s="6">
        <v>161176</v>
      </c>
      <c r="H402" t="s">
        <v>8</v>
      </c>
      <c r="I402" t="s">
        <v>19</v>
      </c>
      <c r="J402" s="6">
        <f t="shared" si="12"/>
        <v>3789.28</v>
      </c>
      <c r="K402" t="str">
        <f t="shared" si="13"/>
        <v>No</v>
      </c>
    </row>
    <row r="403" spans="2:11" x14ac:dyDescent="0.3">
      <c r="B403" t="s">
        <v>11</v>
      </c>
      <c r="C403" s="6">
        <v>0</v>
      </c>
      <c r="D403" s="6">
        <v>809.8</v>
      </c>
      <c r="E403" t="s">
        <v>22</v>
      </c>
      <c r="F403">
        <v>2021</v>
      </c>
      <c r="G403" s="6">
        <v>20000</v>
      </c>
      <c r="H403" t="s">
        <v>8</v>
      </c>
      <c r="I403" t="s">
        <v>16</v>
      </c>
      <c r="J403" s="6">
        <f t="shared" si="12"/>
        <v>809.8</v>
      </c>
      <c r="K403" t="str">
        <f t="shared" si="13"/>
        <v>No</v>
      </c>
    </row>
    <row r="404" spans="2:11" x14ac:dyDescent="0.3">
      <c r="B404" t="s">
        <v>11</v>
      </c>
      <c r="C404" s="6">
        <v>0</v>
      </c>
      <c r="D404" s="6">
        <v>1024.98</v>
      </c>
      <c r="E404" t="s">
        <v>22</v>
      </c>
      <c r="F404">
        <v>2005</v>
      </c>
      <c r="G404" s="6">
        <v>37068</v>
      </c>
      <c r="H404" t="s">
        <v>8</v>
      </c>
      <c r="I404" t="s">
        <v>10</v>
      </c>
      <c r="J404" s="6">
        <f t="shared" si="12"/>
        <v>1024.98</v>
      </c>
      <c r="K404" t="str">
        <f t="shared" si="13"/>
        <v>No</v>
      </c>
    </row>
    <row r="405" spans="2:11" x14ac:dyDescent="0.3">
      <c r="B405" t="s">
        <v>8</v>
      </c>
      <c r="C405" s="6">
        <v>4283.8972071837134</v>
      </c>
      <c r="D405" s="6">
        <v>983.61</v>
      </c>
      <c r="E405" t="s">
        <v>18</v>
      </c>
      <c r="F405">
        <v>1968</v>
      </c>
      <c r="G405" s="6">
        <v>60126</v>
      </c>
      <c r="H405" t="s">
        <v>11</v>
      </c>
      <c r="I405" t="s">
        <v>17</v>
      </c>
      <c r="J405" s="6">
        <f t="shared" si="12"/>
        <v>-3300.2872071837132</v>
      </c>
      <c r="K405" t="str">
        <f t="shared" si="13"/>
        <v>Yes</v>
      </c>
    </row>
    <row r="406" spans="2:11" x14ac:dyDescent="0.3">
      <c r="B406" t="s">
        <v>11</v>
      </c>
      <c r="C406" s="6">
        <v>0</v>
      </c>
      <c r="D406" s="6">
        <v>1033.28</v>
      </c>
      <c r="E406" t="s">
        <v>15</v>
      </c>
      <c r="F406">
        <v>2020</v>
      </c>
      <c r="G406" s="6">
        <v>62167</v>
      </c>
      <c r="H406" t="s">
        <v>8</v>
      </c>
      <c r="I406" t="s">
        <v>10</v>
      </c>
      <c r="J406" s="6">
        <f t="shared" si="12"/>
        <v>1033.28</v>
      </c>
      <c r="K406" t="str">
        <f t="shared" si="13"/>
        <v>No</v>
      </c>
    </row>
    <row r="407" spans="2:11" x14ac:dyDescent="0.3">
      <c r="B407" t="s">
        <v>8</v>
      </c>
      <c r="C407" s="6">
        <v>886.4210358294946</v>
      </c>
      <c r="D407" s="6">
        <v>570.09</v>
      </c>
      <c r="E407" t="s">
        <v>9</v>
      </c>
      <c r="F407">
        <v>2020</v>
      </c>
      <c r="G407" s="6">
        <v>41771</v>
      </c>
      <c r="H407" t="s">
        <v>8</v>
      </c>
      <c r="I407" t="s">
        <v>16</v>
      </c>
      <c r="J407" s="6">
        <f t="shared" si="12"/>
        <v>-316.33103582949457</v>
      </c>
      <c r="K407" t="str">
        <f t="shared" si="13"/>
        <v>No</v>
      </c>
    </row>
    <row r="408" spans="2:11" x14ac:dyDescent="0.3">
      <c r="B408" t="s">
        <v>11</v>
      </c>
      <c r="C408" s="6">
        <v>0</v>
      </c>
      <c r="D408" s="6">
        <v>1022.07</v>
      </c>
      <c r="E408" t="s">
        <v>12</v>
      </c>
      <c r="F408">
        <v>2014</v>
      </c>
      <c r="G408" s="6">
        <v>98546</v>
      </c>
      <c r="H408" t="s">
        <v>8</v>
      </c>
      <c r="I408" t="s">
        <v>21</v>
      </c>
      <c r="J408" s="6">
        <f t="shared" si="12"/>
        <v>1022.07</v>
      </c>
      <c r="K408" t="str">
        <f t="shared" si="13"/>
        <v>No</v>
      </c>
    </row>
    <row r="409" spans="2:11" x14ac:dyDescent="0.3">
      <c r="B409" t="s">
        <v>11</v>
      </c>
      <c r="C409" s="6">
        <v>0</v>
      </c>
      <c r="D409" s="6">
        <v>488.26</v>
      </c>
      <c r="E409" t="s">
        <v>22</v>
      </c>
      <c r="F409">
        <v>2002</v>
      </c>
      <c r="G409" s="6">
        <v>25486</v>
      </c>
      <c r="H409" t="s">
        <v>8</v>
      </c>
      <c r="I409" t="s">
        <v>17</v>
      </c>
      <c r="J409" s="6">
        <f t="shared" si="12"/>
        <v>488.26</v>
      </c>
      <c r="K409" t="str">
        <f t="shared" si="13"/>
        <v>No</v>
      </c>
    </row>
    <row r="410" spans="2:11" x14ac:dyDescent="0.3">
      <c r="B410" t="s">
        <v>11</v>
      </c>
      <c r="C410" s="6">
        <v>0</v>
      </c>
      <c r="D410" s="6">
        <v>827.34</v>
      </c>
      <c r="E410" t="s">
        <v>13</v>
      </c>
      <c r="F410">
        <v>2009</v>
      </c>
      <c r="G410" s="6">
        <v>53428</v>
      </c>
      <c r="H410" t="s">
        <v>8</v>
      </c>
      <c r="I410" t="s">
        <v>19</v>
      </c>
      <c r="J410" s="6">
        <f t="shared" si="12"/>
        <v>827.34</v>
      </c>
      <c r="K410" t="str">
        <f t="shared" si="13"/>
        <v>No</v>
      </c>
    </row>
    <row r="411" spans="2:11" x14ac:dyDescent="0.3">
      <c r="B411" t="s">
        <v>11</v>
      </c>
      <c r="C411" s="6">
        <v>0</v>
      </c>
      <c r="D411" s="6">
        <v>839.63</v>
      </c>
      <c r="E411" t="s">
        <v>18</v>
      </c>
      <c r="F411">
        <v>1948</v>
      </c>
      <c r="G411" s="6">
        <v>65923</v>
      </c>
      <c r="H411" t="s">
        <v>8</v>
      </c>
      <c r="I411" t="s">
        <v>17</v>
      </c>
      <c r="J411" s="6">
        <f t="shared" si="12"/>
        <v>839.63</v>
      </c>
      <c r="K411" t="str">
        <f t="shared" si="13"/>
        <v>Yes</v>
      </c>
    </row>
    <row r="412" spans="2:11" x14ac:dyDescent="0.3">
      <c r="B412" t="s">
        <v>11</v>
      </c>
      <c r="C412" s="6">
        <v>0</v>
      </c>
      <c r="D412" s="6">
        <v>3173.7</v>
      </c>
      <c r="E412" t="s">
        <v>18</v>
      </c>
      <c r="F412">
        <v>2006</v>
      </c>
      <c r="G412" s="6">
        <v>90359</v>
      </c>
      <c r="H412" t="s">
        <v>8</v>
      </c>
      <c r="I412" t="s">
        <v>20</v>
      </c>
      <c r="J412" s="6">
        <f t="shared" si="12"/>
        <v>3173.7</v>
      </c>
      <c r="K412" t="str">
        <f t="shared" si="13"/>
        <v>No</v>
      </c>
    </row>
    <row r="413" spans="2:11" x14ac:dyDescent="0.3">
      <c r="B413" t="s">
        <v>8</v>
      </c>
      <c r="C413" s="6">
        <v>8230.305342131589</v>
      </c>
      <c r="D413" s="6">
        <v>4852.34</v>
      </c>
      <c r="E413" t="s">
        <v>9</v>
      </c>
      <c r="F413">
        <v>1941</v>
      </c>
      <c r="G413" s="6">
        <v>105799</v>
      </c>
      <c r="H413" t="s">
        <v>8</v>
      </c>
      <c r="I413" t="s">
        <v>20</v>
      </c>
      <c r="J413" s="6">
        <f t="shared" si="12"/>
        <v>-3377.9653421315888</v>
      </c>
      <c r="K413" t="str">
        <f t="shared" si="13"/>
        <v>Yes</v>
      </c>
    </row>
    <row r="414" spans="2:11" x14ac:dyDescent="0.3">
      <c r="B414" t="s">
        <v>8</v>
      </c>
      <c r="C414" s="6">
        <v>1621.69885888463</v>
      </c>
      <c r="D414" s="6">
        <v>484.84</v>
      </c>
      <c r="E414" t="s">
        <v>15</v>
      </c>
      <c r="F414">
        <v>2004</v>
      </c>
      <c r="G414" s="6">
        <v>24350</v>
      </c>
      <c r="H414" t="s">
        <v>8</v>
      </c>
      <c r="I414" t="s">
        <v>20</v>
      </c>
      <c r="J414" s="6">
        <f t="shared" si="12"/>
        <v>-1136.8588588846301</v>
      </c>
      <c r="K414" t="str">
        <f t="shared" si="13"/>
        <v>No</v>
      </c>
    </row>
    <row r="415" spans="2:11" x14ac:dyDescent="0.3">
      <c r="B415" t="s">
        <v>11</v>
      </c>
      <c r="C415" s="6">
        <v>0</v>
      </c>
      <c r="D415" s="6">
        <v>221.46</v>
      </c>
      <c r="E415" t="s">
        <v>9</v>
      </c>
      <c r="F415">
        <v>2022</v>
      </c>
      <c r="G415" s="6">
        <v>20000</v>
      </c>
      <c r="H415" t="s">
        <v>8</v>
      </c>
      <c r="I415" t="s">
        <v>14</v>
      </c>
      <c r="J415" s="6">
        <f t="shared" si="12"/>
        <v>221.46</v>
      </c>
      <c r="K415" t="str">
        <f t="shared" si="13"/>
        <v>No</v>
      </c>
    </row>
    <row r="416" spans="2:11" x14ac:dyDescent="0.3">
      <c r="B416" t="s">
        <v>8</v>
      </c>
      <c r="C416" s="6">
        <v>15368.364200696151</v>
      </c>
      <c r="D416" s="6">
        <v>6641.61</v>
      </c>
      <c r="E416" t="s">
        <v>18</v>
      </c>
      <c r="F416">
        <v>2006</v>
      </c>
      <c r="G416" s="6">
        <v>166399</v>
      </c>
      <c r="H416" t="s">
        <v>8</v>
      </c>
      <c r="I416" t="s">
        <v>14</v>
      </c>
      <c r="J416" s="6">
        <f t="shared" si="12"/>
        <v>-8726.7542006961521</v>
      </c>
      <c r="K416" t="str">
        <f t="shared" si="13"/>
        <v>No</v>
      </c>
    </row>
    <row r="417" spans="2:11" x14ac:dyDescent="0.3">
      <c r="B417" t="s">
        <v>11</v>
      </c>
      <c r="C417" s="6">
        <v>0</v>
      </c>
      <c r="D417" s="6">
        <v>2341.94</v>
      </c>
      <c r="E417" t="s">
        <v>18</v>
      </c>
      <c r="F417">
        <v>2007</v>
      </c>
      <c r="G417" s="6">
        <v>78108</v>
      </c>
      <c r="H417" t="s">
        <v>8</v>
      </c>
      <c r="I417" t="s">
        <v>20</v>
      </c>
      <c r="J417" s="6">
        <f t="shared" si="12"/>
        <v>2341.94</v>
      </c>
      <c r="K417" t="str">
        <f t="shared" si="13"/>
        <v>No</v>
      </c>
    </row>
    <row r="418" spans="2:11" x14ac:dyDescent="0.3">
      <c r="B418" t="s">
        <v>8</v>
      </c>
      <c r="C418" s="6">
        <v>2035.096439531721</v>
      </c>
      <c r="D418" s="6">
        <v>838.05</v>
      </c>
      <c r="E418" t="s">
        <v>13</v>
      </c>
      <c r="F418">
        <v>1946</v>
      </c>
      <c r="G418" s="6">
        <v>32899</v>
      </c>
      <c r="H418" t="s">
        <v>8</v>
      </c>
      <c r="I418" t="s">
        <v>19</v>
      </c>
      <c r="J418" s="6">
        <f t="shared" si="12"/>
        <v>-1197.046439531721</v>
      </c>
      <c r="K418" t="str">
        <f t="shared" si="13"/>
        <v>Yes</v>
      </c>
    </row>
    <row r="419" spans="2:11" x14ac:dyDescent="0.3">
      <c r="B419" t="s">
        <v>8</v>
      </c>
      <c r="C419" s="6">
        <v>6870.5760026272337</v>
      </c>
      <c r="D419" s="6">
        <v>2675.57</v>
      </c>
      <c r="E419" t="s">
        <v>18</v>
      </c>
      <c r="F419">
        <v>2024</v>
      </c>
      <c r="G419" s="6">
        <v>207093</v>
      </c>
      <c r="H419" t="s">
        <v>8</v>
      </c>
      <c r="I419" t="s">
        <v>16</v>
      </c>
      <c r="J419" s="6">
        <f t="shared" si="12"/>
        <v>-4195.0060026272331</v>
      </c>
      <c r="K419" t="str">
        <f t="shared" si="13"/>
        <v>No</v>
      </c>
    </row>
    <row r="420" spans="2:11" x14ac:dyDescent="0.3">
      <c r="B420" t="s">
        <v>8</v>
      </c>
      <c r="C420" s="6">
        <v>4948.6179140640616</v>
      </c>
      <c r="D420" s="6">
        <v>2308.15</v>
      </c>
      <c r="E420" t="s">
        <v>13</v>
      </c>
      <c r="F420">
        <v>2009</v>
      </c>
      <c r="G420" s="6">
        <v>65679</v>
      </c>
      <c r="H420" t="s">
        <v>8</v>
      </c>
      <c r="I420" t="s">
        <v>16</v>
      </c>
      <c r="J420" s="6">
        <f t="shared" si="12"/>
        <v>-2640.4679140640615</v>
      </c>
      <c r="K420" t="str">
        <f t="shared" si="13"/>
        <v>No</v>
      </c>
    </row>
    <row r="421" spans="2:11" x14ac:dyDescent="0.3">
      <c r="B421" t="s">
        <v>8</v>
      </c>
      <c r="C421" s="6">
        <v>14512.265792964719</v>
      </c>
      <c r="D421" s="6">
        <v>2477.37</v>
      </c>
      <c r="E421" t="s">
        <v>13</v>
      </c>
      <c r="F421">
        <v>2019</v>
      </c>
      <c r="G421" s="6">
        <v>153805</v>
      </c>
      <c r="H421" t="s">
        <v>8</v>
      </c>
      <c r="I421" t="s">
        <v>17</v>
      </c>
      <c r="J421" s="6">
        <f t="shared" si="12"/>
        <v>-12034.895792964719</v>
      </c>
      <c r="K421" t="str">
        <f t="shared" si="13"/>
        <v>No</v>
      </c>
    </row>
    <row r="422" spans="2:11" x14ac:dyDescent="0.3">
      <c r="B422" t="s">
        <v>11</v>
      </c>
      <c r="C422" s="6">
        <v>0</v>
      </c>
      <c r="D422" s="6">
        <v>2235.39</v>
      </c>
      <c r="E422" t="s">
        <v>18</v>
      </c>
      <c r="F422">
        <v>2018</v>
      </c>
      <c r="G422" s="6">
        <v>63197</v>
      </c>
      <c r="H422" t="s">
        <v>8</v>
      </c>
      <c r="I422" t="s">
        <v>14</v>
      </c>
      <c r="J422" s="6">
        <f t="shared" si="12"/>
        <v>2235.39</v>
      </c>
      <c r="K422" t="str">
        <f t="shared" si="13"/>
        <v>No</v>
      </c>
    </row>
    <row r="423" spans="2:11" x14ac:dyDescent="0.3">
      <c r="B423" t="s">
        <v>8</v>
      </c>
      <c r="C423" s="6">
        <v>29475.261670265631</v>
      </c>
      <c r="D423" s="6">
        <v>14986.38</v>
      </c>
      <c r="E423" t="s">
        <v>13</v>
      </c>
      <c r="F423">
        <v>2023</v>
      </c>
      <c r="G423" s="6">
        <v>311327</v>
      </c>
      <c r="H423" t="s">
        <v>8</v>
      </c>
      <c r="I423" t="s">
        <v>19</v>
      </c>
      <c r="J423" s="6">
        <f t="shared" si="12"/>
        <v>-14488.881670265631</v>
      </c>
      <c r="K423" t="str">
        <f t="shared" si="13"/>
        <v>No</v>
      </c>
    </row>
    <row r="424" spans="2:11" x14ac:dyDescent="0.3">
      <c r="B424" t="s">
        <v>11</v>
      </c>
      <c r="C424" s="6">
        <v>0</v>
      </c>
      <c r="D424" s="6">
        <v>5455.11</v>
      </c>
      <c r="E424" t="s">
        <v>13</v>
      </c>
      <c r="F424">
        <v>2001</v>
      </c>
      <c r="G424" s="6">
        <v>243841</v>
      </c>
      <c r="H424" t="s">
        <v>8</v>
      </c>
      <c r="I424" t="s">
        <v>20</v>
      </c>
      <c r="J424" s="6">
        <f t="shared" si="12"/>
        <v>5455.11</v>
      </c>
      <c r="K424" t="str">
        <f t="shared" si="13"/>
        <v>No</v>
      </c>
    </row>
    <row r="425" spans="2:11" x14ac:dyDescent="0.3">
      <c r="B425" t="s">
        <v>8</v>
      </c>
      <c r="C425" s="6">
        <v>4042.0405940474971</v>
      </c>
      <c r="D425" s="6">
        <v>812.12</v>
      </c>
      <c r="E425" t="s">
        <v>13</v>
      </c>
      <c r="F425">
        <v>1931</v>
      </c>
      <c r="G425" s="6">
        <v>49061</v>
      </c>
      <c r="H425" t="s">
        <v>11</v>
      </c>
      <c r="I425" t="s">
        <v>10</v>
      </c>
      <c r="J425" s="6">
        <f t="shared" si="12"/>
        <v>-3229.9205940474972</v>
      </c>
      <c r="K425" t="str">
        <f t="shared" si="13"/>
        <v>Yes</v>
      </c>
    </row>
    <row r="426" spans="2:11" x14ac:dyDescent="0.3">
      <c r="B426" t="s">
        <v>11</v>
      </c>
      <c r="C426" s="6">
        <v>0</v>
      </c>
      <c r="D426" s="6">
        <v>5209.07</v>
      </c>
      <c r="E426" t="s">
        <v>9</v>
      </c>
      <c r="F426">
        <v>2004</v>
      </c>
      <c r="G426" s="6">
        <v>130256</v>
      </c>
      <c r="H426" t="s">
        <v>11</v>
      </c>
      <c r="I426" t="s">
        <v>19</v>
      </c>
      <c r="J426" s="6">
        <f t="shared" si="12"/>
        <v>5209.07</v>
      </c>
      <c r="K426" t="str">
        <f t="shared" si="13"/>
        <v>No</v>
      </c>
    </row>
    <row r="427" spans="2:11" x14ac:dyDescent="0.3">
      <c r="B427" t="s">
        <v>8</v>
      </c>
      <c r="C427" s="6">
        <v>7651.5293537444504</v>
      </c>
      <c r="D427" s="6">
        <v>4242.72</v>
      </c>
      <c r="E427" t="s">
        <v>13</v>
      </c>
      <c r="F427">
        <v>1972</v>
      </c>
      <c r="G427" s="6">
        <v>100338</v>
      </c>
      <c r="H427" t="s">
        <v>8</v>
      </c>
      <c r="I427" t="s">
        <v>16</v>
      </c>
      <c r="J427" s="6">
        <f t="shared" si="12"/>
        <v>-3408.8093537444502</v>
      </c>
      <c r="K427" t="str">
        <f t="shared" si="13"/>
        <v>Yes</v>
      </c>
    </row>
    <row r="428" spans="2:11" x14ac:dyDescent="0.3">
      <c r="B428" t="s">
        <v>11</v>
      </c>
      <c r="C428" s="6">
        <v>0</v>
      </c>
      <c r="D428" s="6">
        <v>5445.92</v>
      </c>
      <c r="E428" t="s">
        <v>12</v>
      </c>
      <c r="F428">
        <v>2014</v>
      </c>
      <c r="G428" s="6">
        <v>178958</v>
      </c>
      <c r="H428" t="s">
        <v>8</v>
      </c>
      <c r="I428" t="s">
        <v>17</v>
      </c>
      <c r="J428" s="6">
        <f t="shared" si="12"/>
        <v>5445.92</v>
      </c>
      <c r="K428" t="str">
        <f t="shared" si="13"/>
        <v>No</v>
      </c>
    </row>
    <row r="429" spans="2:11" x14ac:dyDescent="0.3">
      <c r="B429" t="s">
        <v>11</v>
      </c>
      <c r="C429" s="6">
        <v>0</v>
      </c>
      <c r="D429" s="6">
        <v>390.58</v>
      </c>
      <c r="E429" t="s">
        <v>18</v>
      </c>
      <c r="F429">
        <v>2024</v>
      </c>
      <c r="G429" s="6">
        <v>27669</v>
      </c>
      <c r="H429" t="s">
        <v>8</v>
      </c>
      <c r="I429" t="s">
        <v>19</v>
      </c>
      <c r="J429" s="6">
        <f t="shared" si="12"/>
        <v>390.58</v>
      </c>
      <c r="K429" t="str">
        <f t="shared" si="13"/>
        <v>No</v>
      </c>
    </row>
    <row r="430" spans="2:11" x14ac:dyDescent="0.3">
      <c r="B430" t="s">
        <v>8</v>
      </c>
      <c r="C430" s="6">
        <v>4771.9973894262748</v>
      </c>
      <c r="D430" s="6">
        <v>4596.9399999999996</v>
      </c>
      <c r="E430" t="s">
        <v>18</v>
      </c>
      <c r="F430">
        <v>2001</v>
      </c>
      <c r="G430" s="6">
        <v>103657</v>
      </c>
      <c r="H430" t="s">
        <v>8</v>
      </c>
      <c r="I430" t="s">
        <v>17</v>
      </c>
      <c r="J430" s="6">
        <f t="shared" si="12"/>
        <v>-175.05738942627522</v>
      </c>
      <c r="K430" t="str">
        <f t="shared" si="13"/>
        <v>No</v>
      </c>
    </row>
    <row r="431" spans="2:11" x14ac:dyDescent="0.3">
      <c r="B431" t="s">
        <v>11</v>
      </c>
      <c r="C431" s="6">
        <v>0</v>
      </c>
      <c r="D431" s="6">
        <v>4484.1000000000004</v>
      </c>
      <c r="E431" t="s">
        <v>18</v>
      </c>
      <c r="F431">
        <v>1934</v>
      </c>
      <c r="G431" s="6">
        <v>139628</v>
      </c>
      <c r="H431" t="s">
        <v>11</v>
      </c>
      <c r="I431" t="s">
        <v>21</v>
      </c>
      <c r="J431" s="6">
        <f t="shared" si="12"/>
        <v>4484.1000000000004</v>
      </c>
      <c r="K431" t="str">
        <f t="shared" si="13"/>
        <v>Yes</v>
      </c>
    </row>
    <row r="432" spans="2:11" x14ac:dyDescent="0.3">
      <c r="B432" t="s">
        <v>11</v>
      </c>
      <c r="C432" s="6">
        <v>0</v>
      </c>
      <c r="D432" s="6">
        <v>932.68</v>
      </c>
      <c r="E432" t="s">
        <v>22</v>
      </c>
      <c r="F432">
        <v>2013</v>
      </c>
      <c r="G432" s="6">
        <v>20000</v>
      </c>
      <c r="H432" t="s">
        <v>8</v>
      </c>
      <c r="I432" t="s">
        <v>21</v>
      </c>
      <c r="J432" s="6">
        <f t="shared" si="12"/>
        <v>932.68</v>
      </c>
      <c r="K432" t="str">
        <f t="shared" si="13"/>
        <v>No</v>
      </c>
    </row>
    <row r="433" spans="2:11" x14ac:dyDescent="0.3">
      <c r="B433" t="s">
        <v>11</v>
      </c>
      <c r="C433" s="6">
        <v>0</v>
      </c>
      <c r="D433" s="6">
        <v>1070.57</v>
      </c>
      <c r="E433" t="s">
        <v>12</v>
      </c>
      <c r="F433">
        <v>2021</v>
      </c>
      <c r="G433" s="6">
        <v>23234</v>
      </c>
      <c r="H433" t="s">
        <v>8</v>
      </c>
      <c r="I433" t="s">
        <v>19</v>
      </c>
      <c r="J433" s="6">
        <f t="shared" si="12"/>
        <v>1070.57</v>
      </c>
      <c r="K433" t="str">
        <f t="shared" si="13"/>
        <v>No</v>
      </c>
    </row>
    <row r="434" spans="2:11" x14ac:dyDescent="0.3">
      <c r="B434" t="s">
        <v>8</v>
      </c>
      <c r="C434" s="6">
        <v>439.07587697981688</v>
      </c>
      <c r="D434" s="6">
        <v>892.83</v>
      </c>
      <c r="E434" t="s">
        <v>13</v>
      </c>
      <c r="F434">
        <v>2014</v>
      </c>
      <c r="G434" s="6">
        <v>20000</v>
      </c>
      <c r="H434" t="s">
        <v>8</v>
      </c>
      <c r="I434" t="s">
        <v>20</v>
      </c>
      <c r="J434" s="6">
        <f t="shared" si="12"/>
        <v>453.75412302018316</v>
      </c>
      <c r="K434" t="str">
        <f t="shared" si="13"/>
        <v>No</v>
      </c>
    </row>
    <row r="435" spans="2:11" x14ac:dyDescent="0.3">
      <c r="B435" t="s">
        <v>11</v>
      </c>
      <c r="C435" s="6">
        <v>0</v>
      </c>
      <c r="D435" s="6">
        <v>1571.17</v>
      </c>
      <c r="E435" t="s">
        <v>22</v>
      </c>
      <c r="F435">
        <v>2009</v>
      </c>
      <c r="G435" s="6">
        <v>48266</v>
      </c>
      <c r="H435" t="s">
        <v>8</v>
      </c>
      <c r="I435" t="s">
        <v>10</v>
      </c>
      <c r="J435" s="6">
        <f t="shared" si="12"/>
        <v>1571.17</v>
      </c>
      <c r="K435" t="str">
        <f t="shared" si="13"/>
        <v>No</v>
      </c>
    </row>
    <row r="436" spans="2:11" x14ac:dyDescent="0.3">
      <c r="B436" t="s">
        <v>11</v>
      </c>
      <c r="C436" s="6">
        <v>0</v>
      </c>
      <c r="D436" s="6">
        <v>5305.64</v>
      </c>
      <c r="E436" t="s">
        <v>22</v>
      </c>
      <c r="F436">
        <v>2015</v>
      </c>
      <c r="G436" s="6">
        <v>106301</v>
      </c>
      <c r="H436" t="s">
        <v>8</v>
      </c>
      <c r="I436" t="s">
        <v>19</v>
      </c>
      <c r="J436" s="6">
        <f t="shared" si="12"/>
        <v>5305.64</v>
      </c>
      <c r="K436" t="str">
        <f t="shared" si="13"/>
        <v>No</v>
      </c>
    </row>
    <row r="437" spans="2:11" x14ac:dyDescent="0.3">
      <c r="B437" t="s">
        <v>8</v>
      </c>
      <c r="C437" s="6">
        <v>8865.5088047224926</v>
      </c>
      <c r="D437" s="6">
        <v>2042.45</v>
      </c>
      <c r="E437" t="s">
        <v>12</v>
      </c>
      <c r="F437">
        <v>1949</v>
      </c>
      <c r="G437" s="6">
        <v>199164</v>
      </c>
      <c r="H437" t="s">
        <v>8</v>
      </c>
      <c r="I437" t="s">
        <v>16</v>
      </c>
      <c r="J437" s="6">
        <f t="shared" si="12"/>
        <v>-6823.0588047224928</v>
      </c>
      <c r="K437" t="str">
        <f t="shared" si="13"/>
        <v>Yes</v>
      </c>
    </row>
    <row r="438" spans="2:11" x14ac:dyDescent="0.3">
      <c r="B438" t="s">
        <v>11</v>
      </c>
      <c r="C438" s="6">
        <v>0</v>
      </c>
      <c r="D438" s="6">
        <v>2563.9299999999998</v>
      </c>
      <c r="E438" t="s">
        <v>9</v>
      </c>
      <c r="F438">
        <v>1930</v>
      </c>
      <c r="G438" s="6">
        <v>63531</v>
      </c>
      <c r="H438" t="s">
        <v>8</v>
      </c>
      <c r="I438" t="s">
        <v>10</v>
      </c>
      <c r="J438" s="6">
        <f t="shared" si="12"/>
        <v>2563.9299999999998</v>
      </c>
      <c r="K438" t="str">
        <f t="shared" si="13"/>
        <v>Yes</v>
      </c>
    </row>
    <row r="439" spans="2:11" x14ac:dyDescent="0.3">
      <c r="B439" t="s">
        <v>11</v>
      </c>
      <c r="C439" s="6">
        <v>0</v>
      </c>
      <c r="D439" s="6">
        <v>5903.27</v>
      </c>
      <c r="E439" t="s">
        <v>15</v>
      </c>
      <c r="F439">
        <v>2007</v>
      </c>
      <c r="G439" s="6">
        <v>220332</v>
      </c>
      <c r="H439" t="s">
        <v>11</v>
      </c>
      <c r="I439" t="s">
        <v>10</v>
      </c>
      <c r="J439" s="6">
        <f t="shared" si="12"/>
        <v>5903.27</v>
      </c>
      <c r="K439" t="str">
        <f t="shared" si="13"/>
        <v>No</v>
      </c>
    </row>
    <row r="440" spans="2:11" x14ac:dyDescent="0.3">
      <c r="B440" t="s">
        <v>11</v>
      </c>
      <c r="C440" s="6">
        <v>0</v>
      </c>
      <c r="D440" s="6">
        <v>937.02</v>
      </c>
      <c r="E440" t="s">
        <v>18</v>
      </c>
      <c r="F440">
        <v>2001</v>
      </c>
      <c r="G440" s="6">
        <v>20000</v>
      </c>
      <c r="H440" t="s">
        <v>11</v>
      </c>
      <c r="I440" t="s">
        <v>17</v>
      </c>
      <c r="J440" s="6">
        <f t="shared" si="12"/>
        <v>937.02</v>
      </c>
      <c r="K440" t="str">
        <f t="shared" si="13"/>
        <v>No</v>
      </c>
    </row>
    <row r="441" spans="2:11" x14ac:dyDescent="0.3">
      <c r="B441" t="s">
        <v>8</v>
      </c>
      <c r="C441" s="6">
        <v>1711.91775069613</v>
      </c>
      <c r="D441" s="6">
        <v>267.92</v>
      </c>
      <c r="E441" t="s">
        <v>9</v>
      </c>
      <c r="F441">
        <v>2023</v>
      </c>
      <c r="G441" s="6">
        <v>20000</v>
      </c>
      <c r="H441" t="s">
        <v>8</v>
      </c>
      <c r="I441" t="s">
        <v>19</v>
      </c>
      <c r="J441" s="6">
        <f t="shared" si="12"/>
        <v>-1443.99775069613</v>
      </c>
      <c r="K441" t="str">
        <f t="shared" si="13"/>
        <v>No</v>
      </c>
    </row>
    <row r="442" spans="2:11" x14ac:dyDescent="0.3">
      <c r="B442" t="s">
        <v>8</v>
      </c>
      <c r="C442" s="6">
        <v>5056.0347143490944</v>
      </c>
      <c r="D442" s="6">
        <v>2090.3000000000002</v>
      </c>
      <c r="E442" t="s">
        <v>13</v>
      </c>
      <c r="F442">
        <v>2013</v>
      </c>
      <c r="G442" s="6">
        <v>57272</v>
      </c>
      <c r="H442" t="s">
        <v>8</v>
      </c>
      <c r="I442" t="s">
        <v>14</v>
      </c>
      <c r="J442" s="6">
        <f t="shared" si="12"/>
        <v>-2965.7347143490942</v>
      </c>
      <c r="K442" t="str">
        <f t="shared" si="13"/>
        <v>No</v>
      </c>
    </row>
    <row r="443" spans="2:11" x14ac:dyDescent="0.3">
      <c r="B443" t="s">
        <v>8</v>
      </c>
      <c r="C443" s="6">
        <v>2608.8507080492991</v>
      </c>
      <c r="D443" s="6">
        <v>1849.82</v>
      </c>
      <c r="E443" t="s">
        <v>22</v>
      </c>
      <c r="F443">
        <v>1971</v>
      </c>
      <c r="G443" s="6">
        <v>81410</v>
      </c>
      <c r="H443" t="s">
        <v>8</v>
      </c>
      <c r="I443" t="s">
        <v>17</v>
      </c>
      <c r="J443" s="6">
        <f t="shared" si="12"/>
        <v>-759.03070804929916</v>
      </c>
      <c r="K443" t="str">
        <f t="shared" si="13"/>
        <v>Yes</v>
      </c>
    </row>
    <row r="444" spans="2:11" x14ac:dyDescent="0.3">
      <c r="B444" t="s">
        <v>8</v>
      </c>
      <c r="C444" s="6">
        <v>2656.4232981525151</v>
      </c>
      <c r="D444" s="6">
        <v>1632.17</v>
      </c>
      <c r="E444" t="s">
        <v>12</v>
      </c>
      <c r="F444">
        <v>2005</v>
      </c>
      <c r="G444" s="6">
        <v>58328</v>
      </c>
      <c r="H444" t="s">
        <v>8</v>
      </c>
      <c r="I444" t="s">
        <v>10</v>
      </c>
      <c r="J444" s="6">
        <f t="shared" si="12"/>
        <v>-1024.2532981525151</v>
      </c>
      <c r="K444" t="str">
        <f t="shared" si="13"/>
        <v>No</v>
      </c>
    </row>
    <row r="445" spans="2:11" x14ac:dyDescent="0.3">
      <c r="B445" t="s">
        <v>11</v>
      </c>
      <c r="C445" s="6">
        <v>0</v>
      </c>
      <c r="D445" s="6">
        <v>881.99</v>
      </c>
      <c r="E445" t="s">
        <v>18</v>
      </c>
      <c r="F445">
        <v>2008</v>
      </c>
      <c r="G445" s="6">
        <v>20000</v>
      </c>
      <c r="H445" t="s">
        <v>8</v>
      </c>
      <c r="I445" t="s">
        <v>20</v>
      </c>
      <c r="J445" s="6">
        <f t="shared" si="12"/>
        <v>881.99</v>
      </c>
      <c r="K445" t="str">
        <f t="shared" si="13"/>
        <v>No</v>
      </c>
    </row>
    <row r="446" spans="2:11" x14ac:dyDescent="0.3">
      <c r="B446" t="s">
        <v>8</v>
      </c>
      <c r="C446" s="6">
        <v>4246.0239251383791</v>
      </c>
      <c r="D446" s="6">
        <v>1037.07</v>
      </c>
      <c r="E446" t="s">
        <v>15</v>
      </c>
      <c r="F446">
        <v>1935</v>
      </c>
      <c r="G446" s="6">
        <v>55754</v>
      </c>
      <c r="H446" t="s">
        <v>11</v>
      </c>
      <c r="I446" t="s">
        <v>16</v>
      </c>
      <c r="J446" s="6">
        <f t="shared" si="12"/>
        <v>-3208.9539251383794</v>
      </c>
      <c r="K446" t="str">
        <f t="shared" si="13"/>
        <v>Yes</v>
      </c>
    </row>
    <row r="447" spans="2:11" x14ac:dyDescent="0.3">
      <c r="B447" t="s">
        <v>8</v>
      </c>
      <c r="C447" s="6">
        <v>2046.689917767872</v>
      </c>
      <c r="D447" s="6">
        <v>462.94</v>
      </c>
      <c r="E447" t="s">
        <v>15</v>
      </c>
      <c r="F447">
        <v>2021</v>
      </c>
      <c r="G447" s="6">
        <v>21087</v>
      </c>
      <c r="H447" t="s">
        <v>8</v>
      </c>
      <c r="I447" t="s">
        <v>20</v>
      </c>
      <c r="J447" s="6">
        <f t="shared" si="12"/>
        <v>-1583.7499177678719</v>
      </c>
      <c r="K447" t="str">
        <f t="shared" si="13"/>
        <v>No</v>
      </c>
    </row>
    <row r="448" spans="2:11" x14ac:dyDescent="0.3">
      <c r="B448" t="s">
        <v>11</v>
      </c>
      <c r="C448" s="6">
        <v>0</v>
      </c>
      <c r="D448" s="6">
        <v>1410.71</v>
      </c>
      <c r="E448" t="s">
        <v>22</v>
      </c>
      <c r="F448">
        <v>1961</v>
      </c>
      <c r="G448" s="6">
        <v>102307</v>
      </c>
      <c r="H448" t="s">
        <v>8</v>
      </c>
      <c r="I448" t="s">
        <v>14</v>
      </c>
      <c r="J448" s="6">
        <f t="shared" si="12"/>
        <v>1410.71</v>
      </c>
      <c r="K448" t="str">
        <f t="shared" si="13"/>
        <v>Yes</v>
      </c>
    </row>
    <row r="449" spans="2:11" x14ac:dyDescent="0.3">
      <c r="B449" t="s">
        <v>11</v>
      </c>
      <c r="C449" s="6">
        <v>0</v>
      </c>
      <c r="D449" s="6">
        <v>3958.02</v>
      </c>
      <c r="E449" t="s">
        <v>13</v>
      </c>
      <c r="F449">
        <v>2024</v>
      </c>
      <c r="G449" s="6">
        <v>80280</v>
      </c>
      <c r="H449" t="s">
        <v>8</v>
      </c>
      <c r="I449" t="s">
        <v>10</v>
      </c>
      <c r="J449" s="6">
        <f t="shared" si="12"/>
        <v>3958.02</v>
      </c>
      <c r="K449" t="str">
        <f t="shared" si="13"/>
        <v>No</v>
      </c>
    </row>
    <row r="450" spans="2:11" x14ac:dyDescent="0.3">
      <c r="B450" t="s">
        <v>11</v>
      </c>
      <c r="C450" s="6">
        <v>0</v>
      </c>
      <c r="D450" s="6">
        <v>377.18</v>
      </c>
      <c r="E450" t="s">
        <v>15</v>
      </c>
      <c r="F450">
        <v>2020</v>
      </c>
      <c r="G450" s="6">
        <v>28229</v>
      </c>
      <c r="H450" t="s">
        <v>8</v>
      </c>
      <c r="I450" t="s">
        <v>17</v>
      </c>
      <c r="J450" s="6">
        <f t="shared" si="12"/>
        <v>377.18</v>
      </c>
      <c r="K450" t="str">
        <f t="shared" si="13"/>
        <v>No</v>
      </c>
    </row>
    <row r="451" spans="2:11" x14ac:dyDescent="0.3">
      <c r="B451" t="s">
        <v>8</v>
      </c>
      <c r="C451" s="6">
        <v>3690.5679189154489</v>
      </c>
      <c r="D451" s="6">
        <v>1829.79</v>
      </c>
      <c r="E451" t="s">
        <v>13</v>
      </c>
      <c r="F451">
        <v>1955</v>
      </c>
      <c r="G451" s="6">
        <v>39692</v>
      </c>
      <c r="H451" t="s">
        <v>8</v>
      </c>
      <c r="I451" t="s">
        <v>10</v>
      </c>
      <c r="J451" s="6">
        <f t="shared" si="12"/>
        <v>-1860.7779189154489</v>
      </c>
      <c r="K451" t="str">
        <f t="shared" si="13"/>
        <v>Yes</v>
      </c>
    </row>
    <row r="452" spans="2:11" x14ac:dyDescent="0.3">
      <c r="B452" t="s">
        <v>11</v>
      </c>
      <c r="C452" s="6">
        <v>0</v>
      </c>
      <c r="D452" s="6">
        <v>308.55</v>
      </c>
      <c r="E452" t="s">
        <v>15</v>
      </c>
      <c r="F452">
        <v>2014</v>
      </c>
      <c r="G452" s="6">
        <v>25658</v>
      </c>
      <c r="H452" t="s">
        <v>11</v>
      </c>
      <c r="I452" t="s">
        <v>10</v>
      </c>
      <c r="J452" s="6">
        <f t="shared" ref="J452:J502" si="14">D452-C452</f>
        <v>308.55</v>
      </c>
      <c r="K452" t="str">
        <f t="shared" ref="K452:K502" si="15">IF(F452&lt;=2000, "Yes", "No")</f>
        <v>No</v>
      </c>
    </row>
    <row r="453" spans="2:11" x14ac:dyDescent="0.3">
      <c r="B453" t="s">
        <v>8</v>
      </c>
      <c r="C453" s="6">
        <v>1748.000969626429</v>
      </c>
      <c r="D453" s="6">
        <v>2125.71</v>
      </c>
      <c r="E453" t="s">
        <v>9</v>
      </c>
      <c r="F453">
        <v>2012</v>
      </c>
      <c r="G453" s="6">
        <v>56946</v>
      </c>
      <c r="H453" t="s">
        <v>8</v>
      </c>
      <c r="I453" t="s">
        <v>20</v>
      </c>
      <c r="J453" s="6">
        <f t="shared" si="14"/>
        <v>377.70903037357107</v>
      </c>
      <c r="K453" t="str">
        <f t="shared" si="15"/>
        <v>No</v>
      </c>
    </row>
    <row r="454" spans="2:11" x14ac:dyDescent="0.3">
      <c r="B454" t="s">
        <v>11</v>
      </c>
      <c r="C454" s="6">
        <v>0</v>
      </c>
      <c r="D454" s="6">
        <v>4443.41</v>
      </c>
      <c r="E454" t="s">
        <v>15</v>
      </c>
      <c r="F454">
        <v>1934</v>
      </c>
      <c r="G454" s="6">
        <v>128555</v>
      </c>
      <c r="H454" t="s">
        <v>8</v>
      </c>
      <c r="I454" t="s">
        <v>20</v>
      </c>
      <c r="J454" s="6">
        <f t="shared" si="14"/>
        <v>4443.41</v>
      </c>
      <c r="K454" t="str">
        <f t="shared" si="15"/>
        <v>Yes</v>
      </c>
    </row>
    <row r="455" spans="2:11" x14ac:dyDescent="0.3">
      <c r="B455" t="s">
        <v>8</v>
      </c>
      <c r="C455" s="6">
        <v>864.34744656121404</v>
      </c>
      <c r="D455" s="6">
        <v>338.49</v>
      </c>
      <c r="E455" t="s">
        <v>22</v>
      </c>
      <c r="F455">
        <v>1991</v>
      </c>
      <c r="G455" s="6">
        <v>27212</v>
      </c>
      <c r="H455" t="s">
        <v>8</v>
      </c>
      <c r="I455" t="s">
        <v>20</v>
      </c>
      <c r="J455" s="6">
        <f t="shared" si="14"/>
        <v>-525.85744656121403</v>
      </c>
      <c r="K455" t="str">
        <f t="shared" si="15"/>
        <v>Yes</v>
      </c>
    </row>
    <row r="456" spans="2:11" x14ac:dyDescent="0.3">
      <c r="B456" t="s">
        <v>11</v>
      </c>
      <c r="C456" s="6">
        <v>0</v>
      </c>
      <c r="D456" s="6">
        <v>2844.81</v>
      </c>
      <c r="E456" t="s">
        <v>12</v>
      </c>
      <c r="F456">
        <v>2025</v>
      </c>
      <c r="G456" s="6">
        <v>89611</v>
      </c>
      <c r="H456" t="s">
        <v>8</v>
      </c>
      <c r="I456" t="s">
        <v>21</v>
      </c>
      <c r="J456" s="6">
        <f t="shared" si="14"/>
        <v>2844.81</v>
      </c>
      <c r="K456" t="str">
        <f t="shared" si="15"/>
        <v>No</v>
      </c>
    </row>
    <row r="457" spans="2:11" x14ac:dyDescent="0.3">
      <c r="B457" t="s">
        <v>8</v>
      </c>
      <c r="C457" s="6">
        <v>1886.4199857834119</v>
      </c>
      <c r="D457" s="6">
        <v>1151.24</v>
      </c>
      <c r="E457" t="s">
        <v>9</v>
      </c>
      <c r="F457">
        <v>2025</v>
      </c>
      <c r="G457" s="6">
        <v>39175</v>
      </c>
      <c r="H457" t="s">
        <v>11</v>
      </c>
      <c r="I457" t="s">
        <v>19</v>
      </c>
      <c r="J457" s="6">
        <f t="shared" si="14"/>
        <v>-735.17998578341189</v>
      </c>
      <c r="K457" t="str">
        <f t="shared" si="15"/>
        <v>No</v>
      </c>
    </row>
    <row r="458" spans="2:11" x14ac:dyDescent="0.3">
      <c r="B458" t="s">
        <v>11</v>
      </c>
      <c r="C458" s="6">
        <v>0</v>
      </c>
      <c r="D458" s="6">
        <v>354.74</v>
      </c>
      <c r="E458" t="s">
        <v>18</v>
      </c>
      <c r="F458">
        <v>2007</v>
      </c>
      <c r="G458" s="6">
        <v>31752</v>
      </c>
      <c r="H458" t="s">
        <v>8</v>
      </c>
      <c r="I458" t="s">
        <v>10</v>
      </c>
      <c r="J458" s="6">
        <f t="shared" si="14"/>
        <v>354.74</v>
      </c>
      <c r="K458" t="str">
        <f t="shared" si="15"/>
        <v>No</v>
      </c>
    </row>
    <row r="459" spans="2:11" x14ac:dyDescent="0.3">
      <c r="B459" t="s">
        <v>8</v>
      </c>
      <c r="C459" s="6">
        <v>3926.75358896833</v>
      </c>
      <c r="D459" s="6">
        <v>2747.18</v>
      </c>
      <c r="E459" t="s">
        <v>22</v>
      </c>
      <c r="F459">
        <v>2018</v>
      </c>
      <c r="G459" s="6">
        <v>54961</v>
      </c>
      <c r="H459" t="s">
        <v>11</v>
      </c>
      <c r="I459" t="s">
        <v>14</v>
      </c>
      <c r="J459" s="6">
        <f t="shared" si="14"/>
        <v>-1179.5735889683301</v>
      </c>
      <c r="K459" t="str">
        <f t="shared" si="15"/>
        <v>No</v>
      </c>
    </row>
    <row r="460" spans="2:11" x14ac:dyDescent="0.3">
      <c r="B460" t="s">
        <v>11</v>
      </c>
      <c r="C460" s="6">
        <v>0</v>
      </c>
      <c r="D460" s="6">
        <v>1060.9000000000001</v>
      </c>
      <c r="E460" t="s">
        <v>15</v>
      </c>
      <c r="F460">
        <v>1937</v>
      </c>
      <c r="G460" s="6">
        <v>26155</v>
      </c>
      <c r="H460" t="s">
        <v>11</v>
      </c>
      <c r="I460" t="s">
        <v>14</v>
      </c>
      <c r="J460" s="6">
        <f t="shared" si="14"/>
        <v>1060.9000000000001</v>
      </c>
      <c r="K460" t="str">
        <f t="shared" si="15"/>
        <v>Yes</v>
      </c>
    </row>
    <row r="461" spans="2:11" x14ac:dyDescent="0.3">
      <c r="B461" t="s">
        <v>11</v>
      </c>
      <c r="C461" s="6">
        <v>0</v>
      </c>
      <c r="D461" s="6">
        <v>655.33000000000004</v>
      </c>
      <c r="E461" t="s">
        <v>22</v>
      </c>
      <c r="F461">
        <v>1952</v>
      </c>
      <c r="G461" s="6">
        <v>38449</v>
      </c>
      <c r="H461" t="s">
        <v>8</v>
      </c>
      <c r="I461" t="s">
        <v>19</v>
      </c>
      <c r="J461" s="6">
        <f t="shared" si="14"/>
        <v>655.33000000000004</v>
      </c>
      <c r="K461" t="str">
        <f t="shared" si="15"/>
        <v>Yes</v>
      </c>
    </row>
    <row r="462" spans="2:11" x14ac:dyDescent="0.3">
      <c r="B462" t="s">
        <v>11</v>
      </c>
      <c r="C462" s="6">
        <v>0</v>
      </c>
      <c r="D462" s="6">
        <v>875.8</v>
      </c>
      <c r="E462" t="s">
        <v>9</v>
      </c>
      <c r="F462">
        <v>1933</v>
      </c>
      <c r="G462" s="6">
        <v>22964</v>
      </c>
      <c r="H462" t="s">
        <v>8</v>
      </c>
      <c r="I462" t="s">
        <v>19</v>
      </c>
      <c r="J462" s="6">
        <f t="shared" si="14"/>
        <v>875.8</v>
      </c>
      <c r="K462" t="str">
        <f t="shared" si="15"/>
        <v>Yes</v>
      </c>
    </row>
    <row r="463" spans="2:11" x14ac:dyDescent="0.3">
      <c r="B463" t="s">
        <v>8</v>
      </c>
      <c r="C463" s="6">
        <v>5573.6131007323893</v>
      </c>
      <c r="D463" s="6">
        <v>9135</v>
      </c>
      <c r="E463" t="s">
        <v>18</v>
      </c>
      <c r="F463">
        <v>1993</v>
      </c>
      <c r="G463" s="6">
        <v>288307</v>
      </c>
      <c r="H463" t="s">
        <v>8</v>
      </c>
      <c r="I463" t="s">
        <v>14</v>
      </c>
      <c r="J463" s="6">
        <f t="shared" si="14"/>
        <v>3561.3868992676107</v>
      </c>
      <c r="K463" t="str">
        <f t="shared" si="15"/>
        <v>Yes</v>
      </c>
    </row>
    <row r="464" spans="2:11" x14ac:dyDescent="0.3">
      <c r="B464" t="s">
        <v>8</v>
      </c>
      <c r="C464" s="6">
        <v>1587.7165783276321</v>
      </c>
      <c r="D464" s="6">
        <v>617.54999999999995</v>
      </c>
      <c r="E464" t="s">
        <v>12</v>
      </c>
      <c r="F464">
        <v>2015</v>
      </c>
      <c r="G464" s="6">
        <v>61587</v>
      </c>
      <c r="H464" t="s">
        <v>11</v>
      </c>
      <c r="I464" t="s">
        <v>21</v>
      </c>
      <c r="J464" s="6">
        <f t="shared" si="14"/>
        <v>-970.16657832763212</v>
      </c>
      <c r="K464" t="str">
        <f t="shared" si="15"/>
        <v>No</v>
      </c>
    </row>
    <row r="465" spans="2:11" x14ac:dyDescent="0.3">
      <c r="B465" t="s">
        <v>11</v>
      </c>
      <c r="C465" s="6">
        <v>0</v>
      </c>
      <c r="D465" s="6">
        <v>423.57</v>
      </c>
      <c r="E465" t="s">
        <v>9</v>
      </c>
      <c r="F465">
        <v>1971</v>
      </c>
      <c r="G465" s="6">
        <v>34208</v>
      </c>
      <c r="H465" t="s">
        <v>8</v>
      </c>
      <c r="I465" t="s">
        <v>21</v>
      </c>
      <c r="J465" s="6">
        <f t="shared" si="14"/>
        <v>423.57</v>
      </c>
      <c r="K465" t="str">
        <f t="shared" si="15"/>
        <v>Yes</v>
      </c>
    </row>
    <row r="466" spans="2:11" x14ac:dyDescent="0.3">
      <c r="B466" t="s">
        <v>8</v>
      </c>
      <c r="C466" s="6">
        <v>6833.6425760138654</v>
      </c>
      <c r="D466" s="6">
        <v>3156.66</v>
      </c>
      <c r="E466" t="s">
        <v>18</v>
      </c>
      <c r="F466">
        <v>2016</v>
      </c>
      <c r="G466" s="6">
        <v>71053</v>
      </c>
      <c r="H466" t="s">
        <v>11</v>
      </c>
      <c r="I466" t="s">
        <v>16</v>
      </c>
      <c r="J466" s="6">
        <f t="shared" si="14"/>
        <v>-3676.9825760138656</v>
      </c>
      <c r="K466" t="str">
        <f t="shared" si="15"/>
        <v>No</v>
      </c>
    </row>
    <row r="467" spans="2:11" x14ac:dyDescent="0.3">
      <c r="B467" t="s">
        <v>11</v>
      </c>
      <c r="C467" s="6">
        <v>0</v>
      </c>
      <c r="D467" s="6">
        <v>1253.5</v>
      </c>
      <c r="E467" t="s">
        <v>22</v>
      </c>
      <c r="F467">
        <v>2009</v>
      </c>
      <c r="G467" s="6">
        <v>54728</v>
      </c>
      <c r="H467" t="s">
        <v>11</v>
      </c>
      <c r="I467" t="s">
        <v>14</v>
      </c>
      <c r="J467" s="6">
        <f t="shared" si="14"/>
        <v>1253.5</v>
      </c>
      <c r="K467" t="str">
        <f t="shared" si="15"/>
        <v>No</v>
      </c>
    </row>
    <row r="468" spans="2:11" x14ac:dyDescent="0.3">
      <c r="B468" t="s">
        <v>11</v>
      </c>
      <c r="C468" s="6">
        <v>0</v>
      </c>
      <c r="D468" s="6">
        <v>1804.58</v>
      </c>
      <c r="E468" t="s">
        <v>22</v>
      </c>
      <c r="F468">
        <v>2015</v>
      </c>
      <c r="G468" s="6">
        <v>50173</v>
      </c>
      <c r="H468" t="s">
        <v>8</v>
      </c>
      <c r="I468" t="s">
        <v>16</v>
      </c>
      <c r="J468" s="6">
        <f t="shared" si="14"/>
        <v>1804.58</v>
      </c>
      <c r="K468" t="str">
        <f t="shared" si="15"/>
        <v>No</v>
      </c>
    </row>
    <row r="469" spans="2:11" x14ac:dyDescent="0.3">
      <c r="B469" t="s">
        <v>8</v>
      </c>
      <c r="C469" s="6">
        <v>7646.867670801902</v>
      </c>
      <c r="D469" s="6">
        <v>3583.9</v>
      </c>
      <c r="E469" t="s">
        <v>9</v>
      </c>
      <c r="F469">
        <v>1958</v>
      </c>
      <c r="G469" s="6">
        <v>97864</v>
      </c>
      <c r="H469" t="s">
        <v>8</v>
      </c>
      <c r="I469" t="s">
        <v>14</v>
      </c>
      <c r="J469" s="6">
        <f t="shared" si="14"/>
        <v>-4062.9676708019019</v>
      </c>
      <c r="K469" t="str">
        <f t="shared" si="15"/>
        <v>Yes</v>
      </c>
    </row>
    <row r="470" spans="2:11" x14ac:dyDescent="0.3">
      <c r="B470" t="s">
        <v>8</v>
      </c>
      <c r="C470" s="6">
        <v>11054.43933542686</v>
      </c>
      <c r="D470" s="6">
        <v>5262.92</v>
      </c>
      <c r="E470" t="s">
        <v>15</v>
      </c>
      <c r="F470">
        <v>2000</v>
      </c>
      <c r="G470" s="6">
        <v>109755</v>
      </c>
      <c r="H470" t="s">
        <v>11</v>
      </c>
      <c r="I470" t="s">
        <v>21</v>
      </c>
      <c r="J470" s="6">
        <f t="shared" si="14"/>
        <v>-5791.5193354268595</v>
      </c>
      <c r="K470" t="str">
        <f t="shared" si="15"/>
        <v>Yes</v>
      </c>
    </row>
    <row r="471" spans="2:11" x14ac:dyDescent="0.3">
      <c r="B471" t="s">
        <v>8</v>
      </c>
      <c r="C471" s="6">
        <v>2488.0489204816472</v>
      </c>
      <c r="D471" s="6">
        <v>1834.64</v>
      </c>
      <c r="E471" t="s">
        <v>12</v>
      </c>
      <c r="F471">
        <v>2010</v>
      </c>
      <c r="G471" s="6">
        <v>39167</v>
      </c>
      <c r="H471" t="s">
        <v>11</v>
      </c>
      <c r="I471" t="s">
        <v>10</v>
      </c>
      <c r="J471" s="6">
        <f t="shared" si="14"/>
        <v>-653.4089204816471</v>
      </c>
      <c r="K471" t="str">
        <f t="shared" si="15"/>
        <v>No</v>
      </c>
    </row>
    <row r="472" spans="2:11" x14ac:dyDescent="0.3">
      <c r="B472" t="s">
        <v>8</v>
      </c>
      <c r="C472" s="6">
        <v>3447.392616311613</v>
      </c>
      <c r="D472" s="6">
        <v>737.32</v>
      </c>
      <c r="E472" t="s">
        <v>22</v>
      </c>
      <c r="F472">
        <v>2002</v>
      </c>
      <c r="G472" s="6">
        <v>37773</v>
      </c>
      <c r="H472" t="s">
        <v>11</v>
      </c>
      <c r="I472" t="s">
        <v>21</v>
      </c>
      <c r="J472" s="6">
        <f t="shared" si="14"/>
        <v>-2710.0726163116128</v>
      </c>
      <c r="K472" t="str">
        <f t="shared" si="15"/>
        <v>No</v>
      </c>
    </row>
    <row r="473" spans="2:11" x14ac:dyDescent="0.3">
      <c r="B473" t="s">
        <v>8</v>
      </c>
      <c r="C473" s="6">
        <v>977.33975845495081</v>
      </c>
      <c r="D473" s="6">
        <v>1338.87</v>
      </c>
      <c r="E473" t="s">
        <v>13</v>
      </c>
      <c r="F473">
        <v>1972</v>
      </c>
      <c r="G473" s="6">
        <v>48048</v>
      </c>
      <c r="H473" t="s">
        <v>8</v>
      </c>
      <c r="I473" t="s">
        <v>16</v>
      </c>
      <c r="J473" s="6">
        <f t="shared" si="14"/>
        <v>361.53024154504908</v>
      </c>
      <c r="K473" t="str">
        <f t="shared" si="15"/>
        <v>Yes</v>
      </c>
    </row>
    <row r="474" spans="2:11" x14ac:dyDescent="0.3">
      <c r="B474" t="s">
        <v>11</v>
      </c>
      <c r="C474" s="6">
        <v>0</v>
      </c>
      <c r="D474" s="6">
        <v>238.52</v>
      </c>
      <c r="E474" t="s">
        <v>15</v>
      </c>
      <c r="F474">
        <v>2000</v>
      </c>
      <c r="G474" s="6">
        <v>20000</v>
      </c>
      <c r="H474" t="s">
        <v>8</v>
      </c>
      <c r="I474" t="s">
        <v>16</v>
      </c>
      <c r="J474" s="6">
        <f t="shared" si="14"/>
        <v>238.52</v>
      </c>
      <c r="K474" t="str">
        <f t="shared" si="15"/>
        <v>Yes</v>
      </c>
    </row>
    <row r="475" spans="2:11" x14ac:dyDescent="0.3">
      <c r="B475" t="s">
        <v>11</v>
      </c>
      <c r="C475" s="6">
        <v>0</v>
      </c>
      <c r="D475" s="6">
        <v>480.98</v>
      </c>
      <c r="E475" t="s">
        <v>18</v>
      </c>
      <c r="F475">
        <v>2012</v>
      </c>
      <c r="G475" s="6">
        <v>20000</v>
      </c>
      <c r="H475" t="s">
        <v>8</v>
      </c>
      <c r="I475" t="s">
        <v>20</v>
      </c>
      <c r="J475" s="6">
        <f t="shared" si="14"/>
        <v>480.98</v>
      </c>
      <c r="K475" t="str">
        <f t="shared" si="15"/>
        <v>No</v>
      </c>
    </row>
    <row r="476" spans="2:11" x14ac:dyDescent="0.3">
      <c r="B476" t="s">
        <v>11</v>
      </c>
      <c r="C476" s="6">
        <v>0</v>
      </c>
      <c r="D476" s="6">
        <v>2949.77</v>
      </c>
      <c r="E476" t="s">
        <v>12</v>
      </c>
      <c r="F476">
        <v>1958</v>
      </c>
      <c r="G476" s="6">
        <v>178706</v>
      </c>
      <c r="H476" t="s">
        <v>8</v>
      </c>
      <c r="I476" t="s">
        <v>17</v>
      </c>
      <c r="J476" s="6">
        <f t="shared" si="14"/>
        <v>2949.77</v>
      </c>
      <c r="K476" t="str">
        <f t="shared" si="15"/>
        <v>Yes</v>
      </c>
    </row>
    <row r="477" spans="2:11" x14ac:dyDescent="0.3">
      <c r="B477" t="s">
        <v>11</v>
      </c>
      <c r="C477" s="6">
        <v>0</v>
      </c>
      <c r="D477" s="6">
        <v>2894.9</v>
      </c>
      <c r="E477" t="s">
        <v>15</v>
      </c>
      <c r="F477">
        <v>2003</v>
      </c>
      <c r="G477" s="6">
        <v>223234</v>
      </c>
      <c r="H477" t="s">
        <v>8</v>
      </c>
      <c r="I477" t="s">
        <v>10</v>
      </c>
      <c r="J477" s="6">
        <f t="shared" si="14"/>
        <v>2894.9</v>
      </c>
      <c r="K477" t="str">
        <f t="shared" si="15"/>
        <v>No</v>
      </c>
    </row>
    <row r="478" spans="2:11" x14ac:dyDescent="0.3">
      <c r="B478" t="s">
        <v>11</v>
      </c>
      <c r="C478" s="6">
        <v>0</v>
      </c>
      <c r="D478" s="6">
        <v>1153.77</v>
      </c>
      <c r="E478" t="s">
        <v>9</v>
      </c>
      <c r="F478">
        <v>2002</v>
      </c>
      <c r="G478" s="6">
        <v>49059</v>
      </c>
      <c r="H478" t="s">
        <v>11</v>
      </c>
      <c r="I478" t="s">
        <v>10</v>
      </c>
      <c r="J478" s="6">
        <f t="shared" si="14"/>
        <v>1153.77</v>
      </c>
      <c r="K478" t="str">
        <f t="shared" si="15"/>
        <v>No</v>
      </c>
    </row>
    <row r="479" spans="2:11" x14ac:dyDescent="0.3">
      <c r="B479" t="s">
        <v>8</v>
      </c>
      <c r="C479" s="6">
        <v>2207.3227785422132</v>
      </c>
      <c r="D479" s="6">
        <v>1576.38</v>
      </c>
      <c r="E479" t="s">
        <v>9</v>
      </c>
      <c r="F479">
        <v>2020</v>
      </c>
      <c r="G479" s="6">
        <v>94963</v>
      </c>
      <c r="H479" t="s">
        <v>11</v>
      </c>
      <c r="I479" t="s">
        <v>10</v>
      </c>
      <c r="J479" s="6">
        <f t="shared" si="14"/>
        <v>-630.94277854221309</v>
      </c>
      <c r="K479" t="str">
        <f t="shared" si="15"/>
        <v>No</v>
      </c>
    </row>
    <row r="480" spans="2:11" x14ac:dyDescent="0.3">
      <c r="B480" t="s">
        <v>11</v>
      </c>
      <c r="C480" s="6">
        <v>0</v>
      </c>
      <c r="D480" s="6">
        <v>2986.22</v>
      </c>
      <c r="E480" t="s">
        <v>18</v>
      </c>
      <c r="F480">
        <v>2017</v>
      </c>
      <c r="G480" s="6">
        <v>76803</v>
      </c>
      <c r="H480" t="s">
        <v>8</v>
      </c>
      <c r="I480" t="s">
        <v>21</v>
      </c>
      <c r="J480" s="6">
        <f t="shared" si="14"/>
        <v>2986.22</v>
      </c>
      <c r="K480" t="str">
        <f t="shared" si="15"/>
        <v>No</v>
      </c>
    </row>
    <row r="481" spans="2:11" x14ac:dyDescent="0.3">
      <c r="B481" t="s">
        <v>11</v>
      </c>
      <c r="C481" s="6">
        <v>0</v>
      </c>
      <c r="D481" s="6">
        <v>18078.28</v>
      </c>
      <c r="E481" t="s">
        <v>15</v>
      </c>
      <c r="F481">
        <v>2001</v>
      </c>
      <c r="G481" s="6">
        <v>702995</v>
      </c>
      <c r="H481" t="s">
        <v>8</v>
      </c>
      <c r="I481" t="s">
        <v>19</v>
      </c>
      <c r="J481" s="6">
        <f t="shared" si="14"/>
        <v>18078.28</v>
      </c>
      <c r="K481" t="str">
        <f t="shared" si="15"/>
        <v>No</v>
      </c>
    </row>
    <row r="482" spans="2:11" x14ac:dyDescent="0.3">
      <c r="B482" t="s">
        <v>11</v>
      </c>
      <c r="C482" s="6">
        <v>0</v>
      </c>
      <c r="D482" s="6">
        <v>3193.87</v>
      </c>
      <c r="E482" t="s">
        <v>13</v>
      </c>
      <c r="F482">
        <v>2002</v>
      </c>
      <c r="G482" s="6">
        <v>146629</v>
      </c>
      <c r="H482" t="s">
        <v>8</v>
      </c>
      <c r="I482" t="s">
        <v>19</v>
      </c>
      <c r="J482" s="6">
        <f t="shared" si="14"/>
        <v>3193.87</v>
      </c>
      <c r="K482" t="str">
        <f t="shared" si="15"/>
        <v>No</v>
      </c>
    </row>
    <row r="483" spans="2:11" x14ac:dyDescent="0.3">
      <c r="B483" t="s">
        <v>11</v>
      </c>
      <c r="C483" s="6">
        <v>0</v>
      </c>
      <c r="D483" s="6">
        <v>1920.27</v>
      </c>
      <c r="E483" t="s">
        <v>18</v>
      </c>
      <c r="F483">
        <v>2005</v>
      </c>
      <c r="G483" s="6">
        <v>54050</v>
      </c>
      <c r="H483" t="s">
        <v>11</v>
      </c>
      <c r="I483" t="s">
        <v>10</v>
      </c>
      <c r="J483" s="6">
        <f t="shared" si="14"/>
        <v>1920.27</v>
      </c>
      <c r="K483" t="str">
        <f t="shared" si="15"/>
        <v>No</v>
      </c>
    </row>
    <row r="484" spans="2:11" x14ac:dyDescent="0.3">
      <c r="B484" t="s">
        <v>8</v>
      </c>
      <c r="C484" s="6">
        <v>1719.0476385961631</v>
      </c>
      <c r="D484" s="6">
        <v>824.15</v>
      </c>
      <c r="E484" t="s">
        <v>13</v>
      </c>
      <c r="F484">
        <v>1990</v>
      </c>
      <c r="G484" s="6">
        <v>27877</v>
      </c>
      <c r="H484" t="s">
        <v>8</v>
      </c>
      <c r="I484" t="s">
        <v>19</v>
      </c>
      <c r="J484" s="6">
        <f t="shared" si="14"/>
        <v>-894.89763859616312</v>
      </c>
      <c r="K484" t="str">
        <f t="shared" si="15"/>
        <v>Yes</v>
      </c>
    </row>
    <row r="485" spans="2:11" x14ac:dyDescent="0.3">
      <c r="B485" t="s">
        <v>8</v>
      </c>
      <c r="C485" s="6">
        <v>746.21774028321158</v>
      </c>
      <c r="D485" s="6">
        <v>349.27</v>
      </c>
      <c r="E485" t="s">
        <v>18</v>
      </c>
      <c r="F485">
        <v>1977</v>
      </c>
      <c r="G485" s="6">
        <v>20000</v>
      </c>
      <c r="H485" t="s">
        <v>8</v>
      </c>
      <c r="I485" t="s">
        <v>19</v>
      </c>
      <c r="J485" s="6">
        <f t="shared" si="14"/>
        <v>-396.9477402832116</v>
      </c>
      <c r="K485" t="str">
        <f t="shared" si="15"/>
        <v>Yes</v>
      </c>
    </row>
    <row r="486" spans="2:11" x14ac:dyDescent="0.3">
      <c r="B486" t="s">
        <v>11</v>
      </c>
      <c r="C486" s="6">
        <v>0</v>
      </c>
      <c r="D486" s="6">
        <v>2667.46</v>
      </c>
      <c r="E486" t="s">
        <v>15</v>
      </c>
      <c r="F486">
        <v>2024</v>
      </c>
      <c r="G486" s="6">
        <v>70458</v>
      </c>
      <c r="H486" t="s">
        <v>8</v>
      </c>
      <c r="I486" t="s">
        <v>14</v>
      </c>
      <c r="J486" s="6">
        <f t="shared" si="14"/>
        <v>2667.46</v>
      </c>
      <c r="K486" t="str">
        <f t="shared" si="15"/>
        <v>No</v>
      </c>
    </row>
    <row r="487" spans="2:11" x14ac:dyDescent="0.3">
      <c r="B487" t="s">
        <v>11</v>
      </c>
      <c r="C487" s="6">
        <v>0</v>
      </c>
      <c r="D487" s="6">
        <v>1050.8900000000001</v>
      </c>
      <c r="E487" t="s">
        <v>12</v>
      </c>
      <c r="F487">
        <v>1959</v>
      </c>
      <c r="G487" s="6">
        <v>32693</v>
      </c>
      <c r="H487" t="s">
        <v>8</v>
      </c>
      <c r="I487" t="s">
        <v>20</v>
      </c>
      <c r="J487" s="6">
        <f t="shared" si="14"/>
        <v>1050.8900000000001</v>
      </c>
      <c r="K487" t="str">
        <f t="shared" si="15"/>
        <v>Yes</v>
      </c>
    </row>
    <row r="488" spans="2:11" x14ac:dyDescent="0.3">
      <c r="B488" t="s">
        <v>11</v>
      </c>
      <c r="C488" s="6">
        <v>0</v>
      </c>
      <c r="D488" s="6">
        <v>658.17</v>
      </c>
      <c r="E488" t="s">
        <v>22</v>
      </c>
      <c r="F488">
        <v>2015</v>
      </c>
      <c r="G488" s="6">
        <v>20000</v>
      </c>
      <c r="H488" t="s">
        <v>8</v>
      </c>
      <c r="I488" t="s">
        <v>14</v>
      </c>
      <c r="J488" s="6">
        <f t="shared" si="14"/>
        <v>658.17</v>
      </c>
      <c r="K488" t="str">
        <f t="shared" si="15"/>
        <v>No</v>
      </c>
    </row>
    <row r="489" spans="2:11" x14ac:dyDescent="0.3">
      <c r="B489" t="s">
        <v>11</v>
      </c>
      <c r="C489" s="6">
        <v>0</v>
      </c>
      <c r="D489" s="6">
        <v>1172.5</v>
      </c>
      <c r="E489" t="s">
        <v>22</v>
      </c>
      <c r="F489">
        <v>1994</v>
      </c>
      <c r="G489" s="6">
        <v>35694</v>
      </c>
      <c r="H489" t="s">
        <v>8</v>
      </c>
      <c r="I489" t="s">
        <v>16</v>
      </c>
      <c r="J489" s="6">
        <f t="shared" si="14"/>
        <v>1172.5</v>
      </c>
      <c r="K489" t="str">
        <f t="shared" si="15"/>
        <v>Yes</v>
      </c>
    </row>
    <row r="490" spans="2:11" x14ac:dyDescent="0.3">
      <c r="B490" t="s">
        <v>8</v>
      </c>
      <c r="C490" s="6">
        <v>827.75092197191884</v>
      </c>
      <c r="D490" s="6">
        <v>704.74</v>
      </c>
      <c r="E490" t="s">
        <v>12</v>
      </c>
      <c r="F490">
        <v>2024</v>
      </c>
      <c r="G490" s="6">
        <v>25204</v>
      </c>
      <c r="H490" t="s">
        <v>11</v>
      </c>
      <c r="I490" t="s">
        <v>21</v>
      </c>
      <c r="J490" s="6">
        <f t="shared" si="14"/>
        <v>-123.01092197191883</v>
      </c>
      <c r="K490" t="str">
        <f t="shared" si="15"/>
        <v>No</v>
      </c>
    </row>
    <row r="491" spans="2:11" x14ac:dyDescent="0.3">
      <c r="B491" t="s">
        <v>11</v>
      </c>
      <c r="C491" s="6">
        <v>0</v>
      </c>
      <c r="D491" s="6">
        <v>11436.46</v>
      </c>
      <c r="E491" t="s">
        <v>18</v>
      </c>
      <c r="F491">
        <v>2002</v>
      </c>
      <c r="G491" s="6">
        <v>230894</v>
      </c>
      <c r="H491" t="s">
        <v>8</v>
      </c>
      <c r="I491" t="s">
        <v>21</v>
      </c>
      <c r="J491" s="6">
        <f t="shared" si="14"/>
        <v>11436.46</v>
      </c>
      <c r="K491" t="str">
        <f t="shared" si="15"/>
        <v>No</v>
      </c>
    </row>
    <row r="492" spans="2:11" x14ac:dyDescent="0.3">
      <c r="B492" t="s">
        <v>11</v>
      </c>
      <c r="C492" s="6">
        <v>0</v>
      </c>
      <c r="D492" s="6">
        <v>2762.46</v>
      </c>
      <c r="E492" t="s">
        <v>9</v>
      </c>
      <c r="F492">
        <v>1963</v>
      </c>
      <c r="G492" s="6">
        <v>121214</v>
      </c>
      <c r="H492" t="s">
        <v>8</v>
      </c>
      <c r="I492" t="s">
        <v>21</v>
      </c>
      <c r="J492" s="6">
        <f t="shared" si="14"/>
        <v>2762.46</v>
      </c>
      <c r="K492" t="str">
        <f t="shared" si="15"/>
        <v>Yes</v>
      </c>
    </row>
    <row r="493" spans="2:11" x14ac:dyDescent="0.3">
      <c r="B493" t="s">
        <v>8</v>
      </c>
      <c r="C493" s="6">
        <v>5368.5091727803156</v>
      </c>
      <c r="D493" s="6">
        <v>1371.02</v>
      </c>
      <c r="E493" t="s">
        <v>13</v>
      </c>
      <c r="F493">
        <v>2017</v>
      </c>
      <c r="G493" s="6">
        <v>59493</v>
      </c>
      <c r="H493" t="s">
        <v>8</v>
      </c>
      <c r="I493" t="s">
        <v>20</v>
      </c>
      <c r="J493" s="6">
        <f t="shared" si="14"/>
        <v>-3997.4891727803156</v>
      </c>
      <c r="K493" t="str">
        <f t="shared" si="15"/>
        <v>No</v>
      </c>
    </row>
    <row r="494" spans="2:11" x14ac:dyDescent="0.3">
      <c r="B494" t="s">
        <v>8</v>
      </c>
      <c r="C494" s="6">
        <v>12806.798342394741</v>
      </c>
      <c r="D494" s="6">
        <v>5239.57</v>
      </c>
      <c r="E494" t="s">
        <v>9</v>
      </c>
      <c r="F494">
        <v>2025</v>
      </c>
      <c r="G494" s="6">
        <v>195625</v>
      </c>
      <c r="H494" t="s">
        <v>8</v>
      </c>
      <c r="I494" t="s">
        <v>14</v>
      </c>
      <c r="J494" s="6">
        <f t="shared" si="14"/>
        <v>-7567.228342394741</v>
      </c>
      <c r="K494" t="str">
        <f t="shared" si="15"/>
        <v>No</v>
      </c>
    </row>
    <row r="495" spans="2:11" x14ac:dyDescent="0.3">
      <c r="B495" t="s">
        <v>11</v>
      </c>
      <c r="C495" s="6">
        <v>0</v>
      </c>
      <c r="D495" s="6">
        <v>2638.96</v>
      </c>
      <c r="E495" t="s">
        <v>13</v>
      </c>
      <c r="F495">
        <v>2003</v>
      </c>
      <c r="G495" s="6">
        <v>63697</v>
      </c>
      <c r="H495" t="s">
        <v>11</v>
      </c>
      <c r="I495" t="s">
        <v>10</v>
      </c>
      <c r="J495" s="6">
        <f t="shared" si="14"/>
        <v>2638.96</v>
      </c>
      <c r="K495" t="str">
        <f t="shared" si="15"/>
        <v>No</v>
      </c>
    </row>
    <row r="496" spans="2:11" x14ac:dyDescent="0.3">
      <c r="B496" t="s">
        <v>8</v>
      </c>
      <c r="C496" s="6">
        <v>1485.604900473186</v>
      </c>
      <c r="D496" s="6">
        <v>988.43</v>
      </c>
      <c r="E496" t="s">
        <v>22</v>
      </c>
      <c r="F496">
        <v>2015</v>
      </c>
      <c r="G496" s="6">
        <v>30061</v>
      </c>
      <c r="H496" t="s">
        <v>8</v>
      </c>
      <c r="I496" t="s">
        <v>19</v>
      </c>
      <c r="J496" s="6">
        <f t="shared" si="14"/>
        <v>-497.17490047318609</v>
      </c>
      <c r="K496" t="str">
        <f t="shared" si="15"/>
        <v>No</v>
      </c>
    </row>
    <row r="497" spans="2:11" x14ac:dyDescent="0.3">
      <c r="B497" t="s">
        <v>8</v>
      </c>
      <c r="C497" s="6">
        <v>7101.8556273252561</v>
      </c>
      <c r="D497" s="6">
        <v>2339.15</v>
      </c>
      <c r="E497" t="s">
        <v>12</v>
      </c>
      <c r="F497">
        <v>2012</v>
      </c>
      <c r="G497" s="6">
        <v>202501</v>
      </c>
      <c r="H497" t="s">
        <v>11</v>
      </c>
      <c r="I497" t="s">
        <v>14</v>
      </c>
      <c r="J497" s="6">
        <f t="shared" si="14"/>
        <v>-4762.7056273252565</v>
      </c>
      <c r="K497" t="str">
        <f t="shared" si="15"/>
        <v>No</v>
      </c>
    </row>
    <row r="498" spans="2:11" x14ac:dyDescent="0.3">
      <c r="B498" t="s">
        <v>8</v>
      </c>
      <c r="C498" s="6">
        <v>3573.5168774870558</v>
      </c>
      <c r="D498" s="6">
        <v>996.04</v>
      </c>
      <c r="E498" t="s">
        <v>9</v>
      </c>
      <c r="F498">
        <v>1977</v>
      </c>
      <c r="G498" s="6">
        <v>92146</v>
      </c>
      <c r="H498" t="s">
        <v>8</v>
      </c>
      <c r="I498" t="s">
        <v>20</v>
      </c>
      <c r="J498" s="6">
        <f t="shared" si="14"/>
        <v>-2577.4768774870558</v>
      </c>
      <c r="K498" t="str">
        <f t="shared" si="15"/>
        <v>Yes</v>
      </c>
    </row>
    <row r="499" spans="2:11" x14ac:dyDescent="0.3">
      <c r="B499" t="s">
        <v>8</v>
      </c>
      <c r="C499" s="6">
        <v>2062.4491244647788</v>
      </c>
      <c r="D499" s="6">
        <v>1276.92</v>
      </c>
      <c r="E499" t="s">
        <v>22</v>
      </c>
      <c r="F499">
        <v>2003</v>
      </c>
      <c r="G499" s="6">
        <v>26113</v>
      </c>
      <c r="H499" t="s">
        <v>8</v>
      </c>
      <c r="I499" t="s">
        <v>16</v>
      </c>
      <c r="J499" s="6">
        <f t="shared" si="14"/>
        <v>-785.52912446477876</v>
      </c>
      <c r="K499" t="str">
        <f t="shared" si="15"/>
        <v>No</v>
      </c>
    </row>
    <row r="500" spans="2:11" x14ac:dyDescent="0.3">
      <c r="B500" t="s">
        <v>11</v>
      </c>
      <c r="C500" s="6">
        <v>0</v>
      </c>
      <c r="D500" s="6">
        <v>900.69</v>
      </c>
      <c r="E500" t="s">
        <v>15</v>
      </c>
      <c r="F500">
        <v>1941</v>
      </c>
      <c r="G500" s="6">
        <v>51417</v>
      </c>
      <c r="H500" t="s">
        <v>8</v>
      </c>
      <c r="I500" t="s">
        <v>19</v>
      </c>
      <c r="J500" s="6">
        <f t="shared" si="14"/>
        <v>900.69</v>
      </c>
      <c r="K500" t="str">
        <f t="shared" si="15"/>
        <v>Yes</v>
      </c>
    </row>
    <row r="501" spans="2:11" x14ac:dyDescent="0.3">
      <c r="B501" t="s">
        <v>8</v>
      </c>
      <c r="C501" s="6">
        <v>1231.8424879111201</v>
      </c>
      <c r="D501" s="6">
        <v>1273.1400000000001</v>
      </c>
      <c r="E501" t="s">
        <v>9</v>
      </c>
      <c r="F501">
        <v>1977</v>
      </c>
      <c r="G501" s="6">
        <v>29718</v>
      </c>
      <c r="H501" t="s">
        <v>8</v>
      </c>
      <c r="I501" t="s">
        <v>20</v>
      </c>
      <c r="J501" s="6">
        <f t="shared" si="14"/>
        <v>41.297512088880012</v>
      </c>
      <c r="K501" t="str">
        <f t="shared" si="15"/>
        <v>Yes</v>
      </c>
    </row>
    <row r="502" spans="2:11" x14ac:dyDescent="0.3">
      <c r="B502" t="s">
        <v>8</v>
      </c>
      <c r="C502" s="6">
        <v>1734.4178897373799</v>
      </c>
      <c r="D502" s="6">
        <v>903.47</v>
      </c>
      <c r="E502" t="s">
        <v>12</v>
      </c>
      <c r="F502">
        <v>2016</v>
      </c>
      <c r="G502" s="6">
        <v>20000</v>
      </c>
      <c r="H502" t="s">
        <v>8</v>
      </c>
      <c r="I502" t="s">
        <v>20</v>
      </c>
      <c r="J502" s="6">
        <f t="shared" si="14"/>
        <v>-830.94788973737991</v>
      </c>
      <c r="K502" t="str">
        <f t="shared" si="15"/>
        <v>No</v>
      </c>
    </row>
    <row r="506" spans="2:11" x14ac:dyDescent="0.3">
      <c r="C506" cm="1">
        <f t="array" ref="C506:D506">LINEST(Table_Data[Claim_Amount],Table_Data[Annual_Premium])</f>
        <v>0.47491683954072889</v>
      </c>
      <c r="D506">
        <v>811.12321176422461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A0C40-2ABF-4B69-8AEB-E72F29A69B54}">
  <dimension ref="A3:F11"/>
  <sheetViews>
    <sheetView workbookViewId="0"/>
  </sheetViews>
  <sheetFormatPr defaultRowHeight="14.4" x14ac:dyDescent="0.3"/>
  <cols>
    <col min="1" max="1" width="12.5546875" bestFit="1" customWidth="1"/>
    <col min="2" max="2" width="10.33203125" bestFit="1" customWidth="1"/>
    <col min="3" max="3" width="20" bestFit="1" customWidth="1"/>
    <col min="4" max="4" width="11.21875" bestFit="1" customWidth="1"/>
    <col min="5" max="5" width="15.88671875" bestFit="1" customWidth="1"/>
  </cols>
  <sheetData>
    <row r="3" spans="1:6" x14ac:dyDescent="0.3">
      <c r="A3" s="4" t="s">
        <v>29</v>
      </c>
      <c r="B3" t="s">
        <v>36</v>
      </c>
      <c r="C3" t="s">
        <v>37</v>
      </c>
      <c r="D3" t="s">
        <v>35</v>
      </c>
    </row>
    <row r="4" spans="1:6" x14ac:dyDescent="0.3">
      <c r="A4" s="5" t="s">
        <v>21</v>
      </c>
      <c r="B4" s="6">
        <v>62556.765984159356</v>
      </c>
      <c r="C4" s="6">
        <v>137489.34</v>
      </c>
      <c r="D4" s="7">
        <v>0.45499357247739614</v>
      </c>
      <c r="F4" s="8"/>
    </row>
    <row r="5" spans="1:6" x14ac:dyDescent="0.3">
      <c r="A5" s="5" t="s">
        <v>17</v>
      </c>
      <c r="B5" s="6">
        <v>125287.05964561964</v>
      </c>
      <c r="C5" s="6">
        <v>142091.96</v>
      </c>
      <c r="D5" s="7">
        <v>0.88173222218639002</v>
      </c>
      <c r="F5" s="8"/>
    </row>
    <row r="6" spans="1:6" x14ac:dyDescent="0.3">
      <c r="A6" s="5" t="s">
        <v>20</v>
      </c>
      <c r="B6" s="6">
        <v>160609.59284570868</v>
      </c>
      <c r="C6" s="6">
        <v>145636.25999999998</v>
      </c>
      <c r="D6" s="7">
        <v>1.102813220043612</v>
      </c>
      <c r="F6" s="8"/>
    </row>
    <row r="7" spans="1:6" x14ac:dyDescent="0.3">
      <c r="A7" s="5" t="s">
        <v>10</v>
      </c>
      <c r="B7" s="6">
        <v>101817.59998164704</v>
      </c>
      <c r="C7" s="6">
        <v>184556.31999999998</v>
      </c>
      <c r="D7" s="7">
        <v>0.55168850344245624</v>
      </c>
      <c r="F7" s="8"/>
    </row>
    <row r="8" spans="1:6" x14ac:dyDescent="0.3">
      <c r="A8" s="5" t="s">
        <v>14</v>
      </c>
      <c r="B8" s="6">
        <v>253263.57055520246</v>
      </c>
      <c r="C8" s="6">
        <v>235736.73999999987</v>
      </c>
      <c r="D8" s="7">
        <v>1.0743491682934216</v>
      </c>
      <c r="F8" s="8"/>
    </row>
    <row r="9" spans="1:6" x14ac:dyDescent="0.3">
      <c r="A9" s="5" t="s">
        <v>19</v>
      </c>
      <c r="B9" s="6">
        <v>115609.95386490354</v>
      </c>
      <c r="C9" s="6">
        <v>223175.41</v>
      </c>
      <c r="D9" s="7">
        <v>0.5180228138256967</v>
      </c>
      <c r="F9" s="8"/>
    </row>
    <row r="10" spans="1:6" x14ac:dyDescent="0.3">
      <c r="A10" s="5" t="s">
        <v>16</v>
      </c>
      <c r="B10" s="6">
        <v>178905.56912275945</v>
      </c>
      <c r="C10" s="6">
        <v>178876.61</v>
      </c>
      <c r="D10" s="7">
        <v>1.0001618944073205</v>
      </c>
      <c r="F10" s="8"/>
    </row>
    <row r="11" spans="1:6" x14ac:dyDescent="0.3">
      <c r="A11" s="5" t="s">
        <v>30</v>
      </c>
      <c r="B11" s="6">
        <v>998050.1120000002</v>
      </c>
      <c r="C11" s="6">
        <v>1247562.6399999997</v>
      </c>
      <c r="D11" s="7">
        <v>0.79999999999999993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A084-7A33-42AB-A964-1B27D9DEE3C8}">
  <dimension ref="A3:F11"/>
  <sheetViews>
    <sheetView workbookViewId="0"/>
  </sheetViews>
  <sheetFormatPr defaultRowHeight="14.4" x14ac:dyDescent="0.3"/>
  <cols>
    <col min="1" max="1" width="12.5546875" bestFit="1" customWidth="1"/>
    <col min="2" max="2" width="20.21875" bestFit="1" customWidth="1"/>
    <col min="3" max="3" width="22.44140625" bestFit="1" customWidth="1"/>
    <col min="4" max="5" width="15.88671875" bestFit="1" customWidth="1"/>
  </cols>
  <sheetData>
    <row r="3" spans="1:6" x14ac:dyDescent="0.3">
      <c r="A3" s="4" t="s">
        <v>29</v>
      </c>
      <c r="B3" t="s">
        <v>31</v>
      </c>
    </row>
    <row r="4" spans="1:6" x14ac:dyDescent="0.3">
      <c r="A4" s="5" t="s">
        <v>21</v>
      </c>
      <c r="B4" s="6">
        <v>62556.765984159356</v>
      </c>
      <c r="F4" s="8"/>
    </row>
    <row r="5" spans="1:6" x14ac:dyDescent="0.3">
      <c r="A5" s="5" t="s">
        <v>17</v>
      </c>
      <c r="B5" s="6">
        <v>125287.05964561964</v>
      </c>
      <c r="F5" s="8"/>
    </row>
    <row r="6" spans="1:6" x14ac:dyDescent="0.3">
      <c r="A6" s="5" t="s">
        <v>20</v>
      </c>
      <c r="B6" s="6">
        <v>160609.59284570868</v>
      </c>
      <c r="F6" s="8"/>
    </row>
    <row r="7" spans="1:6" x14ac:dyDescent="0.3">
      <c r="A7" s="5" t="s">
        <v>10</v>
      </c>
      <c r="B7" s="6">
        <v>101817.59998164704</v>
      </c>
      <c r="F7" s="8"/>
    </row>
    <row r="8" spans="1:6" x14ac:dyDescent="0.3">
      <c r="A8" s="5" t="s">
        <v>14</v>
      </c>
      <c r="B8" s="6">
        <v>253263.57055520246</v>
      </c>
      <c r="F8" s="8"/>
    </row>
    <row r="9" spans="1:6" x14ac:dyDescent="0.3">
      <c r="A9" s="5" t="s">
        <v>19</v>
      </c>
      <c r="B9" s="6">
        <v>115609.95386490354</v>
      </c>
      <c r="F9" s="8"/>
    </row>
    <row r="10" spans="1:6" x14ac:dyDescent="0.3">
      <c r="A10" s="5" t="s">
        <v>16</v>
      </c>
      <c r="B10" s="6">
        <v>178905.56912275945</v>
      </c>
      <c r="F10" s="8"/>
    </row>
    <row r="11" spans="1:6" x14ac:dyDescent="0.3">
      <c r="A11" s="5" t="s">
        <v>30</v>
      </c>
      <c r="B11" s="6">
        <v>998050.1120000002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49BB-AC34-4D8A-872E-B748E39D15A7}">
  <dimension ref="A3:F11"/>
  <sheetViews>
    <sheetView workbookViewId="0"/>
  </sheetViews>
  <sheetFormatPr defaultRowHeight="14.4" x14ac:dyDescent="0.3"/>
  <cols>
    <col min="1" max="1" width="12.5546875" bestFit="1" customWidth="1"/>
    <col min="2" max="2" width="22" bestFit="1" customWidth="1"/>
    <col min="3" max="5" width="15.88671875" bestFit="1" customWidth="1"/>
  </cols>
  <sheetData>
    <row r="3" spans="1:6" x14ac:dyDescent="0.3">
      <c r="A3" s="4" t="s">
        <v>29</v>
      </c>
      <c r="B3" t="s">
        <v>34</v>
      </c>
    </row>
    <row r="4" spans="1:6" x14ac:dyDescent="0.3">
      <c r="A4" s="5" t="s">
        <v>21</v>
      </c>
      <c r="B4" s="9">
        <v>74932.57401584067</v>
      </c>
      <c r="F4" s="8"/>
    </row>
    <row r="5" spans="1:6" x14ac:dyDescent="0.3">
      <c r="A5" s="5" t="s">
        <v>17</v>
      </c>
      <c r="B5" s="9">
        <v>16804.900354380392</v>
      </c>
      <c r="F5" s="8"/>
    </row>
    <row r="6" spans="1:6" x14ac:dyDescent="0.3">
      <c r="A6" s="5" t="s">
        <v>20</v>
      </c>
      <c r="B6" s="9">
        <v>-14973.332845708683</v>
      </c>
      <c r="F6" s="8"/>
    </row>
    <row r="7" spans="1:6" x14ac:dyDescent="0.3">
      <c r="A7" s="5" t="s">
        <v>10</v>
      </c>
      <c r="B7" s="9">
        <v>82738.720018352979</v>
      </c>
      <c r="F7" s="8"/>
    </row>
    <row r="8" spans="1:6" x14ac:dyDescent="0.3">
      <c r="A8" s="5" t="s">
        <v>14</v>
      </c>
      <c r="B8" s="9">
        <v>-17526.830555202454</v>
      </c>
      <c r="F8" s="8"/>
    </row>
    <row r="9" spans="1:6" x14ac:dyDescent="0.3">
      <c r="A9" s="5" t="s">
        <v>19</v>
      </c>
      <c r="B9" s="9">
        <v>107565.45613509648</v>
      </c>
      <c r="F9" s="8"/>
    </row>
    <row r="10" spans="1:6" x14ac:dyDescent="0.3">
      <c r="A10" s="5" t="s">
        <v>16</v>
      </c>
      <c r="B10" s="9">
        <v>-28.959122759486604</v>
      </c>
      <c r="F10" s="8"/>
    </row>
    <row r="11" spans="1:6" x14ac:dyDescent="0.3">
      <c r="A11" s="5" t="s">
        <v>30</v>
      </c>
      <c r="B11" s="9">
        <v>249512.5279999999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Raw Data</vt:lpstr>
      <vt:lpstr>Working Data</vt:lpstr>
      <vt:lpstr>Column Chart</vt:lpstr>
      <vt:lpstr>Pie Chart</vt:lpstr>
      <vt:lpstr>Bar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RJ Monk</cp:lastModifiedBy>
  <dcterms:created xsi:type="dcterms:W3CDTF">2015-06-05T18:17:20Z</dcterms:created>
  <dcterms:modified xsi:type="dcterms:W3CDTF">2025-08-17T21:53:50Z</dcterms:modified>
</cp:coreProperties>
</file>