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>
    <definedName name="TCF">Feuil1!$C$22</definedName>
    <definedName name="UUCP">Feuil1!$E$112</definedName>
    <definedName name="EF">Feuil1!$C$38</definedName>
  </definedNames>
  <calcPr/>
</workbook>
</file>

<file path=xl/sharedStrings.xml><?xml version="1.0" encoding="utf-8"?>
<sst xmlns="http://schemas.openxmlformats.org/spreadsheetml/2006/main" count="322" uniqueCount="199">
  <si>
    <t>Nom Use Case</t>
  </si>
  <si>
    <t>UAW</t>
  </si>
  <si>
    <t>UUCW</t>
  </si>
  <si>
    <t>Total (UUCP)</t>
  </si>
  <si>
    <t>Rechercher clients courriel</t>
  </si>
  <si>
    <t>ESTIMATION DE PROJET UCP</t>
  </si>
  <si>
    <t>Nom du projet :</t>
  </si>
  <si>
    <t>verification abonnement</t>
  </si>
  <si>
    <t>Parc Orang-OutLand</t>
  </si>
  <si>
    <t>Matrice de facteurs de complexité du projet</t>
  </si>
  <si>
    <t>facteur technique</t>
  </si>
  <si>
    <t>description</t>
  </si>
  <si>
    <t>generation message abo</t>
  </si>
  <si>
    <t>envoi mail</t>
  </si>
  <si>
    <t>enregistrer preferences portail</t>
  </si>
  <si>
    <t>poids</t>
  </si>
  <si>
    <t>anoter refus</t>
  </si>
  <si>
    <t>rechercher clients abonnés</t>
  </si>
  <si>
    <t>complexité perçue</t>
  </si>
  <si>
    <t>rechercher abonnements</t>
  </si>
  <si>
    <t>créer message informations</t>
  </si>
  <si>
    <t>facteur calculé</t>
  </si>
  <si>
    <t>ouvrir page information client</t>
  </si>
  <si>
    <t>enregistrer preferences GRC</t>
  </si>
  <si>
    <t>Justification</t>
  </si>
  <si>
    <t>T1</t>
  </si>
  <si>
    <t>Système distribué</t>
  </si>
  <si>
    <t>TOTAL UUCP</t>
  </si>
  <si>
    <t>Le système doit être déployé sur l'ensemble du parc</t>
  </si>
  <si>
    <t>T2</t>
  </si>
  <si>
    <t>performance</t>
  </si>
  <si>
    <t>Gestion de données avec peu de calculs</t>
  </si>
  <si>
    <t>T3</t>
  </si>
  <si>
    <t>efficacité utilisateur final</t>
  </si>
  <si>
    <t>L'application remplit les critères imposés par le client</t>
  </si>
  <si>
    <t>T4</t>
  </si>
  <si>
    <t>traitement interne complexe</t>
  </si>
  <si>
    <t>Matrice de facteurs de complexité du projet : TCF</t>
  </si>
  <si>
    <t>Application sans code trop complexe</t>
  </si>
  <si>
    <t>T5</t>
  </si>
  <si>
    <t>réutilisabilité</t>
  </si>
  <si>
    <t>Le système n'aura besoin d'aucun changement après son installation</t>
  </si>
  <si>
    <t>T6</t>
  </si>
  <si>
    <t>facilité d'installation</t>
  </si>
  <si>
    <t>Installation d'un réseau informatique, installation de bornes de paiement à l'entrée du parc</t>
  </si>
  <si>
    <t>T7</t>
  </si>
  <si>
    <t>facilité d'utilisation</t>
  </si>
  <si>
    <t>Les interfaces sont ergonomiques et simples</t>
  </si>
  <si>
    <t>T8</t>
  </si>
  <si>
    <t>portabilité</t>
  </si>
  <si>
    <t>L'application n'est déployable que sur parc et son réseau</t>
  </si>
  <si>
    <t>T9</t>
  </si>
  <si>
    <t>facilité de changement</t>
  </si>
  <si>
    <t>Un changement de l'application entraîne des modifications sur l'ensemble du parc</t>
  </si>
  <si>
    <t>T10</t>
  </si>
  <si>
    <t>concurrent</t>
  </si>
  <si>
    <t>Des applications de ce type sont déjà proposées par d'autres entreprises</t>
  </si>
  <si>
    <t>T11</t>
  </si>
  <si>
    <t>caractéristiques de sécurité particulières</t>
  </si>
  <si>
    <t>De nombreuses données en relation avec les clients et le parc sont utilisées et doivent être sécurisées</t>
  </si>
  <si>
    <t>T12</t>
  </si>
  <si>
    <t>fournit un accès direct à des parties tierce</t>
  </si>
  <si>
    <t>Les accès à l'application seront gérés via des comptes utilisateurs</t>
  </si>
  <si>
    <t>T13</t>
  </si>
  <si>
    <t>des facilités d'apprentissage utilisateur particulières sont requises</t>
  </si>
  <si>
    <t>Un apprentissage d'utilisation de l'application sera nécessaire, mais l'application se veut simple d'accès</t>
  </si>
  <si>
    <t>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</si>
  <si>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</si>
  <si>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</si>
  <si>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</si>
  <si>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</si>
  <si>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</si>
  <si>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</si>
  <si>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</si>
  <si>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Les développeurs ont besoin de l'UML afin de réaliser l'application</t>
  </si>
  <si>
    <t>E2</t>
  </si>
  <si>
    <t>expérience de l'application</t>
  </si>
  <si>
    <t>L'ensemble de l'équipe doit avoir de l'expérience dans la mise en place et le développement d'application</t>
  </si>
  <si>
    <t>E3</t>
  </si>
  <si>
    <t>expérience orientée objet</t>
  </si>
  <si>
    <t>Les développeurs on besoin de maitriser la programmation orientée objet</t>
  </si>
  <si>
    <t>E4</t>
  </si>
  <si>
    <t>capacité du responsable de l'analyse</t>
  </si>
  <si>
    <t>Le chef de projet et le responsable maitrise ouvrage doivent avoir une bonne analyse du projet</t>
  </si>
  <si>
    <t>E5</t>
  </si>
  <si>
    <t>motivation</t>
  </si>
  <si>
    <t>L'ensemble de l'équipe doit s'impliquer dans le projet</t>
  </si>
  <si>
    <t>E6</t>
  </si>
  <si>
    <t>spécifications stables</t>
  </si>
  <si>
    <t>Une stabilité de la composition de l'équipe doit être appliquée</t>
  </si>
  <si>
    <t>E7</t>
  </si>
  <si>
    <t>travailleurs à temps partagé</t>
  </si>
  <si>
    <t>Le temps de travail est équitablement réparti entre tous les membres de l'équipe</t>
  </si>
  <si>
    <t>E8</t>
  </si>
  <si>
    <t>difficulté du langage de programmation</t>
  </si>
  <si>
    <t>Les développeurs n'ont pas de difficultés pour programmer</t>
  </si>
  <si>
    <t>EF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</si>
  <si>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</si>
  <si>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</si>
  <si>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</si>
  <si>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</si>
  <si>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commentaire</t>
  </si>
  <si>
    <t>Valeur/Facteur</t>
  </si>
  <si>
    <t>Règles d'évaluation UUCW</t>
  </si>
  <si>
    <t>Acteur Simple</t>
  </si>
  <si>
    <t>Un acteur simple communique avec le systeme à travers une API.</t>
  </si>
  <si>
    <t xml:space="preserve">Type Use Case </t>
  </si>
  <si>
    <t>Acteur Moyen</t>
  </si>
  <si>
    <t>Simple</t>
  </si>
  <si>
    <t>&lt;= 3 transactions</t>
  </si>
  <si>
    <t xml:space="preserve">- Acteurs qui interagissent avec le systeme à travers un protocole (HTTP, FTP,ou protocole défini par l'utilisateur). </t>
  </si>
  <si>
    <t>Moyen</t>
  </si>
  <si>
    <t>entre 4 et 7 transactions</t>
  </si>
  <si>
    <r>
      <t xml:space="preserve">- </t>
    </r>
    <r>
      <rPr>
        <rFont val="Verdana"/>
        <sz val="9.0"/>
      </rPr>
      <t xml:space="preserve">Acteurs qui sont des stockages de données(Fichiers, RDBMS). </t>
    </r>
  </si>
  <si>
    <t>Complexe</t>
  </si>
  <si>
    <t>&gt; 7 transactions</t>
  </si>
  <si>
    <t>Interagit à travers un GUI</t>
  </si>
  <si>
    <t>Justification UAW</t>
  </si>
  <si>
    <t>Justification UUCW</t>
  </si>
  <si>
    <t>Saisir fournisseur</t>
  </si>
  <si>
    <t>création dans la base de donnéés</t>
  </si>
  <si>
    <t>3 intéractions</t>
  </si>
  <si>
    <t>Supprimer fournisseur</t>
  </si>
  <si>
    <t>suppréssion de la base de données</t>
  </si>
  <si>
    <t>Modifier fournisseur</t>
  </si>
  <si>
    <t>intéraction avec la base de données</t>
  </si>
  <si>
    <t>Rechercher fournisseur</t>
  </si>
  <si>
    <t>recherche dans la base de données</t>
  </si>
  <si>
    <t>4 intéractions</t>
  </si>
  <si>
    <t>Saisir commande</t>
  </si>
  <si>
    <t>Rechercher commande</t>
  </si>
  <si>
    <t xml:space="preserve">Modifier commande si non validée </t>
  </si>
  <si>
    <t>Validation commande</t>
  </si>
  <si>
    <t xml:space="preserve">Envoyer commande à la comptabilité </t>
  </si>
  <si>
    <t xml:space="preserve">interaction avec le systeme par un protocole </t>
  </si>
  <si>
    <t>Envoyer la commande par mail directement fournisseur</t>
  </si>
  <si>
    <t>Creer salarié</t>
  </si>
  <si>
    <t>Modifier salarié</t>
  </si>
  <si>
    <t>Rechercher salarié</t>
  </si>
  <si>
    <t>3 interaction</t>
  </si>
  <si>
    <t>Supprimier Salarié</t>
  </si>
  <si>
    <t xml:space="preserve">Creer client </t>
  </si>
  <si>
    <t>Modifier client</t>
  </si>
  <si>
    <t xml:space="preserve">Supprimer client </t>
  </si>
  <si>
    <t>Rechercher client</t>
  </si>
  <si>
    <t>Pointer avec carte</t>
  </si>
  <si>
    <t xml:space="preserve">Accès liste salarié pointé </t>
  </si>
  <si>
    <t>Statistiques fréquentation parc</t>
  </si>
  <si>
    <t>3 interactions</t>
  </si>
  <si>
    <t>Statistiques fréquentation web</t>
  </si>
  <si>
    <t>Statistiques fiabilité matériel</t>
  </si>
  <si>
    <t>Statistiques facturation</t>
  </si>
  <si>
    <t>Statistiques Chiffre d'affaires</t>
  </si>
  <si>
    <t xml:space="preserve">Statistiques conso nourriture </t>
  </si>
  <si>
    <t xml:space="preserve">Prevision visite par jour </t>
  </si>
  <si>
    <t xml:space="preserve">Saisir produit </t>
  </si>
  <si>
    <t>3intéractions</t>
  </si>
  <si>
    <t xml:space="preserve">Rechercher produit </t>
  </si>
  <si>
    <t xml:space="preserve">Modifier produit </t>
  </si>
  <si>
    <t xml:space="preserve">Supprimer produit </t>
  </si>
  <si>
    <t>Créer materiel</t>
  </si>
  <si>
    <t xml:space="preserve">Rechercher matériel </t>
  </si>
  <si>
    <t xml:space="preserve">Modifier matériel </t>
  </si>
  <si>
    <t xml:space="preserve">Supprimer matériel </t>
  </si>
  <si>
    <t xml:space="preserve">Créer intervention </t>
  </si>
  <si>
    <t>Modifier intervention</t>
  </si>
  <si>
    <t>Planifier intervention</t>
  </si>
  <si>
    <t>Valider intervention</t>
  </si>
  <si>
    <t>Acceder à la creation d'intervention</t>
  </si>
  <si>
    <t>Suivre interventions</t>
  </si>
  <si>
    <t>Suivre équipe</t>
  </si>
  <si>
    <t xml:space="preserve">Suivre coût/répartition du matériel </t>
  </si>
  <si>
    <t>Créer maintenance</t>
  </si>
  <si>
    <t>Modifier maintenance</t>
  </si>
  <si>
    <t>Rechercher maintenance</t>
  </si>
  <si>
    <t>Créer un contrat</t>
  </si>
  <si>
    <t>Modifier un contrat</t>
  </si>
  <si>
    <t>Rechercher un contrat</t>
  </si>
  <si>
    <t xml:space="preserve">Supprimer un contrat </t>
  </si>
  <si>
    <t xml:space="preserve">Historique contrats </t>
  </si>
  <si>
    <t xml:space="preserve">Creer un compte </t>
  </si>
  <si>
    <t xml:space="preserve">Proposer des offres promotionnelles </t>
  </si>
  <si>
    <t xml:space="preserve">Payer facture </t>
  </si>
  <si>
    <t xml:space="preserve">Rechercher facture </t>
  </si>
  <si>
    <t xml:space="preserve">Payer salaire </t>
  </si>
  <si>
    <t>interaction avec le systeme par un protocole</t>
  </si>
  <si>
    <t xml:space="preserve">Se connecter </t>
  </si>
  <si>
    <t>interaction avec l'interface de la borne et du site web</t>
  </si>
  <si>
    <t xml:space="preserve">Retirer billets </t>
  </si>
  <si>
    <t xml:space="preserve">interaction avec l'interface de la borne </t>
  </si>
  <si>
    <t>Determination de l'estimation de charges théorique AUCP (Adjusted Use Case Points)</t>
  </si>
  <si>
    <t>AUCP</t>
  </si>
  <si>
    <t>Evaluation du temps de développement</t>
  </si>
  <si>
    <t>en h/h</t>
  </si>
  <si>
    <t>en j/h</t>
  </si>
  <si>
    <t>en m/h</t>
  </si>
  <si>
    <t>ETP</t>
  </si>
  <si>
    <t>Facteur de Productivité</t>
  </si>
  <si>
    <t>(Rappel basé sur ECF)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</si>
</sst>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</font>
    <font>
      <b/>
      <sz val="10.0"/>
      <name val="Verdana"/>
    </font>
    <font>
      <b/>
      <sz val="10.0"/>
      <name val="Arial"/>
    </font>
    <font>
      <sz val="10.0"/>
      <name val="Arial"/>
    </font>
    <font/>
    <font>
      <b/>
      <sz val="9.0"/>
      <name val="Verdana"/>
    </font>
    <font>
      <sz val="9.0"/>
      <name val="Arial"/>
    </font>
    <font>
      <sz val="9.0"/>
      <name val="Verdana"/>
    </font>
    <font>
      <sz val="9.0"/>
      <color rgb="FF000000"/>
      <name val="Courier New"/>
    </font>
    <font>
      <sz val="10.0"/>
      <name val="Verdana"/>
    </font>
    <font>
      <b/>
    </font>
    <font>
      <color rgb="FF000000"/>
      <name val="'Arial'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3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readingOrder="0"/>
    </xf>
    <xf borderId="2" fillId="0" fontId="2" numFmtId="0" xfId="0" applyAlignment="1" applyBorder="1" applyFont="1">
      <alignment horizontal="center"/>
    </xf>
    <xf borderId="1" fillId="0" fontId="3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2" numFmtId="0" xfId="0" applyAlignment="1" applyBorder="1" applyFont="1">
      <alignment shrinkToFit="0" wrapText="1"/>
    </xf>
    <xf borderId="5" fillId="0" fontId="2" numFmtId="0" xfId="0" applyBorder="1" applyFont="1"/>
    <xf borderId="6" fillId="0" fontId="2" numFmtId="0" xfId="0" applyBorder="1" applyFont="1"/>
    <xf borderId="6" fillId="0" fontId="3" numFmtId="0" xfId="0" applyBorder="1" applyFont="1"/>
    <xf borderId="7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8" fillId="0" fontId="3" numFmtId="0" xfId="0" applyBorder="1" applyFont="1"/>
    <xf borderId="1" fillId="0" fontId="3" numFmtId="164" xfId="0" applyBorder="1" applyFont="1" applyNumberFormat="1"/>
    <xf borderId="0" fillId="0" fontId="3" numFmtId="0" xfId="0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6" fillId="0" fontId="2" numFmtId="164" xfId="0" applyBorder="1" applyFont="1" applyNumberFormat="1"/>
    <xf borderId="1" fillId="3" fontId="5" numFmtId="0" xfId="0" applyAlignment="1" applyBorder="1" applyFill="1" applyFont="1">
      <alignment shrinkToFit="0" wrapText="1"/>
    </xf>
    <xf borderId="0" fillId="0" fontId="6" numFmtId="0" xfId="0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wrapText="1"/>
    </xf>
    <xf borderId="13" fillId="0" fontId="7" numFmtId="0" xfId="0" applyAlignment="1" applyBorder="1" applyFont="1">
      <alignment shrinkToFit="0" vertical="top" wrapText="1"/>
    </xf>
    <xf borderId="13" fillId="0" fontId="7" numFmtId="0" xfId="0" applyAlignment="1" applyBorder="1" applyFont="1">
      <alignment shrinkToFit="0" wrapText="1"/>
    </xf>
    <xf borderId="14" fillId="0" fontId="7" numFmtId="0" xfId="0" applyAlignment="1" applyBorder="1" applyFont="1">
      <alignment shrinkToFit="0" vertical="top" wrapText="1"/>
    </xf>
    <xf quotePrefix="1" borderId="14" fillId="0" fontId="7" numFmtId="0" xfId="0" applyAlignment="1" applyBorder="1" applyFont="1">
      <alignment horizontal="left" shrinkToFit="0" wrapText="1"/>
    </xf>
    <xf borderId="15" fillId="0" fontId="7" numFmtId="0" xfId="0" applyAlignment="1" applyBorder="1" applyFont="1">
      <alignment shrinkToFit="0" vertical="top" wrapText="1"/>
    </xf>
    <xf borderId="15" fillId="0" fontId="8" numFmtId="0" xfId="0" applyAlignment="1" applyBorder="1" applyFont="1">
      <alignment horizontal="left" shrinkToFit="0" wrapText="1"/>
    </xf>
    <xf borderId="1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16" fillId="0" fontId="2" numFmtId="0" xfId="0" applyBorder="1" applyFont="1"/>
    <xf borderId="17" fillId="0" fontId="2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2" numFmtId="0" xfId="0" applyBorder="1" applyFont="1"/>
    <xf borderId="20" fillId="0" fontId="3" numFmtId="0" xfId="0" applyBorder="1" applyFont="1"/>
    <xf borderId="21" fillId="0" fontId="2" numFmtId="0" xfId="0" applyBorder="1" applyFont="1"/>
    <xf borderId="22" fillId="0" fontId="2" numFmtId="164" xfId="0" applyBorder="1" applyFont="1" applyNumberFormat="1"/>
    <xf borderId="22" fillId="0" fontId="3" numFmtId="0" xfId="0" applyBorder="1" applyFont="1"/>
    <xf borderId="23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1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49.0"/>
    <col customWidth="1" min="3" max="3" width="56.29"/>
    <col customWidth="1" min="4" max="4" width="10.71"/>
    <col customWidth="1" min="5" max="5" width="13.57"/>
    <col customWidth="1" min="6" max="6" width="10.71"/>
    <col customWidth="1" min="7" max="7" width="46.86"/>
    <col customWidth="1" min="8" max="8" width="34.14"/>
    <col customWidth="1" min="9" max="26" width="10.71"/>
  </cols>
  <sheetData>
    <row r="1" ht="12.75" customHeight="1"/>
    <row r="2" ht="12.75" customHeight="1">
      <c r="A2" t="s">
        <v>5</v>
      </c>
    </row>
    <row r="3" ht="12.75" customHeight="1">
      <c r="A3" s="5" t="s">
        <v>6</v>
      </c>
      <c r="B3" s="6" t="s">
        <v>8</v>
      </c>
    </row>
    <row r="4" ht="12.75" customHeight="1"/>
    <row r="5" ht="12.75" customHeight="1">
      <c r="B5" s="6" t="s">
        <v>9</v>
      </c>
      <c r="C5" s="7"/>
    </row>
    <row r="6" ht="12.75" customHeight="1"/>
    <row r="7" ht="12.75" customHeight="1">
      <c r="B7" s="1" t="s">
        <v>10</v>
      </c>
      <c r="C7" s="8" t="s">
        <v>11</v>
      </c>
      <c r="D7" s="9" t="s">
        <v>15</v>
      </c>
      <c r="E7" s="10" t="s">
        <v>18</v>
      </c>
      <c r="F7" s="11" t="s">
        <v>21</v>
      </c>
      <c r="G7" s="9" t="s">
        <v>24</v>
      </c>
    </row>
    <row r="8" ht="12.75" customHeight="1">
      <c r="B8" s="4" t="s">
        <v>25</v>
      </c>
      <c r="C8" s="4" t="s">
        <v>26</v>
      </c>
      <c r="D8" s="4">
        <v>2.0</v>
      </c>
      <c r="E8" s="12">
        <v>5.0</v>
      </c>
      <c r="F8" s="4">
        <f t="shared" ref="F8:F20" si="1">E8*D8</f>
        <v>10</v>
      </c>
      <c r="G8" s="14" t="s">
        <v>28</v>
      </c>
      <c r="J8">
        <f>IF(E8&gt;3,1,0)</f>
        <v>1</v>
      </c>
    </row>
    <row r="9" ht="12.75" customHeight="1">
      <c r="B9" s="4" t="s">
        <v>29</v>
      </c>
      <c r="C9" s="4" t="s">
        <v>30</v>
      </c>
      <c r="D9" s="4">
        <v>1.0</v>
      </c>
      <c r="E9" s="12">
        <v>2.0</v>
      </c>
      <c r="F9" s="4">
        <f t="shared" si="1"/>
        <v>2</v>
      </c>
      <c r="G9" s="14" t="s">
        <v>31</v>
      </c>
    </row>
    <row r="10" ht="12.75" customHeight="1">
      <c r="B10" s="4" t="s">
        <v>32</v>
      </c>
      <c r="C10" s="4" t="s">
        <v>33</v>
      </c>
      <c r="D10" s="4">
        <v>1.0</v>
      </c>
      <c r="E10" s="17">
        <v>4.0</v>
      </c>
      <c r="F10" s="4">
        <f t="shared" si="1"/>
        <v>4</v>
      </c>
      <c r="G10" s="14" t="s">
        <v>34</v>
      </c>
    </row>
    <row r="11" ht="12.75" customHeight="1">
      <c r="B11" s="4" t="s">
        <v>35</v>
      </c>
      <c r="C11" s="4" t="s">
        <v>36</v>
      </c>
      <c r="D11" s="4">
        <v>1.0</v>
      </c>
      <c r="E11" s="17">
        <v>2.0</v>
      </c>
      <c r="F11" s="4">
        <f t="shared" si="1"/>
        <v>2</v>
      </c>
      <c r="G11" s="14" t="s">
        <v>38</v>
      </c>
    </row>
    <row r="12" ht="12.75" customHeight="1">
      <c r="B12" s="4" t="s">
        <v>39</v>
      </c>
      <c r="C12" s="4" t="s">
        <v>40</v>
      </c>
      <c r="D12" s="4">
        <v>1.0</v>
      </c>
      <c r="E12" s="12">
        <v>0.0</v>
      </c>
      <c r="F12" s="4">
        <f t="shared" si="1"/>
        <v>0</v>
      </c>
      <c r="G12" s="14" t="s">
        <v>41</v>
      </c>
    </row>
    <row r="13" ht="12.75" customHeight="1">
      <c r="B13" s="4" t="s">
        <v>42</v>
      </c>
      <c r="C13" s="4" t="s">
        <v>43</v>
      </c>
      <c r="D13" s="4">
        <v>0.5</v>
      </c>
      <c r="E13" s="12">
        <v>5.0</v>
      </c>
      <c r="F13" s="4">
        <f t="shared" si="1"/>
        <v>2.5</v>
      </c>
      <c r="G13" s="14" t="s">
        <v>44</v>
      </c>
    </row>
    <row r="14" ht="12.75" customHeight="1">
      <c r="B14" s="4" t="s">
        <v>45</v>
      </c>
      <c r="C14" s="4" t="s">
        <v>46</v>
      </c>
      <c r="D14" s="4">
        <v>0.5</v>
      </c>
      <c r="E14" s="12">
        <v>1.0</v>
      </c>
      <c r="F14" s="4">
        <f t="shared" si="1"/>
        <v>0.5</v>
      </c>
      <c r="G14" s="14" t="s">
        <v>47</v>
      </c>
    </row>
    <row r="15" ht="12.75" customHeight="1">
      <c r="B15" s="4" t="s">
        <v>48</v>
      </c>
      <c r="C15" s="4" t="s">
        <v>49</v>
      </c>
      <c r="D15" s="4">
        <v>2.0</v>
      </c>
      <c r="E15" s="12">
        <v>4.0</v>
      </c>
      <c r="F15" s="4">
        <f t="shared" si="1"/>
        <v>8</v>
      </c>
      <c r="G15" s="14" t="s">
        <v>50</v>
      </c>
    </row>
    <row r="16" ht="12.75" customHeight="1">
      <c r="B16" s="4" t="s">
        <v>51</v>
      </c>
      <c r="C16" s="4" t="s">
        <v>52</v>
      </c>
      <c r="D16" s="4">
        <v>1.0</v>
      </c>
      <c r="E16" s="12">
        <v>5.0</v>
      </c>
      <c r="F16" s="4">
        <f t="shared" si="1"/>
        <v>5</v>
      </c>
      <c r="G16" s="14" t="s">
        <v>53</v>
      </c>
    </row>
    <row r="17" ht="12.75" customHeight="1">
      <c r="B17" s="4" t="s">
        <v>54</v>
      </c>
      <c r="C17" s="4" t="s">
        <v>55</v>
      </c>
      <c r="D17" s="4">
        <v>1.0</v>
      </c>
      <c r="E17" s="17">
        <v>3.0</v>
      </c>
      <c r="F17" s="4">
        <f t="shared" si="1"/>
        <v>3</v>
      </c>
      <c r="G17" s="14" t="s">
        <v>56</v>
      </c>
    </row>
    <row r="18" ht="12.75" customHeight="1">
      <c r="B18" s="4" t="s">
        <v>57</v>
      </c>
      <c r="C18" s="4" t="s">
        <v>58</v>
      </c>
      <c r="D18" s="4">
        <v>1.0</v>
      </c>
      <c r="E18" s="12">
        <v>5.0</v>
      </c>
      <c r="F18" s="4">
        <f t="shared" si="1"/>
        <v>5</v>
      </c>
      <c r="G18" s="14" t="s">
        <v>59</v>
      </c>
    </row>
    <row r="19" ht="12.75" customHeight="1">
      <c r="B19" s="4" t="s">
        <v>60</v>
      </c>
      <c r="C19" s="4" t="s">
        <v>61</v>
      </c>
      <c r="D19" s="4">
        <v>1.0</v>
      </c>
      <c r="E19" s="17">
        <v>1.0</v>
      </c>
      <c r="F19" s="4">
        <f t="shared" si="1"/>
        <v>1</v>
      </c>
      <c r="G19" s="14" t="s">
        <v>62</v>
      </c>
    </row>
    <row r="20" ht="12.75" customHeight="1">
      <c r="B20" s="4" t="s">
        <v>63</v>
      </c>
      <c r="C20" s="4" t="s">
        <v>64</v>
      </c>
      <c r="D20" s="4">
        <v>1.0</v>
      </c>
      <c r="E20" s="12">
        <v>2.0</v>
      </c>
      <c r="F20" s="4">
        <f t="shared" si="1"/>
        <v>2</v>
      </c>
      <c r="G20" s="14" t="s">
        <v>65</v>
      </c>
    </row>
    <row r="21" ht="12.75" customHeight="1">
      <c r="B21" s="4"/>
      <c r="C21" s="4"/>
      <c r="D21" s="4"/>
      <c r="E21" s="4"/>
      <c r="F21" s="4">
        <f>SUM(F8:F20)</f>
        <v>45</v>
      </c>
    </row>
    <row r="22" ht="12.75" customHeight="1">
      <c r="B22" s="19" t="s">
        <v>66</v>
      </c>
      <c r="C22" s="20">
        <f>0.6+(0.01*F21)</f>
        <v>1.05</v>
      </c>
      <c r="D22" s="21"/>
      <c r="E22" s="21"/>
      <c r="F22" s="22"/>
    </row>
    <row r="23" ht="12.75" customHeight="1"/>
    <row r="24" ht="12.75" customHeight="1"/>
    <row r="25" ht="12.75" customHeight="1">
      <c r="B25" s="5" t="s">
        <v>67</v>
      </c>
    </row>
    <row r="26" ht="12.75" customHeight="1"/>
    <row r="27" ht="12.75" customHeight="1">
      <c r="B27" s="18" t="s">
        <v>68</v>
      </c>
      <c r="C27" s="2" t="s">
        <v>69</v>
      </c>
      <c r="D27" s="3" t="s">
        <v>70</v>
      </c>
      <c r="E27" s="18" t="s">
        <v>71</v>
      </c>
      <c r="F27" s="1" t="s">
        <v>21</v>
      </c>
      <c r="G27" s="3" t="s">
        <v>24</v>
      </c>
    </row>
    <row r="28" ht="12.75" customHeight="1">
      <c r="B28" s="4" t="s">
        <v>72</v>
      </c>
      <c r="C28" s="4" t="s">
        <v>73</v>
      </c>
      <c r="D28" s="4">
        <v>1.5</v>
      </c>
      <c r="E28" s="23">
        <v>43222.0</v>
      </c>
      <c r="F28" s="25">
        <f t="shared" ref="F28:F35" si="2">D28*E28</f>
        <v>64833</v>
      </c>
      <c r="G28" s="14" t="s">
        <v>74</v>
      </c>
      <c r="J28">
        <f t="shared" ref="J28:J35" si="3">IF(F28&gt;3,1,0)</f>
        <v>1</v>
      </c>
    </row>
    <row r="29" ht="12.75" customHeight="1">
      <c r="B29" s="4" t="s">
        <v>75</v>
      </c>
      <c r="C29" s="4" t="s">
        <v>76</v>
      </c>
      <c r="D29" s="4">
        <v>0.5</v>
      </c>
      <c r="E29" s="12">
        <v>5.0</v>
      </c>
      <c r="F29" s="4">
        <f t="shared" si="2"/>
        <v>2.5</v>
      </c>
      <c r="G29" s="14" t="s">
        <v>77</v>
      </c>
      <c r="J29">
        <f t="shared" si="3"/>
        <v>0</v>
      </c>
      <c r="L29">
        <v>0.0</v>
      </c>
      <c r="M29">
        <v>20.0</v>
      </c>
    </row>
    <row r="30" ht="12.75" customHeight="1">
      <c r="B30" s="4" t="s">
        <v>78</v>
      </c>
      <c r="C30" s="4" t="s">
        <v>79</v>
      </c>
      <c r="D30" s="4">
        <v>1.0</v>
      </c>
      <c r="E30" s="23">
        <v>43222.0</v>
      </c>
      <c r="F30" s="25">
        <f t="shared" si="2"/>
        <v>43222</v>
      </c>
      <c r="G30" s="14" t="s">
        <v>80</v>
      </c>
      <c r="J30">
        <f t="shared" si="3"/>
        <v>1</v>
      </c>
      <c r="L30">
        <v>3.0</v>
      </c>
      <c r="M30">
        <v>28.0</v>
      </c>
    </row>
    <row r="31" ht="12.75" customHeight="1">
      <c r="B31" s="4" t="s">
        <v>81</v>
      </c>
      <c r="C31" s="4" t="s">
        <v>82</v>
      </c>
      <c r="D31" s="4">
        <v>0.5</v>
      </c>
      <c r="E31" s="12">
        <v>2.0</v>
      </c>
      <c r="F31" s="4">
        <f t="shared" si="2"/>
        <v>1</v>
      </c>
      <c r="G31" s="14" t="s">
        <v>83</v>
      </c>
      <c r="J31">
        <f t="shared" si="3"/>
        <v>0</v>
      </c>
      <c r="L31">
        <v>5.0</v>
      </c>
      <c r="M31">
        <v>36.0</v>
      </c>
    </row>
    <row r="32" ht="12.75" customHeight="1">
      <c r="B32" s="4" t="s">
        <v>84</v>
      </c>
      <c r="C32" s="4" t="s">
        <v>85</v>
      </c>
      <c r="D32" s="4">
        <v>1.0</v>
      </c>
      <c r="E32" s="12">
        <v>5.0</v>
      </c>
      <c r="F32" s="4">
        <f t="shared" si="2"/>
        <v>5</v>
      </c>
      <c r="G32" s="14" t="s">
        <v>86</v>
      </c>
      <c r="J32">
        <f t="shared" si="3"/>
        <v>1</v>
      </c>
    </row>
    <row r="33" ht="12.75" customHeight="1">
      <c r="B33" s="4" t="s">
        <v>87</v>
      </c>
      <c r="C33" s="4" t="s">
        <v>88</v>
      </c>
      <c r="D33" s="4">
        <v>2.0</v>
      </c>
      <c r="E33" s="17">
        <v>5.0</v>
      </c>
      <c r="F33" s="4">
        <f t="shared" si="2"/>
        <v>10</v>
      </c>
      <c r="G33" s="14" t="s">
        <v>89</v>
      </c>
      <c r="J33">
        <f t="shared" si="3"/>
        <v>1</v>
      </c>
    </row>
    <row r="34" ht="12.75" customHeight="1">
      <c r="B34" s="4" t="s">
        <v>90</v>
      </c>
      <c r="C34" s="4" t="s">
        <v>91</v>
      </c>
      <c r="D34" s="4">
        <v>-1.0</v>
      </c>
      <c r="E34" s="4">
        <v>0.0</v>
      </c>
      <c r="F34" s="4">
        <f t="shared" si="2"/>
        <v>0</v>
      </c>
      <c r="G34" s="14" t="s">
        <v>92</v>
      </c>
      <c r="J34">
        <f t="shared" si="3"/>
        <v>0</v>
      </c>
    </row>
    <row r="35" ht="12.75" customHeight="1">
      <c r="B35" s="4" t="s">
        <v>93</v>
      </c>
      <c r="C35" s="4" t="s">
        <v>94</v>
      </c>
      <c r="D35" s="4">
        <v>-1.0</v>
      </c>
      <c r="E35" s="12">
        <v>0.0</v>
      </c>
      <c r="F35" s="4">
        <f t="shared" si="2"/>
        <v>0</v>
      </c>
      <c r="G35" s="14" t="s">
        <v>95</v>
      </c>
      <c r="J35">
        <f t="shared" si="3"/>
        <v>0</v>
      </c>
    </row>
    <row r="36" ht="12.75" customHeight="1">
      <c r="B36" s="4"/>
      <c r="C36" s="4"/>
      <c r="D36" s="4"/>
      <c r="E36" s="4"/>
      <c r="F36" s="25">
        <f>SUM(F28:F35)</f>
        <v>108073.5</v>
      </c>
      <c r="J36">
        <f>SUM(J28:J35)</f>
        <v>4</v>
      </c>
    </row>
    <row r="37" ht="12.75" customHeight="1">
      <c r="B37" s="28"/>
      <c r="C37" s="29"/>
      <c r="D37" s="29"/>
      <c r="E37" s="29"/>
      <c r="F37" s="30"/>
    </row>
    <row r="38" ht="12.75" customHeight="1">
      <c r="B38" s="19" t="s">
        <v>96</v>
      </c>
      <c r="C38" s="31">
        <f>(-0.03*F36)+1.4</f>
        <v>-3240.805</v>
      </c>
      <c r="D38" s="21"/>
      <c r="E38" s="21"/>
      <c r="F38" s="22"/>
    </row>
    <row r="39" ht="12.75" customHeight="1"/>
    <row r="40" ht="12.75" customHeight="1"/>
    <row r="41" ht="12.75" customHeight="1">
      <c r="B41" s="5" t="s">
        <v>97</v>
      </c>
    </row>
    <row r="42" ht="12.75" customHeight="1"/>
    <row r="43" ht="12.75" customHeight="1">
      <c r="B43" t="s">
        <v>98</v>
      </c>
    </row>
    <row r="44" ht="12.75" customHeight="1">
      <c r="B44" t="s">
        <v>99</v>
      </c>
    </row>
    <row r="45" ht="12.75" customHeight="1">
      <c r="B45" s="32" t="s">
        <v>100</v>
      </c>
      <c r="C45" s="32" t="s">
        <v>101</v>
      </c>
      <c r="D45" s="32" t="s">
        <v>102</v>
      </c>
      <c r="E45" s="33"/>
      <c r="F45" s="33" t="s">
        <v>103</v>
      </c>
      <c r="G45" s="33"/>
      <c r="H45" s="33"/>
    </row>
    <row r="46" ht="12.75" customHeight="1">
      <c r="B46" s="34" t="s">
        <v>104</v>
      </c>
      <c r="C46" s="35" t="s">
        <v>105</v>
      </c>
      <c r="D46" s="34">
        <v>1.0</v>
      </c>
      <c r="E46" s="33"/>
      <c r="F46" s="32" t="s">
        <v>106</v>
      </c>
      <c r="G46" s="32" t="s">
        <v>101</v>
      </c>
      <c r="H46" s="32" t="s">
        <v>102</v>
      </c>
    </row>
    <row r="47" ht="12.75" customHeight="1">
      <c r="B47" s="36" t="s">
        <v>107</v>
      </c>
      <c r="C47" s="37"/>
      <c r="D47" s="36">
        <v>2.0</v>
      </c>
      <c r="E47" s="33"/>
      <c r="F47" s="34" t="s">
        <v>108</v>
      </c>
      <c r="G47" s="35" t="s">
        <v>109</v>
      </c>
      <c r="H47" s="34">
        <v>5.0</v>
      </c>
    </row>
    <row r="48" ht="33.0" customHeight="1">
      <c r="B48" s="38"/>
      <c r="C48" s="39" t="s">
        <v>110</v>
      </c>
      <c r="D48" s="38"/>
      <c r="E48" s="33"/>
      <c r="F48" s="34" t="s">
        <v>111</v>
      </c>
      <c r="G48" s="35" t="s">
        <v>112</v>
      </c>
      <c r="H48" s="34">
        <v>10.0</v>
      </c>
    </row>
    <row r="49" ht="36.75" customHeight="1">
      <c r="B49" s="40"/>
      <c r="C49" s="41" t="s">
        <v>113</v>
      </c>
      <c r="D49" s="40"/>
      <c r="E49" s="33"/>
      <c r="F49" s="34" t="s">
        <v>114</v>
      </c>
      <c r="G49" s="35" t="s">
        <v>115</v>
      </c>
      <c r="H49" s="34">
        <v>15.0</v>
      </c>
    </row>
    <row r="50" ht="12.75" customHeight="1">
      <c r="B50" s="42" t="s">
        <v>114</v>
      </c>
      <c r="C50" s="43" t="s">
        <v>116</v>
      </c>
      <c r="D50" s="42">
        <v>3.0</v>
      </c>
    </row>
    <row r="51" ht="12.75" customHeight="1"/>
    <row r="52" ht="12.75" customHeight="1"/>
    <row r="53" ht="12.75" customHeight="1">
      <c r="B53" s="1" t="s">
        <v>0</v>
      </c>
      <c r="C53" s="2" t="s">
        <v>1</v>
      </c>
      <c r="D53" s="3" t="s">
        <v>2</v>
      </c>
      <c r="E53" s="3" t="s">
        <v>3</v>
      </c>
      <c r="G53" s="44" t="s">
        <v>117</v>
      </c>
      <c r="H53" s="44" t="s">
        <v>118</v>
      </c>
    </row>
    <row r="54" ht="12.75" customHeight="1">
      <c r="B54" s="12" t="s">
        <v>119</v>
      </c>
      <c r="C54" s="12">
        <v>2.0</v>
      </c>
      <c r="D54" s="12">
        <v>5.0</v>
      </c>
      <c r="E54" s="4">
        <f t="shared" ref="E54:E111" si="4">C54+D54</f>
        <v>7</v>
      </c>
      <c r="G54" s="45" t="s">
        <v>120</v>
      </c>
      <c r="H54" s="46" t="s">
        <v>121</v>
      </c>
    </row>
    <row r="55" ht="12.75" customHeight="1">
      <c r="B55" s="12" t="s">
        <v>122</v>
      </c>
      <c r="C55" s="12">
        <v>2.0</v>
      </c>
      <c r="D55" s="12">
        <v>5.0</v>
      </c>
      <c r="E55" s="4">
        <f t="shared" si="4"/>
        <v>7</v>
      </c>
      <c r="G55" s="45" t="s">
        <v>123</v>
      </c>
      <c r="H55" s="45" t="s">
        <v>121</v>
      </c>
    </row>
    <row r="56" ht="12.75" customHeight="1">
      <c r="B56" s="12" t="s">
        <v>124</v>
      </c>
      <c r="C56" s="12">
        <v>2.0</v>
      </c>
      <c r="D56" s="12">
        <v>5.0</v>
      </c>
      <c r="E56" s="4">
        <f t="shared" si="4"/>
        <v>7</v>
      </c>
      <c r="G56" s="46" t="s">
        <v>125</v>
      </c>
      <c r="H56" s="45" t="s">
        <v>121</v>
      </c>
    </row>
    <row r="57" ht="12.75" customHeight="1">
      <c r="B57" s="12" t="s">
        <v>126</v>
      </c>
      <c r="C57" s="12">
        <v>2.0</v>
      </c>
      <c r="D57" s="12">
        <v>10.0</v>
      </c>
      <c r="E57" s="4">
        <f t="shared" si="4"/>
        <v>12</v>
      </c>
      <c r="G57" s="46" t="s">
        <v>127</v>
      </c>
      <c r="H57" s="46" t="s">
        <v>128</v>
      </c>
    </row>
    <row r="58" ht="12.75" customHeight="1">
      <c r="B58" s="12" t="s">
        <v>129</v>
      </c>
      <c r="C58" s="12">
        <v>2.0</v>
      </c>
      <c r="D58" s="12">
        <v>10.0</v>
      </c>
      <c r="E58" s="4">
        <f t="shared" si="4"/>
        <v>12</v>
      </c>
      <c r="G58" s="46" t="s">
        <v>120</v>
      </c>
      <c r="H58" s="46" t="s">
        <v>128</v>
      </c>
    </row>
    <row r="59" ht="12.75" customHeight="1">
      <c r="B59" s="12" t="s">
        <v>130</v>
      </c>
      <c r="C59" s="12">
        <v>2.0</v>
      </c>
      <c r="D59" s="12">
        <v>10.0</v>
      </c>
      <c r="E59" s="4">
        <f t="shared" si="4"/>
        <v>12</v>
      </c>
      <c r="G59" s="46" t="s">
        <v>127</v>
      </c>
      <c r="H59" s="46" t="s">
        <v>128</v>
      </c>
    </row>
    <row r="60" ht="12.75" customHeight="1">
      <c r="B60" s="12" t="s">
        <v>131</v>
      </c>
      <c r="C60" s="12">
        <v>2.0</v>
      </c>
      <c r="D60" s="12">
        <v>10.0</v>
      </c>
      <c r="E60" s="4">
        <f t="shared" si="4"/>
        <v>12</v>
      </c>
      <c r="G60" s="46" t="s">
        <v>125</v>
      </c>
      <c r="H60" s="46" t="s">
        <v>128</v>
      </c>
    </row>
    <row r="61" ht="12.75" customHeight="1">
      <c r="B61" s="12" t="s">
        <v>132</v>
      </c>
      <c r="C61" s="12">
        <v>2.0</v>
      </c>
      <c r="D61" s="12">
        <v>10.0</v>
      </c>
      <c r="E61" s="4">
        <f t="shared" si="4"/>
        <v>12</v>
      </c>
      <c r="G61" s="46" t="s">
        <v>125</v>
      </c>
      <c r="H61" s="45" t="s">
        <v>128</v>
      </c>
    </row>
    <row r="62" ht="12.75" customHeight="1">
      <c r="B62" s="12" t="s">
        <v>133</v>
      </c>
      <c r="C62" s="12">
        <v>2.0</v>
      </c>
      <c r="D62" s="12">
        <v>10.0</v>
      </c>
      <c r="E62" s="4">
        <f t="shared" si="4"/>
        <v>12</v>
      </c>
      <c r="G62" s="45" t="s">
        <v>134</v>
      </c>
      <c r="H62" s="45" t="s">
        <v>128</v>
      </c>
    </row>
    <row r="63" ht="12.75" customHeight="1">
      <c r="B63" s="12" t="s">
        <v>135</v>
      </c>
      <c r="C63" s="12">
        <v>2.0</v>
      </c>
      <c r="D63" s="12">
        <v>10.0</v>
      </c>
      <c r="E63" s="4">
        <f t="shared" si="4"/>
        <v>12</v>
      </c>
      <c r="G63" s="46" t="s">
        <v>134</v>
      </c>
      <c r="H63" s="45" t="s">
        <v>128</v>
      </c>
    </row>
    <row r="64" ht="12.75" customHeight="1">
      <c r="B64" s="12" t="s">
        <v>136</v>
      </c>
      <c r="C64" s="12">
        <v>2.0</v>
      </c>
      <c r="D64" s="12">
        <v>10.0</v>
      </c>
      <c r="E64" s="4">
        <f t="shared" si="4"/>
        <v>12</v>
      </c>
      <c r="G64" s="45" t="s">
        <v>120</v>
      </c>
      <c r="H64" s="45" t="s">
        <v>128</v>
      </c>
    </row>
    <row r="65" ht="12.75" customHeight="1">
      <c r="B65" s="12" t="s">
        <v>137</v>
      </c>
      <c r="C65" s="12">
        <v>2.0</v>
      </c>
      <c r="D65" s="12">
        <v>10.0</v>
      </c>
      <c r="E65" s="4">
        <f t="shared" si="4"/>
        <v>12</v>
      </c>
      <c r="G65" s="46" t="s">
        <v>125</v>
      </c>
      <c r="H65" s="45" t="s">
        <v>128</v>
      </c>
    </row>
    <row r="66" ht="12.75" customHeight="1">
      <c r="B66" s="12" t="s">
        <v>138</v>
      </c>
      <c r="C66" s="12">
        <v>2.0</v>
      </c>
      <c r="D66" s="12">
        <v>5.0</v>
      </c>
      <c r="E66" s="4">
        <f t="shared" si="4"/>
        <v>7</v>
      </c>
      <c r="G66" s="45" t="s">
        <v>127</v>
      </c>
      <c r="H66" s="45" t="s">
        <v>139</v>
      </c>
    </row>
    <row r="67" ht="12.75" customHeight="1">
      <c r="B67" s="12" t="s">
        <v>140</v>
      </c>
      <c r="C67" s="12">
        <v>2.0</v>
      </c>
      <c r="D67" s="12">
        <v>10.0</v>
      </c>
      <c r="E67" s="4">
        <f t="shared" si="4"/>
        <v>12</v>
      </c>
      <c r="G67" s="45" t="s">
        <v>123</v>
      </c>
      <c r="H67" s="45" t="s">
        <v>128</v>
      </c>
    </row>
    <row r="68" ht="12.75" customHeight="1">
      <c r="B68" s="12" t="s">
        <v>141</v>
      </c>
      <c r="C68" s="12">
        <v>2.0</v>
      </c>
      <c r="D68" s="12">
        <v>10.0</v>
      </c>
      <c r="E68" s="4">
        <f t="shared" si="4"/>
        <v>12</v>
      </c>
      <c r="G68" s="46" t="s">
        <v>120</v>
      </c>
      <c r="H68" s="45" t="s">
        <v>128</v>
      </c>
    </row>
    <row r="69" ht="12.75" customHeight="1">
      <c r="B69" s="12" t="s">
        <v>142</v>
      </c>
      <c r="C69" s="12">
        <v>2.0</v>
      </c>
      <c r="D69" s="12">
        <v>10.0</v>
      </c>
      <c r="E69" s="4">
        <f t="shared" si="4"/>
        <v>12</v>
      </c>
      <c r="G69" s="46" t="s">
        <v>125</v>
      </c>
      <c r="H69" s="45" t="s">
        <v>128</v>
      </c>
    </row>
    <row r="70" ht="12.75" customHeight="1">
      <c r="B70" s="12" t="s">
        <v>143</v>
      </c>
      <c r="C70" s="12">
        <v>2.0</v>
      </c>
      <c r="D70" s="12">
        <v>10.0</v>
      </c>
      <c r="E70" s="4">
        <f t="shared" si="4"/>
        <v>12</v>
      </c>
      <c r="G70" s="46" t="s">
        <v>123</v>
      </c>
      <c r="H70" s="45" t="s">
        <v>128</v>
      </c>
    </row>
    <row r="71" ht="12.75" customHeight="1">
      <c r="B71" s="12" t="s">
        <v>144</v>
      </c>
      <c r="C71" s="12">
        <v>2.0</v>
      </c>
      <c r="D71" s="12">
        <v>10.0</v>
      </c>
      <c r="E71" s="4">
        <f t="shared" si="4"/>
        <v>12</v>
      </c>
      <c r="G71" s="46" t="s">
        <v>127</v>
      </c>
      <c r="H71" s="45" t="s">
        <v>128</v>
      </c>
    </row>
    <row r="72" ht="12.75" customHeight="1">
      <c r="B72" s="12" t="s">
        <v>145</v>
      </c>
      <c r="C72" s="12">
        <v>3.0</v>
      </c>
      <c r="D72" s="12"/>
      <c r="E72" s="4">
        <f t="shared" si="4"/>
        <v>3</v>
      </c>
      <c r="G72" s="46" t="s">
        <v>134</v>
      </c>
      <c r="H72" s="45"/>
    </row>
    <row r="73" ht="12.75" customHeight="1">
      <c r="B73" s="12" t="s">
        <v>146</v>
      </c>
      <c r="C73" s="12">
        <v>2.0</v>
      </c>
      <c r="D73" s="12"/>
      <c r="E73" s="4">
        <f t="shared" si="4"/>
        <v>2</v>
      </c>
      <c r="G73" s="46" t="s">
        <v>134</v>
      </c>
      <c r="H73" s="45"/>
    </row>
    <row r="74" ht="12.75" customHeight="1">
      <c r="B74" s="12" t="s">
        <v>147</v>
      </c>
      <c r="C74" s="12">
        <v>2.0</v>
      </c>
      <c r="D74" s="12">
        <v>5.0</v>
      </c>
      <c r="E74" s="4">
        <f t="shared" si="4"/>
        <v>7</v>
      </c>
      <c r="G74" s="46" t="s">
        <v>125</v>
      </c>
      <c r="H74" s="45" t="s">
        <v>148</v>
      </c>
    </row>
    <row r="75" ht="12.75" customHeight="1">
      <c r="B75" s="12" t="s">
        <v>149</v>
      </c>
      <c r="C75" s="12">
        <v>2.0</v>
      </c>
      <c r="D75" s="12">
        <v>5.0</v>
      </c>
      <c r="E75" s="4">
        <f t="shared" si="4"/>
        <v>7</v>
      </c>
      <c r="G75" s="47" t="s">
        <v>125</v>
      </c>
      <c r="H75" s="45" t="s">
        <v>121</v>
      </c>
    </row>
    <row r="76" ht="12.75" customHeight="1">
      <c r="B76" s="12" t="s">
        <v>150</v>
      </c>
      <c r="C76" s="12">
        <v>2.0</v>
      </c>
      <c r="D76" s="12">
        <v>5.0</v>
      </c>
      <c r="E76" s="4">
        <f t="shared" si="4"/>
        <v>7</v>
      </c>
      <c r="G76" s="46" t="s">
        <v>125</v>
      </c>
      <c r="H76" s="45" t="s">
        <v>121</v>
      </c>
    </row>
    <row r="77" ht="12.75" customHeight="1">
      <c r="B77" s="12" t="s">
        <v>151</v>
      </c>
      <c r="C77" s="12">
        <v>2.0</v>
      </c>
      <c r="D77" s="12">
        <v>5.0</v>
      </c>
      <c r="E77" s="4">
        <f t="shared" si="4"/>
        <v>7</v>
      </c>
      <c r="G77" s="46" t="s">
        <v>125</v>
      </c>
      <c r="H77" s="45" t="s">
        <v>121</v>
      </c>
    </row>
    <row r="78" ht="12.75" customHeight="1">
      <c r="B78" s="12" t="s">
        <v>152</v>
      </c>
      <c r="C78" s="12">
        <v>2.0</v>
      </c>
      <c r="D78" s="12">
        <v>5.0</v>
      </c>
      <c r="E78" s="4">
        <f t="shared" si="4"/>
        <v>7</v>
      </c>
      <c r="G78" s="46" t="s">
        <v>125</v>
      </c>
      <c r="H78" s="45" t="s">
        <v>121</v>
      </c>
    </row>
    <row r="79" ht="12.75" customHeight="1">
      <c r="B79" s="12" t="s">
        <v>153</v>
      </c>
      <c r="C79" s="12">
        <v>2.0</v>
      </c>
      <c r="D79" s="12">
        <v>5.0</v>
      </c>
      <c r="E79" s="4">
        <f t="shared" si="4"/>
        <v>7</v>
      </c>
      <c r="G79" s="46" t="s">
        <v>125</v>
      </c>
      <c r="H79" s="45" t="s">
        <v>121</v>
      </c>
    </row>
    <row r="80" ht="12.75" customHeight="1">
      <c r="B80" s="12" t="s">
        <v>154</v>
      </c>
      <c r="C80" s="12">
        <v>2.0</v>
      </c>
      <c r="D80" s="12">
        <v>5.0</v>
      </c>
      <c r="E80" s="4">
        <f t="shared" si="4"/>
        <v>7</v>
      </c>
      <c r="G80" s="46" t="s">
        <v>125</v>
      </c>
      <c r="H80" s="45" t="s">
        <v>121</v>
      </c>
    </row>
    <row r="81" ht="12.75" customHeight="1">
      <c r="B81" s="12" t="s">
        <v>155</v>
      </c>
      <c r="C81" s="12">
        <v>2.0</v>
      </c>
      <c r="D81" s="12">
        <v>5.0</v>
      </c>
      <c r="E81" s="4">
        <f t="shared" si="4"/>
        <v>7</v>
      </c>
      <c r="G81" s="46" t="s">
        <v>120</v>
      </c>
      <c r="H81" s="45" t="s">
        <v>156</v>
      </c>
    </row>
    <row r="82" ht="12.75" customHeight="1">
      <c r="B82" s="12" t="s">
        <v>157</v>
      </c>
      <c r="C82" s="12">
        <v>2.0</v>
      </c>
      <c r="D82" s="12">
        <v>10.0</v>
      </c>
      <c r="E82" s="4">
        <f t="shared" si="4"/>
        <v>12</v>
      </c>
      <c r="G82" s="46" t="s">
        <v>127</v>
      </c>
      <c r="H82" s="45" t="s">
        <v>128</v>
      </c>
    </row>
    <row r="83" ht="12.75" customHeight="1">
      <c r="B83" s="12" t="s">
        <v>158</v>
      </c>
      <c r="C83" s="12">
        <v>2.0</v>
      </c>
      <c r="D83" s="12">
        <v>10.0</v>
      </c>
      <c r="E83" s="4">
        <f t="shared" si="4"/>
        <v>12</v>
      </c>
      <c r="G83" s="46" t="s">
        <v>125</v>
      </c>
      <c r="H83" s="45" t="s">
        <v>128</v>
      </c>
    </row>
    <row r="84" ht="12.75" customHeight="1">
      <c r="B84" s="12" t="s">
        <v>159</v>
      </c>
      <c r="C84" s="12">
        <v>2.0</v>
      </c>
      <c r="D84" s="12">
        <v>10.0</v>
      </c>
      <c r="E84" s="4">
        <f t="shared" si="4"/>
        <v>12</v>
      </c>
      <c r="G84" s="46" t="s">
        <v>123</v>
      </c>
      <c r="H84" s="45" t="s">
        <v>128</v>
      </c>
    </row>
    <row r="85" ht="12.75" customHeight="1">
      <c r="B85" s="12" t="s">
        <v>160</v>
      </c>
      <c r="C85" s="12">
        <v>2.0</v>
      </c>
      <c r="D85" s="12">
        <v>10.0</v>
      </c>
      <c r="E85" s="4">
        <f t="shared" si="4"/>
        <v>12</v>
      </c>
      <c r="G85" s="46" t="s">
        <v>120</v>
      </c>
      <c r="H85" s="45" t="s">
        <v>128</v>
      </c>
    </row>
    <row r="86" ht="12.75" customHeight="1">
      <c r="B86" s="12" t="s">
        <v>161</v>
      </c>
      <c r="C86" s="12">
        <v>2.0</v>
      </c>
      <c r="D86" s="12">
        <v>10.0</v>
      </c>
      <c r="E86" s="4">
        <f t="shared" si="4"/>
        <v>12</v>
      </c>
      <c r="G86" s="46" t="s">
        <v>127</v>
      </c>
      <c r="H86" s="45" t="s">
        <v>128</v>
      </c>
    </row>
    <row r="87" ht="12.75" customHeight="1">
      <c r="B87" s="12" t="s">
        <v>162</v>
      </c>
      <c r="C87" s="12">
        <v>2.0</v>
      </c>
      <c r="D87" s="12">
        <v>10.0</v>
      </c>
      <c r="E87" s="4">
        <f t="shared" si="4"/>
        <v>12</v>
      </c>
      <c r="G87" s="46" t="s">
        <v>125</v>
      </c>
      <c r="H87" s="45" t="s">
        <v>128</v>
      </c>
    </row>
    <row r="88" ht="12.75" customHeight="1">
      <c r="B88" s="12" t="s">
        <v>163</v>
      </c>
      <c r="C88" s="12">
        <v>2.0</v>
      </c>
      <c r="D88" s="12">
        <v>10.0</v>
      </c>
      <c r="E88" s="4">
        <f t="shared" si="4"/>
        <v>12</v>
      </c>
      <c r="G88" s="46" t="s">
        <v>123</v>
      </c>
      <c r="H88" s="45" t="s">
        <v>128</v>
      </c>
    </row>
    <row r="89" ht="12.75" customHeight="1">
      <c r="B89" s="12" t="s">
        <v>164</v>
      </c>
      <c r="C89" s="12">
        <v>2.0</v>
      </c>
      <c r="D89" s="12">
        <v>10.0</v>
      </c>
      <c r="E89" s="4">
        <f t="shared" si="4"/>
        <v>12</v>
      </c>
      <c r="G89" s="46" t="s">
        <v>120</v>
      </c>
      <c r="H89" s="45" t="s">
        <v>128</v>
      </c>
    </row>
    <row r="90" ht="18.0" customHeight="1">
      <c r="B90" s="12" t="s">
        <v>165</v>
      </c>
      <c r="C90" s="12">
        <v>2.0</v>
      </c>
      <c r="D90" s="12">
        <v>10.0</v>
      </c>
      <c r="E90" s="4">
        <f t="shared" si="4"/>
        <v>12</v>
      </c>
      <c r="G90" s="46" t="s">
        <v>125</v>
      </c>
      <c r="H90" s="45" t="s">
        <v>128</v>
      </c>
    </row>
    <row r="91" ht="19.5" customHeight="1">
      <c r="B91" s="12" t="s">
        <v>166</v>
      </c>
      <c r="C91" s="12">
        <v>2.0</v>
      </c>
      <c r="D91" s="12"/>
      <c r="E91" s="4">
        <f t="shared" si="4"/>
        <v>2</v>
      </c>
      <c r="G91" s="46" t="s">
        <v>125</v>
      </c>
      <c r="H91" s="45"/>
    </row>
    <row r="92" ht="12.75" customHeight="1">
      <c r="B92" s="12" t="s">
        <v>167</v>
      </c>
      <c r="C92" s="12">
        <v>2.0</v>
      </c>
      <c r="D92" s="12"/>
      <c r="E92" s="4">
        <f t="shared" si="4"/>
        <v>2</v>
      </c>
      <c r="G92" s="47" t="s">
        <v>125</v>
      </c>
      <c r="H92" s="45"/>
    </row>
    <row r="93" ht="12.75" customHeight="1">
      <c r="B93" s="12" t="s">
        <v>168</v>
      </c>
      <c r="C93" s="12">
        <v>2.0</v>
      </c>
      <c r="D93" s="12"/>
      <c r="E93" s="4">
        <f t="shared" si="4"/>
        <v>2</v>
      </c>
      <c r="G93" s="46" t="s">
        <v>125</v>
      </c>
      <c r="H93" s="45"/>
    </row>
    <row r="94" ht="12.75" customHeight="1">
      <c r="B94" s="12" t="s">
        <v>169</v>
      </c>
      <c r="C94" s="12">
        <v>2.0</v>
      </c>
      <c r="D94" s="12"/>
      <c r="E94" s="4">
        <f t="shared" si="4"/>
        <v>2</v>
      </c>
      <c r="G94" s="46" t="s">
        <v>125</v>
      </c>
      <c r="H94" s="45"/>
    </row>
    <row r="95" ht="12.75" customHeight="1">
      <c r="B95" s="12" t="s">
        <v>170</v>
      </c>
      <c r="C95" s="12">
        <v>2.0</v>
      </c>
      <c r="D95" s="12"/>
      <c r="E95" s="4">
        <f t="shared" si="4"/>
        <v>2</v>
      </c>
      <c r="G95" s="46" t="s">
        <v>125</v>
      </c>
      <c r="H95" s="45"/>
    </row>
    <row r="96" ht="12.75" customHeight="1">
      <c r="B96" s="12" t="s">
        <v>171</v>
      </c>
      <c r="C96" s="12">
        <v>2.0</v>
      </c>
      <c r="D96" s="12"/>
      <c r="E96" s="4">
        <f t="shared" si="4"/>
        <v>2</v>
      </c>
      <c r="G96" s="46" t="s">
        <v>125</v>
      </c>
      <c r="H96" s="45"/>
    </row>
    <row r="97" ht="12.75" customHeight="1">
      <c r="B97" s="12" t="s">
        <v>172</v>
      </c>
      <c r="C97" s="12">
        <v>2.0</v>
      </c>
      <c r="D97" s="12"/>
      <c r="E97" s="4">
        <f t="shared" si="4"/>
        <v>2</v>
      </c>
      <c r="G97" s="46" t="s">
        <v>120</v>
      </c>
      <c r="H97" s="45"/>
    </row>
    <row r="98" ht="12.75" customHeight="1">
      <c r="B98" s="12" t="s">
        <v>173</v>
      </c>
      <c r="C98" s="12">
        <v>2.0</v>
      </c>
      <c r="D98" s="12"/>
      <c r="E98" s="4">
        <f t="shared" si="4"/>
        <v>2</v>
      </c>
      <c r="G98" s="46" t="s">
        <v>125</v>
      </c>
      <c r="H98" s="45"/>
    </row>
    <row r="99" ht="12.75" customHeight="1">
      <c r="B99" s="12" t="s">
        <v>174</v>
      </c>
      <c r="C99" s="12">
        <v>2.0</v>
      </c>
      <c r="D99" s="12"/>
      <c r="E99" s="4">
        <f t="shared" si="4"/>
        <v>2</v>
      </c>
      <c r="G99" s="46" t="s">
        <v>127</v>
      </c>
      <c r="H99" s="45"/>
    </row>
    <row r="100" ht="12.75" customHeight="1">
      <c r="B100" s="12" t="s">
        <v>175</v>
      </c>
      <c r="C100" s="12">
        <v>2.0</v>
      </c>
      <c r="D100" s="12"/>
      <c r="E100" s="4">
        <f t="shared" si="4"/>
        <v>2</v>
      </c>
      <c r="G100" s="46" t="s">
        <v>120</v>
      </c>
      <c r="H100" s="45"/>
    </row>
    <row r="101" ht="12.75" customHeight="1">
      <c r="B101" s="12" t="s">
        <v>176</v>
      </c>
      <c r="C101" s="12">
        <v>2.0</v>
      </c>
      <c r="D101" s="12"/>
      <c r="E101" s="4">
        <f t="shared" si="4"/>
        <v>2</v>
      </c>
      <c r="G101" s="46" t="s">
        <v>125</v>
      </c>
      <c r="H101" s="45"/>
    </row>
    <row r="102" ht="12.75" customHeight="1">
      <c r="B102" s="12" t="s">
        <v>177</v>
      </c>
      <c r="C102" s="12">
        <v>2.0</v>
      </c>
      <c r="D102" s="12"/>
      <c r="E102" s="4">
        <f t="shared" si="4"/>
        <v>2</v>
      </c>
      <c r="G102" s="46" t="s">
        <v>127</v>
      </c>
      <c r="H102" s="45"/>
    </row>
    <row r="103" ht="12.75" customHeight="1">
      <c r="B103" s="12" t="s">
        <v>178</v>
      </c>
      <c r="C103" s="12">
        <v>2.0</v>
      </c>
      <c r="D103" s="12"/>
      <c r="E103" s="4">
        <f t="shared" si="4"/>
        <v>2</v>
      </c>
      <c r="G103" s="46" t="s">
        <v>123</v>
      </c>
      <c r="H103" s="45"/>
    </row>
    <row r="104" ht="12.75" customHeight="1">
      <c r="B104" s="12" t="s">
        <v>179</v>
      </c>
      <c r="C104" s="12">
        <v>2.0</v>
      </c>
      <c r="D104" s="12"/>
      <c r="E104" s="4">
        <f t="shared" si="4"/>
        <v>2</v>
      </c>
      <c r="G104" s="46" t="s">
        <v>125</v>
      </c>
      <c r="H104" s="45"/>
    </row>
    <row r="105" ht="12.75" customHeight="1">
      <c r="B105" s="12" t="s">
        <v>180</v>
      </c>
      <c r="C105" s="12">
        <v>2.0</v>
      </c>
      <c r="D105" s="12"/>
      <c r="E105" s="4">
        <f t="shared" si="4"/>
        <v>2</v>
      </c>
      <c r="G105" s="46" t="s">
        <v>120</v>
      </c>
      <c r="H105" s="45"/>
    </row>
    <row r="106" ht="12.75" customHeight="1">
      <c r="B106" s="12" t="s">
        <v>181</v>
      </c>
      <c r="C106" s="12">
        <v>2.0</v>
      </c>
      <c r="D106" s="12"/>
      <c r="E106" s="4">
        <f t="shared" si="4"/>
        <v>2</v>
      </c>
      <c r="G106" s="46" t="s">
        <v>134</v>
      </c>
      <c r="H106" s="45"/>
    </row>
    <row r="107" ht="12.75" customHeight="1">
      <c r="B107" s="12" t="s">
        <v>182</v>
      </c>
      <c r="C107" s="12">
        <v>2.0</v>
      </c>
      <c r="D107" s="12"/>
      <c r="E107" s="4">
        <f t="shared" si="4"/>
        <v>2</v>
      </c>
      <c r="G107" s="46" t="s">
        <v>134</v>
      </c>
      <c r="H107" s="45"/>
    </row>
    <row r="108" ht="12.75" customHeight="1">
      <c r="B108" s="12" t="s">
        <v>183</v>
      </c>
      <c r="C108" s="12">
        <v>2.0</v>
      </c>
      <c r="D108" s="12"/>
      <c r="E108" s="4">
        <f t="shared" si="4"/>
        <v>2</v>
      </c>
      <c r="G108" s="46" t="s">
        <v>127</v>
      </c>
      <c r="H108" s="45"/>
    </row>
    <row r="109" ht="12.75" customHeight="1">
      <c r="B109" s="12" t="s">
        <v>184</v>
      </c>
      <c r="C109" s="12">
        <v>2.0</v>
      </c>
      <c r="D109" s="12"/>
      <c r="E109" s="4">
        <f t="shared" si="4"/>
        <v>2</v>
      </c>
      <c r="G109" s="47" t="s">
        <v>185</v>
      </c>
      <c r="H109" s="45"/>
    </row>
    <row r="110" ht="12.75" customHeight="1">
      <c r="B110" s="12" t="s">
        <v>186</v>
      </c>
      <c r="C110" s="12">
        <v>3.0</v>
      </c>
      <c r="D110" s="12">
        <v>5.0</v>
      </c>
      <c r="E110" s="4">
        <f t="shared" si="4"/>
        <v>8</v>
      </c>
      <c r="G110" s="46" t="s">
        <v>187</v>
      </c>
      <c r="H110" s="48" t="s">
        <v>121</v>
      </c>
    </row>
    <row r="111" ht="12.75" customHeight="1">
      <c r="B111" s="12" t="s">
        <v>188</v>
      </c>
      <c r="C111" s="12">
        <v>3.0</v>
      </c>
      <c r="D111" s="12">
        <v>10.0</v>
      </c>
      <c r="E111" s="4">
        <f t="shared" si="4"/>
        <v>13</v>
      </c>
      <c r="G111" s="46" t="s">
        <v>189</v>
      </c>
      <c r="H111" s="45"/>
    </row>
    <row r="112" ht="12.75" customHeight="1">
      <c r="B112" s="13" t="s">
        <v>27</v>
      </c>
      <c r="C112" s="15"/>
      <c r="D112" s="16"/>
      <c r="E112" s="3">
        <f>SUM(E54:E111)</f>
        <v>424</v>
      </c>
    </row>
    <row r="113" ht="12.75" customHeight="1">
      <c r="A113">
        <f>SUM(A54:A111)</f>
        <v>0</v>
      </c>
    </row>
    <row r="114" ht="12.75" customHeight="1"/>
    <row r="115" ht="12.75" customHeight="1">
      <c r="B115" s="49" t="s">
        <v>190</v>
      </c>
      <c r="C115" s="50"/>
      <c r="D115" s="51"/>
      <c r="E115" s="51"/>
      <c r="F115" s="52"/>
    </row>
    <row r="116" ht="12.75" customHeight="1">
      <c r="B116" s="53"/>
      <c r="C116" s="5"/>
      <c r="D116" s="26"/>
      <c r="E116" s="26"/>
      <c r="F116" s="54"/>
    </row>
    <row r="117" ht="12.75" customHeight="1">
      <c r="B117" s="55" t="s">
        <v>191</v>
      </c>
      <c r="C117" s="56">
        <f>UUCP*TCF*EF</f>
        <v>-1442806.386</v>
      </c>
      <c r="D117" s="57"/>
      <c r="E117" s="57"/>
      <c r="F117" s="58"/>
    </row>
    <row r="118" ht="12.75" customHeight="1"/>
    <row r="119" ht="12.75" customHeight="1"/>
    <row r="120" ht="12.75" customHeight="1">
      <c r="B120" s="4" t="s">
        <v>192</v>
      </c>
      <c r="C120" s="4"/>
      <c r="D120" s="4"/>
      <c r="E120" s="4"/>
      <c r="F120" s="4"/>
      <c r="G120" s="7"/>
    </row>
    <row r="121" ht="12.75" customHeight="1">
      <c r="B121" s="59" t="s">
        <v>193</v>
      </c>
      <c r="C121" s="59" t="s">
        <v>194</v>
      </c>
      <c r="D121" s="59" t="s">
        <v>195</v>
      </c>
      <c r="E121" s="4" t="s">
        <v>196</v>
      </c>
      <c r="F121" s="4"/>
      <c r="G121" s="7"/>
    </row>
    <row r="122" ht="12.75" customHeight="1">
      <c r="B122" s="60">
        <f>C117*C125</f>
        <v>-28856127.72</v>
      </c>
      <c r="C122" s="60">
        <f>B122/6</f>
        <v>-4809354.62</v>
      </c>
      <c r="D122" s="60">
        <f>C122/12</f>
        <v>-400779.5517</v>
      </c>
      <c r="E122" s="4">
        <f>C122/150</f>
        <v>-32062.36413</v>
      </c>
      <c r="F122" s="4"/>
      <c r="G122" s="7"/>
    </row>
    <row r="123" ht="12.75" customHeight="1"/>
    <row r="124" ht="12.75" customHeight="1"/>
    <row r="125" ht="12.75" customHeight="1">
      <c r="B125" t="s">
        <v>197</v>
      </c>
      <c r="C125" s="7">
        <f>20</f>
        <v>20</v>
      </c>
      <c r="G125" s="7"/>
    </row>
    <row r="126" ht="12.75" customHeight="1">
      <c r="B126" t="s">
        <v>198</v>
      </c>
    </row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59.57"/>
    <col customWidth="1" min="3" max="3" width="10.71"/>
    <col customWidth="1" min="4" max="4" width="15.29"/>
    <col customWidth="1" min="5" max="26" width="10.71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</row>
    <row r="2" ht="12.75" customHeight="1">
      <c r="A2" s="4" t="s">
        <v>4</v>
      </c>
      <c r="B2" s="4">
        <v>1.0</v>
      </c>
      <c r="C2" s="4">
        <v>5.0</v>
      </c>
      <c r="D2" s="4">
        <f t="shared" ref="D2:D14" si="1">B2*C2</f>
        <v>5</v>
      </c>
    </row>
    <row r="3" ht="12.75" customHeight="1">
      <c r="A3" s="4" t="s">
        <v>7</v>
      </c>
      <c r="B3" s="4">
        <v>1.0</v>
      </c>
      <c r="C3" s="4">
        <v>5.0</v>
      </c>
      <c r="D3" s="4">
        <f t="shared" si="1"/>
        <v>5</v>
      </c>
    </row>
    <row r="4" ht="12.75" customHeight="1">
      <c r="A4" s="4" t="s">
        <v>12</v>
      </c>
      <c r="B4" s="4">
        <v>1.0</v>
      </c>
      <c r="C4" s="4">
        <v>5.0</v>
      </c>
      <c r="D4" s="4">
        <f t="shared" si="1"/>
        <v>5</v>
      </c>
    </row>
    <row r="5" ht="12.75" customHeight="1">
      <c r="A5" s="4" t="s">
        <v>13</v>
      </c>
      <c r="B5" s="4">
        <v>2.0</v>
      </c>
      <c r="C5" s="4">
        <v>5.0</v>
      </c>
      <c r="D5" s="4">
        <f t="shared" si="1"/>
        <v>10</v>
      </c>
    </row>
    <row r="6" ht="12.75" customHeight="1">
      <c r="A6" s="4" t="s">
        <v>14</v>
      </c>
      <c r="B6" s="4">
        <v>3.0</v>
      </c>
      <c r="C6" s="4">
        <v>15.0</v>
      </c>
      <c r="D6" s="4">
        <f t="shared" si="1"/>
        <v>45</v>
      </c>
    </row>
    <row r="7" ht="12.75" customHeight="1">
      <c r="A7" s="4" t="s">
        <v>16</v>
      </c>
      <c r="B7" s="4">
        <v>2.0</v>
      </c>
      <c r="C7" s="4">
        <v>10.0</v>
      </c>
      <c r="D7" s="4">
        <f t="shared" si="1"/>
        <v>20</v>
      </c>
    </row>
    <row r="8" ht="12.75" customHeight="1">
      <c r="A8" s="4" t="s">
        <v>17</v>
      </c>
      <c r="B8" s="4">
        <v>1.0</v>
      </c>
      <c r="C8" s="4">
        <v>10.0</v>
      </c>
      <c r="D8" s="4">
        <f t="shared" si="1"/>
        <v>10</v>
      </c>
    </row>
    <row r="9" ht="12.75" customHeight="1">
      <c r="A9" s="4" t="s">
        <v>19</v>
      </c>
      <c r="B9" s="4">
        <v>1.0</v>
      </c>
      <c r="C9" s="4">
        <v>5.0</v>
      </c>
      <c r="D9" s="4">
        <f t="shared" si="1"/>
        <v>5</v>
      </c>
    </row>
    <row r="10" ht="12.75" customHeight="1">
      <c r="A10" s="4" t="s">
        <v>20</v>
      </c>
      <c r="B10" s="4">
        <v>1.0</v>
      </c>
      <c r="C10" s="4">
        <v>10.0</v>
      </c>
      <c r="D10" s="4">
        <f t="shared" si="1"/>
        <v>10</v>
      </c>
    </row>
    <row r="11" ht="12.75" customHeight="1">
      <c r="A11" s="4" t="s">
        <v>22</v>
      </c>
      <c r="B11" s="4">
        <v>3.0</v>
      </c>
      <c r="C11" s="4">
        <v>10.0</v>
      </c>
      <c r="D11" s="4">
        <f t="shared" si="1"/>
        <v>30</v>
      </c>
    </row>
    <row r="12" ht="12.75" customHeight="1">
      <c r="A12" s="4" t="s">
        <v>23</v>
      </c>
      <c r="B12" s="4">
        <v>3.0</v>
      </c>
      <c r="C12" s="4">
        <v>15.0</v>
      </c>
      <c r="D12" s="4">
        <f t="shared" si="1"/>
        <v>45</v>
      </c>
    </row>
    <row r="13" ht="12.75" customHeight="1">
      <c r="A13" s="4"/>
      <c r="B13" s="4"/>
      <c r="C13" s="4"/>
      <c r="D13" s="4">
        <f t="shared" si="1"/>
        <v>0</v>
      </c>
    </row>
    <row r="14" ht="12.75" customHeight="1">
      <c r="A14" s="4"/>
      <c r="B14" s="4"/>
      <c r="C14" s="4"/>
      <c r="D14" s="4">
        <f t="shared" si="1"/>
        <v>0</v>
      </c>
    </row>
    <row r="15" ht="12.75" customHeight="1">
      <c r="A15" s="13" t="s">
        <v>27</v>
      </c>
      <c r="B15" s="15"/>
      <c r="C15" s="16"/>
      <c r="D15" s="3">
        <f>SUM(D2:D14)</f>
        <v>190</v>
      </c>
    </row>
    <row r="16" ht="12.75" customHeight="1"/>
    <row r="17" ht="12.75" customHeight="1"/>
    <row r="18" ht="12.75" customHeight="1"/>
    <row r="19" ht="12.75" customHeight="1">
      <c r="A19" s="5" t="s">
        <v>37</v>
      </c>
    </row>
    <row r="20" ht="12.75" customHeight="1"/>
    <row r="21" ht="12.75" customHeight="1">
      <c r="A21" s="1" t="s">
        <v>10</v>
      </c>
      <c r="B21" s="2" t="s">
        <v>11</v>
      </c>
      <c r="C21" s="3" t="s">
        <v>15</v>
      </c>
      <c r="D21" s="18" t="s">
        <v>18</v>
      </c>
      <c r="E21" s="1" t="s">
        <v>21</v>
      </c>
    </row>
    <row r="22" ht="12.75" customHeight="1">
      <c r="A22" s="4" t="s">
        <v>25</v>
      </c>
      <c r="B22" s="4" t="s">
        <v>26</v>
      </c>
      <c r="C22" s="4">
        <v>2.0</v>
      </c>
      <c r="D22" s="4">
        <v>5.0</v>
      </c>
      <c r="E22" s="4">
        <f t="shared" ref="E22:E34" si="2">D22*C22</f>
        <v>10</v>
      </c>
    </row>
    <row r="23" ht="12.75" customHeight="1">
      <c r="A23" s="4" t="s">
        <v>29</v>
      </c>
      <c r="B23" s="4" t="s">
        <v>30</v>
      </c>
      <c r="C23" s="4">
        <v>1.0</v>
      </c>
      <c r="D23" s="4">
        <v>5.0</v>
      </c>
      <c r="E23" s="4">
        <f t="shared" si="2"/>
        <v>5</v>
      </c>
    </row>
    <row r="24" ht="12.75" customHeight="1">
      <c r="A24" s="4" t="s">
        <v>32</v>
      </c>
      <c r="B24" s="4" t="s">
        <v>33</v>
      </c>
      <c r="C24" s="4">
        <v>1.0</v>
      </c>
      <c r="D24" s="4">
        <v>5.0</v>
      </c>
      <c r="E24" s="4">
        <f t="shared" si="2"/>
        <v>5</v>
      </c>
    </row>
    <row r="25" ht="12.75" customHeight="1">
      <c r="A25" s="4" t="s">
        <v>35</v>
      </c>
      <c r="B25" s="4" t="s">
        <v>36</v>
      </c>
      <c r="C25" s="4">
        <v>1.0</v>
      </c>
      <c r="D25" s="4">
        <v>2.0</v>
      </c>
      <c r="E25" s="4">
        <f t="shared" si="2"/>
        <v>2</v>
      </c>
    </row>
    <row r="26" ht="12.75" customHeight="1">
      <c r="A26" s="4" t="s">
        <v>39</v>
      </c>
      <c r="B26" s="4" t="s">
        <v>40</v>
      </c>
      <c r="C26" s="4">
        <v>1.0</v>
      </c>
      <c r="D26" s="4">
        <v>5.0</v>
      </c>
      <c r="E26" s="4">
        <f t="shared" si="2"/>
        <v>5</v>
      </c>
    </row>
    <row r="27" ht="12.75" customHeight="1">
      <c r="A27" s="4" t="s">
        <v>42</v>
      </c>
      <c r="B27" s="4" t="s">
        <v>43</v>
      </c>
      <c r="C27" s="4">
        <v>0.5</v>
      </c>
      <c r="D27" s="4">
        <v>1.0</v>
      </c>
      <c r="E27" s="4">
        <f t="shared" si="2"/>
        <v>0.5</v>
      </c>
    </row>
    <row r="28" ht="12.75" customHeight="1">
      <c r="A28" s="4" t="s">
        <v>45</v>
      </c>
      <c r="B28" s="4" t="s">
        <v>46</v>
      </c>
      <c r="C28" s="4">
        <v>0.5</v>
      </c>
      <c r="D28" s="4">
        <v>5.0</v>
      </c>
      <c r="E28" s="4">
        <f t="shared" si="2"/>
        <v>2.5</v>
      </c>
    </row>
    <row r="29" ht="12.75" customHeight="1">
      <c r="A29" s="4" t="s">
        <v>48</v>
      </c>
      <c r="B29" s="4" t="s">
        <v>49</v>
      </c>
      <c r="C29" s="4">
        <v>2.0</v>
      </c>
      <c r="D29" s="4">
        <v>5.0</v>
      </c>
      <c r="E29" s="4">
        <f t="shared" si="2"/>
        <v>10</v>
      </c>
    </row>
    <row r="30" ht="12.75" customHeight="1">
      <c r="A30" s="4" t="s">
        <v>51</v>
      </c>
      <c r="B30" s="4" t="s">
        <v>52</v>
      </c>
      <c r="C30" s="4">
        <v>1.0</v>
      </c>
      <c r="D30" s="4">
        <v>5.0</v>
      </c>
      <c r="E30" s="4">
        <f t="shared" si="2"/>
        <v>5</v>
      </c>
    </row>
    <row r="31" ht="12.75" customHeight="1">
      <c r="A31" s="4" t="s">
        <v>54</v>
      </c>
      <c r="B31" s="4" t="s">
        <v>55</v>
      </c>
      <c r="C31" s="4">
        <v>1.0</v>
      </c>
      <c r="D31" s="4">
        <v>3.0</v>
      </c>
      <c r="E31" s="4">
        <f t="shared" si="2"/>
        <v>3</v>
      </c>
    </row>
    <row r="32" ht="12.75" customHeight="1">
      <c r="A32" s="4" t="s">
        <v>57</v>
      </c>
      <c r="B32" s="4" t="s">
        <v>58</v>
      </c>
      <c r="C32" s="4">
        <v>1.0</v>
      </c>
      <c r="D32" s="4">
        <v>4.0</v>
      </c>
      <c r="E32" s="4">
        <f t="shared" si="2"/>
        <v>4</v>
      </c>
    </row>
    <row r="33" ht="12.75" customHeight="1">
      <c r="A33" s="4" t="s">
        <v>60</v>
      </c>
      <c r="B33" s="4" t="s">
        <v>61</v>
      </c>
      <c r="C33" s="4">
        <v>1.0</v>
      </c>
      <c r="D33" s="4">
        <v>3.0</v>
      </c>
      <c r="E33" s="4">
        <f t="shared" si="2"/>
        <v>3</v>
      </c>
    </row>
    <row r="34" ht="12.75" customHeight="1">
      <c r="A34" s="4" t="s">
        <v>63</v>
      </c>
      <c r="B34" s="4" t="s">
        <v>64</v>
      </c>
      <c r="C34" s="4">
        <v>1.0</v>
      </c>
      <c r="D34" s="4">
        <v>1.0</v>
      </c>
      <c r="E34" s="4">
        <f t="shared" si="2"/>
        <v>1</v>
      </c>
    </row>
    <row r="35" ht="12.75" customHeight="1">
      <c r="A35" s="4"/>
      <c r="B35" s="4"/>
      <c r="C35" s="4"/>
      <c r="D35" s="4"/>
      <c r="E35" s="4">
        <f>SUM(E22:E34)</f>
        <v>56</v>
      </c>
    </row>
    <row r="36" ht="12.75" customHeight="1">
      <c r="A36" s="24"/>
      <c r="B36" s="26"/>
      <c r="C36" s="26"/>
      <c r="D36" s="26"/>
      <c r="E36" s="27"/>
    </row>
    <row r="37" ht="12.75" customHeight="1">
      <c r="A37" s="24"/>
      <c r="B37" s="26"/>
      <c r="C37" s="26"/>
      <c r="D37" s="26"/>
      <c r="E37" s="27"/>
    </row>
    <row r="38" ht="12.75" customHeight="1">
      <c r="A38" s="19" t="s">
        <v>66</v>
      </c>
      <c r="B38" s="20">
        <f>0.6+(0.01*E35)</f>
        <v>1.16</v>
      </c>
      <c r="C38" s="21"/>
      <c r="D38" s="21"/>
      <c r="E38" s="22"/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