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-15" yWindow="-15" windowWidth="27660" windowHeight="13005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H20" i="1" l="1"/>
  <c r="G18" i="1"/>
  <c r="I18" i="1"/>
  <c r="E9" i="1"/>
  <c r="G9" i="1"/>
  <c r="E32" i="1"/>
  <c r="F32" i="1"/>
  <c r="G32" i="1" s="1"/>
  <c r="C29" i="1"/>
  <c r="E23" i="1"/>
  <c r="E22" i="1"/>
  <c r="I22" i="1" s="1"/>
  <c r="E21" i="1"/>
  <c r="F21" i="1" s="1"/>
  <c r="E20" i="1"/>
  <c r="I20" i="1" s="1"/>
  <c r="E19" i="1"/>
  <c r="F19" i="1" s="1"/>
  <c r="E18" i="1"/>
  <c r="F18" i="1" s="1"/>
  <c r="E17" i="1"/>
  <c r="I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8" i="1"/>
  <c r="G8" i="1" s="1"/>
  <c r="I10" i="1"/>
  <c r="G15" i="1"/>
  <c r="F8" i="1"/>
  <c r="I8" i="1" s="1"/>
  <c r="I13" i="1"/>
  <c r="I16" i="1"/>
  <c r="G16" i="1"/>
  <c r="F20" i="1"/>
  <c r="G14" i="1"/>
  <c r="F9" i="1"/>
  <c r="G22" i="1"/>
  <c r="G21" i="1"/>
  <c r="I23" i="1" l="1"/>
  <c r="E24" i="1" s="1"/>
  <c r="E34" i="1" s="1"/>
  <c r="H8" i="1"/>
  <c r="I12" i="1"/>
  <c r="I21" i="1"/>
  <c r="F22" i="1"/>
  <c r="G19" i="1"/>
  <c r="I19" i="1" s="1"/>
  <c r="G13" i="1"/>
  <c r="G11" i="1"/>
  <c r="I11" i="1"/>
  <c r="G17" i="1"/>
  <c r="I14" i="1"/>
  <c r="G12" i="1"/>
  <c r="G10" i="1"/>
  <c r="F17" i="1"/>
  <c r="G20" i="1"/>
</calcChain>
</file>

<file path=xl/sharedStrings.xml><?xml version="1.0" encoding="utf-8"?>
<sst xmlns="http://schemas.openxmlformats.org/spreadsheetml/2006/main" count="48" uniqueCount="42">
  <si>
    <t>Дней в месяце</t>
  </si>
  <si>
    <t>наценка</t>
  </si>
  <si>
    <t>Дней прошло</t>
  </si>
  <si>
    <t>% премии</t>
  </si>
  <si>
    <t>Наценка, %</t>
  </si>
  <si>
    <t>Оклад, руб.</t>
  </si>
  <si>
    <t>Показатель</t>
  </si>
  <si>
    <t>План</t>
  </si>
  <si>
    <t>Факт</t>
  </si>
  <si>
    <t>Прогноз</t>
  </si>
  <si>
    <t>Прогноз, %</t>
  </si>
  <si>
    <t>Разница Прогноз-План</t>
  </si>
  <si>
    <t>Премия</t>
  </si>
  <si>
    <r>
      <t xml:space="preserve">Объем продаж </t>
    </r>
    <r>
      <rPr>
        <sz val="10"/>
        <color indexed="8"/>
        <rFont val="Times New Roman"/>
        <family val="1"/>
        <charset val="204"/>
      </rPr>
      <t>(премия в зависимости от средней наценки)</t>
    </r>
    <r>
      <rPr>
        <sz val="11"/>
        <color indexed="8"/>
        <rFont val="Times New Roman"/>
        <family val="1"/>
        <charset val="204"/>
      </rPr>
      <t>, руб.</t>
    </r>
  </si>
  <si>
    <t>Валовая прибыль, руб.</t>
  </si>
  <si>
    <r>
      <t xml:space="preserve">Союз Снаб с наценкой </t>
    </r>
    <r>
      <rPr>
        <b/>
        <sz val="12"/>
        <color indexed="8"/>
        <rFont val="Times New Roman"/>
        <family val="1"/>
        <charset val="204"/>
      </rPr>
      <t>более 27%</t>
    </r>
    <r>
      <rPr>
        <sz val="11"/>
        <color indexed="8"/>
        <rFont val="Times New Roman"/>
        <family val="1"/>
        <charset val="204"/>
      </rPr>
      <t>, руб.</t>
    </r>
  </si>
  <si>
    <r>
      <t xml:space="preserve">Союз Снаб с наценкой </t>
    </r>
    <r>
      <rPr>
        <b/>
        <sz val="12"/>
        <color indexed="8"/>
        <rFont val="Times New Roman"/>
        <family val="1"/>
        <charset val="204"/>
      </rPr>
      <t>менее 27%</t>
    </r>
    <r>
      <rPr>
        <sz val="11"/>
        <color indexed="8"/>
        <rFont val="Times New Roman"/>
        <family val="1"/>
        <charset val="204"/>
      </rPr>
      <t>, руб.</t>
    </r>
  </si>
  <si>
    <t>Поступление денежных средств, руб.</t>
  </si>
  <si>
    <t>Итого премия:</t>
  </si>
  <si>
    <r>
      <t xml:space="preserve">Зарплата на руки ИТОГО </t>
    </r>
    <r>
      <rPr>
        <b/>
        <sz val="10"/>
        <color indexed="9"/>
        <rFont val="Times New Roman"/>
        <family val="1"/>
        <charset val="204"/>
      </rPr>
      <t>(без демотивации)</t>
    </r>
    <r>
      <rPr>
        <b/>
        <sz val="15"/>
        <color indexed="9"/>
        <rFont val="Times New Roman"/>
        <family val="1"/>
        <charset val="204"/>
      </rPr>
      <t>:</t>
    </r>
  </si>
  <si>
    <t>ОДЗ на текущую, руб.</t>
  </si>
  <si>
    <t>ПДЗ на текущую, руб.</t>
  </si>
  <si>
    <t>Процент демотивации по ПДЗ, %</t>
  </si>
  <si>
    <t>Возможная сумма демотивации, руб.</t>
  </si>
  <si>
    <t>План, руб.</t>
  </si>
  <si>
    <t>Факт, (кг)руб.</t>
  </si>
  <si>
    <r>
      <t xml:space="preserve">Задача по скорейшей реализации "ПЕРЕСТОКА" </t>
    </r>
    <r>
      <rPr>
        <b/>
        <sz val="11"/>
        <color indexed="8"/>
        <rFont val="Times New Roman"/>
        <family val="1"/>
        <charset val="204"/>
      </rPr>
      <t xml:space="preserve">по товару: ДЕМОТИВАЦИЯ </t>
    </r>
    <r>
      <rPr>
        <b/>
        <u/>
        <sz val="11"/>
        <color indexed="8"/>
        <rFont val="Times New Roman"/>
        <family val="1"/>
        <charset val="204"/>
      </rPr>
      <t>10 %</t>
    </r>
    <r>
      <rPr>
        <b/>
        <sz val="11"/>
        <color indexed="8"/>
        <rFont val="Times New Roman"/>
        <family val="1"/>
        <charset val="204"/>
      </rPr>
      <t xml:space="preserve"> от недовыполнения плана</t>
    </r>
    <r>
      <rPr>
        <sz val="11"/>
        <color indexed="8"/>
        <rFont val="Times New Roman"/>
        <family val="1"/>
        <charset val="204"/>
      </rPr>
      <t>, руб.</t>
    </r>
  </si>
  <si>
    <t>эти поля забиваем один раз в начале месяца</t>
  </si>
  <si>
    <t>эти поля забиваем каждый день</t>
  </si>
  <si>
    <r>
      <t xml:space="preserve">Специи </t>
    </r>
    <r>
      <rPr>
        <b/>
        <sz val="11"/>
        <color indexed="10"/>
        <rFont val="Times New Roman"/>
        <family val="1"/>
        <charset val="204"/>
      </rPr>
      <t>с наценкой ниже 35%, сумма в руб.</t>
    </r>
  </si>
  <si>
    <r>
      <t xml:space="preserve">Специи </t>
    </r>
    <r>
      <rPr>
        <b/>
        <sz val="11"/>
        <color indexed="10"/>
        <rFont val="Times New Roman"/>
        <family val="1"/>
        <charset val="204"/>
      </rPr>
      <t>с наценкой от 35% до 55%, сумма в руб.</t>
    </r>
  </si>
  <si>
    <r>
      <t xml:space="preserve">Специи </t>
    </r>
    <r>
      <rPr>
        <b/>
        <sz val="11"/>
        <color indexed="10"/>
        <rFont val="Times New Roman"/>
        <family val="1"/>
        <charset val="204"/>
      </rPr>
      <t>с наценкой выше 55%, сумма в руб.</t>
    </r>
  </si>
  <si>
    <t>Зарплата на руки ВСЕГО:</t>
  </si>
  <si>
    <r>
      <t xml:space="preserve">Кол-во клиентов, купивших </t>
    </r>
    <r>
      <rPr>
        <b/>
        <sz val="11"/>
        <color indexed="10"/>
        <rFont val="Times New Roman"/>
        <family val="1"/>
        <charset val="204"/>
      </rPr>
      <t>только</t>
    </r>
    <r>
      <rPr>
        <sz val="11"/>
        <color indexed="8"/>
        <rFont val="Times New Roman"/>
        <family val="1"/>
        <charset val="204"/>
      </rPr>
      <t xml:space="preserve"> чизкейки</t>
    </r>
  </si>
  <si>
    <r>
      <t xml:space="preserve">Кол-во клиентов, купивших </t>
    </r>
    <r>
      <rPr>
        <b/>
        <sz val="11"/>
        <color indexed="10"/>
        <rFont val="Times New Roman"/>
        <family val="1"/>
        <charset val="204"/>
      </rPr>
      <t>и</t>
    </r>
    <r>
      <rPr>
        <sz val="11"/>
        <color indexed="8"/>
        <rFont val="Times New Roman"/>
        <family val="1"/>
        <charset val="204"/>
      </rPr>
      <t xml:space="preserve"> </t>
    </r>
    <r>
      <rPr>
        <b/>
        <sz val="11"/>
        <color indexed="10"/>
        <rFont val="Times New Roman"/>
        <family val="1"/>
        <charset val="204"/>
      </rPr>
      <t>чизкейк и топпинг</t>
    </r>
  </si>
  <si>
    <r>
      <t xml:space="preserve">Кол-во клиентов, купивших </t>
    </r>
    <r>
      <rPr>
        <b/>
        <sz val="11"/>
        <color indexed="10"/>
        <rFont val="Times New Roman"/>
        <family val="1"/>
        <charset val="204"/>
      </rPr>
      <t>3 вида</t>
    </r>
    <r>
      <rPr>
        <sz val="11"/>
        <color indexed="8"/>
        <rFont val="Times New Roman"/>
        <family val="1"/>
        <charset val="204"/>
      </rPr>
      <t xml:space="preserve"> </t>
    </r>
    <r>
      <rPr>
        <b/>
        <sz val="11"/>
        <rFont val="Times New Roman"/>
        <family val="1"/>
        <charset val="204"/>
      </rPr>
      <t>чизкейка и</t>
    </r>
    <r>
      <rPr>
        <b/>
        <sz val="11"/>
        <color indexed="10"/>
        <rFont val="Times New Roman"/>
        <family val="1"/>
        <charset val="204"/>
      </rPr>
      <t xml:space="preserve"> 3 вида </t>
    </r>
    <r>
      <rPr>
        <b/>
        <sz val="11"/>
        <rFont val="Times New Roman"/>
        <family val="1"/>
        <charset val="204"/>
      </rPr>
      <t>топпинга</t>
    </r>
  </si>
  <si>
    <t>остальные поля НЕ трогаем!!!!!</t>
  </si>
  <si>
    <r>
      <rPr>
        <b/>
        <sz val="12"/>
        <color indexed="8"/>
        <rFont val="Times New Roman"/>
        <family val="1"/>
        <charset val="204"/>
      </rPr>
      <t>Одноразовая посуда</t>
    </r>
    <r>
      <rPr>
        <sz val="11"/>
        <color indexed="8"/>
        <rFont val="Times New Roman"/>
        <family val="1"/>
        <charset val="204"/>
      </rPr>
      <t xml:space="preserve"> </t>
    </r>
    <r>
      <rPr>
        <b/>
        <sz val="11"/>
        <color indexed="8"/>
        <rFont val="Times New Roman"/>
        <family val="1"/>
        <charset val="204"/>
      </rPr>
      <t>(мотивация - 2%)</t>
    </r>
  </si>
  <si>
    <r>
      <rPr>
        <b/>
        <sz val="12"/>
        <color indexed="8"/>
        <rFont val="Times New Roman"/>
        <family val="1"/>
        <charset val="204"/>
      </rPr>
      <t>Неликвиды</t>
    </r>
    <r>
      <rPr>
        <sz val="11"/>
        <color indexed="8"/>
        <rFont val="Times New Roman"/>
        <family val="1"/>
        <charset val="204"/>
      </rPr>
      <t xml:space="preserve"> </t>
    </r>
    <r>
      <rPr>
        <b/>
        <sz val="11"/>
        <color indexed="8"/>
        <rFont val="Times New Roman"/>
        <family val="1"/>
        <charset val="204"/>
      </rPr>
      <t>(мотивация 5 %</t>
    </r>
    <r>
      <rPr>
        <sz val="11"/>
        <color indexed="8"/>
        <rFont val="Times New Roman"/>
        <family val="1"/>
        <charset val="204"/>
      </rPr>
      <t>)</t>
    </r>
  </si>
  <si>
    <r>
      <rPr>
        <sz val="11"/>
        <color indexed="8"/>
        <rFont val="Times New Roman"/>
        <family val="1"/>
        <charset val="204"/>
      </rPr>
      <t xml:space="preserve">Премия от продаж </t>
    </r>
    <r>
      <rPr>
        <b/>
        <sz val="11"/>
        <color indexed="10"/>
        <rFont val="Times New Roman"/>
        <family val="1"/>
        <charset val="204"/>
      </rPr>
      <t>Уксуса</t>
    </r>
    <r>
      <rPr>
        <sz val="11"/>
        <color indexed="8"/>
        <rFont val="Times New Roman"/>
        <family val="1"/>
        <charset val="204"/>
      </rPr>
      <t xml:space="preserve"> </t>
    </r>
    <r>
      <rPr>
        <b/>
        <sz val="11"/>
        <color indexed="8"/>
        <rFont val="Times New Roman"/>
        <family val="1"/>
        <charset val="204"/>
      </rPr>
      <t>ЛУКСУРИЯ,</t>
    </r>
    <r>
      <rPr>
        <sz val="11"/>
        <color indexed="8"/>
        <rFont val="Times New Roman"/>
        <family val="1"/>
        <charset val="204"/>
      </rPr>
      <t xml:space="preserve"> проданного по цене выше 1 250,00 руб.</t>
    </r>
  </si>
  <si>
    <r>
      <t xml:space="preserve">Премия от продаж </t>
    </r>
    <r>
      <rPr>
        <b/>
        <sz val="11"/>
        <color indexed="10"/>
        <rFont val="Times New Roman"/>
        <family val="1"/>
        <charset val="204"/>
      </rPr>
      <t>Соевого соуса</t>
    </r>
    <r>
      <rPr>
        <sz val="11"/>
        <color indexed="8"/>
        <rFont val="Times New Roman"/>
        <family val="1"/>
        <charset val="204"/>
      </rPr>
      <t xml:space="preserve"> </t>
    </r>
    <r>
      <rPr>
        <b/>
        <sz val="11"/>
        <color indexed="8"/>
        <rFont val="Times New Roman"/>
        <family val="1"/>
        <charset val="204"/>
      </rPr>
      <t>ЛУКСУРИЯ,</t>
    </r>
    <r>
      <rPr>
        <sz val="11"/>
        <color indexed="8"/>
        <rFont val="Times New Roman"/>
        <family val="1"/>
        <charset val="204"/>
      </rPr>
      <t xml:space="preserve"> проданного по цене выше 1 250,00 руб.</t>
    </r>
  </si>
  <si>
    <r>
      <rPr>
        <b/>
        <sz val="11"/>
        <color indexed="8"/>
        <rFont val="Times New Roman"/>
        <family val="1"/>
        <charset val="204"/>
      </rPr>
      <t>МОРС:</t>
    </r>
    <r>
      <rPr>
        <sz val="11"/>
        <color indexed="8"/>
        <rFont val="Times New Roman"/>
        <family val="1"/>
        <charset val="204"/>
      </rPr>
      <t xml:space="preserve"> премия за клиентов, взявших </t>
    </r>
    <r>
      <rPr>
        <b/>
        <sz val="11"/>
        <color indexed="10"/>
        <rFont val="Times New Roman"/>
        <family val="1"/>
        <charset val="204"/>
      </rPr>
      <t xml:space="preserve">морс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</si>
</sst>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[$%]"/>
    <numFmt numFmtId="165" formatCode="_-* #,##0.00[$р.-419]_-;\-* #,##0.00[$р.-419]_-;_-* &quot;-&quot;??[$р.-419]_-;_-@_-"/>
    <numFmt numFmtId="166" formatCode="0.0[$%]"/>
    <numFmt numFmtId="167" formatCode="#,##0.00&quot;р.&quot;"/>
    <numFmt numFmtId="168" formatCode="0.0%"/>
    <numFmt numFmtId="169" formatCode="#,##0.0\ &quot;₽&quot;"/>
  </numFmts>
  <fonts count="29" x14ac:knownFonts="1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1"/>
      <color indexed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color indexed="9"/>
      <name val="Times New Roman"/>
      <family val="1"/>
      <charset val="204"/>
    </font>
    <font>
      <b/>
      <sz val="15"/>
      <color indexed="9"/>
      <name val="Times New Roman"/>
      <family val="1"/>
      <charset val="204"/>
    </font>
    <font>
      <b/>
      <u/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16"/>
      <color theme="0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4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5"/>
      <color theme="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13" fillId="0" borderId="0" xfId="0" applyFont="1"/>
    <xf numFmtId="0" fontId="14" fillId="0" borderId="0" xfId="0" applyFont="1"/>
    <xf numFmtId="0" fontId="15" fillId="0" borderId="1" xfId="0" applyFont="1" applyBorder="1"/>
    <xf numFmtId="0" fontId="12" fillId="0" borderId="1" xfId="0" applyFont="1" applyBorder="1"/>
    <xf numFmtId="0" fontId="12" fillId="0" borderId="0" xfId="0" applyFont="1"/>
    <xf numFmtId="0" fontId="1" fillId="3" borderId="1" xfId="0" applyFont="1" applyFill="1" applyBorder="1"/>
    <xf numFmtId="164" fontId="16" fillId="3" borderId="1" xfId="1" applyNumberFormat="1" applyFont="1" applyFill="1" applyBorder="1"/>
    <xf numFmtId="165" fontId="17" fillId="2" borderId="2" xfId="1" applyNumberFormat="1" applyFont="1" applyFill="1" applyBorder="1" applyAlignment="1">
      <alignment horizontal="right" wrapText="1" shrinkToFit="1"/>
    </xf>
    <xf numFmtId="166" fontId="0" fillId="0" borderId="0" xfId="0" applyNumberFormat="1"/>
    <xf numFmtId="0" fontId="18" fillId="4" borderId="1" xfId="0" applyFont="1" applyFill="1" applyBorder="1" applyAlignment="1">
      <alignment horizontal="center" vertical="center" wrapText="1" shrinkToFit="1"/>
    </xf>
    <xf numFmtId="0" fontId="19" fillId="4" borderId="1" xfId="0" applyFont="1" applyFill="1" applyBorder="1" applyAlignment="1">
      <alignment horizontal="center" vertical="center" wrapText="1" shrinkToFit="1"/>
    </xf>
    <xf numFmtId="0" fontId="20" fillId="5" borderId="1" xfId="0" applyFont="1" applyFill="1" applyBorder="1" applyAlignment="1">
      <alignment horizontal="center" vertical="center" wrapText="1" shrinkToFit="1"/>
    </xf>
    <xf numFmtId="0" fontId="13" fillId="6" borderId="1" xfId="0" applyFont="1" applyFill="1" applyBorder="1" applyAlignment="1">
      <alignment horizontal="left" vertical="top" wrapText="1" shrinkToFit="1"/>
    </xf>
    <xf numFmtId="167" fontId="13" fillId="2" borderId="1" xfId="0" applyNumberFormat="1" applyFont="1" applyFill="1" applyBorder="1" applyAlignment="1">
      <alignment horizontal="right" vertical="top" wrapText="1" shrinkToFit="1"/>
    </xf>
    <xf numFmtId="167" fontId="18" fillId="3" borderId="1" xfId="0" applyNumberFormat="1" applyFont="1" applyFill="1" applyBorder="1" applyAlignment="1">
      <alignment vertical="top" wrapText="1" shrinkToFit="1"/>
    </xf>
    <xf numFmtId="167" fontId="13" fillId="6" borderId="1" xfId="0" applyNumberFormat="1" applyFont="1" applyFill="1" applyBorder="1" applyAlignment="1">
      <alignment vertical="top" wrapText="1" shrinkToFit="1"/>
    </xf>
    <xf numFmtId="168" fontId="13" fillId="6" borderId="1" xfId="1" applyNumberFormat="1" applyFont="1" applyFill="1" applyBorder="1" applyAlignment="1">
      <alignment vertical="top" wrapText="1" shrinkToFit="1"/>
    </xf>
    <xf numFmtId="10" fontId="21" fillId="0" borderId="1" xfId="1" applyNumberFormat="1" applyFont="1" applyBorder="1" applyAlignment="1">
      <alignment vertical="top" wrapText="1" shrinkToFit="1"/>
    </xf>
    <xf numFmtId="165" fontId="18" fillId="7" borderId="1" xfId="1" applyNumberFormat="1" applyFont="1" applyFill="1" applyBorder="1" applyAlignment="1">
      <alignment horizontal="right" vertical="top" wrapText="1" shrinkToFit="1"/>
    </xf>
    <xf numFmtId="165" fontId="13" fillId="6" borderId="1" xfId="0" applyNumberFormat="1" applyFont="1" applyFill="1" applyBorder="1" applyAlignment="1">
      <alignment horizontal="right" vertical="top" wrapText="1" shrinkToFit="1"/>
    </xf>
    <xf numFmtId="0" fontId="0" fillId="0" borderId="1" xfId="0" applyBorder="1" applyAlignment="1">
      <alignment vertical="top" wrapText="1" shrinkToFit="1"/>
    </xf>
    <xf numFmtId="167" fontId="13" fillId="6" borderId="1" xfId="0" applyNumberFormat="1" applyFont="1" applyFill="1" applyBorder="1" applyAlignment="1">
      <alignment horizontal="right" vertical="top" wrapText="1" shrinkToFit="1"/>
    </xf>
    <xf numFmtId="165" fontId="13" fillId="2" borderId="1" xfId="0" applyNumberFormat="1" applyFont="1" applyFill="1" applyBorder="1" applyAlignment="1">
      <alignment horizontal="right" vertical="top" wrapText="1" shrinkToFit="1"/>
    </xf>
    <xf numFmtId="168" fontId="22" fillId="0" borderId="1" xfId="0" applyNumberFormat="1" applyFont="1" applyBorder="1" applyAlignment="1">
      <alignment vertical="top" wrapText="1" shrinkToFit="1"/>
    </xf>
    <xf numFmtId="1" fontId="13" fillId="2" borderId="1" xfId="0" applyNumberFormat="1" applyFont="1" applyFill="1" applyBorder="1" applyAlignment="1">
      <alignment horizontal="right" vertical="top" wrapText="1" shrinkToFit="1"/>
    </xf>
    <xf numFmtId="165" fontId="16" fillId="7" borderId="1" xfId="1" applyNumberFormat="1" applyFont="1" applyFill="1" applyBorder="1" applyAlignment="1">
      <alignment horizontal="right" vertical="top" wrapText="1" shrinkToFit="1"/>
    </xf>
    <xf numFmtId="165" fontId="16" fillId="8" borderId="2" xfId="1" applyNumberFormat="1" applyFont="1" applyFill="1" applyBorder="1" applyAlignment="1">
      <alignment vertical="top"/>
    </xf>
    <xf numFmtId="0" fontId="0" fillId="0" borderId="0" xfId="0" applyAlignment="1">
      <alignment vertical="top"/>
    </xf>
    <xf numFmtId="0" fontId="13" fillId="0" borderId="1" xfId="0" applyFont="1" applyBorder="1"/>
    <xf numFmtId="167" fontId="18" fillId="3" borderId="1" xfId="0" applyNumberFormat="1" applyFont="1" applyFill="1" applyBorder="1"/>
    <xf numFmtId="9" fontId="13" fillId="6" borderId="1" xfId="1" applyFont="1" applyFill="1" applyBorder="1"/>
    <xf numFmtId="0" fontId="18" fillId="0" borderId="1" xfId="0" applyFont="1" applyBorder="1"/>
    <xf numFmtId="167" fontId="23" fillId="5" borderId="1" xfId="0" applyNumberFormat="1" applyFont="1" applyFill="1" applyBorder="1"/>
    <xf numFmtId="0" fontId="13" fillId="6" borderId="1" xfId="0" applyFont="1" applyFill="1" applyBorder="1" applyAlignment="1">
      <alignment horizontal="left" wrapText="1" shrinkToFit="1"/>
    </xf>
    <xf numFmtId="165" fontId="18" fillId="2" borderId="1" xfId="0" applyNumberFormat="1" applyFont="1" applyFill="1" applyBorder="1" applyAlignment="1">
      <alignment horizontal="right" vertical="top" wrapText="1" shrinkToFit="1"/>
    </xf>
    <xf numFmtId="167" fontId="18" fillId="6" borderId="1" xfId="0" applyNumberFormat="1" applyFont="1" applyFill="1" applyBorder="1" applyAlignment="1">
      <alignment vertical="top" wrapText="1" shrinkToFit="1"/>
    </xf>
    <xf numFmtId="167" fontId="23" fillId="5" borderId="1" xfId="0" applyNumberFormat="1" applyFont="1" applyFill="1" applyBorder="1" applyAlignment="1">
      <alignment vertical="top"/>
    </xf>
    <xf numFmtId="167" fontId="13" fillId="2" borderId="1" xfId="0" applyNumberFormat="1" applyFont="1" applyFill="1" applyBorder="1" applyAlignment="1">
      <alignment horizontal="right" wrapText="1" shrinkToFit="1"/>
    </xf>
    <xf numFmtId="167" fontId="18" fillId="3" borderId="1" xfId="0" applyNumberFormat="1" applyFont="1" applyFill="1" applyBorder="1" applyAlignment="1">
      <alignment wrapText="1" shrinkToFit="1"/>
    </xf>
    <xf numFmtId="0" fontId="0" fillId="0" borderId="1" xfId="0" applyBorder="1"/>
    <xf numFmtId="3" fontId="18" fillId="3" borderId="1" xfId="0" applyNumberFormat="1" applyFont="1" applyFill="1" applyBorder="1" applyAlignment="1">
      <alignment vertical="top" wrapText="1" shrinkToFit="1"/>
    </xf>
    <xf numFmtId="3" fontId="13" fillId="6" borderId="1" xfId="0" applyNumberFormat="1" applyFont="1" applyFill="1" applyBorder="1" applyAlignment="1">
      <alignment vertical="top" wrapText="1" shrinkToFit="1"/>
    </xf>
    <xf numFmtId="169" fontId="22" fillId="0" borderId="1" xfId="0" applyNumberFormat="1" applyFont="1" applyBorder="1" applyAlignment="1">
      <alignment vertical="top" wrapText="1" shrinkToFit="1"/>
    </xf>
    <xf numFmtId="165" fontId="13" fillId="0" borderId="1" xfId="0" applyNumberFormat="1" applyFont="1" applyFill="1" applyBorder="1" applyAlignment="1">
      <alignment horizontal="right" vertical="top" wrapText="1" shrinkToFit="1"/>
    </xf>
    <xf numFmtId="165" fontId="24" fillId="8" borderId="2" xfId="1" applyNumberFormat="1" applyFont="1" applyFill="1" applyBorder="1" applyAlignment="1">
      <alignment vertical="top"/>
    </xf>
    <xf numFmtId="0" fontId="25" fillId="4" borderId="1" xfId="0" applyFont="1" applyFill="1" applyBorder="1" applyAlignment="1">
      <alignment horizontal="center" vertical="center" wrapText="1" shrinkToFit="1"/>
    </xf>
    <xf numFmtId="167" fontId="18" fillId="0" borderId="1" xfId="0" applyNumberFormat="1" applyFont="1" applyFill="1" applyBorder="1" applyAlignment="1">
      <alignment vertical="top" wrapText="1" shrinkToFit="1"/>
    </xf>
    <xf numFmtId="0" fontId="26" fillId="0" borderId="0" xfId="0" applyFont="1"/>
    <xf numFmtId="0" fontId="13" fillId="6" borderId="1" xfId="0" applyFont="1" applyFill="1" applyBorder="1" applyAlignment="1">
      <alignment horizontal="right"/>
    </xf>
    <xf numFmtId="0" fontId="27" fillId="6" borderId="1" xfId="0" applyFont="1" applyFill="1" applyBorder="1" applyAlignment="1">
      <alignment horizontal="right"/>
    </xf>
    <xf numFmtId="0" fontId="28" fillId="5" borderId="1" xfId="0" applyFont="1" applyFill="1" applyBorder="1" applyAlignment="1">
      <alignment horizontal="right"/>
    </xf>
    <xf numFmtId="0" fontId="17" fillId="4" borderId="1" xfId="0" applyFont="1" applyFill="1" applyBorder="1" applyAlignment="1">
      <alignment horizontal="center" vertical="center" wrapText="1" shrinkToFit="1"/>
    </xf>
    <xf numFmtId="0" fontId="28" fillId="5" borderId="1" xfId="0" applyFont="1" applyFill="1" applyBorder="1" applyAlignment="1">
      <alignment horizontal="right" vertical="top"/>
    </xf>
    <xf numFmtId="0" fontId="28" fillId="5" borderId="2" xfId="0" applyFont="1" applyFill="1" applyBorder="1" applyAlignment="1">
      <alignment horizontal="right" vertical="top"/>
    </xf>
    <xf numFmtId="0" fontId="28" fillId="5" borderId="3" xfId="0" applyFont="1" applyFill="1" applyBorder="1" applyAlignment="1">
      <alignment horizontal="right" vertical="top"/>
    </xf>
    <xf numFmtId="0" fontId="28" fillId="5" borderId="4" xfId="0" applyFont="1" applyFill="1" applyBorder="1" applyAlignment="1">
      <alignment horizontal="right" vertical="top"/>
    </xf>
  </cellXfs>
  <cellStyles count="2">
    <cellStyle name="Обычный" xfId="0" builtinId="0"/>
    <cellStyle name="Процентный" xfId="1" builtinId="5"/>
  </cellStyles>
  <dxfs count="4"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AI39"/>
  <sheetViews>
    <sheetView tabSelected="1" zoomScale="90" zoomScaleNormal="90" workbookViewId="0">
      <selection activeCell="C2" sqref="C2"/>
    </sheetView>
  </sheetViews>
  <sheetFormatPr defaultRowHeight="15" x14ac:dyDescent="0.25"/>
  <cols>
    <col min="1" max="1" width="5" customWidth="1"/>
    <col min="2" max="2" width="63.42578125" customWidth="1"/>
    <col min="3" max="3" width="17.42578125" customWidth="1"/>
    <col min="4" max="4" width="16" customWidth="1"/>
    <col min="5" max="5" width="18.28515625" bestFit="1" customWidth="1"/>
    <col min="6" max="6" width="12.5703125" bestFit="1" customWidth="1"/>
    <col min="7" max="7" width="17.85546875" customWidth="1"/>
    <col min="8" max="8" width="8.28515625" customWidth="1"/>
    <col min="9" max="9" width="16.42578125" customWidth="1"/>
    <col min="10" max="10" width="10.28515625" bestFit="1" customWidth="1"/>
    <col min="11" max="11" width="2" hidden="1" customWidth="1"/>
    <col min="12" max="12" width="5" bestFit="1" customWidth="1"/>
    <col min="13" max="13" width="4" bestFit="1" customWidth="1"/>
    <col min="14" max="14" width="5" bestFit="1" customWidth="1"/>
    <col min="15" max="15" width="4" bestFit="1" customWidth="1"/>
    <col min="16" max="16" width="5" bestFit="1" customWidth="1"/>
    <col min="17" max="17" width="4" bestFit="1" customWidth="1"/>
    <col min="18" max="18" width="5" bestFit="1" customWidth="1"/>
    <col min="19" max="19" width="4" bestFit="1" customWidth="1"/>
    <col min="20" max="20" width="5" bestFit="1" customWidth="1"/>
    <col min="21" max="21" width="4" bestFit="1" customWidth="1"/>
    <col min="22" max="22" width="5" bestFit="1" customWidth="1"/>
    <col min="23" max="23" width="4" bestFit="1" customWidth="1"/>
    <col min="24" max="24" width="5" bestFit="1" customWidth="1"/>
    <col min="25" max="25" width="4" bestFit="1" customWidth="1"/>
    <col min="26" max="26" width="5" bestFit="1" customWidth="1"/>
    <col min="27" max="27" width="3" bestFit="1" customWidth="1"/>
    <col min="28" max="28" width="5" bestFit="1" customWidth="1"/>
    <col min="29" max="29" width="4" bestFit="1" customWidth="1"/>
    <col min="30" max="30" width="5" bestFit="1" customWidth="1"/>
    <col min="31" max="31" width="4" bestFit="1" customWidth="1"/>
    <col min="32" max="32" width="5" bestFit="1" customWidth="1"/>
    <col min="33" max="33" width="0" hidden="1" customWidth="1"/>
  </cols>
  <sheetData>
    <row r="1" spans="2:35" ht="15.75" x14ac:dyDescent="0.25">
      <c r="B1" s="50" t="s">
        <v>0</v>
      </c>
      <c r="C1" s="1">
        <v>31</v>
      </c>
      <c r="D1" s="2"/>
      <c r="E1" s="39"/>
      <c r="F1" t="s">
        <v>27</v>
      </c>
      <c r="G1" s="2"/>
      <c r="H1" s="3"/>
      <c r="I1" s="3"/>
      <c r="J1" s="4" t="s">
        <v>1</v>
      </c>
      <c r="K1" s="4">
        <v>0</v>
      </c>
      <c r="L1" s="5">
        <v>20</v>
      </c>
      <c r="M1" s="5">
        <v>21</v>
      </c>
      <c r="N1" s="5">
        <v>22</v>
      </c>
      <c r="O1" s="5">
        <v>23</v>
      </c>
      <c r="P1" s="5">
        <v>24</v>
      </c>
      <c r="Q1" s="5">
        <v>25</v>
      </c>
      <c r="R1" s="5">
        <v>26</v>
      </c>
      <c r="S1" s="5">
        <v>27</v>
      </c>
      <c r="T1" s="5">
        <v>28</v>
      </c>
      <c r="U1" s="5">
        <v>29</v>
      </c>
      <c r="V1" s="5">
        <v>30</v>
      </c>
      <c r="W1" s="5">
        <v>31</v>
      </c>
      <c r="X1" s="5">
        <v>32</v>
      </c>
      <c r="Y1" s="5">
        <v>33</v>
      </c>
      <c r="Z1" s="5">
        <v>34</v>
      </c>
      <c r="AA1" s="5">
        <v>35</v>
      </c>
      <c r="AB1" s="5">
        <v>36</v>
      </c>
      <c r="AC1" s="5">
        <v>37</v>
      </c>
      <c r="AD1" s="5">
        <v>38</v>
      </c>
      <c r="AE1" s="5">
        <v>39</v>
      </c>
      <c r="AF1" s="5">
        <v>40</v>
      </c>
      <c r="AG1" s="6">
        <v>100</v>
      </c>
      <c r="AH1" s="6"/>
      <c r="AI1" s="6"/>
    </row>
    <row r="2" spans="2:35" ht="15.75" x14ac:dyDescent="0.25">
      <c r="B2" s="50" t="s">
        <v>2</v>
      </c>
      <c r="C2" s="7"/>
      <c r="D2" s="2"/>
      <c r="E2" s="40"/>
      <c r="F2" t="s">
        <v>28</v>
      </c>
      <c r="G2" s="2"/>
      <c r="H2" s="3"/>
      <c r="I2" s="3"/>
      <c r="J2" s="4" t="s">
        <v>3</v>
      </c>
      <c r="K2" s="4">
        <v>0</v>
      </c>
      <c r="L2" s="5">
        <v>0.25</v>
      </c>
      <c r="M2" s="5">
        <v>0.3</v>
      </c>
      <c r="N2" s="5">
        <v>0.35</v>
      </c>
      <c r="O2" s="5">
        <v>0.39999999999999997</v>
      </c>
      <c r="P2" s="5">
        <v>0.44999999999999996</v>
      </c>
      <c r="Q2" s="5">
        <v>0.49999999999999994</v>
      </c>
      <c r="R2" s="5">
        <v>0.54999999999999993</v>
      </c>
      <c r="S2" s="5">
        <v>0.6</v>
      </c>
      <c r="T2" s="5">
        <v>0.65</v>
      </c>
      <c r="U2" s="5">
        <v>0.70000000000000007</v>
      </c>
      <c r="V2" s="5">
        <v>0.75000000000000011</v>
      </c>
      <c r="W2" s="5">
        <v>0.80000000000000016</v>
      </c>
      <c r="X2" s="5">
        <v>0.8500000000000002</v>
      </c>
      <c r="Y2" s="5">
        <v>0.90000000000000024</v>
      </c>
      <c r="Z2" s="5">
        <v>0.95000000000000029</v>
      </c>
      <c r="AA2" s="5">
        <v>1.0000000000000002</v>
      </c>
      <c r="AB2" s="5">
        <v>1.0500000000000003</v>
      </c>
      <c r="AC2" s="5">
        <v>1.1000000000000003</v>
      </c>
      <c r="AD2" s="5">
        <v>1.1500000000000004</v>
      </c>
      <c r="AE2" s="5">
        <v>1.2000000000000004</v>
      </c>
      <c r="AF2" s="5">
        <v>1.2500000000000004</v>
      </c>
      <c r="AG2" s="5">
        <v>1.2500000000000004</v>
      </c>
      <c r="AH2" s="6"/>
      <c r="AI2" s="6"/>
    </row>
    <row r="3" spans="2:35" ht="18.75" x14ac:dyDescent="0.3">
      <c r="B3" s="2"/>
      <c r="C3" s="2"/>
      <c r="D3" s="2"/>
      <c r="E3" s="41"/>
      <c r="F3" s="49" t="s">
        <v>36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2:35" ht="18.75" x14ac:dyDescent="0.3">
      <c r="B4" s="51" t="s">
        <v>4</v>
      </c>
      <c r="C4" s="8"/>
      <c r="D4" s="2"/>
      <c r="E4" s="20"/>
      <c r="F4" s="49" t="s">
        <v>36</v>
      </c>
      <c r="G4" s="2"/>
      <c r="H4" s="2"/>
      <c r="I4" s="2"/>
    </row>
    <row r="5" spans="2:35" ht="19.5" x14ac:dyDescent="0.3">
      <c r="B5" s="52" t="s">
        <v>5</v>
      </c>
      <c r="C5" s="9"/>
      <c r="I5" s="10"/>
    </row>
    <row r="6" spans="2:35" ht="9" customHeight="1" x14ac:dyDescent="0.25">
      <c r="B6" s="2"/>
      <c r="C6" s="2"/>
      <c r="D6" s="2"/>
      <c r="E6" s="2"/>
      <c r="F6" s="2"/>
      <c r="G6" s="2"/>
      <c r="H6" s="2"/>
      <c r="I6" s="2"/>
    </row>
    <row r="7" spans="2:35" ht="28.5" x14ac:dyDescent="0.25">
      <c r="B7" s="53" t="s">
        <v>6</v>
      </c>
      <c r="C7" s="53" t="s">
        <v>7</v>
      </c>
      <c r="D7" s="53" t="s">
        <v>8</v>
      </c>
      <c r="E7" s="53" t="s">
        <v>9</v>
      </c>
      <c r="F7" s="11" t="s">
        <v>10</v>
      </c>
      <c r="G7" s="11" t="s">
        <v>11</v>
      </c>
      <c r="H7" s="12" t="s">
        <v>3</v>
      </c>
      <c r="I7" s="13" t="s">
        <v>12</v>
      </c>
    </row>
    <row r="8" spans="2:35" x14ac:dyDescent="0.25">
      <c r="B8" s="14" t="s">
        <v>13</v>
      </c>
      <c r="C8" s="15"/>
      <c r="D8" s="16"/>
      <c r="E8" s="17" t="e">
        <f t="shared" ref="E8:E22" si="0">D8/$C$2*$C$1</f>
        <v>#DIV/0!</v>
      </c>
      <c r="F8" s="18" t="e">
        <f>E8/C8</f>
        <v>#DIV/0!</v>
      </c>
      <c r="G8" s="17" t="e">
        <f t="shared" ref="G8:G22" si="1">E8-C8</f>
        <v>#DIV/0!</v>
      </c>
      <c r="H8" s="19" t="e">
        <f>I8/E8</f>
        <v>#DIV/0!</v>
      </c>
      <c r="I8" s="20">
        <f>IFERROR(IF(F8&lt;80%,0,E23*LOOKUP(C4,L1:AG1,L2:AG2)/100),0)</f>
        <v>0</v>
      </c>
    </row>
    <row r="9" spans="2:35" x14ac:dyDescent="0.25">
      <c r="B9" s="14" t="s">
        <v>14</v>
      </c>
      <c r="C9" s="21"/>
      <c r="D9" s="48"/>
      <c r="E9" s="17" t="e">
        <f t="shared" si="0"/>
        <v>#DIV/0!</v>
      </c>
      <c r="F9" s="18" t="e">
        <f>E9/C9</f>
        <v>#DIV/0!</v>
      </c>
      <c r="G9" s="17" t="e">
        <f t="shared" si="1"/>
        <v>#DIV/0!</v>
      </c>
      <c r="H9" s="22"/>
      <c r="I9" s="23"/>
    </row>
    <row r="10" spans="2:35" ht="15.75" x14ac:dyDescent="0.25">
      <c r="B10" s="14" t="s">
        <v>15</v>
      </c>
      <c r="C10" s="24"/>
      <c r="D10" s="16"/>
      <c r="E10" s="17" t="e">
        <f t="shared" si="0"/>
        <v>#DIV/0!</v>
      </c>
      <c r="F10" s="18" t="e">
        <f>E10/C10</f>
        <v>#DIV/0!</v>
      </c>
      <c r="G10" s="17" t="e">
        <f t="shared" si="1"/>
        <v>#DIV/0!</v>
      </c>
      <c r="H10" s="25">
        <v>0.02</v>
      </c>
      <c r="I10" s="20" t="e">
        <f>E10*H10</f>
        <v>#DIV/0!</v>
      </c>
    </row>
    <row r="11" spans="2:35" ht="15.75" x14ac:dyDescent="0.25">
      <c r="B11" s="14" t="s">
        <v>16</v>
      </c>
      <c r="C11" s="24"/>
      <c r="D11" s="16"/>
      <c r="E11" s="17" t="e">
        <f t="shared" si="0"/>
        <v>#DIV/0!</v>
      </c>
      <c r="F11" s="18" t="e">
        <f>E11/C11</f>
        <v>#DIV/0!</v>
      </c>
      <c r="G11" s="17" t="e">
        <f t="shared" si="1"/>
        <v>#DIV/0!</v>
      </c>
      <c r="H11" s="25">
        <v>5.0000000000000001E-3</v>
      </c>
      <c r="I11" s="20" t="e">
        <f>E11*H11</f>
        <v>#DIV/0!</v>
      </c>
    </row>
    <row r="12" spans="2:35" ht="15.75" x14ac:dyDescent="0.25">
      <c r="B12" s="14" t="s">
        <v>29</v>
      </c>
      <c r="C12" s="24"/>
      <c r="D12" s="16"/>
      <c r="E12" s="17" t="e">
        <f t="shared" si="0"/>
        <v>#DIV/0!</v>
      </c>
      <c r="F12" s="18" t="e">
        <f t="shared" ref="F12:F20" si="2">E12/C12</f>
        <v>#DIV/0!</v>
      </c>
      <c r="G12" s="17" t="e">
        <f t="shared" si="1"/>
        <v>#DIV/0!</v>
      </c>
      <c r="H12" s="25">
        <v>0.01</v>
      </c>
      <c r="I12" s="20" t="e">
        <f>E12*H12</f>
        <v>#DIV/0!</v>
      </c>
    </row>
    <row r="13" spans="2:35" ht="15.75" x14ac:dyDescent="0.25">
      <c r="B13" s="14" t="s">
        <v>30</v>
      </c>
      <c r="C13" s="24"/>
      <c r="D13" s="16"/>
      <c r="E13" s="17" t="e">
        <f t="shared" si="0"/>
        <v>#DIV/0!</v>
      </c>
      <c r="F13" s="18" t="e">
        <f t="shared" si="2"/>
        <v>#DIV/0!</v>
      </c>
      <c r="G13" s="17" t="e">
        <f t="shared" si="1"/>
        <v>#DIV/0!</v>
      </c>
      <c r="H13" s="25">
        <v>0.03</v>
      </c>
      <c r="I13" s="20" t="e">
        <f t="shared" ref="I13:I22" si="3">E13*H13</f>
        <v>#DIV/0!</v>
      </c>
    </row>
    <row r="14" spans="2:35" ht="15.75" x14ac:dyDescent="0.25">
      <c r="B14" s="14" t="s">
        <v>31</v>
      </c>
      <c r="C14" s="24"/>
      <c r="D14" s="16"/>
      <c r="E14" s="17" t="e">
        <f t="shared" si="0"/>
        <v>#DIV/0!</v>
      </c>
      <c r="F14" s="18" t="e">
        <f t="shared" si="2"/>
        <v>#DIV/0!</v>
      </c>
      <c r="G14" s="17" t="e">
        <f t="shared" si="1"/>
        <v>#DIV/0!</v>
      </c>
      <c r="H14" s="25">
        <v>0.1</v>
      </c>
      <c r="I14" s="20" t="e">
        <f t="shared" si="3"/>
        <v>#DIV/0!</v>
      </c>
    </row>
    <row r="15" spans="2:35" ht="15.75" x14ac:dyDescent="0.25">
      <c r="B15" s="14" t="s">
        <v>33</v>
      </c>
      <c r="C15" s="26"/>
      <c r="D15" s="42"/>
      <c r="E15" s="43" t="e">
        <f t="shared" si="0"/>
        <v>#DIV/0!</v>
      </c>
      <c r="F15" s="18" t="e">
        <f t="shared" si="2"/>
        <v>#DIV/0!</v>
      </c>
      <c r="G15" s="43" t="e">
        <f t="shared" si="1"/>
        <v>#DIV/0!</v>
      </c>
      <c r="H15" s="25"/>
      <c r="I15" s="23"/>
    </row>
    <row r="16" spans="2:35" ht="15.75" x14ac:dyDescent="0.25">
      <c r="B16" s="14" t="s">
        <v>34</v>
      </c>
      <c r="C16" s="26"/>
      <c r="D16" s="42"/>
      <c r="E16" s="43" t="e">
        <f t="shared" si="0"/>
        <v>#DIV/0!</v>
      </c>
      <c r="F16" s="18" t="e">
        <f t="shared" si="2"/>
        <v>#DIV/0!</v>
      </c>
      <c r="G16" s="43" t="e">
        <f t="shared" si="1"/>
        <v>#DIV/0!</v>
      </c>
      <c r="H16" s="44">
        <v>300</v>
      </c>
      <c r="I16" s="20" t="e">
        <f>E16*H16</f>
        <v>#DIV/0!</v>
      </c>
    </row>
    <row r="17" spans="2:9" ht="15.75" x14ac:dyDescent="0.25">
      <c r="B17" s="14" t="s">
        <v>35</v>
      </c>
      <c r="C17" s="26"/>
      <c r="D17" s="42"/>
      <c r="E17" s="43" t="e">
        <f t="shared" si="0"/>
        <v>#DIV/0!</v>
      </c>
      <c r="F17" s="18" t="e">
        <f t="shared" si="2"/>
        <v>#DIV/0!</v>
      </c>
      <c r="G17" s="43" t="e">
        <f t="shared" si="1"/>
        <v>#DIV/0!</v>
      </c>
      <c r="H17" s="44">
        <v>500</v>
      </c>
      <c r="I17" s="20" t="e">
        <f t="shared" si="3"/>
        <v>#DIV/0!</v>
      </c>
    </row>
    <row r="18" spans="2:9" ht="30" x14ac:dyDescent="0.25">
      <c r="B18" s="14" t="s">
        <v>39</v>
      </c>
      <c r="C18" s="45"/>
      <c r="D18" s="16"/>
      <c r="E18" s="17" t="e">
        <f t="shared" si="0"/>
        <v>#DIV/0!</v>
      </c>
      <c r="F18" s="18" t="e">
        <f t="shared" si="2"/>
        <v>#DIV/0!</v>
      </c>
      <c r="G18" s="17">
        <f>D18</f>
        <v>0</v>
      </c>
      <c r="H18" s="25"/>
      <c r="I18" s="20">
        <f>G18</f>
        <v>0</v>
      </c>
    </row>
    <row r="19" spans="2:9" ht="30" x14ac:dyDescent="0.25">
      <c r="B19" s="14" t="s">
        <v>40</v>
      </c>
      <c r="C19" s="45"/>
      <c r="D19" s="16"/>
      <c r="E19" s="17" t="e">
        <f t="shared" si="0"/>
        <v>#DIV/0!</v>
      </c>
      <c r="F19" s="18" t="e">
        <f t="shared" si="2"/>
        <v>#DIV/0!</v>
      </c>
      <c r="G19" s="17" t="e">
        <f t="shared" si="1"/>
        <v>#DIV/0!</v>
      </c>
      <c r="H19" s="25"/>
      <c r="I19" s="20" t="e">
        <f>G19</f>
        <v>#DIV/0!</v>
      </c>
    </row>
    <row r="20" spans="2:9" ht="15.75" x14ac:dyDescent="0.25">
      <c r="B20" s="14" t="s">
        <v>41</v>
      </c>
      <c r="C20" s="26"/>
      <c r="D20" s="42"/>
      <c r="E20" s="43" t="e">
        <f t="shared" si="0"/>
        <v>#DIV/0!</v>
      </c>
      <c r="F20" s="18" t="e">
        <f t="shared" si="2"/>
        <v>#DIV/0!</v>
      </c>
      <c r="G20" s="43" t="e">
        <f t="shared" si="1"/>
        <v>#DIV/0!</v>
      </c>
      <c r="H20" s="44">
        <f>D20</f>
        <v>0</v>
      </c>
      <c r="I20" s="20" t="e">
        <f t="shared" si="3"/>
        <v>#DIV/0!</v>
      </c>
    </row>
    <row r="21" spans="2:9" ht="15.75" x14ac:dyDescent="0.25">
      <c r="B21" s="14" t="s">
        <v>37</v>
      </c>
      <c r="C21" s="24"/>
      <c r="D21" s="16"/>
      <c r="E21" s="17" t="e">
        <f t="shared" si="0"/>
        <v>#DIV/0!</v>
      </c>
      <c r="F21" s="18" t="e">
        <f>E21/C21</f>
        <v>#DIV/0!</v>
      </c>
      <c r="G21" s="17" t="e">
        <f>E21-C21</f>
        <v>#DIV/0!</v>
      </c>
      <c r="H21" s="25">
        <v>0.02</v>
      </c>
      <c r="I21" s="20" t="e">
        <f t="shared" si="3"/>
        <v>#DIV/0!</v>
      </c>
    </row>
    <row r="22" spans="2:9" ht="15.75" x14ac:dyDescent="0.25">
      <c r="B22" s="14" t="s">
        <v>38</v>
      </c>
      <c r="C22" s="24"/>
      <c r="D22" s="16"/>
      <c r="E22" s="17" t="e">
        <f t="shared" si="0"/>
        <v>#DIV/0!</v>
      </c>
      <c r="F22" s="18" t="str">
        <f>IFERROR(E22/C22,"")</f>
        <v/>
      </c>
      <c r="G22" s="17" t="e">
        <f t="shared" si="1"/>
        <v>#DIV/0!</v>
      </c>
      <c r="H22" s="25">
        <v>0.05</v>
      </c>
      <c r="I22" s="20" t="e">
        <f t="shared" si="3"/>
        <v>#DIV/0!</v>
      </c>
    </row>
    <row r="23" spans="2:9" ht="19.5" x14ac:dyDescent="0.25">
      <c r="B23" s="14" t="s">
        <v>17</v>
      </c>
      <c r="C23" s="17"/>
      <c r="D23" s="16"/>
      <c r="E23" s="17" t="e">
        <f>D23/$C$2*$C$1</f>
        <v>#DIV/0!</v>
      </c>
      <c r="F23" s="54" t="s">
        <v>18</v>
      </c>
      <c r="G23" s="54"/>
      <c r="H23" s="54"/>
      <c r="I23" s="27" t="e">
        <f>SUM(I8:I22)</f>
        <v>#DIV/0!</v>
      </c>
    </row>
    <row r="24" spans="2:9" ht="19.5" x14ac:dyDescent="0.25">
      <c r="B24" s="55" t="s">
        <v>19</v>
      </c>
      <c r="C24" s="56"/>
      <c r="D24" s="57"/>
      <c r="E24" s="28" t="e">
        <f>I23+C5</f>
        <v>#DIV/0!</v>
      </c>
      <c r="F24" s="29"/>
      <c r="G24" s="29"/>
      <c r="H24" s="29"/>
      <c r="I24" s="29"/>
    </row>
    <row r="25" spans="2:9" ht="9.75" customHeight="1" x14ac:dyDescent="0.25">
      <c r="B25" s="2"/>
      <c r="C25" s="2"/>
      <c r="D25" s="2"/>
      <c r="E25" s="2"/>
    </row>
    <row r="26" spans="2:9" x14ac:dyDescent="0.25">
      <c r="B26" s="30" t="s">
        <v>20</v>
      </c>
      <c r="C26" s="31"/>
      <c r="E26" s="2"/>
    </row>
    <row r="27" spans="2:9" x14ac:dyDescent="0.25">
      <c r="B27" s="30" t="s">
        <v>21</v>
      </c>
      <c r="C27" s="31"/>
      <c r="E27" s="2"/>
    </row>
    <row r="28" spans="2:9" x14ac:dyDescent="0.25">
      <c r="B28" s="30" t="s">
        <v>22</v>
      </c>
      <c r="C28" s="32">
        <v>0.02</v>
      </c>
      <c r="E28" s="2"/>
    </row>
    <row r="29" spans="2:9" x14ac:dyDescent="0.25">
      <c r="B29" s="33" t="s">
        <v>23</v>
      </c>
      <c r="C29" s="34">
        <f>IF(C26=0,0,IF(C27/C26&lt;0.15,0,C27*C28))</f>
        <v>0</v>
      </c>
      <c r="E29" s="2"/>
    </row>
    <row r="30" spans="2:9" ht="8.25" customHeight="1" x14ac:dyDescent="0.25">
      <c r="B30" s="2"/>
      <c r="C30" s="2"/>
      <c r="D30" s="2"/>
      <c r="E30" s="2"/>
      <c r="F30" s="2"/>
      <c r="G30" s="2"/>
    </row>
    <row r="31" spans="2:9" ht="24" x14ac:dyDescent="0.25">
      <c r="B31" s="11" t="s">
        <v>6</v>
      </c>
      <c r="C31" s="11" t="s">
        <v>24</v>
      </c>
      <c r="D31" s="11" t="s">
        <v>25</v>
      </c>
      <c r="E31" s="11" t="s">
        <v>9</v>
      </c>
      <c r="F31" s="47" t="s">
        <v>11</v>
      </c>
      <c r="G31" s="47" t="s">
        <v>23</v>
      </c>
    </row>
    <row r="32" spans="2:9" ht="30" x14ac:dyDescent="0.25">
      <c r="B32" s="35" t="s">
        <v>26</v>
      </c>
      <c r="C32" s="36">
        <v>50000</v>
      </c>
      <c r="D32" s="16"/>
      <c r="E32" s="37" t="e">
        <f>D32/$C$2*$C$1</f>
        <v>#DIV/0!</v>
      </c>
      <c r="F32" s="37" t="e">
        <f>E32-C32</f>
        <v>#DIV/0!</v>
      </c>
      <c r="G32" s="38" t="e">
        <f>IF(F32&gt;=0,0,F32*0.1*-1)</f>
        <v>#DIV/0!</v>
      </c>
    </row>
    <row r="33" spans="2:9" x14ac:dyDescent="0.25">
      <c r="B33" s="2"/>
      <c r="C33" s="2"/>
      <c r="D33" s="2"/>
      <c r="E33" s="2"/>
      <c r="F33" s="2"/>
      <c r="G33" s="2"/>
    </row>
    <row r="34" spans="2:9" ht="20.25" x14ac:dyDescent="0.25">
      <c r="B34" s="55" t="s">
        <v>32</v>
      </c>
      <c r="C34" s="56"/>
      <c r="D34" s="57"/>
      <c r="E34" s="46" t="e">
        <f>E24-C29-G32</f>
        <v>#DIV/0!</v>
      </c>
      <c r="F34" s="29"/>
      <c r="G34" s="29"/>
      <c r="H34" s="29"/>
      <c r="I34" s="29"/>
    </row>
    <row r="36" spans="2:9" x14ac:dyDescent="0.25">
      <c r="F36" s="2"/>
    </row>
    <row r="39" spans="2:9" x14ac:dyDescent="0.25">
      <c r="F39" s="2"/>
    </row>
  </sheetData>
  <mergeCells count="3">
    <mergeCell ref="F23:H23"/>
    <mergeCell ref="B24:D24"/>
    <mergeCell ref="B34:D34"/>
  </mergeCells>
  <conditionalFormatting sqref="G22 G8:G16 G18:G19">
    <cfRule type="cellIs" dxfId="3" priority="7" operator="lessThan">
      <formula>0</formula>
    </cfRule>
  </conditionalFormatting>
  <conditionalFormatting sqref="G21">
    <cfRule type="cellIs" dxfId="2" priority="6" operator="lessThan">
      <formula>0</formula>
    </cfRule>
  </conditionalFormatting>
  <conditionalFormatting sqref="G17">
    <cfRule type="cellIs" dxfId="1" priority="4" operator="lessThan">
      <formula>0</formula>
    </cfRule>
  </conditionalFormatting>
  <conditionalFormatting sqref="G20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Буряк Артем Николаевич</dc:creator>
  <cp:lastModifiedBy>Озеров Евгений</cp:lastModifiedBy>
  <dcterms:created xsi:type="dcterms:W3CDTF">2019-05-15T17:46:10Z</dcterms:created>
  <dcterms:modified xsi:type="dcterms:W3CDTF">2019-05-28T13:26:17Z</dcterms:modified>
</cp:coreProperties>
</file>