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Patri\Desktop\Uni\UniWork\EngMaths MSc\Research Project\02 Modelling\03 Summer Delivery\"/>
    </mc:Choice>
  </mc:AlternateContent>
  <xr:revisionPtr revIDLastSave="0" documentId="13_ncr:1_{223883FE-1BE2-4A18-963E-79E5BE2ED0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C32" i="1"/>
  <c r="C33" i="1"/>
  <c r="C34" i="1"/>
  <c r="C35" i="1"/>
  <c r="C36" i="1"/>
  <c r="C37" i="1"/>
  <c r="C38" i="1"/>
  <c r="C39" i="1"/>
  <c r="C40" i="1"/>
  <c r="C31" i="1"/>
  <c r="E32" i="1"/>
  <c r="F32" i="1"/>
  <c r="G32" i="1"/>
  <c r="H32" i="1"/>
  <c r="I32" i="1"/>
  <c r="J32" i="1"/>
  <c r="K32" i="1"/>
  <c r="L32" i="1"/>
  <c r="E33" i="1"/>
  <c r="F33" i="1"/>
  <c r="G33" i="1"/>
  <c r="H33" i="1"/>
  <c r="I33" i="1"/>
  <c r="J33" i="1"/>
  <c r="K33" i="1"/>
  <c r="L33" i="1"/>
  <c r="E34" i="1"/>
  <c r="F34" i="1"/>
  <c r="G34" i="1"/>
  <c r="H34" i="1"/>
  <c r="I34" i="1"/>
  <c r="J34" i="1"/>
  <c r="K34" i="1"/>
  <c r="L34" i="1"/>
  <c r="E35" i="1"/>
  <c r="F35" i="1"/>
  <c r="G35" i="1"/>
  <c r="H35" i="1"/>
  <c r="I35" i="1"/>
  <c r="J35" i="1"/>
  <c r="K35" i="1"/>
  <c r="L35" i="1"/>
  <c r="E36" i="1"/>
  <c r="F36" i="1"/>
  <c r="G36" i="1"/>
  <c r="H36" i="1"/>
  <c r="I36" i="1"/>
  <c r="J36" i="1"/>
  <c r="K36" i="1"/>
  <c r="L36" i="1"/>
  <c r="E37" i="1"/>
  <c r="F37" i="1"/>
  <c r="G37" i="1"/>
  <c r="H37" i="1"/>
  <c r="I37" i="1"/>
  <c r="J37" i="1"/>
  <c r="K37" i="1"/>
  <c r="L37" i="1"/>
  <c r="E38" i="1"/>
  <c r="F38" i="1"/>
  <c r="G38" i="1"/>
  <c r="H38" i="1"/>
  <c r="I38" i="1"/>
  <c r="J38" i="1"/>
  <c r="K38" i="1"/>
  <c r="L38" i="1"/>
  <c r="E39" i="1"/>
  <c r="F39" i="1"/>
  <c r="G39" i="1"/>
  <c r="H39" i="1"/>
  <c r="I39" i="1"/>
  <c r="J39" i="1"/>
  <c r="K39" i="1"/>
  <c r="L39" i="1"/>
  <c r="G19" i="1"/>
  <c r="G20" i="1" s="1"/>
  <c r="G23" i="1"/>
  <c r="D3" i="1"/>
  <c r="D5" i="1" s="1"/>
  <c r="G21" i="1" s="1"/>
  <c r="G22" i="1" s="1"/>
  <c r="F23" i="1"/>
  <c r="E23" i="1"/>
  <c r="D23" i="1"/>
  <c r="C23" i="1"/>
  <c r="F19" i="1"/>
  <c r="F20" i="1" s="1"/>
  <c r="E19" i="1"/>
  <c r="E20" i="1" s="1"/>
  <c r="D19" i="1"/>
  <c r="D20" i="1" s="1"/>
  <c r="C19" i="1"/>
  <c r="C20" i="1" s="1"/>
  <c r="I9" i="1"/>
  <c r="I10" i="1" s="1"/>
  <c r="I13" i="1"/>
  <c r="C3" i="1"/>
  <c r="C5" i="1" s="1"/>
  <c r="D11" i="1" s="1"/>
  <c r="D12" i="1" s="1"/>
  <c r="D9" i="1"/>
  <c r="D10" i="1" s="1"/>
  <c r="D13" i="1"/>
  <c r="E9" i="1"/>
  <c r="E10" i="1" s="1"/>
  <c r="F9" i="1"/>
  <c r="F10" i="1" s="1"/>
  <c r="G9" i="1"/>
  <c r="G10" i="1" s="1"/>
  <c r="C9" i="1"/>
  <c r="C10" i="1" s="1"/>
  <c r="E13" i="1"/>
  <c r="F13" i="1"/>
  <c r="G13" i="1"/>
  <c r="C13" i="1"/>
  <c r="K12" i="1" l="1"/>
  <c r="D31" i="1"/>
  <c r="F31" i="1" s="1"/>
  <c r="D40" i="1"/>
  <c r="H40" i="1" s="1"/>
  <c r="C21" i="1"/>
  <c r="C22" i="1" s="1"/>
  <c r="C24" i="1" s="1"/>
  <c r="C25" i="1" s="1"/>
  <c r="L31" i="1"/>
  <c r="F21" i="1"/>
  <c r="F22" i="1" s="1"/>
  <c r="F24" i="1" s="1"/>
  <c r="F25" i="1" s="1"/>
  <c r="E21" i="1"/>
  <c r="E22" i="1" s="1"/>
  <c r="E24" i="1" s="1"/>
  <c r="E25" i="1" s="1"/>
  <c r="J31" i="1"/>
  <c r="E40" i="1"/>
  <c r="D21" i="1"/>
  <c r="D22" i="1" s="1"/>
  <c r="D24" i="1" s="1"/>
  <c r="D25" i="1" s="1"/>
  <c r="I31" i="1"/>
  <c r="H31" i="1"/>
  <c r="G31" i="1"/>
  <c r="G24" i="1"/>
  <c r="G25" i="1" s="1"/>
  <c r="G26" i="1" s="1"/>
  <c r="I12" i="1"/>
  <c r="I14" i="1" s="1"/>
  <c r="I15" i="1" s="1"/>
  <c r="D14" i="1"/>
  <c r="D15" i="1" s="1"/>
  <c r="F11" i="1"/>
  <c r="F12" i="1" s="1"/>
  <c r="F14" i="1" s="1"/>
  <c r="F15" i="1" s="1"/>
  <c r="G11" i="1"/>
  <c r="G12" i="1" s="1"/>
  <c r="G14" i="1" s="1"/>
  <c r="G15" i="1" s="1"/>
  <c r="C11" i="1"/>
  <c r="C12" i="1" s="1"/>
  <c r="C14" i="1" s="1"/>
  <c r="C15" i="1" s="1"/>
  <c r="E11" i="1"/>
  <c r="E12" i="1" s="1"/>
  <c r="E14" i="1" s="1"/>
  <c r="E15" i="1" s="1"/>
  <c r="F40" i="1" l="1"/>
  <c r="K31" i="1"/>
  <c r="G40" i="1"/>
  <c r="E31" i="1"/>
  <c r="I40" i="1"/>
  <c r="J40" i="1"/>
  <c r="K40" i="1"/>
  <c r="L40" i="1"/>
</calcChain>
</file>

<file path=xl/sharedStrings.xml><?xml version="1.0" encoding="utf-8"?>
<sst xmlns="http://schemas.openxmlformats.org/spreadsheetml/2006/main" count="28" uniqueCount="20">
  <si>
    <t>Diameter</t>
  </si>
  <si>
    <t>Weight</t>
  </si>
  <si>
    <t>Mass</t>
  </si>
  <si>
    <t>Mooring</t>
  </si>
  <si>
    <t>Float or sink?</t>
  </si>
  <si>
    <t>Buoy shell mass range</t>
  </si>
  <si>
    <t>Mass range no ballast</t>
  </si>
  <si>
    <t>Ballast mass range</t>
  </si>
  <si>
    <t>Total mass range</t>
  </si>
  <si>
    <t>Max buoyancy (N)</t>
  </si>
  <si>
    <t>Mooring tension defaults</t>
  </si>
  <si>
    <t>T0z</t>
  </si>
  <si>
    <t>Max additional mass</t>
  </si>
  <si>
    <t>Radius</t>
  </si>
  <si>
    <t>Minimum mass</t>
  </si>
  <si>
    <t>Custom</t>
  </si>
  <si>
    <t>Maximum mass</t>
  </si>
  <si>
    <t>Mass vs diameter for standard mooring</t>
  </si>
  <si>
    <t>Diameter (m)</t>
  </si>
  <si>
    <t>Additional mass, total mass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</si>
</sst>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1" fillId="0" borderId="7" xfId="0" applyFont="1" applyBorder="1"/>
    <xf numFmtId="0" fontId="1" fillId="0" borderId="8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1" fillId="0" borderId="15" xfId="0" applyFont="1" applyBorder="1"/>
    <xf numFmtId="0" fontId="0" fillId="0" borderId="13" xfId="0" applyBorder="1"/>
    <xf numFmtId="0" fontId="0" fillId="0" borderId="15" xfId="0" applyBorder="1"/>
    <xf numFmtId="0" fontId="0" fillId="0" borderId="10" xfId="0" applyBorder="1"/>
    <xf numFmtId="0" fontId="1" fillId="0" borderId="20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1" fillId="0" borderId="23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2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0"/>
  <sheetViews>
    <sheetView tabSelected="1" workbookViewId="0">
      <selection activeCell="G4" sqref="G4"/>
    </sheetView>
  </sheetViews>
  <sheetFormatPr defaultRowHeight="14.4" x14ac:dyDescent="0.3"/>
  <cols>
    <col min="2" max="2" width="19" bestFit="1" customWidth="1"/>
  </cols>
  <sheetData>
    <row r="2" spans="2:11" x14ac:dyDescent="0.3">
      <c r="B2" t="s">
        <v>5</v>
      </c>
      <c r="C2">
        <v>8</v>
      </c>
      <c r="D2">
        <v>100</v>
      </c>
      <c r="F2" t="s">
        <v>10</v>
      </c>
    </row>
    <row r="3" spans="2:11" x14ac:dyDescent="0.3">
      <c r="B3" t="s">
        <v>6</v>
      </c>
      <c r="C3">
        <f>2.61+5.854+C2</f>
        <v>16.463999999999999</v>
      </c>
      <c r="D3">
        <f>2.61+5.854+D2</f>
        <v>108.464</v>
      </c>
      <c r="F3" t="s">
        <v>11</v>
      </c>
      <c r="G3">
        <v>100</v>
      </c>
    </row>
    <row r="4" spans="2:11" x14ac:dyDescent="0.3">
      <c r="B4" t="s">
        <v>7</v>
      </c>
      <c r="C4">
        <v>0</v>
      </c>
      <c r="D4">
        <v>200</v>
      </c>
    </row>
    <row r="5" spans="2:11" x14ac:dyDescent="0.3">
      <c r="B5" t="s">
        <v>8</v>
      </c>
      <c r="C5">
        <f>C3+C4</f>
        <v>16.463999999999999</v>
      </c>
      <c r="D5">
        <f>D3+D4</f>
        <v>308.464</v>
      </c>
    </row>
    <row r="7" spans="2:11" x14ac:dyDescent="0.3">
      <c r="C7" s="25" t="s">
        <v>14</v>
      </c>
      <c r="D7" s="25"/>
      <c r="E7" s="25"/>
      <c r="F7" s="25"/>
      <c r="G7" s="25"/>
      <c r="I7" t="s">
        <v>15</v>
      </c>
    </row>
    <row r="8" spans="2:11" x14ac:dyDescent="0.3">
      <c r="B8" t="s">
        <v>0</v>
      </c>
      <c r="C8">
        <v>0.4</v>
      </c>
      <c r="D8" s="1">
        <v>0.40989999999999999</v>
      </c>
      <c r="E8">
        <v>0.5</v>
      </c>
      <c r="F8">
        <v>0.75</v>
      </c>
      <c r="G8">
        <v>1</v>
      </c>
      <c r="I8">
        <v>0.42</v>
      </c>
    </row>
    <row r="9" spans="2:11" x14ac:dyDescent="0.3">
      <c r="B9" t="s">
        <v>13</v>
      </c>
      <c r="C9">
        <f>C8/2</f>
        <v>0.2</v>
      </c>
      <c r="D9" s="1">
        <f>D8/2</f>
        <v>0.20494999999999999</v>
      </c>
      <c r="E9">
        <f t="shared" ref="E9:G9" si="0">E8/2</f>
        <v>0.25</v>
      </c>
      <c r="F9">
        <f t="shared" si="0"/>
        <v>0.375</v>
      </c>
      <c r="G9">
        <f t="shared" si="0"/>
        <v>0.5</v>
      </c>
      <c r="I9">
        <f t="shared" ref="I9" si="1">I8/2</f>
        <v>0.21</v>
      </c>
    </row>
    <row r="10" spans="2:11" x14ac:dyDescent="0.3">
      <c r="B10" t="s">
        <v>9</v>
      </c>
      <c r="C10">
        <f>4/3 * PI() * C9^3 * 1025 * 9.81</f>
        <v>336.95466165342691</v>
      </c>
      <c r="D10" s="1">
        <f>4/3 * PI() * D9^3 * 1025 * 9.81</f>
        <v>362.59787119428171</v>
      </c>
      <c r="E10">
        <f t="shared" ref="E10:G10" si="2">4/3 * PI() * E9^3 * 1025 * 9.81</f>
        <v>658.11457354184938</v>
      </c>
      <c r="F10">
        <f t="shared" si="2"/>
        <v>2221.1366857037415</v>
      </c>
      <c r="G10">
        <f t="shared" si="2"/>
        <v>5264.9165883347951</v>
      </c>
      <c r="I10">
        <f t="shared" ref="I10" si="3">4/3 * PI() * I9^3 * 1025 * 9.81</f>
        <v>390.06714019654817</v>
      </c>
    </row>
    <row r="11" spans="2:11" x14ac:dyDescent="0.3">
      <c r="B11" t="s">
        <v>2</v>
      </c>
      <c r="C11">
        <f>$C$5</f>
        <v>16.463999999999999</v>
      </c>
      <c r="D11" s="1">
        <f>$C$5</f>
        <v>16.463999999999999</v>
      </c>
      <c r="E11">
        <f>$C$5</f>
        <v>16.463999999999999</v>
      </c>
      <c r="F11">
        <f>$C$5</f>
        <v>16.463999999999999</v>
      </c>
      <c r="G11">
        <f>$C$5</f>
        <v>16.463999999999999</v>
      </c>
      <c r="I11">
        <f>15+2.61+5.854+15</f>
        <v>38.463999999999999</v>
      </c>
    </row>
    <row r="12" spans="2:11" x14ac:dyDescent="0.3">
      <c r="B12" t="s">
        <v>1</v>
      </c>
      <c r="C12">
        <f>C11*9.81</f>
        <v>161.51184000000001</v>
      </c>
      <c r="D12" s="1">
        <f>D11*9.81</f>
        <v>161.51184000000001</v>
      </c>
      <c r="E12">
        <f t="shared" ref="E12:I12" si="4">E11*9.81</f>
        <v>161.51184000000001</v>
      </c>
      <c r="F12">
        <f t="shared" si="4"/>
        <v>161.51184000000001</v>
      </c>
      <c r="G12">
        <f t="shared" si="4"/>
        <v>161.51184000000001</v>
      </c>
      <c r="I12">
        <f t="shared" si="4"/>
        <v>377.33184</v>
      </c>
      <c r="K12">
        <f>I10-I13</f>
        <v>290.06714019654817</v>
      </c>
    </row>
    <row r="13" spans="2:11" x14ac:dyDescent="0.3">
      <c r="B13" t="s">
        <v>3</v>
      </c>
      <c r="C13">
        <f>$G$3</f>
        <v>100</v>
      </c>
      <c r="D13" s="1">
        <f>$G$3</f>
        <v>100</v>
      </c>
      <c r="E13">
        <f>$G$3</f>
        <v>100</v>
      </c>
      <c r="F13">
        <f>$G$3</f>
        <v>100</v>
      </c>
      <c r="G13">
        <f>$G$3</f>
        <v>100</v>
      </c>
      <c r="I13">
        <f t="shared" ref="I13" si="5">$G$3</f>
        <v>100</v>
      </c>
    </row>
    <row r="14" spans="2:11" x14ac:dyDescent="0.3">
      <c r="B14" t="s">
        <v>4</v>
      </c>
      <c r="C14">
        <f>C10-C12-C13</f>
        <v>75.442821653426904</v>
      </c>
      <c r="D14" s="1">
        <f>D10-D12-D13</f>
        <v>101.0860311942817</v>
      </c>
      <c r="E14">
        <f t="shared" ref="E14:G14" si="6">E10-E12-E13</f>
        <v>396.60273354184937</v>
      </c>
      <c r="F14">
        <f t="shared" si="6"/>
        <v>1959.6248457037414</v>
      </c>
      <c r="G14">
        <f t="shared" si="6"/>
        <v>5003.4047483347949</v>
      </c>
      <c r="I14">
        <f t="shared" ref="I14" si="7">I10-I12-I13</f>
        <v>-87.264699803451833</v>
      </c>
    </row>
    <row r="15" spans="2:11" x14ac:dyDescent="0.3">
      <c r="B15" t="s">
        <v>12</v>
      </c>
      <c r="C15">
        <f>C14/9.81</f>
        <v>7.6903997607978489</v>
      </c>
      <c r="D15" s="1">
        <f>D14/9.81</f>
        <v>10.304386462210163</v>
      </c>
      <c r="E15">
        <f t="shared" ref="E15:G15" si="8">E14/9.81</f>
        <v>40.428413205081483</v>
      </c>
      <c r="F15">
        <f t="shared" si="8"/>
        <v>199.75788437347006</v>
      </c>
      <c r="G15">
        <f t="shared" si="8"/>
        <v>510.03106506980578</v>
      </c>
      <c r="I15">
        <f t="shared" ref="I15" si="9">I14/9.81</f>
        <v>-8.8954841797606345</v>
      </c>
    </row>
    <row r="17" spans="2:12" x14ac:dyDescent="0.3">
      <c r="C17" s="25" t="s">
        <v>16</v>
      </c>
      <c r="D17" s="25"/>
      <c r="E17" s="25"/>
      <c r="F17" s="25"/>
      <c r="G17" s="25"/>
    </row>
    <row r="18" spans="2:12" x14ac:dyDescent="0.3">
      <c r="B18" t="s">
        <v>0</v>
      </c>
      <c r="C18">
        <v>0.4</v>
      </c>
      <c r="D18">
        <v>0.5</v>
      </c>
      <c r="E18">
        <v>0.75</v>
      </c>
      <c r="F18" s="1">
        <v>0.84989999999999999</v>
      </c>
      <c r="G18">
        <v>1</v>
      </c>
    </row>
    <row r="19" spans="2:12" x14ac:dyDescent="0.3">
      <c r="B19" t="s">
        <v>13</v>
      </c>
      <c r="C19">
        <f>C18/2</f>
        <v>0.2</v>
      </c>
      <c r="D19">
        <f t="shared" ref="D19" si="10">D18/2</f>
        <v>0.25</v>
      </c>
      <c r="E19">
        <f t="shared" ref="E19" si="11">E18/2</f>
        <v>0.375</v>
      </c>
      <c r="F19" s="1">
        <f t="shared" ref="F19:G19" si="12">F18/2</f>
        <v>0.42494999999999999</v>
      </c>
      <c r="G19">
        <f t="shared" si="12"/>
        <v>0.5</v>
      </c>
    </row>
    <row r="20" spans="2:12" x14ac:dyDescent="0.3">
      <c r="B20" t="s">
        <v>9</v>
      </c>
      <c r="C20">
        <f>4/3 * PI() * C19^3 * 1025 * 9.81</f>
        <v>336.95466165342691</v>
      </c>
      <c r="D20">
        <f t="shared" ref="D20" si="13">4/3 * PI() * D19^3 * 1025 * 9.81</f>
        <v>658.11457354184938</v>
      </c>
      <c r="E20">
        <f t="shared" ref="E20" si="14">4/3 * PI() * E19^3 * 1025 * 9.81</f>
        <v>2221.1366857037415</v>
      </c>
      <c r="F20" s="1">
        <f t="shared" ref="F20:G20" si="15">4/3 * PI() * F19^3 * 1025 * 9.81</f>
        <v>3232.1758633906916</v>
      </c>
      <c r="G20">
        <f t="shared" si="15"/>
        <v>5264.9165883347951</v>
      </c>
    </row>
    <row r="21" spans="2:12" x14ac:dyDescent="0.3">
      <c r="B21" t="s">
        <v>2</v>
      </c>
      <c r="C21">
        <f>$D$5</f>
        <v>308.464</v>
      </c>
      <c r="D21">
        <f t="shared" ref="D21:G21" si="16">$D$5</f>
        <v>308.464</v>
      </c>
      <c r="E21">
        <f t="shared" si="16"/>
        <v>308.464</v>
      </c>
      <c r="F21" s="1">
        <f t="shared" si="16"/>
        <v>308.464</v>
      </c>
      <c r="G21">
        <f t="shared" si="16"/>
        <v>308.464</v>
      </c>
    </row>
    <row r="22" spans="2:12" x14ac:dyDescent="0.3">
      <c r="B22" t="s">
        <v>1</v>
      </c>
      <c r="C22">
        <f>C21*9.81</f>
        <v>3026.0318400000001</v>
      </c>
      <c r="D22">
        <f t="shared" ref="D22:F22" si="17">D21*9.81</f>
        <v>3026.0318400000001</v>
      </c>
      <c r="E22">
        <f t="shared" si="17"/>
        <v>3026.0318400000001</v>
      </c>
      <c r="F22" s="1">
        <f t="shared" si="17"/>
        <v>3026.0318400000001</v>
      </c>
      <c r="G22">
        <f t="shared" ref="G22" si="18">G21*9.81</f>
        <v>3026.0318400000001</v>
      </c>
    </row>
    <row r="23" spans="2:12" x14ac:dyDescent="0.3">
      <c r="B23" t="s">
        <v>3</v>
      </c>
      <c r="C23">
        <f>$G$3</f>
        <v>100</v>
      </c>
      <c r="D23">
        <f>$G$3</f>
        <v>100</v>
      </c>
      <c r="E23">
        <f>$G$3</f>
        <v>100</v>
      </c>
      <c r="F23" s="1">
        <f>$G$3</f>
        <v>100</v>
      </c>
      <c r="G23">
        <f>$G$3</f>
        <v>100</v>
      </c>
    </row>
    <row r="24" spans="2:12" x14ac:dyDescent="0.3">
      <c r="B24" t="s">
        <v>4</v>
      </c>
      <c r="C24">
        <f>C20-C22-C23</f>
        <v>-2789.0771783465734</v>
      </c>
      <c r="D24">
        <f t="shared" ref="D24:F24" si="19">D20-D22-D23</f>
        <v>-2467.9172664581506</v>
      </c>
      <c r="E24">
        <f t="shared" si="19"/>
        <v>-904.89515429625862</v>
      </c>
      <c r="F24" s="1">
        <f t="shared" si="19"/>
        <v>106.14402339069147</v>
      </c>
      <c r="G24">
        <f t="shared" ref="G24" si="20">G20-G22-G23</f>
        <v>2138.8847483347949</v>
      </c>
    </row>
    <row r="25" spans="2:12" x14ac:dyDescent="0.3">
      <c r="B25" t="s">
        <v>12</v>
      </c>
      <c r="C25">
        <f>C24/9.81</f>
        <v>-284.30960023920215</v>
      </c>
      <c r="D25">
        <f t="shared" ref="D25" si="21">D24/9.81</f>
        <v>-251.57158679491849</v>
      </c>
      <c r="E25">
        <f t="shared" ref="E25" si="22">E24/9.81</f>
        <v>-92.242115626529923</v>
      </c>
      <c r="F25" s="1">
        <f t="shared" ref="F25:G25" si="23">F24/9.81</f>
        <v>10.819981997012382</v>
      </c>
      <c r="G25">
        <f t="shared" si="23"/>
        <v>218.03106506980581</v>
      </c>
    </row>
    <row r="26" spans="2:12" x14ac:dyDescent="0.3">
      <c r="G26">
        <f>G25+G21</f>
        <v>526.49506506980583</v>
      </c>
    </row>
    <row r="28" spans="2:12" ht="15" thickBot="1" x14ac:dyDescent="0.35">
      <c r="B28" t="s">
        <v>17</v>
      </c>
    </row>
    <row r="29" spans="2:12" x14ac:dyDescent="0.3">
      <c r="B29" s="16"/>
      <c r="C29" s="20"/>
      <c r="D29" s="17"/>
      <c r="E29" s="26" t="s">
        <v>18</v>
      </c>
      <c r="F29" s="27"/>
      <c r="G29" s="27"/>
      <c r="H29" s="27"/>
      <c r="I29" s="27"/>
      <c r="J29" s="27"/>
      <c r="K29" s="27"/>
      <c r="L29" s="28"/>
    </row>
    <row r="30" spans="2:12" ht="15" thickBot="1" x14ac:dyDescent="0.35">
      <c r="B30" s="18"/>
      <c r="C30" s="21"/>
      <c r="D30" s="19"/>
      <c r="E30" s="7">
        <v>0.41</v>
      </c>
      <c r="F30" s="5">
        <v>0.5</v>
      </c>
      <c r="G30" s="5">
        <v>0.75</v>
      </c>
      <c r="H30" s="5">
        <v>0.85</v>
      </c>
      <c r="I30" s="5">
        <v>1</v>
      </c>
      <c r="J30" s="5">
        <v>1.5</v>
      </c>
      <c r="K30" s="5">
        <v>1.75</v>
      </c>
      <c r="L30" s="6">
        <v>2</v>
      </c>
    </row>
    <row r="31" spans="2:12" x14ac:dyDescent="0.3">
      <c r="B31" s="29" t="s">
        <v>19</v>
      </c>
      <c r="C31" s="22">
        <f>D31-$C$5</f>
        <v>0</v>
      </c>
      <c r="D31" s="23">
        <f>C5</f>
        <v>16.463999999999999</v>
      </c>
      <c r="E31" s="8">
        <f t="shared" ref="E31:L40" si="24">(E$30/2)^3 * 4/3 * PI() * 1025 * 9.81 - ($G$3 + $D31*9.81)</f>
        <v>101.35147618462224</v>
      </c>
      <c r="F31" s="3">
        <f t="shared" si="24"/>
        <v>396.60273354184937</v>
      </c>
      <c r="G31" s="3">
        <f t="shared" si="24"/>
        <v>1959.6248457037414</v>
      </c>
      <c r="H31" s="3">
        <f t="shared" si="24"/>
        <v>2971.8050598111054</v>
      </c>
      <c r="I31" s="3">
        <f t="shared" si="24"/>
        <v>5003.4047483347949</v>
      </c>
      <c r="J31" s="3">
        <f t="shared" si="24"/>
        <v>17507.581645629933</v>
      </c>
      <c r="K31" s="3">
        <f t="shared" si="24"/>
        <v>27955.150500606789</v>
      </c>
      <c r="L31" s="12">
        <f t="shared" si="24"/>
        <v>41857.820866678361</v>
      </c>
    </row>
    <row r="32" spans="2:12" x14ac:dyDescent="0.3">
      <c r="B32" s="30"/>
      <c r="C32" s="15">
        <f t="shared" ref="C32:C40" si="25">D32-$C$5</f>
        <v>8.5360000000000014</v>
      </c>
      <c r="D32" s="11">
        <v>25</v>
      </c>
      <c r="E32" s="9">
        <f t="shared" si="24"/>
        <v>17.613316184622249</v>
      </c>
      <c r="F32" s="2">
        <f t="shared" si="24"/>
        <v>312.86457354184938</v>
      </c>
      <c r="G32" s="2">
        <f t="shared" si="24"/>
        <v>1875.8866857037415</v>
      </c>
      <c r="H32" s="2">
        <f t="shared" si="24"/>
        <v>2888.0668998111055</v>
      </c>
      <c r="I32" s="2">
        <f t="shared" si="24"/>
        <v>4919.6665883347951</v>
      </c>
      <c r="J32" s="2">
        <f t="shared" si="24"/>
        <v>17423.843485629932</v>
      </c>
      <c r="K32" s="2">
        <f t="shared" si="24"/>
        <v>27871.412340606788</v>
      </c>
      <c r="L32" s="13">
        <f t="shared" si="24"/>
        <v>41774.08270667836</v>
      </c>
    </row>
    <row r="33" spans="2:12" x14ac:dyDescent="0.3">
      <c r="B33" s="30"/>
      <c r="C33" s="15">
        <f t="shared" si="25"/>
        <v>33.536000000000001</v>
      </c>
      <c r="D33" s="11">
        <v>50</v>
      </c>
      <c r="E33" s="9">
        <f t="shared" si="24"/>
        <v>-227.63668381537775</v>
      </c>
      <c r="F33" s="2">
        <f t="shared" si="24"/>
        <v>67.614573541849381</v>
      </c>
      <c r="G33" s="2">
        <f t="shared" si="24"/>
        <v>1630.6366857037415</v>
      </c>
      <c r="H33" s="2">
        <f t="shared" si="24"/>
        <v>2642.8168998111055</v>
      </c>
      <c r="I33" s="2">
        <f t="shared" si="24"/>
        <v>4674.4165883347951</v>
      </c>
      <c r="J33" s="2">
        <f t="shared" si="24"/>
        <v>17178.593485629932</v>
      </c>
      <c r="K33" s="2">
        <f t="shared" si="24"/>
        <v>27626.162340606788</v>
      </c>
      <c r="L33" s="13">
        <f t="shared" si="24"/>
        <v>41528.83270667836</v>
      </c>
    </row>
    <row r="34" spans="2:12" x14ac:dyDescent="0.3">
      <c r="B34" s="30"/>
      <c r="C34" s="15">
        <f t="shared" si="25"/>
        <v>58.536000000000001</v>
      </c>
      <c r="D34" s="11">
        <v>75</v>
      </c>
      <c r="E34" s="9">
        <f t="shared" si="24"/>
        <v>-472.88668381537775</v>
      </c>
      <c r="F34" s="2">
        <f t="shared" si="24"/>
        <v>-177.63542645815062</v>
      </c>
      <c r="G34" s="2">
        <f t="shared" si="24"/>
        <v>1385.3866857037415</v>
      </c>
      <c r="H34" s="2">
        <f t="shared" si="24"/>
        <v>2397.5668998111055</v>
      </c>
      <c r="I34" s="2">
        <f t="shared" si="24"/>
        <v>4429.1665883347951</v>
      </c>
      <c r="J34" s="2">
        <f t="shared" si="24"/>
        <v>16933.343485629932</v>
      </c>
      <c r="K34" s="2">
        <f t="shared" si="24"/>
        <v>27380.912340606788</v>
      </c>
      <c r="L34" s="13">
        <f t="shared" si="24"/>
        <v>41283.58270667836</v>
      </c>
    </row>
    <row r="35" spans="2:12" x14ac:dyDescent="0.3">
      <c r="B35" s="30"/>
      <c r="C35" s="15">
        <f t="shared" si="25"/>
        <v>83.536000000000001</v>
      </c>
      <c r="D35" s="11">
        <v>100</v>
      </c>
      <c r="E35" s="9">
        <f t="shared" si="24"/>
        <v>-718.13668381537775</v>
      </c>
      <c r="F35" s="2">
        <f t="shared" si="24"/>
        <v>-422.88542645815062</v>
      </c>
      <c r="G35" s="2">
        <f t="shared" si="24"/>
        <v>1140.1366857037415</v>
      </c>
      <c r="H35" s="2">
        <f t="shared" si="24"/>
        <v>2152.3168998111055</v>
      </c>
      <c r="I35" s="2">
        <f t="shared" si="24"/>
        <v>4183.9165883347951</v>
      </c>
      <c r="J35" s="2">
        <f t="shared" si="24"/>
        <v>16688.093485629932</v>
      </c>
      <c r="K35" s="2">
        <f t="shared" si="24"/>
        <v>27135.662340606788</v>
      </c>
      <c r="L35" s="13">
        <f t="shared" si="24"/>
        <v>41038.33270667836</v>
      </c>
    </row>
    <row r="36" spans="2:12" x14ac:dyDescent="0.3">
      <c r="B36" s="30"/>
      <c r="C36" s="15">
        <f t="shared" si="25"/>
        <v>133.536</v>
      </c>
      <c r="D36" s="11">
        <v>150</v>
      </c>
      <c r="E36" s="9">
        <f t="shared" si="24"/>
        <v>-1208.6366838153776</v>
      </c>
      <c r="F36" s="2">
        <f t="shared" si="24"/>
        <v>-913.38542645815062</v>
      </c>
      <c r="G36" s="2">
        <f t="shared" si="24"/>
        <v>649.63668570374148</v>
      </c>
      <c r="H36" s="2">
        <f t="shared" si="24"/>
        <v>1661.8168998111055</v>
      </c>
      <c r="I36" s="2">
        <f t="shared" si="24"/>
        <v>3693.4165883347951</v>
      </c>
      <c r="J36" s="2">
        <f t="shared" si="24"/>
        <v>16197.593485629932</v>
      </c>
      <c r="K36" s="2">
        <f t="shared" si="24"/>
        <v>26645.162340606788</v>
      </c>
      <c r="L36" s="13">
        <f t="shared" si="24"/>
        <v>40547.83270667836</v>
      </c>
    </row>
    <row r="37" spans="2:12" x14ac:dyDescent="0.3">
      <c r="B37" s="30"/>
      <c r="C37" s="15">
        <f t="shared" si="25"/>
        <v>183.536</v>
      </c>
      <c r="D37" s="11">
        <v>200</v>
      </c>
      <c r="E37" s="9">
        <f t="shared" si="24"/>
        <v>-1699.1366838153776</v>
      </c>
      <c r="F37" s="2">
        <f t="shared" si="24"/>
        <v>-1403.8854264581505</v>
      </c>
      <c r="G37" s="2">
        <f t="shared" si="24"/>
        <v>159.13668570374148</v>
      </c>
      <c r="H37" s="2">
        <f t="shared" si="24"/>
        <v>1171.3168998111055</v>
      </c>
      <c r="I37" s="2">
        <f t="shared" si="24"/>
        <v>3202.9165883347951</v>
      </c>
      <c r="J37" s="2">
        <f t="shared" si="24"/>
        <v>15707.093485629932</v>
      </c>
      <c r="K37" s="2">
        <f t="shared" si="24"/>
        <v>26154.662340606788</v>
      </c>
      <c r="L37" s="13">
        <f t="shared" si="24"/>
        <v>40057.33270667836</v>
      </c>
    </row>
    <row r="38" spans="2:12" x14ac:dyDescent="0.3">
      <c r="B38" s="30"/>
      <c r="C38" s="15">
        <f t="shared" si="25"/>
        <v>233.536</v>
      </c>
      <c r="D38" s="11">
        <v>250</v>
      </c>
      <c r="E38" s="9">
        <f t="shared" si="24"/>
        <v>-2189.6366838153776</v>
      </c>
      <c r="F38" s="2">
        <f t="shared" si="24"/>
        <v>-1894.3854264581505</v>
      </c>
      <c r="G38" s="2">
        <f t="shared" si="24"/>
        <v>-331.36331429625852</v>
      </c>
      <c r="H38" s="2">
        <f t="shared" si="24"/>
        <v>680.81689981110549</v>
      </c>
      <c r="I38" s="2">
        <f t="shared" si="24"/>
        <v>2712.4165883347951</v>
      </c>
      <c r="J38" s="2">
        <f t="shared" si="24"/>
        <v>15216.593485629932</v>
      </c>
      <c r="K38" s="2">
        <f t="shared" si="24"/>
        <v>25664.162340606788</v>
      </c>
      <c r="L38" s="13">
        <f t="shared" si="24"/>
        <v>39566.83270667836</v>
      </c>
    </row>
    <row r="39" spans="2:12" x14ac:dyDescent="0.3">
      <c r="B39" s="30"/>
      <c r="C39" s="15">
        <f t="shared" si="25"/>
        <v>283.536</v>
      </c>
      <c r="D39" s="11">
        <v>300</v>
      </c>
      <c r="E39" s="9">
        <f t="shared" si="24"/>
        <v>-2680.1366838153776</v>
      </c>
      <c r="F39" s="2">
        <f t="shared" si="24"/>
        <v>-2384.8854264581505</v>
      </c>
      <c r="G39" s="2">
        <f t="shared" si="24"/>
        <v>-821.86331429625852</v>
      </c>
      <c r="H39" s="2">
        <f t="shared" si="24"/>
        <v>190.31689981110549</v>
      </c>
      <c r="I39" s="2">
        <f t="shared" si="24"/>
        <v>2221.9165883347951</v>
      </c>
      <c r="J39" s="2">
        <f t="shared" si="24"/>
        <v>14726.093485629932</v>
      </c>
      <c r="K39" s="2">
        <f t="shared" si="24"/>
        <v>25173.662340606788</v>
      </c>
      <c r="L39" s="13">
        <f t="shared" si="24"/>
        <v>39076.33270667836</v>
      </c>
    </row>
    <row r="40" spans="2:12" ht="15" thickBot="1" x14ac:dyDescent="0.35">
      <c r="B40" s="31"/>
      <c r="C40" s="24">
        <f t="shared" si="25"/>
        <v>292</v>
      </c>
      <c r="D40" s="6">
        <f>D5</f>
        <v>308.464</v>
      </c>
      <c r="E40" s="14">
        <f t="shared" si="24"/>
        <v>-2763.1685238153777</v>
      </c>
      <c r="F40" s="4">
        <f t="shared" si="24"/>
        <v>-2467.9172664581506</v>
      </c>
      <c r="G40" s="4">
        <f t="shared" si="24"/>
        <v>-904.89515429625862</v>
      </c>
      <c r="H40" s="4">
        <f t="shared" si="24"/>
        <v>107.28505981110538</v>
      </c>
      <c r="I40" s="4">
        <f t="shared" si="24"/>
        <v>2138.8847483347949</v>
      </c>
      <c r="J40" s="4">
        <f t="shared" si="24"/>
        <v>14643.061645629932</v>
      </c>
      <c r="K40" s="4">
        <f t="shared" si="24"/>
        <v>25090.630500606789</v>
      </c>
      <c r="L40" s="10">
        <f t="shared" si="24"/>
        <v>38993.300866678357</v>
      </c>
    </row>
  </sheetData>
  <mergeCells count="4">
    <mergeCell ref="C7:G7"/>
    <mergeCell ref="C17:G17"/>
    <mergeCell ref="E29:L29"/>
    <mergeCell ref="B31:B40"/>
  </mergeCells>
  <conditionalFormatting sqref="C14:I14 C24:G24"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E31:L4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Haywood</dc:creator>
  <cp:lastModifiedBy>Patrick Haywood</cp:lastModifiedBy>
  <dcterms:created xsi:type="dcterms:W3CDTF">2015-06-05T18:17:20Z</dcterms:created>
  <dcterms:modified xsi:type="dcterms:W3CDTF">2025-08-21T21:53:31Z</dcterms:modified>
</cp:coreProperties>
</file>