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esktop\MELTS-online\data\"/>
    </mc:Choice>
  </mc:AlternateContent>
  <xr:revisionPtr revIDLastSave="0" documentId="13_ncr:1_{4ABF1048-0419-4E01-8EC7-9EFF28AA48C4}" xr6:coauthVersionLast="47" xr6:coauthVersionMax="47" xr10:uidLastSave="{00000000-0000-0000-0000-000000000000}"/>
  <bookViews>
    <workbookView xWindow="-120" yWindow="-120" windowWidth="29040" windowHeight="16440" xr2:uid="{9FE6195A-2F86-430D-9ED5-FF34D79E2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24" i="1" l="1"/>
  <c r="BR24" i="1"/>
  <c r="BQ24" i="1"/>
  <c r="K24" i="1"/>
  <c r="J24" i="1"/>
  <c r="I24" i="1"/>
  <c r="H24" i="1"/>
  <c r="G24" i="1"/>
  <c r="F24" i="1"/>
  <c r="E24" i="1"/>
  <c r="D24" i="1"/>
  <c r="C24" i="1"/>
  <c r="B24" i="1"/>
  <c r="BS23" i="1"/>
  <c r="BR23" i="1"/>
  <c r="BQ23" i="1"/>
  <c r="K23" i="1"/>
  <c r="J23" i="1"/>
  <c r="I23" i="1"/>
  <c r="H23" i="1"/>
  <c r="G23" i="1"/>
  <c r="F23" i="1"/>
  <c r="E23" i="1"/>
  <c r="D23" i="1"/>
  <c r="C23" i="1"/>
  <c r="B23" i="1"/>
  <c r="BS22" i="1"/>
  <c r="BR22" i="1"/>
  <c r="BQ22" i="1"/>
  <c r="K22" i="1"/>
  <c r="J22" i="1"/>
  <c r="I22" i="1"/>
  <c r="H22" i="1"/>
  <c r="G22" i="1"/>
  <c r="F22" i="1"/>
  <c r="E22" i="1"/>
  <c r="D22" i="1"/>
  <c r="C22" i="1"/>
  <c r="B22" i="1"/>
  <c r="BS21" i="1"/>
  <c r="BR21" i="1"/>
  <c r="BQ21" i="1"/>
  <c r="K21" i="1"/>
  <c r="J21" i="1"/>
  <c r="I21" i="1"/>
  <c r="H21" i="1"/>
  <c r="G21" i="1"/>
  <c r="F21" i="1"/>
  <c r="E21" i="1"/>
  <c r="C21" i="1"/>
  <c r="B21" i="1"/>
  <c r="BS20" i="1"/>
  <c r="BR20" i="1"/>
  <c r="BQ20" i="1"/>
  <c r="K20" i="1"/>
  <c r="J20" i="1"/>
  <c r="I20" i="1"/>
  <c r="H20" i="1"/>
  <c r="G20" i="1"/>
  <c r="F20" i="1"/>
  <c r="E20" i="1"/>
  <c r="D20" i="1"/>
  <c r="C20" i="1"/>
  <c r="B20" i="1"/>
  <c r="BS19" i="1"/>
  <c r="BR19" i="1"/>
  <c r="BQ19" i="1"/>
  <c r="K19" i="1"/>
  <c r="J19" i="1"/>
  <c r="I19" i="1"/>
  <c r="H19" i="1"/>
  <c r="G19" i="1"/>
  <c r="F19" i="1"/>
  <c r="E19" i="1"/>
  <c r="D19" i="1"/>
  <c r="C19" i="1"/>
  <c r="B19" i="1"/>
  <c r="BS18" i="1"/>
  <c r="BR18" i="1"/>
  <c r="BQ18" i="1"/>
  <c r="K18" i="1"/>
  <c r="J18" i="1"/>
  <c r="I18" i="1"/>
  <c r="H18" i="1"/>
  <c r="G18" i="1"/>
  <c r="F18" i="1"/>
  <c r="E18" i="1"/>
  <c r="D18" i="1"/>
  <c r="C18" i="1"/>
  <c r="B18" i="1"/>
  <c r="BS17" i="1"/>
  <c r="BR17" i="1"/>
  <c r="BQ17" i="1"/>
  <c r="K17" i="1"/>
  <c r="J17" i="1"/>
  <c r="I17" i="1"/>
  <c r="H17" i="1"/>
  <c r="G17" i="1"/>
  <c r="F17" i="1"/>
  <c r="E17" i="1"/>
  <c r="D17" i="1"/>
  <c r="C17" i="1"/>
  <c r="B17" i="1"/>
  <c r="BS16" i="1"/>
  <c r="BR16" i="1"/>
  <c r="BQ16" i="1"/>
  <c r="K16" i="1"/>
  <c r="J16" i="1"/>
  <c r="I16" i="1"/>
  <c r="H16" i="1"/>
  <c r="G16" i="1"/>
  <c r="F16" i="1"/>
  <c r="E16" i="1"/>
  <c r="D16" i="1"/>
  <c r="C16" i="1"/>
  <c r="B16" i="1"/>
  <c r="BS15" i="1"/>
  <c r="BR15" i="1"/>
  <c r="BQ15" i="1"/>
  <c r="K15" i="1"/>
  <c r="J15" i="1"/>
  <c r="I15" i="1"/>
  <c r="H15" i="1"/>
  <c r="G15" i="1"/>
  <c r="F15" i="1"/>
  <c r="E15" i="1"/>
  <c r="D15" i="1"/>
  <c r="C15" i="1"/>
  <c r="B15" i="1"/>
  <c r="BS14" i="1"/>
  <c r="BR14" i="1"/>
  <c r="BQ14" i="1"/>
  <c r="K14" i="1"/>
  <c r="J14" i="1"/>
  <c r="I14" i="1"/>
  <c r="H14" i="1"/>
  <c r="G14" i="1"/>
  <c r="F14" i="1"/>
  <c r="E14" i="1"/>
  <c r="D14" i="1"/>
  <c r="C14" i="1"/>
  <c r="B14" i="1"/>
  <c r="K13" i="1"/>
  <c r="J13" i="1"/>
  <c r="I13" i="1"/>
  <c r="H13" i="1"/>
  <c r="G13" i="1"/>
  <c r="BS12" i="1"/>
  <c r="BR12" i="1"/>
  <c r="BQ12" i="1"/>
  <c r="K12" i="1"/>
  <c r="J12" i="1"/>
  <c r="I12" i="1"/>
  <c r="H12" i="1"/>
  <c r="G12" i="1"/>
  <c r="C12" i="1"/>
  <c r="BS11" i="1"/>
  <c r="BR11" i="1"/>
  <c r="BQ11" i="1"/>
  <c r="K11" i="1"/>
  <c r="J11" i="1"/>
  <c r="I11" i="1"/>
  <c r="H11" i="1"/>
  <c r="G11" i="1"/>
  <c r="F11" i="1"/>
  <c r="E11" i="1"/>
  <c r="C11" i="1"/>
  <c r="B11" i="1"/>
  <c r="BS10" i="1"/>
  <c r="BR10" i="1"/>
  <c r="BQ10" i="1"/>
  <c r="K10" i="1"/>
  <c r="J10" i="1"/>
  <c r="I10" i="1"/>
  <c r="H10" i="1"/>
  <c r="G10" i="1"/>
  <c r="F10" i="1"/>
  <c r="E10" i="1"/>
  <c r="D10" i="1"/>
  <c r="C10" i="1"/>
  <c r="B10" i="1"/>
  <c r="BS9" i="1"/>
  <c r="BR9" i="1"/>
  <c r="BQ9" i="1"/>
  <c r="K9" i="1"/>
  <c r="J9" i="1"/>
  <c r="I9" i="1"/>
  <c r="H9" i="1"/>
  <c r="G9" i="1"/>
  <c r="E9" i="1"/>
  <c r="D9" i="1"/>
  <c r="BS8" i="1"/>
  <c r="BR8" i="1"/>
  <c r="BQ8" i="1"/>
  <c r="K8" i="1"/>
  <c r="J8" i="1"/>
  <c r="I8" i="1"/>
  <c r="H8" i="1"/>
  <c r="G8" i="1"/>
  <c r="D8" i="1"/>
  <c r="C8" i="1"/>
  <c r="BS7" i="1"/>
  <c r="BR7" i="1"/>
  <c r="BQ7" i="1"/>
  <c r="K7" i="1"/>
  <c r="J7" i="1"/>
  <c r="I7" i="1"/>
  <c r="H7" i="1"/>
  <c r="G7" i="1"/>
  <c r="F7" i="1"/>
  <c r="E7" i="1"/>
  <c r="D7" i="1"/>
  <c r="C7" i="1"/>
  <c r="B7" i="1"/>
  <c r="BS6" i="1"/>
  <c r="BR6" i="1"/>
  <c r="BQ6" i="1"/>
  <c r="K6" i="1"/>
  <c r="J6" i="1"/>
  <c r="I6" i="1"/>
  <c r="H6" i="1"/>
  <c r="G6" i="1"/>
  <c r="F6" i="1"/>
  <c r="E6" i="1"/>
  <c r="D6" i="1"/>
  <c r="C6" i="1"/>
  <c r="B6" i="1"/>
  <c r="BS5" i="1"/>
  <c r="BR5" i="1"/>
  <c r="BQ5" i="1"/>
  <c r="K5" i="1"/>
  <c r="J5" i="1"/>
  <c r="I5" i="1"/>
  <c r="H5" i="1"/>
  <c r="G5" i="1"/>
  <c r="F5" i="1"/>
  <c r="E5" i="1"/>
  <c r="D5" i="1"/>
  <c r="C5" i="1"/>
  <c r="B5" i="1"/>
  <c r="BS4" i="1"/>
  <c r="BR4" i="1"/>
  <c r="BQ4" i="1"/>
  <c r="K4" i="1"/>
  <c r="J4" i="1"/>
  <c r="I4" i="1"/>
  <c r="H4" i="1"/>
  <c r="G4" i="1"/>
  <c r="F4" i="1"/>
  <c r="E4" i="1"/>
  <c r="D4" i="1"/>
  <c r="C4" i="1"/>
  <c r="B4" i="1"/>
  <c r="BS3" i="1"/>
  <c r="BR3" i="1"/>
  <c r="BQ3" i="1"/>
  <c r="K3" i="1"/>
  <c r="J3" i="1"/>
  <c r="I3" i="1"/>
  <c r="H3" i="1"/>
  <c r="G3" i="1"/>
  <c r="F3" i="1"/>
  <c r="E3" i="1"/>
  <c r="D3" i="1"/>
  <c r="C3" i="1"/>
  <c r="B3" i="1"/>
  <c r="BS2" i="1"/>
  <c r="BR2" i="1"/>
  <c r="BQ2" i="1"/>
  <c r="K2" i="1"/>
  <c r="J2" i="1"/>
  <c r="I2" i="1"/>
  <c r="H2" i="1"/>
  <c r="G2" i="1"/>
  <c r="C2" i="1"/>
  <c r="B2" i="1"/>
</calcChain>
</file>

<file path=xl/sharedStrings.xml><?xml version="1.0" encoding="utf-8"?>
<sst xmlns="http://schemas.openxmlformats.org/spreadsheetml/2006/main" count="94" uniqueCount="94">
  <si>
    <t>K2O</t>
  </si>
  <si>
    <t>P2O5</t>
  </si>
  <si>
    <t>LOI</t>
  </si>
  <si>
    <t>V</t>
  </si>
  <si>
    <t>Y</t>
  </si>
  <si>
    <t>W</t>
  </si>
  <si>
    <t>U</t>
  </si>
  <si>
    <t>ThYb</t>
  </si>
  <si>
    <t>NbYb</t>
  </si>
  <si>
    <t>CsRb</t>
  </si>
  <si>
    <t>TaYb</t>
  </si>
  <si>
    <t>ThTa</t>
  </si>
  <si>
    <t>LaYb</t>
  </si>
  <si>
    <t>FeO</t>
  </si>
  <si>
    <t>Ti</t>
  </si>
  <si>
    <t>K</t>
  </si>
  <si>
    <t>P</t>
  </si>
  <si>
    <t>Cr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</si>
  <si>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</si>
  <si>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</si>
  <si>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</si>
  <si>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</si>
  <si>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</si>
  <si>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</si>
  <si>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</si>
  <si>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</si>
  <si>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</si>
  <si>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Zr</t>
  </si>
  <si>
    <t>Nb</t>
  </si>
  <si>
    <t>Mo</t>
  </si>
  <si>
    <t>Ag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</si>
  <si>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</si>
  <si>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</si>
  <si>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</si>
  <si>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</si>
  <si>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</si>
  <si>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</si>
  <si>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</si>
  <si>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</si>
  <si>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</si>
  <si>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</si>
  <si>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</si>
  <si>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</si>
  <si>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</si>
  <si>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</si>
  <si>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</si>
  <si>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</si>
  <si>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</si>
  <si>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</si>
  <si>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</si>
  <si>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</si>
  <si>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</si>
  <si>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Tl</t>
  </si>
  <si>
    <t>Pb</t>
  </si>
  <si>
    <t>Bi</t>
  </si>
  <si>
    <t>Th</t>
  </si>
  <si>
    <t>Sc</t>
  </si>
  <si>
    <t>Be</t>
  </si>
  <si>
    <t>SiO2</t>
  </si>
  <si>
    <t>Al2O3</t>
  </si>
  <si>
    <t>Fe2O3(T)</t>
  </si>
  <si>
    <t>MnO</t>
  </si>
  <si>
    <t>MgO</t>
  </si>
  <si>
    <t>CaO</t>
  </si>
  <si>
    <t>Na2O</t>
  </si>
  <si>
    <t>TiO2</t>
  </si>
  <si>
    <t>Total</t>
  </si>
  <si>
    <t>NbN</t>
  </si>
  <si>
    <t>HfN</t>
  </si>
  <si>
    <t>ThN</t>
  </si>
  <si>
    <t>sample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</si>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</sst>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0" fillId="0" borderId="0" xfId="0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Standard 2" xfId="1" xr:uid="{36E9DF74-C2EE-4E7D-9DA0-E405A556F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6CEF-E1E8-41B4-91ED-86C6CC4D3BAD}">
  <dimension ref="A1:BS25"/>
  <sheetViews>
    <sheetView tabSelected="1" workbookViewId="0">
      <selection activeCell="D29" sqref="D29"/>
    </sheetView>
  </sheetViews>
  <sheetFormatPr defaultRowHeight="15" x14ac:dyDescent="0.25"/>
  <sheetData>
    <row r="1" spans="1:71" s="1" customFormat="1" x14ac:dyDescent="0.25">
      <c r="A1" s="2" t="s">
        <v>70</v>
      </c>
      <c r="B1" s="2" t="s">
        <v>7</v>
      </c>
      <c r="C1" s="2" t="s">
        <v>8</v>
      </c>
      <c r="D1" t="s">
        <v>9</v>
      </c>
      <c r="E1" t="s">
        <v>10</v>
      </c>
      <c r="F1" t="s">
        <v>11</v>
      </c>
      <c r="G1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3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4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6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0</v>
      </c>
      <c r="BM1" s="2" t="s">
        <v>65</v>
      </c>
      <c r="BN1" s="2" t="s">
        <v>1</v>
      </c>
      <c r="BO1" s="2" t="s">
        <v>2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1" ht="15" customHeight="1" x14ac:dyDescent="0.25">
      <c r="A2" s="2" t="s">
        <v>71</v>
      </c>
      <c r="B2" s="4">
        <f>BA2/AS2</f>
        <v>0.3728813559322034</v>
      </c>
      <c r="C2" s="5">
        <f t="shared" ref="C2:C8" si="0">Y2/AS2</f>
        <v>0.84745762711864414</v>
      </c>
      <c r="D2" s="4"/>
      <c r="E2" s="4"/>
      <c r="F2" s="4"/>
      <c r="G2" s="4">
        <f t="shared" ref="G2:G24" si="1">AG2/AS2</f>
        <v>7.6271186440677967</v>
      </c>
      <c r="H2" s="4">
        <f t="shared" ref="H2:H24" si="2">BG2*0.8998</f>
        <v>6.0466560000000005</v>
      </c>
      <c r="I2" s="4">
        <f>BM2*5995</f>
        <v>2859.6149999999998</v>
      </c>
      <c r="J2" s="4">
        <f>BL2/0.83013*10000</f>
        <v>4216.2071000927563</v>
      </c>
      <c r="K2" s="4">
        <f>BN2/2.2951*10000</f>
        <v>130.71325868153892</v>
      </c>
      <c r="L2" s="6">
        <v>156</v>
      </c>
      <c r="M2" s="6">
        <v>80</v>
      </c>
      <c r="N2" s="6">
        <v>29</v>
      </c>
      <c r="O2" s="6">
        <v>30</v>
      </c>
      <c r="P2" s="6">
        <v>20</v>
      </c>
      <c r="Q2" s="6">
        <v>40</v>
      </c>
      <c r="R2" s="6">
        <v>17</v>
      </c>
      <c r="S2" s="6">
        <v>1.3</v>
      </c>
      <c r="T2" s="7"/>
      <c r="U2" s="6">
        <v>2</v>
      </c>
      <c r="V2" s="6">
        <v>845</v>
      </c>
      <c r="W2" s="6">
        <v>6.2</v>
      </c>
      <c r="X2" s="6">
        <v>14</v>
      </c>
      <c r="Y2" s="6">
        <v>0.5</v>
      </c>
      <c r="Z2" s="7"/>
      <c r="AA2" s="7"/>
      <c r="AB2" s="7"/>
      <c r="AC2" s="7"/>
      <c r="AD2" s="7"/>
      <c r="AE2" s="7"/>
      <c r="AF2" s="6">
        <v>290</v>
      </c>
      <c r="AG2" s="8">
        <v>4.5</v>
      </c>
      <c r="AH2" s="6">
        <v>9.65</v>
      </c>
      <c r="AI2" s="6">
        <v>1.23</v>
      </c>
      <c r="AJ2" s="6">
        <v>5.51</v>
      </c>
      <c r="AK2" s="6">
        <v>1.17</v>
      </c>
      <c r="AL2" s="6">
        <v>0.74199999999999999</v>
      </c>
      <c r="AM2" s="6">
        <v>1.07</v>
      </c>
      <c r="AN2" s="6">
        <v>0.18</v>
      </c>
      <c r="AO2" s="6">
        <v>1.1000000000000001</v>
      </c>
      <c r="AP2" s="6">
        <v>0.23</v>
      </c>
      <c r="AQ2" s="6">
        <v>0.65</v>
      </c>
      <c r="AR2" s="6">
        <v>9.4E-2</v>
      </c>
      <c r="AS2" s="6">
        <v>0.59</v>
      </c>
      <c r="AT2" s="6">
        <v>8.4000000000000005E-2</v>
      </c>
      <c r="AU2" s="6">
        <v>0.4</v>
      </c>
      <c r="AV2" s="6">
        <v>0.01</v>
      </c>
      <c r="AW2" s="7"/>
      <c r="AX2" s="7"/>
      <c r="AY2" s="7"/>
      <c r="AZ2" s="7"/>
      <c r="BA2" s="6">
        <v>0.22</v>
      </c>
      <c r="BB2" s="6">
        <v>0.09</v>
      </c>
      <c r="BC2" s="6">
        <v>21</v>
      </c>
      <c r="BD2" s="7"/>
      <c r="BE2" s="6">
        <v>52.19</v>
      </c>
      <c r="BF2" s="6">
        <v>20.05</v>
      </c>
      <c r="BG2" s="6">
        <v>6.72</v>
      </c>
      <c r="BH2" s="6">
        <v>0.08</v>
      </c>
      <c r="BI2" s="6">
        <v>5.5</v>
      </c>
      <c r="BJ2" s="6">
        <v>10.69</v>
      </c>
      <c r="BK2" s="6">
        <v>3.45</v>
      </c>
      <c r="BL2" s="6">
        <v>0.35</v>
      </c>
      <c r="BM2" s="6">
        <v>0.47699999999999998</v>
      </c>
      <c r="BN2" s="6">
        <v>0.03</v>
      </c>
      <c r="BO2" s="6">
        <v>0.59</v>
      </c>
      <c r="BP2" s="6">
        <v>100.1</v>
      </c>
      <c r="BQ2" s="9">
        <f>Y2/(Y2+AU2+BA2)*100</f>
        <v>44.642857142857139</v>
      </c>
      <c r="BR2" s="9">
        <f>AU2/(Y2+AU2+BA2)*100</f>
        <v>35.714285714285715</v>
      </c>
      <c r="BS2" s="9">
        <f>BA2/(Y2+AU2+BA2)*100</f>
        <v>19.642857142857142</v>
      </c>
    </row>
    <row r="3" spans="1:71" ht="15" customHeight="1" x14ac:dyDescent="0.25">
      <c r="A3" s="2" t="s">
        <v>72</v>
      </c>
      <c r="B3" s="4">
        <f>BA3/AS3</f>
        <v>0.60784313725490191</v>
      </c>
      <c r="C3" s="5">
        <f t="shared" si="0"/>
        <v>1.5686274509803921</v>
      </c>
      <c r="D3" s="4">
        <f t="shared" ref="D3:D10" si="3">AE3/U3</f>
        <v>3.3333333333333333E-2</v>
      </c>
      <c r="E3" s="4">
        <f>AV3/AS3</f>
        <v>7.8431372549019607E-2</v>
      </c>
      <c r="F3" s="4">
        <f>BA3/AV3</f>
        <v>7.75</v>
      </c>
      <c r="G3" s="4">
        <f t="shared" si="1"/>
        <v>11.058823529411764</v>
      </c>
      <c r="H3" s="4">
        <f t="shared" si="2"/>
        <v>4.9668960000000002</v>
      </c>
      <c r="I3" s="4">
        <f t="shared" ref="I3:I24" si="4">BM3*5995</f>
        <v>1810.49</v>
      </c>
      <c r="J3" s="4">
        <f t="shared" ref="J3:J24" si="5">BL3/0.83013*10000</f>
        <v>4938.9854601086572</v>
      </c>
      <c r="K3" s="4">
        <f t="shared" ref="K3:K24" si="6">BN3/2.2951*10000</f>
        <v>217.85543113589821</v>
      </c>
      <c r="L3" s="6">
        <v>74</v>
      </c>
      <c r="M3" s="6">
        <v>120</v>
      </c>
      <c r="N3" s="6">
        <v>26</v>
      </c>
      <c r="O3" s="6">
        <v>50</v>
      </c>
      <c r="P3" s="6">
        <v>20</v>
      </c>
      <c r="Q3" s="7"/>
      <c r="R3" s="6">
        <v>16</v>
      </c>
      <c r="S3" s="6">
        <v>1.3</v>
      </c>
      <c r="T3" s="7"/>
      <c r="U3" s="6">
        <v>3</v>
      </c>
      <c r="V3" s="6">
        <v>870</v>
      </c>
      <c r="W3" s="6">
        <v>5</v>
      </c>
      <c r="X3" s="6">
        <v>23</v>
      </c>
      <c r="Y3" s="6">
        <v>0.8</v>
      </c>
      <c r="Z3" s="7"/>
      <c r="AA3" s="7"/>
      <c r="AB3" s="7"/>
      <c r="AC3" s="7"/>
      <c r="AD3" s="7"/>
      <c r="AE3" s="6">
        <v>0.1</v>
      </c>
      <c r="AF3" s="6">
        <v>315</v>
      </c>
      <c r="AG3" s="8">
        <v>5.64</v>
      </c>
      <c r="AH3" s="6">
        <v>11.3</v>
      </c>
      <c r="AI3" s="6">
        <v>1.29</v>
      </c>
      <c r="AJ3" s="6">
        <v>5.63</v>
      </c>
      <c r="AK3" s="6">
        <v>1.04</v>
      </c>
      <c r="AL3" s="6">
        <v>0.61699999999999999</v>
      </c>
      <c r="AM3" s="6">
        <v>0.88</v>
      </c>
      <c r="AN3" s="6">
        <v>0.14000000000000001</v>
      </c>
      <c r="AO3" s="6">
        <v>0.85</v>
      </c>
      <c r="AP3" s="6">
        <v>0.17</v>
      </c>
      <c r="AQ3" s="6">
        <v>0.51</v>
      </c>
      <c r="AR3" s="6">
        <v>0.08</v>
      </c>
      <c r="AS3" s="6">
        <v>0.51</v>
      </c>
      <c r="AT3" s="6">
        <v>7.0999999999999994E-2</v>
      </c>
      <c r="AU3" s="6">
        <v>0.6</v>
      </c>
      <c r="AV3" s="6">
        <v>0.04</v>
      </c>
      <c r="AW3" s="7"/>
      <c r="AX3" s="7"/>
      <c r="AY3" s="7"/>
      <c r="AZ3" s="7"/>
      <c r="BA3" s="6">
        <v>0.31</v>
      </c>
      <c r="BB3" s="6">
        <v>0.09</v>
      </c>
      <c r="BC3" s="6">
        <v>16</v>
      </c>
      <c r="BD3" s="7"/>
      <c r="BE3" s="6">
        <v>52.82</v>
      </c>
      <c r="BF3" s="6">
        <v>21.25</v>
      </c>
      <c r="BG3" s="6">
        <v>5.52</v>
      </c>
      <c r="BH3" s="6">
        <v>7.2999999999999995E-2</v>
      </c>
      <c r="BI3" s="6">
        <v>5.88</v>
      </c>
      <c r="BJ3" s="6">
        <v>10.029999999999999</v>
      </c>
      <c r="BK3" s="6">
        <v>3.38</v>
      </c>
      <c r="BL3" s="6">
        <v>0.41</v>
      </c>
      <c r="BM3" s="6">
        <v>0.30199999999999999</v>
      </c>
      <c r="BN3" s="6">
        <v>0.05</v>
      </c>
      <c r="BO3" s="6">
        <v>0.57999999999999996</v>
      </c>
      <c r="BP3" s="6">
        <v>100.3</v>
      </c>
      <c r="BQ3" s="9">
        <f>Y3/(Y3+AU3+BA3)*100</f>
        <v>46.783625730994153</v>
      </c>
      <c r="BR3" s="9">
        <f>AU3/(Y3+AU3+BA3)*100</f>
        <v>35.087719298245609</v>
      </c>
      <c r="BS3" s="9">
        <f>BA3/(Y3+AU3+BA3)*100</f>
        <v>18.128654970760234</v>
      </c>
    </row>
    <row r="4" spans="1:71" ht="15" customHeight="1" x14ac:dyDescent="0.25">
      <c r="A4" s="2" t="s">
        <v>73</v>
      </c>
      <c r="B4" s="4">
        <f>BA4/AS4</f>
        <v>0.72727272727272729</v>
      </c>
      <c r="C4" s="5">
        <f t="shared" si="0"/>
        <v>1.4545454545454546</v>
      </c>
      <c r="D4" s="4">
        <f t="shared" si="3"/>
        <v>0.05</v>
      </c>
      <c r="E4" s="4">
        <f>AV4/AS4</f>
        <v>7.2727272727272724E-2</v>
      </c>
      <c r="F4" s="4">
        <f>BA4/AV4</f>
        <v>10</v>
      </c>
      <c r="G4" s="4">
        <f t="shared" si="1"/>
        <v>8.6363636363636349</v>
      </c>
      <c r="H4" s="4">
        <f t="shared" si="2"/>
        <v>5.2548320000000004</v>
      </c>
      <c r="I4" s="4">
        <f t="shared" si="4"/>
        <v>1912.405</v>
      </c>
      <c r="J4" s="4">
        <f t="shared" si="5"/>
        <v>4336.6701600954066</v>
      </c>
      <c r="K4" s="4">
        <f t="shared" si="6"/>
        <v>174.28434490871857</v>
      </c>
      <c r="L4" s="6">
        <v>80</v>
      </c>
      <c r="M4" s="6">
        <v>180</v>
      </c>
      <c r="N4" s="6">
        <v>32</v>
      </c>
      <c r="O4" s="6">
        <v>70</v>
      </c>
      <c r="P4" s="6">
        <v>50</v>
      </c>
      <c r="Q4" s="6">
        <v>30</v>
      </c>
      <c r="R4" s="6">
        <v>15</v>
      </c>
      <c r="S4" s="6">
        <v>1.3</v>
      </c>
      <c r="T4" s="7"/>
      <c r="U4" s="6">
        <v>2</v>
      </c>
      <c r="V4" s="6">
        <v>806</v>
      </c>
      <c r="W4" s="6">
        <v>6.4</v>
      </c>
      <c r="X4" s="6">
        <v>22</v>
      </c>
      <c r="Y4" s="6">
        <v>0.8</v>
      </c>
      <c r="Z4" s="7"/>
      <c r="AA4" s="7"/>
      <c r="AB4" s="7"/>
      <c r="AC4" s="7"/>
      <c r="AD4" s="7"/>
      <c r="AE4" s="6">
        <v>0.1</v>
      </c>
      <c r="AF4" s="6">
        <v>248</v>
      </c>
      <c r="AG4" s="8">
        <v>4.75</v>
      </c>
      <c r="AH4" s="6">
        <v>10.1</v>
      </c>
      <c r="AI4" s="6">
        <v>1.25</v>
      </c>
      <c r="AJ4" s="6">
        <v>5.32</v>
      </c>
      <c r="AK4" s="6">
        <v>1.17</v>
      </c>
      <c r="AL4" s="6">
        <v>0.63400000000000001</v>
      </c>
      <c r="AM4" s="6">
        <v>1.17</v>
      </c>
      <c r="AN4" s="6">
        <v>0.19</v>
      </c>
      <c r="AO4" s="6">
        <v>1.1599999999999999</v>
      </c>
      <c r="AP4" s="6">
        <v>0.22</v>
      </c>
      <c r="AQ4" s="6">
        <v>0.61</v>
      </c>
      <c r="AR4" s="6">
        <v>8.7999999999999995E-2</v>
      </c>
      <c r="AS4" s="6">
        <v>0.55000000000000004</v>
      </c>
      <c r="AT4" s="6">
        <v>7.6999999999999999E-2</v>
      </c>
      <c r="AU4" s="6">
        <v>0.5</v>
      </c>
      <c r="AV4" s="6">
        <v>0.04</v>
      </c>
      <c r="AW4" s="7"/>
      <c r="AX4" s="7"/>
      <c r="AY4" s="7"/>
      <c r="AZ4" s="7"/>
      <c r="BA4" s="6">
        <v>0.4</v>
      </c>
      <c r="BB4" s="6">
        <v>0.17</v>
      </c>
      <c r="BC4" s="6">
        <v>22</v>
      </c>
      <c r="BD4" s="7"/>
      <c r="BE4" s="6">
        <v>51.55</v>
      </c>
      <c r="BF4" s="6">
        <v>20.3</v>
      </c>
      <c r="BG4" s="6">
        <v>5.84</v>
      </c>
      <c r="BH4" s="6">
        <v>7.6999999999999999E-2</v>
      </c>
      <c r="BI4" s="6">
        <v>6.34</v>
      </c>
      <c r="BJ4" s="6">
        <v>10.66</v>
      </c>
      <c r="BK4" s="6">
        <v>3.53</v>
      </c>
      <c r="BL4" s="6">
        <v>0.36</v>
      </c>
      <c r="BM4" s="6">
        <v>0.31900000000000001</v>
      </c>
      <c r="BN4" s="6">
        <v>0.04</v>
      </c>
      <c r="BO4" s="6">
        <v>0.79</v>
      </c>
      <c r="BP4" s="6">
        <v>99.8</v>
      </c>
      <c r="BQ4" s="9">
        <f>Y4/(Y4+AU4+BA4)*100</f>
        <v>47.058823529411761</v>
      </c>
      <c r="BR4" s="9">
        <f>AU4/(Y4+AU4+BA4)*100</f>
        <v>29.411764705882348</v>
      </c>
      <c r="BS4" s="9">
        <f>BA4/(Y4+AU4+BA4)*100</f>
        <v>23.52941176470588</v>
      </c>
    </row>
    <row r="5" spans="1:71" ht="15" customHeight="1" x14ac:dyDescent="0.25">
      <c r="A5" s="2" t="s">
        <v>74</v>
      </c>
      <c r="B5" s="4">
        <f>BA5/AS5</f>
        <v>0.32669322709163345</v>
      </c>
      <c r="C5" s="5">
        <f t="shared" si="0"/>
        <v>4.6215139442231079</v>
      </c>
      <c r="D5" s="4">
        <f t="shared" si="3"/>
        <v>6.6666666666666662E-3</v>
      </c>
      <c r="E5" s="4">
        <f>AV5/AS5</f>
        <v>0.19521912350597612</v>
      </c>
      <c r="F5" s="4">
        <f>BA5/AV5</f>
        <v>1.6734693877551019</v>
      </c>
      <c r="G5" s="4">
        <f t="shared" si="1"/>
        <v>14.940239043824702</v>
      </c>
      <c r="H5" s="4">
        <f t="shared" si="2"/>
        <v>11.382470000000001</v>
      </c>
      <c r="I5" s="4">
        <f>BM5*5995</f>
        <v>10293.415000000001</v>
      </c>
      <c r="J5" s="4">
        <f t="shared" si="5"/>
        <v>24935.853420548585</v>
      </c>
      <c r="K5" s="4">
        <f t="shared" si="6"/>
        <v>2788.5495185394971</v>
      </c>
      <c r="L5" s="10">
        <v>281</v>
      </c>
      <c r="M5" s="10">
        <v>60</v>
      </c>
      <c r="N5" s="10">
        <v>26</v>
      </c>
      <c r="O5" s="10">
        <v>60</v>
      </c>
      <c r="P5" s="10">
        <v>210</v>
      </c>
      <c r="Q5" s="10">
        <v>350</v>
      </c>
      <c r="R5" s="10">
        <v>23</v>
      </c>
      <c r="S5" s="10">
        <v>1.3</v>
      </c>
      <c r="T5" s="7"/>
      <c r="U5" s="10">
        <v>45</v>
      </c>
      <c r="V5" s="10">
        <v>646</v>
      </c>
      <c r="W5" s="10">
        <v>27.4</v>
      </c>
      <c r="X5" s="10">
        <v>216</v>
      </c>
      <c r="Y5" s="10">
        <v>11.6</v>
      </c>
      <c r="Z5" s="10">
        <v>4</v>
      </c>
      <c r="AA5" s="10">
        <v>0.7</v>
      </c>
      <c r="AB5" s="10">
        <v>0.1</v>
      </c>
      <c r="AC5" s="10">
        <v>2</v>
      </c>
      <c r="AD5" s="10">
        <v>0.2</v>
      </c>
      <c r="AE5" s="10">
        <v>0.3</v>
      </c>
      <c r="AF5" s="10">
        <v>1354</v>
      </c>
      <c r="AG5" s="11">
        <v>37.5</v>
      </c>
      <c r="AH5" s="10">
        <v>85.1</v>
      </c>
      <c r="AI5" s="10">
        <v>10.4</v>
      </c>
      <c r="AJ5" s="10">
        <v>41.3</v>
      </c>
      <c r="AK5" s="10">
        <v>7.88</v>
      </c>
      <c r="AL5" s="10">
        <v>2.35</v>
      </c>
      <c r="AM5" s="10">
        <v>5.99</v>
      </c>
      <c r="AN5" s="10">
        <v>0.89</v>
      </c>
      <c r="AO5" s="10">
        <v>5.09</v>
      </c>
      <c r="AP5" s="10">
        <v>1</v>
      </c>
      <c r="AQ5" s="10">
        <v>2.67</v>
      </c>
      <c r="AR5" s="10">
        <v>0.38</v>
      </c>
      <c r="AS5" s="10">
        <v>2.5099999999999998</v>
      </c>
      <c r="AT5" s="10">
        <v>0.37</v>
      </c>
      <c r="AU5" s="10">
        <v>5.2</v>
      </c>
      <c r="AV5" s="10">
        <v>0.49</v>
      </c>
      <c r="AW5" s="10">
        <v>3.4</v>
      </c>
      <c r="AX5" s="10">
        <v>0.13</v>
      </c>
      <c r="AY5" s="10">
        <v>6</v>
      </c>
      <c r="AZ5" s="7"/>
      <c r="BA5" s="10">
        <v>0.82</v>
      </c>
      <c r="BB5" s="10">
        <v>0.69</v>
      </c>
      <c r="BC5" s="10">
        <v>19</v>
      </c>
      <c r="BD5" s="10">
        <v>2</v>
      </c>
      <c r="BE5" s="10">
        <v>52.24</v>
      </c>
      <c r="BF5" s="10">
        <v>16.77</v>
      </c>
      <c r="BG5" s="10">
        <v>12.65</v>
      </c>
      <c r="BH5" s="10">
        <v>0.14599999999999999</v>
      </c>
      <c r="BI5" s="10">
        <v>2.98</v>
      </c>
      <c r="BJ5" s="10">
        <v>5.86</v>
      </c>
      <c r="BK5" s="10">
        <v>5.07</v>
      </c>
      <c r="BL5" s="10">
        <v>2.0699999999999998</v>
      </c>
      <c r="BM5" s="10">
        <v>1.7170000000000001</v>
      </c>
      <c r="BN5" s="10">
        <v>0.64</v>
      </c>
      <c r="BO5" s="10">
        <v>0.26</v>
      </c>
      <c r="BP5" s="10">
        <v>100.4</v>
      </c>
      <c r="BQ5" s="9">
        <f>Y5/(Y5+AU5+BA5)*100</f>
        <v>65.834279228149825</v>
      </c>
      <c r="BR5" s="9">
        <f>AU5/(Y5+AU5+BA5)*100</f>
        <v>29.511918274687854</v>
      </c>
      <c r="BS5" s="9">
        <f>BA5/(Y5+AU5+BA5)*100</f>
        <v>4.6538024971623146</v>
      </c>
    </row>
    <row r="6" spans="1:71" ht="15" customHeight="1" x14ac:dyDescent="0.25">
      <c r="A6" s="2" t="s">
        <v>75</v>
      </c>
      <c r="B6" s="4">
        <f>BA6/AS6</f>
        <v>0.39655172413793111</v>
      </c>
      <c r="C6" s="5">
        <f t="shared" si="0"/>
        <v>1.7241379310344829</v>
      </c>
      <c r="D6" s="4">
        <f t="shared" si="3"/>
        <v>0.04</v>
      </c>
      <c r="E6" s="4">
        <f>AV6/AS6</f>
        <v>0.10344827586206896</v>
      </c>
      <c r="F6" s="4">
        <f>BA6/AV6</f>
        <v>3.8333333333333335</v>
      </c>
      <c r="G6" s="4">
        <f t="shared" si="1"/>
        <v>8.362068965517242</v>
      </c>
      <c r="H6" s="4">
        <f t="shared" si="2"/>
        <v>7.3693619999999997</v>
      </c>
      <c r="I6" s="4">
        <f t="shared" si="4"/>
        <v>2314.0700000000002</v>
      </c>
      <c r="J6" s="4">
        <f t="shared" si="5"/>
        <v>11323.527640249116</v>
      </c>
      <c r="K6" s="4">
        <f t="shared" si="6"/>
        <v>217.85543113589821</v>
      </c>
      <c r="L6" s="10">
        <v>88</v>
      </c>
      <c r="M6" s="10">
        <v>310</v>
      </c>
      <c r="N6" s="10">
        <v>40</v>
      </c>
      <c r="O6" s="10">
        <v>140</v>
      </c>
      <c r="P6" s="10">
        <v>100</v>
      </c>
      <c r="Q6" s="10">
        <v>120</v>
      </c>
      <c r="R6" s="10">
        <v>15</v>
      </c>
      <c r="S6" s="10">
        <v>1.1000000000000001</v>
      </c>
      <c r="T6" s="7"/>
      <c r="U6" s="10">
        <v>25</v>
      </c>
      <c r="V6" s="10">
        <v>699</v>
      </c>
      <c r="W6" s="10">
        <v>5.8</v>
      </c>
      <c r="X6" s="10">
        <v>18</v>
      </c>
      <c r="Y6" s="10">
        <v>1</v>
      </c>
      <c r="Z6" s="10">
        <v>4</v>
      </c>
      <c r="AA6" s="7"/>
      <c r="AB6" s="7"/>
      <c r="AC6" s="7"/>
      <c r="AD6" s="7"/>
      <c r="AE6" s="10">
        <v>1</v>
      </c>
      <c r="AF6" s="10">
        <v>542</v>
      </c>
      <c r="AG6" s="11">
        <v>4.8499999999999996</v>
      </c>
      <c r="AH6" s="10">
        <v>9.91</v>
      </c>
      <c r="AI6" s="10">
        <v>1.24</v>
      </c>
      <c r="AJ6" s="10">
        <v>5.36</v>
      </c>
      <c r="AK6" s="10">
        <v>1.1100000000000001</v>
      </c>
      <c r="AL6" s="10">
        <v>0.77500000000000002</v>
      </c>
      <c r="AM6" s="10">
        <v>1.04</v>
      </c>
      <c r="AN6" s="10">
        <v>0.17</v>
      </c>
      <c r="AO6" s="10">
        <v>1.01</v>
      </c>
      <c r="AP6" s="10">
        <v>0.2</v>
      </c>
      <c r="AQ6" s="10">
        <v>0.56000000000000005</v>
      </c>
      <c r="AR6" s="10">
        <v>8.4000000000000005E-2</v>
      </c>
      <c r="AS6" s="10">
        <v>0.57999999999999996</v>
      </c>
      <c r="AT6" s="10">
        <v>8.6999999999999994E-2</v>
      </c>
      <c r="AU6" s="10">
        <v>0.5</v>
      </c>
      <c r="AV6" s="10">
        <v>0.06</v>
      </c>
      <c r="AW6" s="7"/>
      <c r="AX6" s="10">
        <v>0.08</v>
      </c>
      <c r="AY6" s="7"/>
      <c r="AZ6" s="7"/>
      <c r="BA6" s="10">
        <v>0.23</v>
      </c>
      <c r="BB6" s="10">
        <v>0.14000000000000001</v>
      </c>
      <c r="BC6" s="10">
        <v>19</v>
      </c>
      <c r="BD6" s="7"/>
      <c r="BE6" s="10">
        <v>52.92</v>
      </c>
      <c r="BF6" s="10">
        <v>17.29</v>
      </c>
      <c r="BG6" s="10">
        <v>8.19</v>
      </c>
      <c r="BH6" s="10">
        <v>0.122</v>
      </c>
      <c r="BI6" s="10">
        <v>7.94</v>
      </c>
      <c r="BJ6" s="10">
        <v>8.36</v>
      </c>
      <c r="BK6" s="10">
        <v>3.75</v>
      </c>
      <c r="BL6" s="10">
        <v>0.94</v>
      </c>
      <c r="BM6" s="10">
        <v>0.38600000000000001</v>
      </c>
      <c r="BN6" s="10">
        <v>0.05</v>
      </c>
      <c r="BO6" s="10">
        <v>0.72</v>
      </c>
      <c r="BP6" s="10">
        <v>100.7</v>
      </c>
      <c r="BQ6" s="9">
        <f>Y6/(Y6+AU6+BA6)*100</f>
        <v>57.80346820809249</v>
      </c>
      <c r="BR6" s="9">
        <f>AU6/(Y6+AU6+BA6)*100</f>
        <v>28.901734104046245</v>
      </c>
      <c r="BS6" s="9">
        <f>BA6/(Y6+AU6+BA6)*100</f>
        <v>13.294797687861273</v>
      </c>
    </row>
    <row r="7" spans="1:71" ht="15" customHeight="1" x14ac:dyDescent="0.25">
      <c r="A7" s="2" t="s">
        <v>76</v>
      </c>
      <c r="B7" s="4">
        <f>BA7/AS7</f>
        <v>1.1098901098901099</v>
      </c>
      <c r="C7" s="5">
        <f t="shared" si="0"/>
        <v>2.4175824175824179</v>
      </c>
      <c r="D7" s="4">
        <f t="shared" si="3"/>
        <v>1.2195121951219513E-2</v>
      </c>
      <c r="E7" s="4">
        <f>AV7/AS7</f>
        <v>0.15384615384615385</v>
      </c>
      <c r="F7" s="4">
        <f>BA7/AV7</f>
        <v>7.2142857142857135</v>
      </c>
      <c r="G7" s="4">
        <f t="shared" si="1"/>
        <v>12.417582417582418</v>
      </c>
      <c r="H7" s="4">
        <f t="shared" si="2"/>
        <v>5.3628080000000002</v>
      </c>
      <c r="I7" s="4">
        <f t="shared" si="4"/>
        <v>2571.855</v>
      </c>
      <c r="J7" s="4">
        <f t="shared" si="5"/>
        <v>15419.271680339223</v>
      </c>
      <c r="K7" s="4">
        <f t="shared" si="6"/>
        <v>348.56868981743713</v>
      </c>
      <c r="L7" s="10">
        <v>77</v>
      </c>
      <c r="M7" s="10">
        <v>170</v>
      </c>
      <c r="N7" s="10">
        <v>23</v>
      </c>
      <c r="O7" s="10">
        <v>90</v>
      </c>
      <c r="P7" s="10">
        <v>30</v>
      </c>
      <c r="Q7" s="10">
        <v>60</v>
      </c>
      <c r="R7" s="10">
        <v>16</v>
      </c>
      <c r="S7" s="10">
        <v>0.9</v>
      </c>
      <c r="T7" s="7"/>
      <c r="U7" s="10">
        <v>41</v>
      </c>
      <c r="V7" s="10">
        <v>663</v>
      </c>
      <c r="W7" s="10">
        <v>9.1</v>
      </c>
      <c r="X7" s="10">
        <v>48</v>
      </c>
      <c r="Y7" s="10">
        <v>2.2000000000000002</v>
      </c>
      <c r="Z7" s="10">
        <v>4</v>
      </c>
      <c r="AA7" s="7"/>
      <c r="AB7" s="7"/>
      <c r="AC7" s="10">
        <v>1</v>
      </c>
      <c r="AD7" s="7"/>
      <c r="AE7" s="10">
        <v>0.5</v>
      </c>
      <c r="AF7" s="10">
        <v>329</v>
      </c>
      <c r="AG7" s="11">
        <v>11.3</v>
      </c>
      <c r="AH7" s="10">
        <v>23.5</v>
      </c>
      <c r="AI7" s="10">
        <v>2.84</v>
      </c>
      <c r="AJ7" s="10">
        <v>11.1</v>
      </c>
      <c r="AK7" s="10">
        <v>2.41</v>
      </c>
      <c r="AL7" s="10">
        <v>0.97899999999999998</v>
      </c>
      <c r="AM7" s="10">
        <v>1.86</v>
      </c>
      <c r="AN7" s="10">
        <v>0.3</v>
      </c>
      <c r="AO7" s="10">
        <v>1.7</v>
      </c>
      <c r="AP7" s="10">
        <v>0.32</v>
      </c>
      <c r="AQ7" s="10">
        <v>0.93</v>
      </c>
      <c r="AR7" s="10">
        <v>0.129</v>
      </c>
      <c r="AS7" s="10">
        <v>0.91</v>
      </c>
      <c r="AT7" s="10">
        <v>0.13400000000000001</v>
      </c>
      <c r="AU7" s="10">
        <v>1.3</v>
      </c>
      <c r="AV7" s="10">
        <v>0.14000000000000001</v>
      </c>
      <c r="AW7" s="7"/>
      <c r="AX7" s="10">
        <v>0.09</v>
      </c>
      <c r="AY7" s="7"/>
      <c r="AZ7" s="7"/>
      <c r="BA7" s="10">
        <v>1.01</v>
      </c>
      <c r="BB7" s="10">
        <v>0.36</v>
      </c>
      <c r="BC7" s="10">
        <v>18</v>
      </c>
      <c r="BD7" s="7"/>
      <c r="BE7" s="10">
        <v>53.42</v>
      </c>
      <c r="BF7" s="10">
        <v>20.02</v>
      </c>
      <c r="BG7" s="10">
        <v>5.96</v>
      </c>
      <c r="BH7" s="10">
        <v>7.5999999999999998E-2</v>
      </c>
      <c r="BI7" s="10">
        <v>4.88</v>
      </c>
      <c r="BJ7" s="10">
        <v>9.1199999999999992</v>
      </c>
      <c r="BK7" s="10">
        <v>4.8</v>
      </c>
      <c r="BL7" s="10">
        <v>1.28</v>
      </c>
      <c r="BM7" s="10">
        <v>0.42899999999999999</v>
      </c>
      <c r="BN7" s="10">
        <v>0.08</v>
      </c>
      <c r="BO7" s="10">
        <v>0.49</v>
      </c>
      <c r="BP7" s="10">
        <v>100.6</v>
      </c>
      <c r="BQ7" s="9">
        <f>Y7/(Y7+AU7+BA7)*100</f>
        <v>48.780487804878057</v>
      </c>
      <c r="BR7" s="9">
        <f>AU7/(Y7+AU7+BA7)*100</f>
        <v>28.824833702882486</v>
      </c>
      <c r="BS7" s="9">
        <f>BA7/(Y7+AU7+BA7)*100</f>
        <v>22.394678492239471</v>
      </c>
    </row>
    <row r="8" spans="1:71" ht="15" customHeight="1" x14ac:dyDescent="0.25">
      <c r="A8" s="2" t="s">
        <v>77</v>
      </c>
      <c r="B8" s="4"/>
      <c r="C8" s="5">
        <f t="shared" si="0"/>
        <v>1.6666666666666667</v>
      </c>
      <c r="D8" s="4">
        <f t="shared" si="3"/>
        <v>7.4999999999999997E-2</v>
      </c>
      <c r="E8" s="4"/>
      <c r="F8" s="4"/>
      <c r="G8" s="4">
        <f t="shared" si="1"/>
        <v>1.5555555555555558</v>
      </c>
      <c r="H8" s="4">
        <f t="shared" si="2"/>
        <v>3.6981780000000004</v>
      </c>
      <c r="I8" s="4">
        <f t="shared" si="4"/>
        <v>515.56999999999994</v>
      </c>
      <c r="J8" s="4">
        <f t="shared" si="5"/>
        <v>2168.3350800477033</v>
      </c>
      <c r="K8" s="4">
        <f t="shared" si="6"/>
        <v>130.71325868153892</v>
      </c>
      <c r="L8" s="10">
        <v>51</v>
      </c>
      <c r="M8" s="10">
        <v>740</v>
      </c>
      <c r="N8" s="10">
        <v>31</v>
      </c>
      <c r="O8" s="10">
        <v>350</v>
      </c>
      <c r="P8" s="10">
        <v>30</v>
      </c>
      <c r="Q8" s="7"/>
      <c r="R8" s="10">
        <v>11</v>
      </c>
      <c r="S8" s="10">
        <v>0.8</v>
      </c>
      <c r="T8" s="7"/>
      <c r="U8" s="10">
        <v>4</v>
      </c>
      <c r="V8" s="10">
        <v>262</v>
      </c>
      <c r="W8" s="10">
        <v>2</v>
      </c>
      <c r="X8" s="10">
        <v>6</v>
      </c>
      <c r="Y8" s="10">
        <v>0.3</v>
      </c>
      <c r="Z8" s="10">
        <v>11</v>
      </c>
      <c r="AA8" s="7"/>
      <c r="AB8" s="7"/>
      <c r="AC8" s="7"/>
      <c r="AD8" s="10">
        <v>0.2</v>
      </c>
      <c r="AE8" s="10">
        <v>0.3</v>
      </c>
      <c r="AF8" s="10">
        <v>29</v>
      </c>
      <c r="AG8" s="11">
        <v>0.28000000000000003</v>
      </c>
      <c r="AH8" s="10">
        <v>0.75</v>
      </c>
      <c r="AI8" s="10">
        <v>0.13</v>
      </c>
      <c r="AJ8" s="10">
        <v>0.63</v>
      </c>
      <c r="AK8" s="10">
        <v>0.2</v>
      </c>
      <c r="AL8" s="10">
        <v>0.16300000000000001</v>
      </c>
      <c r="AM8" s="10">
        <v>0.32</v>
      </c>
      <c r="AN8" s="10">
        <v>0.06</v>
      </c>
      <c r="AO8" s="10">
        <v>0.35</v>
      </c>
      <c r="AP8" s="10">
        <v>7.0000000000000007E-2</v>
      </c>
      <c r="AQ8" s="10">
        <v>0.22</v>
      </c>
      <c r="AR8" s="10">
        <v>0.03</v>
      </c>
      <c r="AS8" s="10">
        <v>0.18</v>
      </c>
      <c r="AT8" s="10">
        <v>0.03</v>
      </c>
      <c r="AU8" s="10">
        <v>0.1</v>
      </c>
      <c r="AV8" s="7"/>
      <c r="AW8" s="10">
        <v>0.9</v>
      </c>
      <c r="AX8" s="7"/>
      <c r="AY8" s="7"/>
      <c r="AZ8" s="7"/>
      <c r="BA8" s="7"/>
      <c r="BB8" s="10">
        <v>0.03</v>
      </c>
      <c r="BC8" s="10">
        <v>21</v>
      </c>
      <c r="BD8" s="7"/>
      <c r="BE8" s="10">
        <v>45.87</v>
      </c>
      <c r="BF8" s="10">
        <v>22.92</v>
      </c>
      <c r="BG8" s="10">
        <v>4.1100000000000003</v>
      </c>
      <c r="BH8" s="10">
        <v>6.7000000000000004E-2</v>
      </c>
      <c r="BI8" s="10">
        <v>8.99</v>
      </c>
      <c r="BJ8" s="10">
        <v>14.18</v>
      </c>
      <c r="BK8" s="10">
        <v>1.1200000000000001</v>
      </c>
      <c r="BL8" s="10">
        <v>0.18</v>
      </c>
      <c r="BM8" s="10">
        <v>8.5999999999999993E-2</v>
      </c>
      <c r="BN8" s="10">
        <v>0.03</v>
      </c>
      <c r="BO8" s="10">
        <v>2.85</v>
      </c>
      <c r="BP8" s="10">
        <v>100.4</v>
      </c>
      <c r="BQ8" s="9">
        <f>Y8/(Y8+AU8+BA8)*100</f>
        <v>74.999999999999986</v>
      </c>
      <c r="BR8" s="9">
        <f>AU8/(Y8+AU8+BA8)*100</f>
        <v>25</v>
      </c>
      <c r="BS8" s="9">
        <f>BA8/(Y8+AU8+BA8)*100</f>
        <v>0</v>
      </c>
    </row>
    <row r="9" spans="1:71" ht="15" customHeight="1" x14ac:dyDescent="0.25">
      <c r="A9" s="2" t="s">
        <v>78</v>
      </c>
      <c r="B9" s="4"/>
      <c r="C9" s="5"/>
      <c r="D9" s="4">
        <f t="shared" si="3"/>
        <v>0.08</v>
      </c>
      <c r="E9" s="4">
        <f>AV9/AS9</f>
        <v>1.6666666666666666E-2</v>
      </c>
      <c r="F9" s="4"/>
      <c r="G9" s="4">
        <f t="shared" si="1"/>
        <v>1.1333333333333335</v>
      </c>
      <c r="H9" s="4">
        <f t="shared" si="2"/>
        <v>4.1120860000000006</v>
      </c>
      <c r="I9" s="4">
        <f t="shared" si="4"/>
        <v>1396.835</v>
      </c>
      <c r="J9" s="4">
        <f t="shared" si="5"/>
        <v>2409.2612000530034</v>
      </c>
      <c r="K9" s="4">
        <f t="shared" si="6"/>
        <v>43.571086227179642</v>
      </c>
      <c r="L9" s="10">
        <v>169</v>
      </c>
      <c r="M9" s="10">
        <v>1300</v>
      </c>
      <c r="N9" s="10">
        <v>28</v>
      </c>
      <c r="O9" s="10">
        <v>240</v>
      </c>
      <c r="P9" s="10">
        <v>60</v>
      </c>
      <c r="Q9" s="7"/>
      <c r="R9" s="10">
        <v>7</v>
      </c>
      <c r="S9" s="10">
        <v>1.3</v>
      </c>
      <c r="T9" s="7"/>
      <c r="U9" s="10">
        <v>5</v>
      </c>
      <c r="V9" s="10">
        <v>137</v>
      </c>
      <c r="W9" s="10">
        <v>6.7</v>
      </c>
      <c r="X9" s="10">
        <v>9</v>
      </c>
      <c r="Y9" s="7"/>
      <c r="Z9" s="10">
        <v>5</v>
      </c>
      <c r="AA9" s="7"/>
      <c r="AB9" s="7"/>
      <c r="AC9" s="7"/>
      <c r="AD9" s="10">
        <v>0.2</v>
      </c>
      <c r="AE9" s="10">
        <v>0.4</v>
      </c>
      <c r="AF9" s="10">
        <v>27</v>
      </c>
      <c r="AG9" s="11">
        <v>0.68</v>
      </c>
      <c r="AH9" s="10">
        <v>1.8</v>
      </c>
      <c r="AI9" s="10">
        <v>0.32</v>
      </c>
      <c r="AJ9" s="10">
        <v>1.73</v>
      </c>
      <c r="AK9" s="10">
        <v>0.7</v>
      </c>
      <c r="AL9" s="10">
        <v>0.29299999999999998</v>
      </c>
      <c r="AM9" s="10">
        <v>0.89</v>
      </c>
      <c r="AN9" s="10">
        <v>0.17</v>
      </c>
      <c r="AO9" s="10">
        <v>1.1499999999999999</v>
      </c>
      <c r="AP9" s="10">
        <v>0.23</v>
      </c>
      <c r="AQ9" s="10">
        <v>0.69</v>
      </c>
      <c r="AR9" s="10">
        <v>9.6000000000000002E-2</v>
      </c>
      <c r="AS9" s="10">
        <v>0.6</v>
      </c>
      <c r="AT9" s="10">
        <v>8.5999999999999993E-2</v>
      </c>
      <c r="AU9" s="10">
        <v>0.3</v>
      </c>
      <c r="AV9" s="10">
        <v>0.01</v>
      </c>
      <c r="AW9" s="7"/>
      <c r="AX9" s="7"/>
      <c r="AY9" s="7"/>
      <c r="AZ9" s="7"/>
      <c r="BA9" s="7"/>
      <c r="BB9" s="10">
        <v>0.03</v>
      </c>
      <c r="BC9" s="10">
        <v>59</v>
      </c>
      <c r="BD9" s="7"/>
      <c r="BE9" s="10">
        <v>49.75</v>
      </c>
      <c r="BF9" s="10">
        <v>13.84</v>
      </c>
      <c r="BG9" s="10">
        <v>4.57</v>
      </c>
      <c r="BH9" s="10">
        <v>9.5000000000000001E-2</v>
      </c>
      <c r="BI9" s="10">
        <v>11.29</v>
      </c>
      <c r="BJ9" s="10">
        <v>18.100000000000001</v>
      </c>
      <c r="BK9" s="10">
        <v>0.77</v>
      </c>
      <c r="BL9" s="10">
        <v>0.2</v>
      </c>
      <c r="BM9" s="10">
        <v>0.23300000000000001</v>
      </c>
      <c r="BN9" s="10">
        <v>0.01</v>
      </c>
      <c r="BO9" s="10">
        <v>1.85</v>
      </c>
      <c r="BP9" s="10">
        <v>100.7</v>
      </c>
      <c r="BQ9" s="9">
        <f>Y9/(Y9+AU9+BA9)*100</f>
        <v>0</v>
      </c>
      <c r="BR9" s="9">
        <f>AU9/(Y9+AU9+BA9)*100</f>
        <v>100</v>
      </c>
      <c r="BS9" s="9">
        <f>BA9/(Y9+AU9+BA9)*100</f>
        <v>0</v>
      </c>
    </row>
    <row r="10" spans="1:71" ht="15" customHeight="1" x14ac:dyDescent="0.25">
      <c r="A10" s="2" t="s">
        <v>79</v>
      </c>
      <c r="B10" s="4">
        <f>BA10/AS10</f>
        <v>0.95270270270270263</v>
      </c>
      <c r="C10" s="5">
        <f>Y10/AS10</f>
        <v>3.9189189189189189</v>
      </c>
      <c r="D10" s="4">
        <f t="shared" si="3"/>
        <v>0.1</v>
      </c>
      <c r="E10" s="4">
        <f>AV10/AS10</f>
        <v>0.25675675675675674</v>
      </c>
      <c r="F10" s="4">
        <f>BA10/AV10</f>
        <v>3.7105263157894735</v>
      </c>
      <c r="G10" s="4">
        <f t="shared" si="1"/>
        <v>5.7297297297297298</v>
      </c>
      <c r="H10" s="4">
        <f t="shared" si="2"/>
        <v>9.3039319999999996</v>
      </c>
      <c r="I10" s="4">
        <f t="shared" si="4"/>
        <v>5215.6499999999996</v>
      </c>
      <c r="J10" s="4">
        <f t="shared" si="5"/>
        <v>1927.4089600424029</v>
      </c>
      <c r="K10" s="4">
        <f t="shared" si="6"/>
        <v>609.99520718051497</v>
      </c>
      <c r="L10" s="10">
        <v>173</v>
      </c>
      <c r="M10" s="10">
        <v>470</v>
      </c>
      <c r="N10" s="10">
        <v>54</v>
      </c>
      <c r="O10" s="10">
        <v>350</v>
      </c>
      <c r="P10" s="10">
        <v>100</v>
      </c>
      <c r="Q10" s="10">
        <v>70</v>
      </c>
      <c r="R10" s="10">
        <v>16</v>
      </c>
      <c r="S10" s="10">
        <v>1.2</v>
      </c>
      <c r="T10" s="7"/>
      <c r="U10" s="10">
        <v>2</v>
      </c>
      <c r="V10" s="10">
        <v>165</v>
      </c>
      <c r="W10" s="10">
        <v>15.8</v>
      </c>
      <c r="X10" s="10">
        <v>60</v>
      </c>
      <c r="Y10" s="10">
        <v>5.8</v>
      </c>
      <c r="Z10" s="10">
        <v>2</v>
      </c>
      <c r="AA10" s="7"/>
      <c r="AB10" s="7"/>
      <c r="AC10" s="10">
        <v>1</v>
      </c>
      <c r="AD10" s="7"/>
      <c r="AE10" s="10">
        <v>0.2</v>
      </c>
      <c r="AF10" s="10">
        <v>34</v>
      </c>
      <c r="AG10" s="11">
        <v>8.48</v>
      </c>
      <c r="AH10" s="10">
        <v>18.399999999999999</v>
      </c>
      <c r="AI10" s="10">
        <v>2.4500000000000002</v>
      </c>
      <c r="AJ10" s="10">
        <v>10.6</v>
      </c>
      <c r="AK10" s="10">
        <v>2.68</v>
      </c>
      <c r="AL10" s="10">
        <v>0.96299999999999997</v>
      </c>
      <c r="AM10" s="10">
        <v>2.72</v>
      </c>
      <c r="AN10" s="10">
        <v>0.49</v>
      </c>
      <c r="AO10" s="10">
        <v>2.74</v>
      </c>
      <c r="AP10" s="10">
        <v>0.55000000000000004</v>
      </c>
      <c r="AQ10" s="10">
        <v>1.55</v>
      </c>
      <c r="AR10" s="10">
        <v>0.219</v>
      </c>
      <c r="AS10" s="10">
        <v>1.48</v>
      </c>
      <c r="AT10" s="10">
        <v>0.22700000000000001</v>
      </c>
      <c r="AU10" s="10">
        <v>1.7</v>
      </c>
      <c r="AV10" s="10">
        <v>0.38</v>
      </c>
      <c r="AW10" s="7"/>
      <c r="AX10" s="7"/>
      <c r="AY10" s="7"/>
      <c r="AZ10" s="7"/>
      <c r="BA10" s="10">
        <v>1.41</v>
      </c>
      <c r="BB10" s="10">
        <v>0.41</v>
      </c>
      <c r="BC10" s="10">
        <v>23</v>
      </c>
      <c r="BD10" s="7"/>
      <c r="BE10" s="10">
        <v>49.47</v>
      </c>
      <c r="BF10" s="10">
        <v>14</v>
      </c>
      <c r="BG10" s="10">
        <v>10.34</v>
      </c>
      <c r="BH10" s="10">
        <v>0.14599999999999999</v>
      </c>
      <c r="BI10" s="10">
        <v>10.91</v>
      </c>
      <c r="BJ10" s="10">
        <v>7.87</v>
      </c>
      <c r="BK10" s="10">
        <v>3.01</v>
      </c>
      <c r="BL10" s="10">
        <v>0.16</v>
      </c>
      <c r="BM10" s="10">
        <v>0.87</v>
      </c>
      <c r="BN10" s="10">
        <v>0.14000000000000001</v>
      </c>
      <c r="BO10" s="10">
        <v>2.89</v>
      </c>
      <c r="BP10" s="10">
        <v>99.81</v>
      </c>
      <c r="BQ10" s="9">
        <f>Y10/(Y10+AU10+BA10)*100</f>
        <v>65.095398428731755</v>
      </c>
      <c r="BR10" s="9">
        <f>AU10/(Y10+AU10+BA10)*100</f>
        <v>19.079685746352411</v>
      </c>
      <c r="BS10" s="9">
        <f>BA10/(Y10+AU10+BA10)*100</f>
        <v>15.824915824915825</v>
      </c>
    </row>
    <row r="11" spans="1:71" ht="15" customHeight="1" x14ac:dyDescent="0.25">
      <c r="A11" s="2" t="s">
        <v>80</v>
      </c>
      <c r="B11" s="4">
        <f>BA11/AS11</f>
        <v>0.14685314685314685</v>
      </c>
      <c r="C11" s="5">
        <f>Y11/AS11</f>
        <v>0.83916083916083917</v>
      </c>
      <c r="D11" s="4"/>
      <c r="E11" s="4">
        <f>AV11/AS11</f>
        <v>4.195804195804196E-2</v>
      </c>
      <c r="F11" s="4">
        <f>BA11/AV11</f>
        <v>3.5</v>
      </c>
      <c r="G11" s="4">
        <f t="shared" si="1"/>
        <v>2.5174825174825175</v>
      </c>
      <c r="H11" s="4">
        <f t="shared" si="2"/>
        <v>7.801266</v>
      </c>
      <c r="I11" s="3">
        <f>BM11*5995</f>
        <v>9340.2100000000009</v>
      </c>
      <c r="J11" s="4">
        <f t="shared" si="5"/>
        <v>722.77836001590106</v>
      </c>
      <c r="K11" s="4">
        <f t="shared" si="6"/>
        <v>130.71325868153892</v>
      </c>
      <c r="L11" s="12"/>
      <c r="M11" s="7">
        <v>2660</v>
      </c>
      <c r="N11" s="7">
        <v>43</v>
      </c>
      <c r="O11" s="7">
        <v>250</v>
      </c>
      <c r="P11" s="7">
        <v>40</v>
      </c>
      <c r="Q11" s="7">
        <v>40</v>
      </c>
      <c r="R11" s="7">
        <v>11</v>
      </c>
      <c r="S11" s="7">
        <v>2.1</v>
      </c>
      <c r="T11" s="7"/>
      <c r="U11" s="7"/>
      <c r="V11" s="12"/>
      <c r="W11" s="7">
        <v>20.3</v>
      </c>
      <c r="X11" s="12"/>
      <c r="Y11" s="7">
        <v>1.2</v>
      </c>
      <c r="Z11" s="7"/>
      <c r="AA11" s="7"/>
      <c r="AB11" s="7"/>
      <c r="AC11" s="7"/>
      <c r="AD11" s="7"/>
      <c r="AE11" s="7"/>
      <c r="AF11" s="12"/>
      <c r="AG11" s="13">
        <v>3.6</v>
      </c>
      <c r="AH11" s="7">
        <v>12</v>
      </c>
      <c r="AI11" s="7">
        <v>2.0499999999999998</v>
      </c>
      <c r="AJ11" s="7">
        <v>11.4</v>
      </c>
      <c r="AK11" s="7">
        <v>3.87</v>
      </c>
      <c r="AL11" s="7">
        <v>1.37</v>
      </c>
      <c r="AM11" s="7">
        <v>4.3099999999999996</v>
      </c>
      <c r="AN11" s="7">
        <v>0.67</v>
      </c>
      <c r="AO11" s="7">
        <v>4.0199999999999996</v>
      </c>
      <c r="AP11" s="7">
        <v>0.71</v>
      </c>
      <c r="AQ11" s="7">
        <v>1.82</v>
      </c>
      <c r="AR11" s="7">
        <v>0.24299999999999999</v>
      </c>
      <c r="AS11" s="7">
        <v>1.43</v>
      </c>
      <c r="AT11" s="7">
        <v>0.20799999999999999</v>
      </c>
      <c r="AU11" s="7">
        <v>1.9</v>
      </c>
      <c r="AV11" s="7">
        <v>0.06</v>
      </c>
      <c r="AW11" s="7"/>
      <c r="AX11" s="7"/>
      <c r="AY11" s="7"/>
      <c r="AZ11" s="7"/>
      <c r="BA11" s="7">
        <v>0.21</v>
      </c>
      <c r="BB11" s="7">
        <v>0.06</v>
      </c>
      <c r="BC11" s="7">
        <v>69</v>
      </c>
      <c r="BD11" s="7"/>
      <c r="BE11" s="7">
        <v>48.48</v>
      </c>
      <c r="BF11" s="7">
        <v>5.33</v>
      </c>
      <c r="BG11" s="7">
        <v>8.67</v>
      </c>
      <c r="BH11" s="7">
        <v>0.14499999999999999</v>
      </c>
      <c r="BI11" s="7">
        <v>15.38</v>
      </c>
      <c r="BJ11" s="7">
        <v>18.5</v>
      </c>
      <c r="BK11" s="7">
        <v>0.61</v>
      </c>
      <c r="BL11" s="7">
        <v>0.06</v>
      </c>
      <c r="BM11" s="14">
        <v>1.5580000000000001</v>
      </c>
      <c r="BN11" s="7">
        <v>0.03</v>
      </c>
      <c r="BO11" s="7">
        <v>0.25</v>
      </c>
      <c r="BP11" s="7">
        <v>99.01</v>
      </c>
      <c r="BQ11" s="9">
        <f>Y11/(Y11+AU11+BA11)*100</f>
        <v>36.253776435045317</v>
      </c>
      <c r="BR11" s="9">
        <f>AU11/(Y11+AU11+BA11)*100</f>
        <v>57.401812688821749</v>
      </c>
      <c r="BS11" s="9">
        <f>BA11/(Y11+AU11+BA11)*100</f>
        <v>6.3444108761329305</v>
      </c>
    </row>
    <row r="12" spans="1:71" ht="15" customHeight="1" x14ac:dyDescent="0.25">
      <c r="A12" s="2" t="s">
        <v>81</v>
      </c>
      <c r="B12" s="4"/>
      <c r="C12" s="5">
        <f>Y12/AS12</f>
        <v>1.4285714285714286</v>
      </c>
      <c r="D12" s="4"/>
      <c r="E12" s="4"/>
      <c r="F12" s="4"/>
      <c r="G12" s="4">
        <f t="shared" si="1"/>
        <v>9.8571428571428559</v>
      </c>
      <c r="H12" s="4">
        <f t="shared" si="2"/>
        <v>5.1738499999999998</v>
      </c>
      <c r="I12" s="4">
        <f t="shared" si="4"/>
        <v>1318.9</v>
      </c>
      <c r="J12" s="4">
        <f t="shared" si="5"/>
        <v>1806.9459000397528</v>
      </c>
      <c r="K12" s="4">
        <f t="shared" si="6"/>
        <v>0</v>
      </c>
      <c r="L12" s="12"/>
      <c r="M12" s="7">
        <v>150</v>
      </c>
      <c r="N12" s="7">
        <v>40</v>
      </c>
      <c r="O12" s="7">
        <v>160</v>
      </c>
      <c r="P12" s="7">
        <v>50</v>
      </c>
      <c r="Q12" s="7"/>
      <c r="R12" s="7">
        <v>16</v>
      </c>
      <c r="S12" s="7">
        <v>1</v>
      </c>
      <c r="T12" s="7"/>
      <c r="U12" s="7"/>
      <c r="V12" s="12"/>
      <c r="W12" s="7">
        <v>2</v>
      </c>
      <c r="X12" s="12"/>
      <c r="Y12" s="7">
        <v>0.2</v>
      </c>
      <c r="Z12" s="7"/>
      <c r="AA12" s="7"/>
      <c r="AB12" s="7"/>
      <c r="AC12" s="7"/>
      <c r="AD12" s="7"/>
      <c r="AE12" s="7"/>
      <c r="AF12" s="12"/>
      <c r="AG12" s="13">
        <v>1.38</v>
      </c>
      <c r="AH12" s="7">
        <v>2.78</v>
      </c>
      <c r="AI12" s="7">
        <v>0.36</v>
      </c>
      <c r="AJ12" s="7">
        <v>1.54</v>
      </c>
      <c r="AK12" s="7">
        <v>0.4</v>
      </c>
      <c r="AL12" s="7">
        <v>0.46500000000000002</v>
      </c>
      <c r="AM12" s="7">
        <v>0.42</v>
      </c>
      <c r="AN12" s="7">
        <v>0.08</v>
      </c>
      <c r="AO12" s="7">
        <v>0.44</v>
      </c>
      <c r="AP12" s="7">
        <v>7.0000000000000007E-2</v>
      </c>
      <c r="AQ12" s="7">
        <v>0.19</v>
      </c>
      <c r="AR12" s="7">
        <v>2.5000000000000001E-2</v>
      </c>
      <c r="AS12" s="7">
        <v>0.14000000000000001</v>
      </c>
      <c r="AT12" s="7">
        <v>2.3E-2</v>
      </c>
      <c r="AU12" s="7">
        <v>0.2</v>
      </c>
      <c r="AV12" s="7"/>
      <c r="AW12" s="7"/>
      <c r="AX12" s="7"/>
      <c r="AY12" s="7"/>
      <c r="AZ12" s="7"/>
      <c r="BA12" s="7"/>
      <c r="BB12" s="7">
        <v>0.01</v>
      </c>
      <c r="BC12" s="7">
        <v>8</v>
      </c>
      <c r="BD12" s="7"/>
      <c r="BE12" s="7">
        <v>49.61</v>
      </c>
      <c r="BF12" s="7">
        <v>21.12</v>
      </c>
      <c r="BG12" s="7">
        <v>5.75</v>
      </c>
      <c r="BH12" s="7">
        <v>6.2E-2</v>
      </c>
      <c r="BI12" s="7">
        <v>7.97</v>
      </c>
      <c r="BJ12" s="7">
        <v>11.17</v>
      </c>
      <c r="BK12" s="7">
        <v>2.77</v>
      </c>
      <c r="BL12" s="7">
        <v>0.15</v>
      </c>
      <c r="BM12" s="7">
        <v>0.22</v>
      </c>
      <c r="BN12" s="7"/>
      <c r="BO12" s="7">
        <v>0.87</v>
      </c>
      <c r="BP12" s="7">
        <v>99.69</v>
      </c>
      <c r="BQ12" s="9">
        <f>Y12/(Y12+AU12+BA12)*100</f>
        <v>50</v>
      </c>
      <c r="BR12" s="9">
        <f>AU12/(Y12+AU12+BA12)*100</f>
        <v>50</v>
      </c>
      <c r="BS12" s="9">
        <f>BA12/(Y12+AU12+BA12)*100</f>
        <v>0</v>
      </c>
    </row>
    <row r="13" spans="1:71" ht="15" customHeight="1" x14ac:dyDescent="0.25">
      <c r="A13" s="2" t="s">
        <v>82</v>
      </c>
      <c r="B13" s="4"/>
      <c r="C13" s="5"/>
      <c r="D13" s="4"/>
      <c r="E13" s="4"/>
      <c r="F13" s="4"/>
      <c r="G13" s="4">
        <f t="shared" si="1"/>
        <v>91</v>
      </c>
      <c r="H13" s="4">
        <f t="shared" si="2"/>
        <v>0.88180400000000003</v>
      </c>
      <c r="I13" s="4">
        <f t="shared" si="4"/>
        <v>695.42000000000007</v>
      </c>
      <c r="J13" s="4">
        <f t="shared" si="5"/>
        <v>3011.576500066255</v>
      </c>
      <c r="K13" s="4">
        <f t="shared" si="6"/>
        <v>0</v>
      </c>
      <c r="L13" s="12"/>
      <c r="M13" s="7"/>
      <c r="N13" s="7">
        <v>1</v>
      </c>
      <c r="O13" s="7"/>
      <c r="P13" s="7">
        <v>10</v>
      </c>
      <c r="Q13" s="7"/>
      <c r="R13" s="7">
        <v>21</v>
      </c>
      <c r="S13" s="7">
        <v>0.7</v>
      </c>
      <c r="T13" s="7"/>
      <c r="U13" s="7"/>
      <c r="V13" s="12"/>
      <c r="W13" s="7"/>
      <c r="X13" s="12"/>
      <c r="Y13" s="7"/>
      <c r="Z13" s="7"/>
      <c r="AA13" s="7"/>
      <c r="AB13" s="7"/>
      <c r="AC13" s="7"/>
      <c r="AD13" s="7"/>
      <c r="AE13" s="7"/>
      <c r="AF13" s="12"/>
      <c r="AG13" s="13">
        <v>1.82</v>
      </c>
      <c r="AH13" s="7">
        <v>3.07</v>
      </c>
      <c r="AI13" s="7">
        <v>0.3</v>
      </c>
      <c r="AJ13" s="7">
        <v>1.1499999999999999</v>
      </c>
      <c r="AK13" s="7">
        <v>0.19</v>
      </c>
      <c r="AL13" s="7">
        <v>0.495</v>
      </c>
      <c r="AM13" s="7">
        <v>0.15</v>
      </c>
      <c r="AN13" s="7">
        <v>0.02</v>
      </c>
      <c r="AO13" s="7">
        <v>0.1</v>
      </c>
      <c r="AP13" s="7">
        <v>0.01</v>
      </c>
      <c r="AQ13" s="7">
        <v>0.02</v>
      </c>
      <c r="AR13" s="7">
        <v>5.0000000000000001E-3</v>
      </c>
      <c r="AS13" s="7">
        <v>0.02</v>
      </c>
      <c r="AT13" s="7">
        <v>3.0000000000000001E-3</v>
      </c>
      <c r="AU13" s="7"/>
      <c r="AV13" s="7"/>
      <c r="AW13" s="7"/>
      <c r="AX13" s="7"/>
      <c r="AY13" s="7"/>
      <c r="AZ13" s="7"/>
      <c r="BA13" s="7"/>
      <c r="BB13" s="7">
        <v>0.01</v>
      </c>
      <c r="BC13" s="7"/>
      <c r="BD13" s="7"/>
      <c r="BE13" s="7">
        <v>52.86</v>
      </c>
      <c r="BF13" s="7">
        <v>28.81</v>
      </c>
      <c r="BG13" s="7">
        <v>0.98</v>
      </c>
      <c r="BH13" s="7">
        <v>1.0999999999999999E-2</v>
      </c>
      <c r="BI13" s="7">
        <v>0.55000000000000004</v>
      </c>
      <c r="BJ13" s="7">
        <v>12.3</v>
      </c>
      <c r="BK13" s="7">
        <v>4.0199999999999996</v>
      </c>
      <c r="BL13" s="7">
        <v>0.25</v>
      </c>
      <c r="BM13" s="7">
        <v>0.11600000000000001</v>
      </c>
      <c r="BN13" s="7"/>
      <c r="BO13" s="7">
        <v>0.39</v>
      </c>
      <c r="BP13" s="7">
        <v>100.3</v>
      </c>
      <c r="BQ13" s="9"/>
      <c r="BR13" s="9"/>
      <c r="BS13" s="9"/>
    </row>
    <row r="14" spans="1:71" ht="15" customHeight="1" x14ac:dyDescent="0.25">
      <c r="A14" s="2" t="s">
        <v>83</v>
      </c>
      <c r="B14" s="4">
        <f>BA14/AS14</f>
        <v>51.060606060606062</v>
      </c>
      <c r="C14" s="5">
        <f t="shared" ref="C14:C24" si="7">Y14/AS14</f>
        <v>3.1818181818181817</v>
      </c>
      <c r="D14" s="4">
        <f t="shared" ref="D14:D20" si="8">AE14/U14</f>
        <v>6.6666666666666666E-2</v>
      </c>
      <c r="E14" s="4">
        <f>AV14/AS14</f>
        <v>1.106060606060606</v>
      </c>
      <c r="F14" s="4">
        <f t="shared" ref="F14:F24" si="9">BA14/AV14</f>
        <v>46.164383561643838</v>
      </c>
      <c r="G14" s="4">
        <f t="shared" si="1"/>
        <v>13.227272727272727</v>
      </c>
      <c r="H14" s="4">
        <f t="shared" si="2"/>
        <v>1.592646</v>
      </c>
      <c r="I14" s="4">
        <f t="shared" si="4"/>
        <v>815.32</v>
      </c>
      <c r="J14" s="4">
        <f t="shared" si="5"/>
        <v>4938.9854601086572</v>
      </c>
      <c r="K14" s="4">
        <f t="shared" si="6"/>
        <v>435.71086227179643</v>
      </c>
      <c r="L14" s="15">
        <v>15</v>
      </c>
      <c r="M14" s="15">
        <v>40</v>
      </c>
      <c r="N14" s="15">
        <v>3</v>
      </c>
      <c r="O14" s="7"/>
      <c r="P14" s="15">
        <v>20</v>
      </c>
      <c r="Q14" s="7"/>
      <c r="R14" s="15">
        <v>21</v>
      </c>
      <c r="S14" s="15">
        <v>0.9</v>
      </c>
      <c r="T14" s="15">
        <v>6</v>
      </c>
      <c r="U14" s="15">
        <v>6</v>
      </c>
      <c r="V14" s="15">
        <v>203</v>
      </c>
      <c r="W14" s="15">
        <v>6.4</v>
      </c>
      <c r="X14" s="15">
        <v>106</v>
      </c>
      <c r="Y14" s="15">
        <v>2.1</v>
      </c>
      <c r="Z14" s="7"/>
      <c r="AA14" s="7"/>
      <c r="AB14" s="7"/>
      <c r="AC14" s="15">
        <v>88</v>
      </c>
      <c r="AD14" s="7"/>
      <c r="AE14" s="15">
        <v>0.4</v>
      </c>
      <c r="AF14" s="15">
        <v>76</v>
      </c>
      <c r="AG14" s="15">
        <v>8.73</v>
      </c>
      <c r="AH14" s="15">
        <v>22.3</v>
      </c>
      <c r="AI14" s="15">
        <v>2.98</v>
      </c>
      <c r="AJ14" s="15">
        <v>12.2</v>
      </c>
      <c r="AK14" s="15">
        <v>2.25</v>
      </c>
      <c r="AL14" s="15">
        <v>0.68400000000000005</v>
      </c>
      <c r="AM14" s="15">
        <v>1.63</v>
      </c>
      <c r="AN14" s="15">
        <v>0.26</v>
      </c>
      <c r="AO14" s="15">
        <v>1.3</v>
      </c>
      <c r="AP14" s="15">
        <v>0.24</v>
      </c>
      <c r="AQ14" s="15">
        <v>0.72</v>
      </c>
      <c r="AR14" s="15">
        <v>9.7000000000000003E-2</v>
      </c>
      <c r="AS14" s="15">
        <v>0.66</v>
      </c>
      <c r="AT14" s="15">
        <v>0.106</v>
      </c>
      <c r="AU14" s="15">
        <v>3.8</v>
      </c>
      <c r="AV14" s="15">
        <v>0.73</v>
      </c>
      <c r="AW14" s="15">
        <v>9.1</v>
      </c>
      <c r="AX14" s="7"/>
      <c r="AY14" s="15">
        <v>12</v>
      </c>
      <c r="AZ14" s="15">
        <v>1.6</v>
      </c>
      <c r="BA14" s="15">
        <v>33.700000000000003</v>
      </c>
      <c r="BB14" s="15">
        <v>5.23</v>
      </c>
      <c r="BC14" s="15">
        <v>3</v>
      </c>
      <c r="BD14" s="15">
        <v>1</v>
      </c>
      <c r="BE14" s="15">
        <v>71.75</v>
      </c>
      <c r="BF14" s="15">
        <v>14.94</v>
      </c>
      <c r="BG14" s="15">
        <v>1.77</v>
      </c>
      <c r="BH14" s="15">
        <v>1.7999999999999999E-2</v>
      </c>
      <c r="BI14" s="15">
        <v>0.56000000000000005</v>
      </c>
      <c r="BJ14" s="15">
        <v>1.26</v>
      </c>
      <c r="BK14" s="15">
        <v>7.34</v>
      </c>
      <c r="BL14" s="15">
        <v>0.41</v>
      </c>
      <c r="BM14" s="15">
        <v>0.13600000000000001</v>
      </c>
      <c r="BN14" s="15">
        <v>0.1</v>
      </c>
      <c r="BO14" s="15">
        <v>0.5</v>
      </c>
      <c r="BP14" s="15">
        <v>98.78</v>
      </c>
      <c r="BQ14" s="9">
        <f>Y14/(Y14+AU14+BA14)*100</f>
        <v>5.3030303030303028</v>
      </c>
      <c r="BR14" s="9">
        <f>AU14/(Y14+AU14+BA14)*100</f>
        <v>9.5959595959595951</v>
      </c>
      <c r="BS14" s="9">
        <f>BA14/(Y14+AU14+BA14)*100</f>
        <v>85.101010101010104</v>
      </c>
    </row>
    <row r="15" spans="1:71" ht="15" customHeight="1" x14ac:dyDescent="0.25">
      <c r="A15" s="2" t="s">
        <v>84</v>
      </c>
      <c r="B15" s="4">
        <f>BA15/AS15</f>
        <v>0.17757009345794392</v>
      </c>
      <c r="C15" s="5">
        <f t="shared" si="7"/>
        <v>1.0280373831775702</v>
      </c>
      <c r="D15" s="4">
        <f t="shared" si="8"/>
        <v>2.5000000000000001E-2</v>
      </c>
      <c r="E15" s="4">
        <f>AV15/AS15</f>
        <v>0.12149532710280374</v>
      </c>
      <c r="F15" s="4">
        <f t="shared" si="9"/>
        <v>1.4615384615384615</v>
      </c>
      <c r="G15" s="4">
        <f t="shared" si="1"/>
        <v>8.0934579439252339</v>
      </c>
      <c r="H15" s="4">
        <f t="shared" si="2"/>
        <v>8.7460560000000012</v>
      </c>
      <c r="I15" s="4">
        <f t="shared" si="4"/>
        <v>4220.4799999999996</v>
      </c>
      <c r="J15" s="4">
        <f t="shared" si="5"/>
        <v>5782.2268801272085</v>
      </c>
      <c r="K15" s="4">
        <f t="shared" si="6"/>
        <v>435.71086227179643</v>
      </c>
      <c r="L15" s="15">
        <v>178</v>
      </c>
      <c r="M15" s="15">
        <v>290</v>
      </c>
      <c r="N15" s="15">
        <v>40</v>
      </c>
      <c r="O15" s="15">
        <v>90</v>
      </c>
      <c r="P15" s="15">
        <v>30</v>
      </c>
      <c r="Q15" s="15">
        <v>90</v>
      </c>
      <c r="R15" s="15">
        <v>16</v>
      </c>
      <c r="S15" s="15">
        <v>1.5</v>
      </c>
      <c r="T15" s="7"/>
      <c r="U15" s="15">
        <v>4</v>
      </c>
      <c r="V15" s="15">
        <v>621</v>
      </c>
      <c r="W15" s="15">
        <v>11</v>
      </c>
      <c r="X15" s="15">
        <v>27</v>
      </c>
      <c r="Y15" s="15">
        <v>1.1000000000000001</v>
      </c>
      <c r="Z15" s="7"/>
      <c r="AA15" s="7"/>
      <c r="AB15" s="15">
        <v>0.1</v>
      </c>
      <c r="AC15" s="15">
        <v>43</v>
      </c>
      <c r="AD15" s="7"/>
      <c r="AE15" s="15">
        <v>0.1</v>
      </c>
      <c r="AF15" s="15">
        <v>342</v>
      </c>
      <c r="AG15" s="15">
        <v>8.66</v>
      </c>
      <c r="AH15" s="15">
        <v>18.600000000000001</v>
      </c>
      <c r="AI15" s="15">
        <v>2.58</v>
      </c>
      <c r="AJ15" s="15">
        <v>11.5</v>
      </c>
      <c r="AK15" s="15">
        <v>2.59</v>
      </c>
      <c r="AL15" s="15">
        <v>1.21</v>
      </c>
      <c r="AM15" s="15">
        <v>2.5299999999999998</v>
      </c>
      <c r="AN15" s="15">
        <v>0.39</v>
      </c>
      <c r="AO15" s="15">
        <v>2.2000000000000002</v>
      </c>
      <c r="AP15" s="15">
        <v>0.42</v>
      </c>
      <c r="AQ15" s="15">
        <v>1.22</v>
      </c>
      <c r="AR15" s="15">
        <v>0.16400000000000001</v>
      </c>
      <c r="AS15" s="15">
        <v>1.07</v>
      </c>
      <c r="AT15" s="15">
        <v>0.16500000000000001</v>
      </c>
      <c r="AU15" s="15">
        <v>1</v>
      </c>
      <c r="AV15" s="15">
        <v>0.13</v>
      </c>
      <c r="AW15" s="15">
        <v>4</v>
      </c>
      <c r="AX15" s="7"/>
      <c r="AY15" s="7"/>
      <c r="AZ15" s="15">
        <v>1.1000000000000001</v>
      </c>
      <c r="BA15" s="15">
        <v>0.19</v>
      </c>
      <c r="BB15" s="15">
        <v>0.14000000000000001</v>
      </c>
      <c r="BC15" s="15">
        <v>32</v>
      </c>
      <c r="BD15" s="7"/>
      <c r="BE15" s="15">
        <v>50.64</v>
      </c>
      <c r="BF15" s="15">
        <v>15.42</v>
      </c>
      <c r="BG15" s="15">
        <v>9.7200000000000006</v>
      </c>
      <c r="BH15" s="15">
        <v>0.14699999999999999</v>
      </c>
      <c r="BI15" s="15">
        <v>8.58</v>
      </c>
      <c r="BJ15" s="15">
        <v>10.19</v>
      </c>
      <c r="BK15" s="15">
        <v>3.64</v>
      </c>
      <c r="BL15" s="15">
        <v>0.48</v>
      </c>
      <c r="BM15" s="15">
        <v>0.70399999999999996</v>
      </c>
      <c r="BN15" s="15">
        <v>0.1</v>
      </c>
      <c r="BO15" s="15">
        <v>0.51</v>
      </c>
      <c r="BP15" s="15">
        <v>100.1</v>
      </c>
      <c r="BQ15" s="9">
        <f>Y15/(Y15+AU15+BA15)*100</f>
        <v>48.034934497816593</v>
      </c>
      <c r="BR15" s="9">
        <f>AU15/(Y15+AU15+BA15)*100</f>
        <v>43.668122270742359</v>
      </c>
      <c r="BS15" s="9">
        <f>BA15/(Y15+AU15+BA15)*100</f>
        <v>8.2969432314410483</v>
      </c>
    </row>
    <row r="16" spans="1:71" ht="15" customHeight="1" x14ac:dyDescent="0.25">
      <c r="A16" s="2" t="s">
        <v>85</v>
      </c>
      <c r="B16" s="4">
        <f>BA16/AS16</f>
        <v>1.9176470588235293</v>
      </c>
      <c r="C16" s="5">
        <f t="shared" si="7"/>
        <v>5.8235294117647065</v>
      </c>
      <c r="D16" s="4">
        <f t="shared" si="8"/>
        <v>1.9607843137254902E-2</v>
      </c>
      <c r="E16" s="4">
        <f>AV16/AS16</f>
        <v>0.46470588235294119</v>
      </c>
      <c r="F16" s="4">
        <f t="shared" si="9"/>
        <v>4.1265822784810124</v>
      </c>
      <c r="G16" s="4">
        <f t="shared" si="1"/>
        <v>21.823529411764707</v>
      </c>
      <c r="H16" s="4">
        <f t="shared" si="2"/>
        <v>7.0274380000000001</v>
      </c>
      <c r="I16" s="4">
        <f t="shared" si="4"/>
        <v>3758.8650000000002</v>
      </c>
      <c r="J16" s="4">
        <f t="shared" si="5"/>
        <v>16985.291460373675</v>
      </c>
      <c r="K16" s="4">
        <f t="shared" si="6"/>
        <v>2265.6964838133413</v>
      </c>
      <c r="L16" s="15">
        <v>66</v>
      </c>
      <c r="M16" s="15">
        <v>120</v>
      </c>
      <c r="N16" s="15">
        <v>33</v>
      </c>
      <c r="O16" s="15">
        <v>120</v>
      </c>
      <c r="P16" s="15">
        <v>20</v>
      </c>
      <c r="Q16" s="15">
        <v>70</v>
      </c>
      <c r="R16" s="15">
        <v>17</v>
      </c>
      <c r="S16" s="15">
        <v>1.3</v>
      </c>
      <c r="T16" s="15">
        <v>15</v>
      </c>
      <c r="U16" s="15">
        <v>51</v>
      </c>
      <c r="V16" s="15">
        <v>727</v>
      </c>
      <c r="W16" s="15">
        <v>19.7</v>
      </c>
      <c r="X16" s="15">
        <v>136</v>
      </c>
      <c r="Y16" s="15">
        <v>9.9</v>
      </c>
      <c r="Z16" s="7"/>
      <c r="AA16" s="15">
        <v>0.5</v>
      </c>
      <c r="AB16" s="15">
        <v>0.1</v>
      </c>
      <c r="AC16" s="15">
        <v>167</v>
      </c>
      <c r="AD16" s="7"/>
      <c r="AE16" s="15">
        <v>1</v>
      </c>
      <c r="AF16" s="15">
        <v>702</v>
      </c>
      <c r="AG16" s="15">
        <v>37.1</v>
      </c>
      <c r="AH16" s="15">
        <v>80.3</v>
      </c>
      <c r="AI16" s="15">
        <v>9.7799999999999994</v>
      </c>
      <c r="AJ16" s="15">
        <v>38.700000000000003</v>
      </c>
      <c r="AK16" s="15">
        <v>6.91</v>
      </c>
      <c r="AL16" s="15">
        <v>2.12</v>
      </c>
      <c r="AM16" s="15">
        <v>5.38</v>
      </c>
      <c r="AN16" s="15">
        <v>0.74</v>
      </c>
      <c r="AO16" s="15">
        <v>3.85</v>
      </c>
      <c r="AP16" s="15">
        <v>0.7</v>
      </c>
      <c r="AQ16" s="15">
        <v>1.88</v>
      </c>
      <c r="AR16" s="15">
        <v>0.27</v>
      </c>
      <c r="AS16" s="15">
        <v>1.7</v>
      </c>
      <c r="AT16" s="15">
        <v>0.26500000000000001</v>
      </c>
      <c r="AU16" s="15">
        <v>3.6</v>
      </c>
      <c r="AV16" s="15">
        <v>0.79</v>
      </c>
      <c r="AW16" s="15">
        <v>15.2</v>
      </c>
      <c r="AX16" s="15">
        <v>0.1</v>
      </c>
      <c r="AY16" s="15">
        <v>10</v>
      </c>
      <c r="AZ16" s="15">
        <v>4.5</v>
      </c>
      <c r="BA16" s="15">
        <v>3.26</v>
      </c>
      <c r="BB16" s="15">
        <v>0.83</v>
      </c>
      <c r="BC16" s="15">
        <v>18</v>
      </c>
      <c r="BD16" s="15">
        <v>1</v>
      </c>
      <c r="BE16" s="15">
        <v>52.27</v>
      </c>
      <c r="BF16" s="15">
        <v>16.760000000000002</v>
      </c>
      <c r="BG16" s="15">
        <v>7.81</v>
      </c>
      <c r="BH16" s="15">
        <v>0.106</v>
      </c>
      <c r="BI16" s="15">
        <v>6.24</v>
      </c>
      <c r="BJ16" s="15">
        <v>8.7799999999999994</v>
      </c>
      <c r="BK16" s="15">
        <v>4.45</v>
      </c>
      <c r="BL16" s="15">
        <v>1.41</v>
      </c>
      <c r="BM16" s="15">
        <v>0.627</v>
      </c>
      <c r="BN16" s="15">
        <v>0.52</v>
      </c>
      <c r="BO16" s="15">
        <v>0.53</v>
      </c>
      <c r="BP16" s="15">
        <v>99.51</v>
      </c>
      <c r="BQ16" s="9">
        <f>Y16/(Y16+AU16+BA16)*100</f>
        <v>59.069212410501201</v>
      </c>
      <c r="BR16" s="9">
        <f>AU16/(Y16+AU16+BA16)*100</f>
        <v>21.479713603818617</v>
      </c>
      <c r="BS16" s="9">
        <f>BA16/(Y16+AU16+BA16)*100</f>
        <v>19.451073985680193</v>
      </c>
    </row>
    <row r="17" spans="1:71" ht="15" customHeight="1" x14ac:dyDescent="0.25">
      <c r="A17" s="2" t="s">
        <v>86</v>
      </c>
      <c r="B17" s="4">
        <f>BA17/AS17</f>
        <v>3.2159999999999997</v>
      </c>
      <c r="C17" s="5">
        <f t="shared" si="7"/>
        <v>5.68</v>
      </c>
      <c r="D17" s="4">
        <f t="shared" si="8"/>
        <v>2.7272727272727271E-2</v>
      </c>
      <c r="E17" s="4">
        <f>AV17/AS17</f>
        <v>0.376</v>
      </c>
      <c r="F17" s="4">
        <f t="shared" si="9"/>
        <v>8.5531914893617014</v>
      </c>
      <c r="G17" s="4">
        <f t="shared" si="1"/>
        <v>24.4</v>
      </c>
      <c r="H17" s="4">
        <f t="shared" si="2"/>
        <v>7.5943119999999995</v>
      </c>
      <c r="I17" s="4">
        <f t="shared" si="4"/>
        <v>4124.5599999999995</v>
      </c>
      <c r="J17" s="4">
        <f t="shared" si="5"/>
        <v>16985.291460373675</v>
      </c>
      <c r="K17" s="4">
        <f t="shared" si="6"/>
        <v>1786.4145353143651</v>
      </c>
      <c r="L17" s="15">
        <v>98</v>
      </c>
      <c r="M17" s="15">
        <v>80</v>
      </c>
      <c r="N17" s="15">
        <v>39</v>
      </c>
      <c r="O17" s="15">
        <v>100</v>
      </c>
      <c r="P17" s="15">
        <v>80</v>
      </c>
      <c r="Q17" s="15">
        <v>90</v>
      </c>
      <c r="R17" s="15">
        <v>18</v>
      </c>
      <c r="S17" s="15">
        <v>1.2</v>
      </c>
      <c r="T17" s="15">
        <v>6</v>
      </c>
      <c r="U17" s="15">
        <v>44</v>
      </c>
      <c r="V17" s="15">
        <v>747</v>
      </c>
      <c r="W17" s="15">
        <v>14.2</v>
      </c>
      <c r="X17" s="15">
        <v>102</v>
      </c>
      <c r="Y17" s="15">
        <v>7.1</v>
      </c>
      <c r="Z17" s="7"/>
      <c r="AA17" s="7"/>
      <c r="AB17" s="7"/>
      <c r="AC17" s="15">
        <v>54</v>
      </c>
      <c r="AD17" s="15">
        <v>0.2</v>
      </c>
      <c r="AE17" s="15">
        <v>1.2</v>
      </c>
      <c r="AF17" s="15">
        <v>780</v>
      </c>
      <c r="AG17" s="15">
        <v>30.5</v>
      </c>
      <c r="AH17" s="15">
        <v>61.8</v>
      </c>
      <c r="AI17" s="15">
        <v>7.06</v>
      </c>
      <c r="AJ17" s="15">
        <v>27.3</v>
      </c>
      <c r="AK17" s="15">
        <v>4.71</v>
      </c>
      <c r="AL17" s="15">
        <v>1.49</v>
      </c>
      <c r="AM17" s="15">
        <v>3.68</v>
      </c>
      <c r="AN17" s="15">
        <v>0.52</v>
      </c>
      <c r="AO17" s="15">
        <v>2.69</v>
      </c>
      <c r="AP17" s="15">
        <v>0.52</v>
      </c>
      <c r="AQ17" s="15">
        <v>1.37</v>
      </c>
      <c r="AR17" s="15">
        <v>0.193</v>
      </c>
      <c r="AS17" s="15">
        <v>1.25</v>
      </c>
      <c r="AT17" s="15">
        <v>0.19700000000000001</v>
      </c>
      <c r="AU17" s="15">
        <v>2.9</v>
      </c>
      <c r="AV17" s="15">
        <v>0.47</v>
      </c>
      <c r="AW17" s="15">
        <v>5.6</v>
      </c>
      <c r="AX17" s="15">
        <v>0.18</v>
      </c>
      <c r="AY17" s="15">
        <v>8</v>
      </c>
      <c r="AZ17" s="15">
        <v>1.3</v>
      </c>
      <c r="BA17" s="15">
        <v>4.0199999999999996</v>
      </c>
      <c r="BB17" s="15">
        <v>0.9</v>
      </c>
      <c r="BC17" s="15">
        <v>20</v>
      </c>
      <c r="BD17" s="15">
        <v>1</v>
      </c>
      <c r="BE17" s="15">
        <v>53.55</v>
      </c>
      <c r="BF17" s="15">
        <v>16.899999999999999</v>
      </c>
      <c r="BG17" s="15">
        <v>8.44</v>
      </c>
      <c r="BH17" s="15">
        <v>0.122</v>
      </c>
      <c r="BI17" s="15">
        <v>6.13</v>
      </c>
      <c r="BJ17" s="15">
        <v>8.56</v>
      </c>
      <c r="BK17" s="15">
        <v>3.63</v>
      </c>
      <c r="BL17" s="15">
        <v>1.41</v>
      </c>
      <c r="BM17" s="15">
        <v>0.68799999999999994</v>
      </c>
      <c r="BN17" s="15">
        <v>0.41</v>
      </c>
      <c r="BO17" s="15">
        <v>0.63</v>
      </c>
      <c r="BP17" s="15">
        <v>100.5</v>
      </c>
      <c r="BQ17" s="9">
        <f>Y17/(Y17+AU17+BA17)*100</f>
        <v>50.641940085592005</v>
      </c>
      <c r="BR17" s="9">
        <f>AU17/(Y17+AU17+BA17)*100</f>
        <v>20.684736091298145</v>
      </c>
      <c r="BS17" s="9">
        <f>BA17/(Y17+AU17+BA17)*100</f>
        <v>28.673323823109843</v>
      </c>
    </row>
    <row r="18" spans="1:71" ht="15" customHeight="1" x14ac:dyDescent="0.25">
      <c r="A18" s="2" t="s">
        <v>87</v>
      </c>
      <c r="B18" s="4">
        <f>BA18/AS18</f>
        <v>6.4444444444444446</v>
      </c>
      <c r="C18" s="5">
        <f t="shared" si="7"/>
        <v>1.7777777777777777</v>
      </c>
      <c r="D18" s="4">
        <f t="shared" si="8"/>
        <v>9.9999999999999992E-2</v>
      </c>
      <c r="E18" s="4">
        <f>AV18/AS18</f>
        <v>0.46222222222222226</v>
      </c>
      <c r="F18" s="4">
        <f t="shared" si="9"/>
        <v>13.942307692307692</v>
      </c>
      <c r="G18" s="4">
        <f t="shared" si="1"/>
        <v>9.8222222222222229</v>
      </c>
      <c r="H18" s="4">
        <f t="shared" si="2"/>
        <v>6.9914459999999998</v>
      </c>
      <c r="I18" s="4">
        <f t="shared" si="4"/>
        <v>1684.5950000000003</v>
      </c>
      <c r="J18" s="4">
        <f t="shared" si="5"/>
        <v>3854.8179200848058</v>
      </c>
      <c r="K18" s="4">
        <f t="shared" si="6"/>
        <v>261.42651736307783</v>
      </c>
      <c r="L18" s="15">
        <v>80</v>
      </c>
      <c r="M18" s="15">
        <v>70</v>
      </c>
      <c r="N18" s="15">
        <v>28</v>
      </c>
      <c r="O18" s="15">
        <v>140</v>
      </c>
      <c r="P18" s="15">
        <v>40</v>
      </c>
      <c r="Q18" s="15">
        <v>70</v>
      </c>
      <c r="R18" s="15">
        <v>15</v>
      </c>
      <c r="S18" s="15">
        <v>2.2000000000000002</v>
      </c>
      <c r="T18" s="15">
        <v>23</v>
      </c>
      <c r="U18" s="15">
        <v>3</v>
      </c>
      <c r="V18" s="15">
        <v>193</v>
      </c>
      <c r="W18" s="15">
        <v>22.4</v>
      </c>
      <c r="X18" s="15">
        <v>179</v>
      </c>
      <c r="Y18" s="15">
        <v>4</v>
      </c>
      <c r="Z18" s="7"/>
      <c r="AA18" s="15">
        <v>0.6</v>
      </c>
      <c r="AB18" s="15">
        <v>0.1</v>
      </c>
      <c r="AC18" s="15">
        <v>247</v>
      </c>
      <c r="AD18" s="7"/>
      <c r="AE18" s="15">
        <v>0.3</v>
      </c>
      <c r="AF18" s="15">
        <v>75</v>
      </c>
      <c r="AG18" s="15">
        <v>22.1</v>
      </c>
      <c r="AH18" s="15">
        <v>52.4</v>
      </c>
      <c r="AI18" s="15">
        <v>6.96</v>
      </c>
      <c r="AJ18" s="15">
        <v>29.9</v>
      </c>
      <c r="AK18" s="15">
        <v>6.29</v>
      </c>
      <c r="AL18" s="15">
        <v>1.31</v>
      </c>
      <c r="AM18" s="15">
        <v>5.4</v>
      </c>
      <c r="AN18" s="15">
        <v>0.8</v>
      </c>
      <c r="AO18" s="15">
        <v>4.2699999999999996</v>
      </c>
      <c r="AP18" s="15">
        <v>0.82</v>
      </c>
      <c r="AQ18" s="15">
        <v>2.21</v>
      </c>
      <c r="AR18" s="15">
        <v>0.32800000000000001</v>
      </c>
      <c r="AS18" s="15">
        <v>2.25</v>
      </c>
      <c r="AT18" s="15">
        <v>0.36199999999999999</v>
      </c>
      <c r="AU18" s="15">
        <v>6.7</v>
      </c>
      <c r="AV18" s="15">
        <v>1.04</v>
      </c>
      <c r="AW18" s="15">
        <v>22.9</v>
      </c>
      <c r="AX18" s="7"/>
      <c r="AY18" s="15">
        <v>14</v>
      </c>
      <c r="AZ18" s="15">
        <v>7</v>
      </c>
      <c r="BA18" s="15">
        <v>14.5</v>
      </c>
      <c r="BB18" s="15">
        <v>2.82</v>
      </c>
      <c r="BC18" s="15">
        <v>28</v>
      </c>
      <c r="BD18" s="15">
        <v>2</v>
      </c>
      <c r="BE18" s="15">
        <v>61.11</v>
      </c>
      <c r="BF18" s="15">
        <v>9.1199999999999992</v>
      </c>
      <c r="BG18" s="15">
        <v>7.77</v>
      </c>
      <c r="BH18" s="15">
        <v>0.121</v>
      </c>
      <c r="BI18" s="15">
        <v>7.72</v>
      </c>
      <c r="BJ18" s="15">
        <v>9.4</v>
      </c>
      <c r="BK18" s="15">
        <v>4</v>
      </c>
      <c r="BL18" s="15">
        <v>0.32</v>
      </c>
      <c r="BM18" s="15">
        <v>0.28100000000000003</v>
      </c>
      <c r="BN18" s="15">
        <v>0.06</v>
      </c>
      <c r="BO18" s="15">
        <v>0.73</v>
      </c>
      <c r="BP18" s="15">
        <v>100.6</v>
      </c>
      <c r="BQ18" s="9">
        <f>Y18/(Y18+AU18+BA18)*100</f>
        <v>15.873015873015872</v>
      </c>
      <c r="BR18" s="9">
        <f>AU18/(Y18+AU18+BA18)*100</f>
        <v>26.587301587301589</v>
      </c>
      <c r="BS18" s="9">
        <f>BA18/(Y18+AU18+BA18)*100</f>
        <v>57.539682539682545</v>
      </c>
    </row>
    <row r="19" spans="1:71" ht="15" customHeight="1" x14ac:dyDescent="0.25">
      <c r="A19" s="2" t="s">
        <v>88</v>
      </c>
      <c r="B19" s="4">
        <f>BA19/AS19</f>
        <v>3.4086956521739133</v>
      </c>
      <c r="C19" s="5">
        <f t="shared" si="7"/>
        <v>2.1739130434782612</v>
      </c>
      <c r="D19" s="4">
        <f t="shared" si="8"/>
        <v>0.1</v>
      </c>
      <c r="E19" s="4">
        <f>AV19/AS19</f>
        <v>0.60434782608695647</v>
      </c>
      <c r="F19" s="4">
        <f t="shared" si="9"/>
        <v>5.6402877697841731</v>
      </c>
      <c r="G19" s="4">
        <f t="shared" si="1"/>
        <v>5.3913043478260878</v>
      </c>
      <c r="H19" s="4">
        <f t="shared" si="2"/>
        <v>11.373472000000001</v>
      </c>
      <c r="I19" s="4">
        <f t="shared" si="4"/>
        <v>2158.1999999999998</v>
      </c>
      <c r="J19" s="4">
        <f t="shared" si="5"/>
        <v>2650.1873200583041</v>
      </c>
      <c r="K19" s="4">
        <f t="shared" si="6"/>
        <v>174.28434490871857</v>
      </c>
      <c r="L19" s="15">
        <v>129</v>
      </c>
      <c r="M19" s="15">
        <v>130</v>
      </c>
      <c r="N19" s="15">
        <v>38</v>
      </c>
      <c r="O19" s="15">
        <v>130</v>
      </c>
      <c r="P19" s="15">
        <v>20</v>
      </c>
      <c r="Q19" s="15">
        <v>90</v>
      </c>
      <c r="R19" s="15">
        <v>12</v>
      </c>
      <c r="S19" s="15">
        <v>2.7</v>
      </c>
      <c r="T19" s="7"/>
      <c r="U19" s="15">
        <v>2</v>
      </c>
      <c r="V19" s="15">
        <v>76</v>
      </c>
      <c r="W19" s="15">
        <v>22.3</v>
      </c>
      <c r="X19" s="15">
        <v>209</v>
      </c>
      <c r="Y19" s="15">
        <v>5</v>
      </c>
      <c r="Z19" s="7"/>
      <c r="AA19" s="15">
        <v>0.7</v>
      </c>
      <c r="AB19" s="15">
        <v>0.1</v>
      </c>
      <c r="AC19" s="15">
        <v>39</v>
      </c>
      <c r="AD19" s="7"/>
      <c r="AE19" s="15">
        <v>0.2</v>
      </c>
      <c r="AF19" s="15">
        <v>36</v>
      </c>
      <c r="AG19" s="15">
        <v>12.4</v>
      </c>
      <c r="AH19" s="15">
        <v>41.5</v>
      </c>
      <c r="AI19" s="15">
        <v>6.55</v>
      </c>
      <c r="AJ19" s="15">
        <v>28.6</v>
      </c>
      <c r="AK19" s="15">
        <v>6.41</v>
      </c>
      <c r="AL19" s="15">
        <v>1.61</v>
      </c>
      <c r="AM19" s="15">
        <v>5.25</v>
      </c>
      <c r="AN19" s="15">
        <v>0.76</v>
      </c>
      <c r="AO19" s="15">
        <v>4.2</v>
      </c>
      <c r="AP19" s="15">
        <v>0.81</v>
      </c>
      <c r="AQ19" s="15">
        <v>2.37</v>
      </c>
      <c r="AR19" s="15">
        <v>0.33500000000000002</v>
      </c>
      <c r="AS19" s="15">
        <v>2.2999999999999998</v>
      </c>
      <c r="AT19" s="15">
        <v>0.372</v>
      </c>
      <c r="AU19" s="15">
        <v>7.4</v>
      </c>
      <c r="AV19" s="15">
        <v>1.39</v>
      </c>
      <c r="AW19" s="15">
        <v>4</v>
      </c>
      <c r="AX19" s="7"/>
      <c r="AY19" s="15">
        <v>16</v>
      </c>
      <c r="AZ19" s="15">
        <v>1</v>
      </c>
      <c r="BA19" s="15">
        <v>7.84</v>
      </c>
      <c r="BB19" s="15">
        <v>2.06</v>
      </c>
      <c r="BC19" s="15">
        <v>48</v>
      </c>
      <c r="BD19" s="7"/>
      <c r="BE19" s="15">
        <v>59.76</v>
      </c>
      <c r="BF19" s="15">
        <v>5.0999999999999996</v>
      </c>
      <c r="BG19" s="15">
        <v>12.64</v>
      </c>
      <c r="BH19" s="15">
        <v>0.151</v>
      </c>
      <c r="BI19" s="15">
        <v>10.68</v>
      </c>
      <c r="BJ19" s="15">
        <v>8.6199999999999992</v>
      </c>
      <c r="BK19" s="15">
        <v>2.2000000000000002</v>
      </c>
      <c r="BL19" s="15">
        <v>0.22</v>
      </c>
      <c r="BM19" s="15">
        <v>0.36</v>
      </c>
      <c r="BN19" s="15">
        <v>0.04</v>
      </c>
      <c r="BO19" s="15">
        <v>0.94</v>
      </c>
      <c r="BP19" s="15">
        <v>100.7</v>
      </c>
      <c r="BQ19" s="9">
        <f>Y19/(Y19+AU19+BA19)*100</f>
        <v>24.703557312252965</v>
      </c>
      <c r="BR19" s="9">
        <f>AU19/(Y19+AU19+BA19)*100</f>
        <v>36.56126482213439</v>
      </c>
      <c r="BS19" s="9">
        <f>BA19/(Y19+AU19+BA19)*100</f>
        <v>38.735177865612641</v>
      </c>
    </row>
    <row r="20" spans="1:71" ht="15" customHeight="1" x14ac:dyDescent="0.25">
      <c r="A20" s="2" t="s">
        <v>89</v>
      </c>
      <c r="B20" s="4">
        <f>BA20/AS20</f>
        <v>2.0723981900452491</v>
      </c>
      <c r="C20" s="5">
        <f t="shared" si="7"/>
        <v>3.8461538461538463</v>
      </c>
      <c r="D20" s="4">
        <f t="shared" si="8"/>
        <v>3.3333333333333333E-2</v>
      </c>
      <c r="E20" s="4">
        <f>AV20/AS20</f>
        <v>0.32126696832579182</v>
      </c>
      <c r="F20" s="4">
        <f t="shared" si="9"/>
        <v>6.450704225352113</v>
      </c>
      <c r="G20" s="4">
        <f t="shared" si="1"/>
        <v>20.497737556561084</v>
      </c>
      <c r="H20" s="4">
        <f t="shared" si="2"/>
        <v>8.431125999999999</v>
      </c>
      <c r="I20" s="4">
        <f t="shared" si="4"/>
        <v>3914.7350000000001</v>
      </c>
      <c r="J20" s="4">
        <f t="shared" si="5"/>
        <v>7468.7097201643119</v>
      </c>
      <c r="K20" s="4">
        <f t="shared" si="6"/>
        <v>2004.2699664502636</v>
      </c>
      <c r="L20" s="15">
        <v>125</v>
      </c>
      <c r="M20" s="15">
        <v>400</v>
      </c>
      <c r="N20" s="15">
        <v>31</v>
      </c>
      <c r="O20" s="15">
        <v>170</v>
      </c>
      <c r="P20" s="7"/>
      <c r="Q20" s="15">
        <v>70</v>
      </c>
      <c r="R20" s="15">
        <v>19</v>
      </c>
      <c r="S20" s="15">
        <v>1.5</v>
      </c>
      <c r="T20" s="15">
        <v>10</v>
      </c>
      <c r="U20" s="15">
        <v>15</v>
      </c>
      <c r="V20" s="15">
        <v>443</v>
      </c>
      <c r="W20" s="15">
        <v>24.7</v>
      </c>
      <c r="X20" s="15">
        <v>209</v>
      </c>
      <c r="Y20" s="15">
        <v>8.5</v>
      </c>
      <c r="Z20" s="7"/>
      <c r="AA20" s="15">
        <v>0.7</v>
      </c>
      <c r="AB20" s="7"/>
      <c r="AC20" s="15">
        <v>96</v>
      </c>
      <c r="AD20" s="7"/>
      <c r="AE20" s="15">
        <v>0.5</v>
      </c>
      <c r="AF20" s="15">
        <v>250</v>
      </c>
      <c r="AG20" s="15">
        <v>45.3</v>
      </c>
      <c r="AH20" s="15">
        <v>93.2</v>
      </c>
      <c r="AI20" s="15">
        <v>10.8</v>
      </c>
      <c r="AJ20" s="15">
        <v>41.6</v>
      </c>
      <c r="AK20" s="15">
        <v>7.46</v>
      </c>
      <c r="AL20" s="15">
        <v>2.12</v>
      </c>
      <c r="AM20" s="15">
        <v>5.97</v>
      </c>
      <c r="AN20" s="15">
        <v>0.9</v>
      </c>
      <c r="AO20" s="15">
        <v>4.5599999999999996</v>
      </c>
      <c r="AP20" s="15">
        <v>0.86</v>
      </c>
      <c r="AQ20" s="15">
        <v>2.4500000000000002</v>
      </c>
      <c r="AR20" s="15">
        <v>0.35099999999999998</v>
      </c>
      <c r="AS20" s="15">
        <v>2.21</v>
      </c>
      <c r="AT20" s="15">
        <v>0.34799999999999998</v>
      </c>
      <c r="AU20" s="15">
        <v>5.7</v>
      </c>
      <c r="AV20" s="15">
        <v>0.71</v>
      </c>
      <c r="AW20" s="15">
        <v>8.9</v>
      </c>
      <c r="AX20" s="7"/>
      <c r="AY20" s="15">
        <v>13</v>
      </c>
      <c r="AZ20" s="15">
        <v>2.9</v>
      </c>
      <c r="BA20" s="15">
        <v>4.58</v>
      </c>
      <c r="BB20" s="15">
        <v>1.54</v>
      </c>
      <c r="BC20" s="15">
        <v>27</v>
      </c>
      <c r="BD20" s="15">
        <v>2</v>
      </c>
      <c r="BE20" s="15">
        <v>55.88</v>
      </c>
      <c r="BF20" s="15">
        <v>14.55</v>
      </c>
      <c r="BG20" s="15">
        <v>9.3699999999999992</v>
      </c>
      <c r="BH20" s="15">
        <v>9.8000000000000004E-2</v>
      </c>
      <c r="BI20" s="15">
        <v>5.39</v>
      </c>
      <c r="BJ20" s="15">
        <v>7.55</v>
      </c>
      <c r="BK20" s="15">
        <v>5.13</v>
      </c>
      <c r="BL20" s="15">
        <v>0.62</v>
      </c>
      <c r="BM20" s="15">
        <v>0.65300000000000002</v>
      </c>
      <c r="BN20" s="15">
        <v>0.46</v>
      </c>
      <c r="BO20" s="15">
        <v>0.51</v>
      </c>
      <c r="BP20" s="15">
        <v>100.2</v>
      </c>
      <c r="BQ20" s="9">
        <f>Y20/(Y20+AU20+BA20)*100</f>
        <v>45.260915867944618</v>
      </c>
      <c r="BR20" s="9">
        <f>AU20/(Y20+AU20+BA20)*100</f>
        <v>30.35143769968051</v>
      </c>
      <c r="BS20" s="9">
        <f>BA20/(Y20+AU20+BA20)*100</f>
        <v>24.387646432374865</v>
      </c>
    </row>
    <row r="21" spans="1:71" ht="15" customHeight="1" x14ac:dyDescent="0.25">
      <c r="A21" s="2" t="s">
        <v>90</v>
      </c>
      <c r="B21" s="4">
        <f>BA21/AS21</f>
        <v>0.12328767123287671</v>
      </c>
      <c r="C21" s="5">
        <f t="shared" si="7"/>
        <v>0.82191780821917804</v>
      </c>
      <c r="D21" s="4"/>
      <c r="E21" s="4">
        <f>AV21/AS21</f>
        <v>8.2191780821917804E-2</v>
      </c>
      <c r="F21" s="4">
        <f t="shared" si="9"/>
        <v>1.5</v>
      </c>
      <c r="G21" s="4">
        <f t="shared" si="1"/>
        <v>7.397260273972603</v>
      </c>
      <c r="H21" s="4">
        <f t="shared" si="2"/>
        <v>9.4209060000000004</v>
      </c>
      <c r="I21" s="4">
        <f t="shared" si="4"/>
        <v>5317.5650000000005</v>
      </c>
      <c r="J21" s="4">
        <f t="shared" si="5"/>
        <v>5661.7638201245582</v>
      </c>
      <c r="K21" s="4">
        <f t="shared" si="6"/>
        <v>1089.277155679491</v>
      </c>
      <c r="L21" s="15">
        <v>166</v>
      </c>
      <c r="M21" s="15">
        <v>150</v>
      </c>
      <c r="N21" s="15">
        <v>43</v>
      </c>
      <c r="O21" s="15">
        <v>90</v>
      </c>
      <c r="P21" s="15">
        <v>40</v>
      </c>
      <c r="Q21" s="15">
        <v>80</v>
      </c>
      <c r="R21" s="15">
        <v>18</v>
      </c>
      <c r="S21" s="15">
        <v>1.3</v>
      </c>
      <c r="T21" s="7"/>
      <c r="U21" s="15">
        <v>2</v>
      </c>
      <c r="V21" s="15">
        <v>674</v>
      </c>
      <c r="W21" s="15">
        <v>14.9</v>
      </c>
      <c r="X21" s="15">
        <v>26</v>
      </c>
      <c r="Y21" s="15">
        <v>1.2</v>
      </c>
      <c r="Z21" s="7"/>
      <c r="AA21" s="7"/>
      <c r="AB21" s="15">
        <v>0.1</v>
      </c>
      <c r="AC21" s="15">
        <v>38</v>
      </c>
      <c r="AD21" s="7"/>
      <c r="AE21" s="15">
        <v>0.1</v>
      </c>
      <c r="AF21" s="15">
        <v>462</v>
      </c>
      <c r="AG21" s="15">
        <v>10.8</v>
      </c>
      <c r="AH21" s="15">
        <v>24.3</v>
      </c>
      <c r="AI21" s="15">
        <v>3.23</v>
      </c>
      <c r="AJ21" s="15">
        <v>15.1</v>
      </c>
      <c r="AK21" s="15">
        <v>3.5</v>
      </c>
      <c r="AL21" s="15">
        <v>1.49</v>
      </c>
      <c r="AM21" s="15">
        <v>3.36</v>
      </c>
      <c r="AN21" s="15">
        <v>0.49</v>
      </c>
      <c r="AO21" s="15">
        <v>2.92</v>
      </c>
      <c r="AP21" s="15">
        <v>0.56000000000000005</v>
      </c>
      <c r="AQ21" s="15">
        <v>1.56</v>
      </c>
      <c r="AR21" s="15">
        <v>0.22700000000000001</v>
      </c>
      <c r="AS21" s="15">
        <v>1.46</v>
      </c>
      <c r="AT21" s="15">
        <v>0.20899999999999999</v>
      </c>
      <c r="AU21" s="15">
        <v>1</v>
      </c>
      <c r="AV21" s="15">
        <v>0.12</v>
      </c>
      <c r="AW21" s="15">
        <v>3.9</v>
      </c>
      <c r="AX21" s="7"/>
      <c r="AY21" s="7"/>
      <c r="AZ21" s="15">
        <v>0.8</v>
      </c>
      <c r="BA21" s="15">
        <v>0.18</v>
      </c>
      <c r="BB21" s="15">
        <v>0.06</v>
      </c>
      <c r="BC21" s="15">
        <v>27</v>
      </c>
      <c r="BD21" s="7"/>
      <c r="BE21" s="15">
        <v>52.24</v>
      </c>
      <c r="BF21" s="15">
        <v>16.28</v>
      </c>
      <c r="BG21" s="15">
        <v>10.47</v>
      </c>
      <c r="BH21" s="15">
        <v>0.14799999999999999</v>
      </c>
      <c r="BI21" s="15">
        <v>6.46</v>
      </c>
      <c r="BJ21" s="15">
        <v>9.57</v>
      </c>
      <c r="BK21" s="15">
        <v>3.49</v>
      </c>
      <c r="BL21" s="15">
        <v>0.47</v>
      </c>
      <c r="BM21" s="15">
        <v>0.88700000000000001</v>
      </c>
      <c r="BN21" s="15">
        <v>0.25</v>
      </c>
      <c r="BO21" s="15">
        <v>0.34</v>
      </c>
      <c r="BP21" s="15">
        <v>100.6</v>
      </c>
      <c r="BQ21" s="9">
        <f>Y21/(Y21+AU21+BA21)*100</f>
        <v>50.420168067226875</v>
      </c>
      <c r="BR21" s="9">
        <f>AU21/(Y21+AU21+BA21)*100</f>
        <v>42.016806722689068</v>
      </c>
      <c r="BS21" s="9">
        <f>BA21/(Y21+AU21+BA21)*100</f>
        <v>7.5630252100840316</v>
      </c>
    </row>
    <row r="22" spans="1:71" ht="15" customHeight="1" x14ac:dyDescent="0.25">
      <c r="A22" s="2" t="s">
        <v>91</v>
      </c>
      <c r="B22" s="4">
        <f>BA22/AS22</f>
        <v>0.58741258741258739</v>
      </c>
      <c r="C22" s="5">
        <f t="shared" si="7"/>
        <v>2.0629370629370634</v>
      </c>
      <c r="D22" s="4">
        <f>AE22/U22</f>
        <v>2.8571428571428574E-2</v>
      </c>
      <c r="E22" s="4">
        <f>AV22/AS22</f>
        <v>0.20279720279720279</v>
      </c>
      <c r="F22" s="4">
        <f t="shared" si="9"/>
        <v>2.896551724137931</v>
      </c>
      <c r="G22" s="4">
        <f t="shared" si="1"/>
        <v>3.7412587412587412</v>
      </c>
      <c r="H22" s="4">
        <f t="shared" si="2"/>
        <v>10.455676</v>
      </c>
      <c r="I22" s="4">
        <f t="shared" si="4"/>
        <v>6354.7000000000007</v>
      </c>
      <c r="J22" s="4">
        <f t="shared" si="5"/>
        <v>7589.1727801669622</v>
      </c>
      <c r="K22" s="4">
        <f t="shared" si="6"/>
        <v>130.71325868153892</v>
      </c>
      <c r="L22" s="15">
        <v>135</v>
      </c>
      <c r="M22" s="15">
        <v>250</v>
      </c>
      <c r="N22" s="15">
        <v>36</v>
      </c>
      <c r="O22" s="15">
        <v>120</v>
      </c>
      <c r="P22" s="7"/>
      <c r="Q22" s="15">
        <v>40</v>
      </c>
      <c r="R22" s="15">
        <v>14</v>
      </c>
      <c r="S22" s="15">
        <v>1.8</v>
      </c>
      <c r="T22" s="15">
        <v>6</v>
      </c>
      <c r="U22" s="15">
        <v>7</v>
      </c>
      <c r="V22" s="15">
        <v>60</v>
      </c>
      <c r="W22" s="15">
        <v>31</v>
      </c>
      <c r="X22" s="15">
        <v>100</v>
      </c>
      <c r="Y22" s="15">
        <v>5.9</v>
      </c>
      <c r="Z22" s="7"/>
      <c r="AA22" s="7"/>
      <c r="AB22" s="15">
        <v>0.1</v>
      </c>
      <c r="AC22" s="15">
        <v>46</v>
      </c>
      <c r="AD22" s="7"/>
      <c r="AE22" s="15">
        <v>0.2</v>
      </c>
      <c r="AF22" s="15">
        <v>44</v>
      </c>
      <c r="AG22" s="15">
        <v>10.7</v>
      </c>
      <c r="AH22" s="15">
        <v>38.700000000000003</v>
      </c>
      <c r="AI22" s="15">
        <v>6.52</v>
      </c>
      <c r="AJ22" s="15">
        <v>31.6</v>
      </c>
      <c r="AK22" s="15">
        <v>7.72</v>
      </c>
      <c r="AL22" s="15">
        <v>1.69</v>
      </c>
      <c r="AM22" s="15">
        <v>7.17</v>
      </c>
      <c r="AN22" s="15">
        <v>1.08</v>
      </c>
      <c r="AO22" s="15">
        <v>5.92</v>
      </c>
      <c r="AP22" s="15">
        <v>1.1200000000000001</v>
      </c>
      <c r="AQ22" s="15">
        <v>3.14</v>
      </c>
      <c r="AR22" s="15">
        <v>0.44</v>
      </c>
      <c r="AS22" s="15">
        <v>2.86</v>
      </c>
      <c r="AT22" s="15">
        <v>0.46200000000000002</v>
      </c>
      <c r="AU22" s="15">
        <v>2.9</v>
      </c>
      <c r="AV22" s="15">
        <v>0.57999999999999996</v>
      </c>
      <c r="AW22" s="15">
        <v>4.3</v>
      </c>
      <c r="AX22" s="7"/>
      <c r="AY22" s="7"/>
      <c r="AZ22" s="15">
        <v>1.3</v>
      </c>
      <c r="BA22" s="15">
        <v>1.68</v>
      </c>
      <c r="BB22" s="15">
        <v>0.98</v>
      </c>
      <c r="BC22" s="15">
        <v>32</v>
      </c>
      <c r="BD22" s="7"/>
      <c r="BE22" s="15">
        <v>48.09</v>
      </c>
      <c r="BF22" s="15">
        <v>7.84</v>
      </c>
      <c r="BG22" s="15">
        <v>11.62</v>
      </c>
      <c r="BH22" s="15">
        <v>0.11600000000000001</v>
      </c>
      <c r="BI22" s="15">
        <v>12.85</v>
      </c>
      <c r="BJ22" s="15">
        <v>15.49</v>
      </c>
      <c r="BK22" s="15">
        <v>1.4</v>
      </c>
      <c r="BL22" s="15">
        <v>0.63</v>
      </c>
      <c r="BM22" s="15">
        <v>1.06</v>
      </c>
      <c r="BN22" s="15">
        <v>0.03</v>
      </c>
      <c r="BO22" s="15">
        <v>1.28</v>
      </c>
      <c r="BP22" s="15">
        <v>100.4</v>
      </c>
      <c r="BQ22" s="9">
        <f>Y22/(Y22+AU22+BA22)*100</f>
        <v>56.297709923664115</v>
      </c>
      <c r="BR22" s="9">
        <f>AU22/(Y22+AU22+BA22)*100</f>
        <v>27.671755725190838</v>
      </c>
      <c r="BS22" s="9">
        <f>BA22/(Y22+AU22+BA22)*100</f>
        <v>16.030534351145036</v>
      </c>
    </row>
    <row r="23" spans="1:71" ht="15" customHeight="1" x14ac:dyDescent="0.25">
      <c r="A23" s="2" t="s">
        <v>92</v>
      </c>
      <c r="B23" s="4">
        <f>BA23/AS23</f>
        <v>1.4473684210526316</v>
      </c>
      <c r="C23" s="5">
        <f t="shared" si="7"/>
        <v>2.1052631578947367</v>
      </c>
      <c r="D23" s="4">
        <f>AE23/U23</f>
        <v>2.5581395348837212E-2</v>
      </c>
      <c r="E23" s="4">
        <f>AV23/AS23</f>
        <v>0.21052631578947367</v>
      </c>
      <c r="F23" s="4">
        <f t="shared" si="9"/>
        <v>6.875</v>
      </c>
      <c r="G23" s="4">
        <f t="shared" si="1"/>
        <v>23.421052631578949</v>
      </c>
      <c r="H23" s="4">
        <f t="shared" si="2"/>
        <v>4.3370360000000003</v>
      </c>
      <c r="I23" s="4">
        <f t="shared" si="4"/>
        <v>1145.0450000000001</v>
      </c>
      <c r="J23" s="4">
        <f t="shared" si="5"/>
        <v>18912.70042041608</v>
      </c>
      <c r="K23" s="4">
        <f t="shared" si="6"/>
        <v>261.42651736307783</v>
      </c>
      <c r="L23" s="15">
        <v>47</v>
      </c>
      <c r="M23" s="15">
        <v>200</v>
      </c>
      <c r="N23" s="15">
        <v>18</v>
      </c>
      <c r="O23" s="15">
        <v>50</v>
      </c>
      <c r="P23" s="7"/>
      <c r="Q23" s="15">
        <v>30</v>
      </c>
      <c r="R23" s="15">
        <v>15</v>
      </c>
      <c r="S23" s="15">
        <v>0.9</v>
      </c>
      <c r="T23" s="7"/>
      <c r="U23" s="15">
        <v>43</v>
      </c>
      <c r="V23" s="15">
        <v>686</v>
      </c>
      <c r="W23" s="15">
        <v>4.2</v>
      </c>
      <c r="X23" s="15">
        <v>13</v>
      </c>
      <c r="Y23" s="15">
        <v>0.8</v>
      </c>
      <c r="Z23" s="7"/>
      <c r="AA23" s="7"/>
      <c r="AB23" s="7"/>
      <c r="AC23" s="15">
        <v>38</v>
      </c>
      <c r="AD23" s="7"/>
      <c r="AE23" s="15">
        <v>1.1000000000000001</v>
      </c>
      <c r="AF23" s="15">
        <v>415</v>
      </c>
      <c r="AG23" s="15">
        <v>8.9</v>
      </c>
      <c r="AH23" s="15">
        <v>16.2</v>
      </c>
      <c r="AI23" s="15">
        <v>1.82</v>
      </c>
      <c r="AJ23" s="15">
        <v>6.54</v>
      </c>
      <c r="AK23" s="15">
        <v>1.1599999999999999</v>
      </c>
      <c r="AL23" s="15">
        <v>0.90100000000000002</v>
      </c>
      <c r="AM23" s="15">
        <v>0.98</v>
      </c>
      <c r="AN23" s="15">
        <v>0.14000000000000001</v>
      </c>
      <c r="AO23" s="15">
        <v>0.75</v>
      </c>
      <c r="AP23" s="15">
        <v>0.16</v>
      </c>
      <c r="AQ23" s="15">
        <v>0.45</v>
      </c>
      <c r="AR23" s="15">
        <v>6.4000000000000001E-2</v>
      </c>
      <c r="AS23" s="15">
        <v>0.38</v>
      </c>
      <c r="AT23" s="15">
        <v>5.7000000000000002E-2</v>
      </c>
      <c r="AU23" s="15">
        <v>0.4</v>
      </c>
      <c r="AV23" s="15">
        <v>0.08</v>
      </c>
      <c r="AW23" s="15">
        <v>3.6</v>
      </c>
      <c r="AX23" s="15">
        <v>7.0000000000000007E-2</v>
      </c>
      <c r="AY23" s="15">
        <v>6</v>
      </c>
      <c r="AZ23" s="15">
        <v>1</v>
      </c>
      <c r="BA23" s="15">
        <v>0.55000000000000004</v>
      </c>
      <c r="BB23" s="15">
        <v>1.1499999999999999</v>
      </c>
      <c r="BC23" s="15">
        <v>13</v>
      </c>
      <c r="BD23" s="7"/>
      <c r="BE23" s="15">
        <v>49.73</v>
      </c>
      <c r="BF23" s="15">
        <v>21.12</v>
      </c>
      <c r="BG23" s="15">
        <v>4.82</v>
      </c>
      <c r="BH23" s="15">
        <v>6.5000000000000002E-2</v>
      </c>
      <c r="BI23" s="15">
        <v>4.8600000000000003</v>
      </c>
      <c r="BJ23" s="15">
        <v>10.43</v>
      </c>
      <c r="BK23" s="15">
        <v>4.8099999999999996</v>
      </c>
      <c r="BL23" s="15">
        <v>1.57</v>
      </c>
      <c r="BM23" s="15">
        <v>0.191</v>
      </c>
      <c r="BN23" s="15">
        <v>0.06</v>
      </c>
      <c r="BO23" s="15">
        <v>0.99</v>
      </c>
      <c r="BP23" s="15">
        <v>98.63</v>
      </c>
      <c r="BQ23" s="9">
        <f>Y23/(Y23+AU23+BA23)*100</f>
        <v>45.714285714285715</v>
      </c>
      <c r="BR23" s="9">
        <f>AU23/(Y23+AU23+BA23)*100</f>
        <v>22.857142857142858</v>
      </c>
      <c r="BS23" s="9">
        <f>BA23/(Y23+AU23+BA23)*100</f>
        <v>31.428571428571427</v>
      </c>
    </row>
    <row r="24" spans="1:71" ht="15" customHeight="1" x14ac:dyDescent="0.25">
      <c r="A24" s="2" t="s">
        <v>93</v>
      </c>
      <c r="B24" s="4">
        <f>BA24/AS24</f>
        <v>1.3191489361702129</v>
      </c>
      <c r="C24" s="5">
        <f t="shared" si="7"/>
        <v>1.9148936170212767</v>
      </c>
      <c r="D24" s="4">
        <f>AE24/U24</f>
        <v>0.02</v>
      </c>
      <c r="E24" s="4">
        <f>AV24/AS24</f>
        <v>0.27659574468085107</v>
      </c>
      <c r="F24" s="4">
        <f t="shared" si="9"/>
        <v>4.7692307692307692</v>
      </c>
      <c r="G24" s="4">
        <f t="shared" si="1"/>
        <v>13.148936170212766</v>
      </c>
      <c r="H24" s="4">
        <f t="shared" si="2"/>
        <v>5.5067760000000003</v>
      </c>
      <c r="I24" s="4">
        <f t="shared" si="4"/>
        <v>1588.6750000000002</v>
      </c>
      <c r="J24" s="4">
        <f t="shared" si="5"/>
        <v>5179.9115801139569</v>
      </c>
      <c r="K24" s="4">
        <f t="shared" si="6"/>
        <v>392.13977604461672</v>
      </c>
      <c r="L24" s="15">
        <v>61</v>
      </c>
      <c r="M24" s="15">
        <v>270</v>
      </c>
      <c r="N24" s="15">
        <v>32</v>
      </c>
      <c r="O24" s="15">
        <v>100</v>
      </c>
      <c r="P24" s="15">
        <v>40</v>
      </c>
      <c r="Q24" s="15">
        <v>40</v>
      </c>
      <c r="R24" s="15">
        <v>15</v>
      </c>
      <c r="S24" s="15">
        <v>0.9</v>
      </c>
      <c r="T24" s="7"/>
      <c r="U24" s="15">
        <v>5</v>
      </c>
      <c r="V24" s="15">
        <v>742</v>
      </c>
      <c r="W24" s="15">
        <v>4.9000000000000004</v>
      </c>
      <c r="X24" s="15">
        <v>20</v>
      </c>
      <c r="Y24" s="15">
        <v>0.9</v>
      </c>
      <c r="Z24" s="7"/>
      <c r="AA24" s="7"/>
      <c r="AB24" s="7"/>
      <c r="AC24" s="15">
        <v>45</v>
      </c>
      <c r="AD24" s="7"/>
      <c r="AE24" s="15">
        <v>0.1</v>
      </c>
      <c r="AF24" s="15">
        <v>298</v>
      </c>
      <c r="AG24" s="15">
        <v>6.18</v>
      </c>
      <c r="AH24" s="15">
        <v>12</v>
      </c>
      <c r="AI24" s="15">
        <v>1.38</v>
      </c>
      <c r="AJ24" s="15">
        <v>5.64</v>
      </c>
      <c r="AK24" s="15">
        <v>1.01</v>
      </c>
      <c r="AL24" s="15">
        <v>0.66700000000000004</v>
      </c>
      <c r="AM24" s="15">
        <v>1.05</v>
      </c>
      <c r="AN24" s="15">
        <v>0.15</v>
      </c>
      <c r="AO24" s="15">
        <v>0.86</v>
      </c>
      <c r="AP24" s="15">
        <v>0.19</v>
      </c>
      <c r="AQ24" s="15">
        <v>0.52</v>
      </c>
      <c r="AR24" s="15">
        <v>6.9000000000000006E-2</v>
      </c>
      <c r="AS24" s="15">
        <v>0.47</v>
      </c>
      <c r="AT24" s="15">
        <v>7.5999999999999998E-2</v>
      </c>
      <c r="AU24" s="15">
        <v>0.6</v>
      </c>
      <c r="AV24" s="15">
        <v>0.13</v>
      </c>
      <c r="AW24" s="15">
        <v>4.0999999999999996</v>
      </c>
      <c r="AX24" s="7"/>
      <c r="AY24" s="7"/>
      <c r="AZ24" s="15">
        <v>0.9</v>
      </c>
      <c r="BA24" s="15">
        <v>0.62</v>
      </c>
      <c r="BB24" s="15">
        <v>0.16</v>
      </c>
      <c r="BC24" s="15">
        <v>15</v>
      </c>
      <c r="BD24" s="7"/>
      <c r="BE24" s="15">
        <v>52.52</v>
      </c>
      <c r="BF24" s="15">
        <v>20.34</v>
      </c>
      <c r="BG24" s="15">
        <v>6.12</v>
      </c>
      <c r="BH24" s="15">
        <v>8.8999999999999996E-2</v>
      </c>
      <c r="BI24" s="15">
        <v>6.21</v>
      </c>
      <c r="BJ24" s="15">
        <v>9.83</v>
      </c>
      <c r="BK24" s="15">
        <v>3.36</v>
      </c>
      <c r="BL24" s="15">
        <v>0.43</v>
      </c>
      <c r="BM24" s="15">
        <v>0.26500000000000001</v>
      </c>
      <c r="BN24" s="15">
        <v>0.09</v>
      </c>
      <c r="BO24" s="15">
        <v>0.75</v>
      </c>
      <c r="BP24" s="15">
        <v>100</v>
      </c>
      <c r="BQ24" s="9">
        <f>Y24/(Y24+AU24+BA24)*100</f>
        <v>42.452830188679243</v>
      </c>
      <c r="BR24" s="9">
        <f>AU24/(Y24+AU24+BA24)*100</f>
        <v>28.30188679245283</v>
      </c>
      <c r="BS24" s="9">
        <f>BA24/(Y24+AU24+BA24)*100</f>
        <v>29.245283018867923</v>
      </c>
    </row>
    <row r="25" spans="1:71" ht="15" customHeight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Heckmann</dc:creator>
  <cp:lastModifiedBy>Paul Heckmann</cp:lastModifiedBy>
  <dcterms:created xsi:type="dcterms:W3CDTF">2023-09-01T08:54:16Z</dcterms:created>
  <dcterms:modified xsi:type="dcterms:W3CDTF">2023-09-01T09:14:10Z</dcterms:modified>
</cp:coreProperties>
</file>