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Boullanger_Wood_2022\"/>
    </mc:Choice>
  </mc:AlternateContent>
  <xr:revisionPtr revIDLastSave="0" documentId="13_ncr:1_{8FDBD982-2D8D-4933-9D0B-6D204994A8CD}" xr6:coauthVersionLast="47" xr6:coauthVersionMax="47" xr10:uidLastSave="{00000000-0000-0000-0000-000000000000}"/>
  <bookViews>
    <workbookView xWindow="28680" yWindow="-120" windowWidth="29040" windowHeight="15960" tabRatio="500" xr2:uid="{00000000-000D-0000-FFFF-FFFF00000000}"/>
  </bookViews>
  <sheets>
    <sheet name="Feuil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2" i="1" l="1"/>
  <c r="Q72" i="1"/>
  <c r="R72" i="1"/>
  <c r="S72" i="1"/>
  <c r="U72" i="1"/>
  <c r="V72" i="1"/>
  <c r="W72" i="1"/>
  <c r="X72" i="1"/>
  <c r="Y72" i="1"/>
  <c r="Z72" i="1"/>
  <c r="AD72" i="1"/>
  <c r="AH72" i="1"/>
  <c r="AC72" i="1"/>
  <c r="AB72" i="1"/>
  <c r="AI72" i="1"/>
  <c r="BB72" i="1"/>
  <c r="T73" i="1"/>
  <c r="Q73" i="1"/>
  <c r="R73" i="1"/>
  <c r="S73" i="1"/>
  <c r="U73" i="1"/>
  <c r="V73" i="1"/>
  <c r="W73" i="1"/>
  <c r="X73" i="1"/>
  <c r="Y73" i="1"/>
  <c r="Z73" i="1"/>
  <c r="AD73" i="1"/>
  <c r="AH73" i="1"/>
  <c r="AC73" i="1"/>
  <c r="AB73" i="1"/>
  <c r="AI73" i="1"/>
  <c r="BB73" i="1"/>
  <c r="T74" i="1"/>
  <c r="Q74" i="1"/>
  <c r="R74" i="1"/>
  <c r="S74" i="1"/>
  <c r="U74" i="1"/>
  <c r="V74" i="1"/>
  <c r="W74" i="1"/>
  <c r="X74" i="1"/>
  <c r="Y74" i="1"/>
  <c r="Z74" i="1"/>
  <c r="AD74" i="1"/>
  <c r="AH74" i="1"/>
  <c r="AC74" i="1"/>
  <c r="AB74" i="1"/>
  <c r="AI74" i="1"/>
  <c r="BB74" i="1"/>
  <c r="T75" i="1"/>
  <c r="Q75" i="1"/>
  <c r="R75" i="1"/>
  <c r="S75" i="1"/>
  <c r="U75" i="1"/>
  <c r="V75" i="1"/>
  <c r="W75" i="1"/>
  <c r="X75" i="1"/>
  <c r="Y75" i="1"/>
  <c r="Z75" i="1"/>
  <c r="AD75" i="1"/>
  <c r="AH75" i="1"/>
  <c r="AC75" i="1"/>
  <c r="AB75" i="1"/>
  <c r="AI75" i="1"/>
  <c r="BB75" i="1"/>
  <c r="T76" i="1"/>
  <c r="Q76" i="1"/>
  <c r="R76" i="1"/>
  <c r="S76" i="1"/>
  <c r="U76" i="1"/>
  <c r="V76" i="1"/>
  <c r="W76" i="1"/>
  <c r="X76" i="1"/>
  <c r="Y76" i="1"/>
  <c r="Z76" i="1"/>
  <c r="AD76" i="1"/>
  <c r="AH76" i="1"/>
  <c r="AC76" i="1"/>
  <c r="AB76" i="1"/>
  <c r="AI76" i="1"/>
  <c r="BB76" i="1"/>
  <c r="T77" i="1"/>
  <c r="Q77" i="1"/>
  <c r="R77" i="1"/>
  <c r="S77" i="1"/>
  <c r="U77" i="1"/>
  <c r="V77" i="1"/>
  <c r="W77" i="1"/>
  <c r="X77" i="1"/>
  <c r="Y77" i="1"/>
  <c r="Z77" i="1"/>
  <c r="AD77" i="1"/>
  <c r="AH77" i="1"/>
  <c r="AC77" i="1"/>
  <c r="AB77" i="1"/>
  <c r="AI77" i="1"/>
  <c r="BB77" i="1"/>
  <c r="T78" i="1"/>
  <c r="Q78" i="1"/>
  <c r="R78" i="1"/>
  <c r="S78" i="1"/>
  <c r="U78" i="1"/>
  <c r="V78" i="1"/>
  <c r="W78" i="1"/>
  <c r="X78" i="1"/>
  <c r="Y78" i="1"/>
  <c r="Z78" i="1"/>
  <c r="AD78" i="1"/>
  <c r="AH78" i="1"/>
  <c r="AC78" i="1"/>
  <c r="AB78" i="1"/>
  <c r="AI78" i="1"/>
  <c r="BB78" i="1"/>
  <c r="T79" i="1"/>
  <c r="Q79" i="1"/>
  <c r="R79" i="1"/>
  <c r="S79" i="1"/>
  <c r="U79" i="1"/>
  <c r="V79" i="1"/>
  <c r="W79" i="1"/>
  <c r="X79" i="1"/>
  <c r="Y79" i="1"/>
  <c r="Z79" i="1"/>
  <c r="AD79" i="1"/>
  <c r="AH79" i="1"/>
  <c r="AC79" i="1"/>
  <c r="AB79" i="1"/>
  <c r="AI79" i="1"/>
  <c r="BB79" i="1"/>
  <c r="T80" i="1"/>
  <c r="Q80" i="1"/>
  <c r="R80" i="1"/>
  <c r="S80" i="1"/>
  <c r="U80" i="1"/>
  <c r="V80" i="1"/>
  <c r="W80" i="1"/>
  <c r="X80" i="1"/>
  <c r="Y80" i="1"/>
  <c r="Z80" i="1"/>
  <c r="AD80" i="1"/>
  <c r="AH80" i="1"/>
  <c r="AC80" i="1"/>
  <c r="AB80" i="1"/>
  <c r="AI80" i="1"/>
  <c r="BB80" i="1"/>
  <c r="T81" i="1"/>
  <c r="Q81" i="1"/>
  <c r="R81" i="1"/>
  <c r="S81" i="1"/>
  <c r="U81" i="1"/>
  <c r="V81" i="1"/>
  <c r="W81" i="1"/>
  <c r="X81" i="1"/>
  <c r="Y81" i="1"/>
  <c r="Z81" i="1"/>
  <c r="AD81" i="1"/>
  <c r="AH81" i="1"/>
  <c r="AC81" i="1"/>
  <c r="AB81" i="1"/>
  <c r="AI81" i="1"/>
  <c r="BB81" i="1"/>
  <c r="T82" i="1"/>
  <c r="Q82" i="1"/>
  <c r="R82" i="1"/>
  <c r="S82" i="1"/>
  <c r="U82" i="1"/>
  <c r="V82" i="1"/>
  <c r="W82" i="1"/>
  <c r="X82" i="1"/>
  <c r="Y82" i="1"/>
  <c r="Z82" i="1"/>
  <c r="AD82" i="1"/>
  <c r="AH82" i="1"/>
  <c r="AC82" i="1"/>
  <c r="AB82" i="1"/>
  <c r="AI82" i="1"/>
  <c r="BB82" i="1"/>
  <c r="T83" i="1"/>
  <c r="Q83" i="1"/>
  <c r="R83" i="1"/>
  <c r="S83" i="1"/>
  <c r="U83" i="1"/>
  <c r="V83" i="1"/>
  <c r="W83" i="1"/>
  <c r="X83" i="1"/>
  <c r="Y83" i="1"/>
  <c r="Z83" i="1"/>
  <c r="AD83" i="1"/>
  <c r="AH83" i="1"/>
  <c r="AC83" i="1"/>
  <c r="AB83" i="1"/>
  <c r="AI83" i="1"/>
  <c r="BB83" i="1"/>
  <c r="T59" i="1"/>
  <c r="Q59" i="1"/>
  <c r="R59" i="1"/>
  <c r="S59" i="1"/>
  <c r="U59" i="1"/>
  <c r="V59" i="1"/>
  <c r="W59" i="1"/>
  <c r="X59" i="1"/>
  <c r="Y59" i="1"/>
  <c r="Z59" i="1"/>
  <c r="AD59" i="1"/>
  <c r="AH59" i="1"/>
  <c r="AC59" i="1"/>
  <c r="AB59" i="1"/>
  <c r="AI59" i="1"/>
  <c r="BB59" i="1"/>
  <c r="T60" i="1"/>
  <c r="Q60" i="1"/>
  <c r="R60" i="1"/>
  <c r="S60" i="1"/>
  <c r="U60" i="1"/>
  <c r="V60" i="1"/>
  <c r="W60" i="1"/>
  <c r="X60" i="1"/>
  <c r="Y60" i="1"/>
  <c r="Z60" i="1"/>
  <c r="AD60" i="1"/>
  <c r="AH60" i="1"/>
  <c r="AC60" i="1"/>
  <c r="AB60" i="1"/>
  <c r="AI60" i="1"/>
  <c r="BB60" i="1"/>
  <c r="T61" i="1"/>
  <c r="Q61" i="1"/>
  <c r="R61" i="1"/>
  <c r="S61" i="1"/>
  <c r="U61" i="1"/>
  <c r="V61" i="1"/>
  <c r="W61" i="1"/>
  <c r="X61" i="1"/>
  <c r="Y61" i="1"/>
  <c r="Z61" i="1"/>
  <c r="AD61" i="1"/>
  <c r="AH61" i="1"/>
  <c r="AC61" i="1"/>
  <c r="AB61" i="1"/>
  <c r="AI61" i="1"/>
  <c r="BB61" i="1"/>
  <c r="T62" i="1"/>
  <c r="Q62" i="1"/>
  <c r="R62" i="1"/>
  <c r="S62" i="1"/>
  <c r="U62" i="1"/>
  <c r="V62" i="1"/>
  <c r="W62" i="1"/>
  <c r="X62" i="1"/>
  <c r="Y62" i="1"/>
  <c r="Z62" i="1"/>
  <c r="AD62" i="1"/>
  <c r="AH62" i="1"/>
  <c r="AC62" i="1"/>
  <c r="AB62" i="1"/>
  <c r="AI62" i="1"/>
  <c r="BB62" i="1"/>
  <c r="T63" i="1"/>
  <c r="Q63" i="1"/>
  <c r="R63" i="1"/>
  <c r="S63" i="1"/>
  <c r="U63" i="1"/>
  <c r="V63" i="1"/>
  <c r="W63" i="1"/>
  <c r="X63" i="1"/>
  <c r="Y63" i="1"/>
  <c r="Z63" i="1"/>
  <c r="AD63" i="1"/>
  <c r="AH63" i="1"/>
  <c r="AC63" i="1"/>
  <c r="AB63" i="1"/>
  <c r="AI63" i="1"/>
  <c r="BB63" i="1"/>
  <c r="T64" i="1"/>
  <c r="Q64" i="1"/>
  <c r="R64" i="1"/>
  <c r="S64" i="1"/>
  <c r="U64" i="1"/>
  <c r="V64" i="1"/>
  <c r="W64" i="1"/>
  <c r="X64" i="1"/>
  <c r="Y64" i="1"/>
  <c r="Z64" i="1"/>
  <c r="AD64" i="1"/>
  <c r="AH64" i="1"/>
  <c r="AC64" i="1"/>
  <c r="AB64" i="1"/>
  <c r="AI64" i="1"/>
  <c r="BB64" i="1"/>
  <c r="T65" i="1"/>
  <c r="Q65" i="1"/>
  <c r="R65" i="1"/>
  <c r="S65" i="1"/>
  <c r="U65" i="1"/>
  <c r="V65" i="1"/>
  <c r="W65" i="1"/>
  <c r="X65" i="1"/>
  <c r="Y65" i="1"/>
  <c r="Z65" i="1"/>
  <c r="AD65" i="1"/>
  <c r="AH65" i="1"/>
  <c r="AC65" i="1"/>
  <c r="AB65" i="1"/>
  <c r="AI65" i="1"/>
  <c r="BB65" i="1"/>
  <c r="T66" i="1"/>
  <c r="Q66" i="1"/>
  <c r="R66" i="1"/>
  <c r="S66" i="1"/>
  <c r="U66" i="1"/>
  <c r="V66" i="1"/>
  <c r="W66" i="1"/>
  <c r="X66" i="1"/>
  <c r="Y66" i="1"/>
  <c r="Z66" i="1"/>
  <c r="AD66" i="1"/>
  <c r="AH66" i="1"/>
  <c r="AC66" i="1"/>
  <c r="AB66" i="1"/>
  <c r="AI66" i="1"/>
  <c r="BB66" i="1"/>
  <c r="T67" i="1"/>
  <c r="Q67" i="1"/>
  <c r="R67" i="1"/>
  <c r="S67" i="1"/>
  <c r="U67" i="1"/>
  <c r="V67" i="1"/>
  <c r="W67" i="1"/>
  <c r="X67" i="1"/>
  <c r="Y67" i="1"/>
  <c r="Z67" i="1"/>
  <c r="AD67" i="1"/>
  <c r="AH67" i="1"/>
  <c r="AC67" i="1"/>
  <c r="AB67" i="1"/>
  <c r="AI67" i="1"/>
  <c r="BB67" i="1"/>
  <c r="T68" i="1"/>
  <c r="Q68" i="1"/>
  <c r="R68" i="1"/>
  <c r="S68" i="1"/>
  <c r="U68" i="1"/>
  <c r="V68" i="1"/>
  <c r="W68" i="1"/>
  <c r="X68" i="1"/>
  <c r="Y68" i="1"/>
  <c r="Z68" i="1"/>
  <c r="AD68" i="1"/>
  <c r="AH68" i="1"/>
  <c r="AC68" i="1"/>
  <c r="AB68" i="1"/>
  <c r="AI68" i="1"/>
  <c r="BB68" i="1"/>
  <c r="T69" i="1"/>
  <c r="Q69" i="1"/>
  <c r="R69" i="1"/>
  <c r="S69" i="1"/>
  <c r="U69" i="1"/>
  <c r="V69" i="1"/>
  <c r="W69" i="1"/>
  <c r="X69" i="1"/>
  <c r="Y69" i="1"/>
  <c r="Z69" i="1"/>
  <c r="AD69" i="1"/>
  <c r="AH69" i="1"/>
  <c r="AC69" i="1"/>
  <c r="AB69" i="1"/>
  <c r="AI69" i="1"/>
  <c r="BB69" i="1"/>
  <c r="T70" i="1"/>
  <c r="Q70" i="1"/>
  <c r="R70" i="1"/>
  <c r="S70" i="1"/>
  <c r="U70" i="1"/>
  <c r="V70" i="1"/>
  <c r="W70" i="1"/>
  <c r="X70" i="1"/>
  <c r="Y70" i="1"/>
  <c r="Z70" i="1"/>
  <c r="AD70" i="1"/>
  <c r="AH70" i="1"/>
  <c r="AC70" i="1"/>
  <c r="AB70" i="1"/>
  <c r="AI70" i="1"/>
  <c r="BB70" i="1"/>
  <c r="T71" i="1"/>
  <c r="Q71" i="1"/>
  <c r="R71" i="1"/>
  <c r="S71" i="1"/>
  <c r="U71" i="1"/>
  <c r="V71" i="1"/>
  <c r="W71" i="1"/>
  <c r="X71" i="1"/>
  <c r="Y71" i="1"/>
  <c r="Z71" i="1"/>
  <c r="AD71" i="1"/>
  <c r="AH71" i="1"/>
  <c r="AC71" i="1"/>
  <c r="AB71" i="1"/>
  <c r="AI71" i="1"/>
  <c r="BB71" i="1"/>
  <c r="T41" i="1"/>
  <c r="Q41" i="1"/>
  <c r="R41" i="1"/>
  <c r="S41" i="1"/>
  <c r="U41" i="1"/>
  <c r="V41" i="1"/>
  <c r="W41" i="1"/>
  <c r="X41" i="1"/>
  <c r="Y41" i="1"/>
  <c r="Z41" i="1"/>
  <c r="AD41" i="1"/>
  <c r="AH41" i="1"/>
  <c r="AC41" i="1"/>
  <c r="AB41" i="1"/>
  <c r="AI41" i="1"/>
  <c r="BB41" i="1"/>
  <c r="T42" i="1"/>
  <c r="Q42" i="1"/>
  <c r="R42" i="1"/>
  <c r="S42" i="1"/>
  <c r="U42" i="1"/>
  <c r="V42" i="1"/>
  <c r="W42" i="1"/>
  <c r="X42" i="1"/>
  <c r="Y42" i="1"/>
  <c r="Z42" i="1"/>
  <c r="AD42" i="1"/>
  <c r="AH42" i="1"/>
  <c r="AC42" i="1"/>
  <c r="AB42" i="1"/>
  <c r="AI42" i="1"/>
  <c r="BB42" i="1"/>
  <c r="T43" i="1"/>
  <c r="Q43" i="1"/>
  <c r="R43" i="1"/>
  <c r="S43" i="1"/>
  <c r="U43" i="1"/>
  <c r="V43" i="1"/>
  <c r="W43" i="1"/>
  <c r="X43" i="1"/>
  <c r="Y43" i="1"/>
  <c r="Z43" i="1"/>
  <c r="AD43" i="1"/>
  <c r="AH43" i="1"/>
  <c r="AC43" i="1"/>
  <c r="AB43" i="1"/>
  <c r="AI43" i="1"/>
  <c r="BB43" i="1"/>
  <c r="T44" i="1"/>
  <c r="Q44" i="1"/>
  <c r="R44" i="1"/>
  <c r="S44" i="1"/>
  <c r="U44" i="1"/>
  <c r="V44" i="1"/>
  <c r="W44" i="1"/>
  <c r="X44" i="1"/>
  <c r="Y44" i="1"/>
  <c r="Z44" i="1"/>
  <c r="AD44" i="1"/>
  <c r="AH44" i="1"/>
  <c r="AC44" i="1"/>
  <c r="AB44" i="1"/>
  <c r="AI44" i="1"/>
  <c r="BB44" i="1"/>
  <c r="T45" i="1"/>
  <c r="Q45" i="1"/>
  <c r="R45" i="1"/>
  <c r="S45" i="1"/>
  <c r="U45" i="1"/>
  <c r="V45" i="1"/>
  <c r="W45" i="1"/>
  <c r="X45" i="1"/>
  <c r="Y45" i="1"/>
  <c r="Z45" i="1"/>
  <c r="AD45" i="1"/>
  <c r="AH45" i="1"/>
  <c r="AC45" i="1"/>
  <c r="AB45" i="1"/>
  <c r="AI45" i="1"/>
  <c r="BB45" i="1"/>
  <c r="T46" i="1"/>
  <c r="Q46" i="1"/>
  <c r="R46" i="1"/>
  <c r="S46" i="1"/>
  <c r="U46" i="1"/>
  <c r="V46" i="1"/>
  <c r="W46" i="1"/>
  <c r="X46" i="1"/>
  <c r="Y46" i="1"/>
  <c r="Z46" i="1"/>
  <c r="AD46" i="1"/>
  <c r="AH46" i="1"/>
  <c r="AC46" i="1"/>
  <c r="AB46" i="1"/>
  <c r="AI46" i="1"/>
  <c r="BB46" i="1"/>
  <c r="T47" i="1"/>
  <c r="Q47" i="1"/>
  <c r="R47" i="1"/>
  <c r="S47" i="1"/>
  <c r="U47" i="1"/>
  <c r="V47" i="1"/>
  <c r="W47" i="1"/>
  <c r="X47" i="1"/>
  <c r="Y47" i="1"/>
  <c r="Z47" i="1"/>
  <c r="AD47" i="1"/>
  <c r="AH47" i="1"/>
  <c r="AC47" i="1"/>
  <c r="AB47" i="1"/>
  <c r="AI47" i="1"/>
  <c r="BB47" i="1"/>
  <c r="T48" i="1"/>
  <c r="Q48" i="1"/>
  <c r="R48" i="1"/>
  <c r="S48" i="1"/>
  <c r="U48" i="1"/>
  <c r="V48" i="1"/>
  <c r="W48" i="1"/>
  <c r="X48" i="1"/>
  <c r="Y48" i="1"/>
  <c r="Z48" i="1"/>
  <c r="AD48" i="1"/>
  <c r="AH48" i="1"/>
  <c r="AC48" i="1"/>
  <c r="AB48" i="1"/>
  <c r="AI48" i="1"/>
  <c r="BB48" i="1"/>
  <c r="T49" i="1"/>
  <c r="Q49" i="1"/>
  <c r="R49" i="1"/>
  <c r="S49" i="1"/>
  <c r="U49" i="1"/>
  <c r="V49" i="1"/>
  <c r="W49" i="1"/>
  <c r="X49" i="1"/>
  <c r="Y49" i="1"/>
  <c r="Z49" i="1"/>
  <c r="AD49" i="1"/>
  <c r="AH49" i="1"/>
  <c r="AC49" i="1"/>
  <c r="AB49" i="1"/>
  <c r="AI49" i="1"/>
  <c r="BB49" i="1"/>
  <c r="T50" i="1"/>
  <c r="Q50" i="1"/>
  <c r="R50" i="1"/>
  <c r="S50" i="1"/>
  <c r="U50" i="1"/>
  <c r="V50" i="1"/>
  <c r="W50" i="1"/>
  <c r="X50" i="1"/>
  <c r="Y50" i="1"/>
  <c r="Z50" i="1"/>
  <c r="AD50" i="1"/>
  <c r="AH50" i="1"/>
  <c r="AC50" i="1"/>
  <c r="AB50" i="1"/>
  <c r="AI50" i="1"/>
  <c r="BB50" i="1"/>
  <c r="T51" i="1"/>
  <c r="Q51" i="1"/>
  <c r="R51" i="1"/>
  <c r="S51" i="1"/>
  <c r="U51" i="1"/>
  <c r="V51" i="1"/>
  <c r="W51" i="1"/>
  <c r="X51" i="1"/>
  <c r="Y51" i="1"/>
  <c r="Z51" i="1"/>
  <c r="AD51" i="1"/>
  <c r="AH51" i="1"/>
  <c r="AC51" i="1"/>
  <c r="AB51" i="1"/>
  <c r="AI51" i="1"/>
  <c r="BB51" i="1"/>
  <c r="T52" i="1"/>
  <c r="Q52" i="1"/>
  <c r="R52" i="1"/>
  <c r="S52" i="1"/>
  <c r="U52" i="1"/>
  <c r="V52" i="1"/>
  <c r="W52" i="1"/>
  <c r="X52" i="1"/>
  <c r="Y52" i="1"/>
  <c r="Z52" i="1"/>
  <c r="AD52" i="1"/>
  <c r="AH52" i="1"/>
  <c r="AC52" i="1"/>
  <c r="AB52" i="1"/>
  <c r="AI52" i="1"/>
  <c r="BB52" i="1"/>
  <c r="T53" i="1"/>
  <c r="Q53" i="1"/>
  <c r="R53" i="1"/>
  <c r="S53" i="1"/>
  <c r="U53" i="1"/>
  <c r="V53" i="1"/>
  <c r="W53" i="1"/>
  <c r="X53" i="1"/>
  <c r="Y53" i="1"/>
  <c r="Z53" i="1"/>
  <c r="AD53" i="1"/>
  <c r="AH53" i="1"/>
  <c r="AC53" i="1"/>
  <c r="AB53" i="1"/>
  <c r="AI53" i="1"/>
  <c r="BB53" i="1"/>
  <c r="T54" i="1"/>
  <c r="Q54" i="1"/>
  <c r="R54" i="1"/>
  <c r="S54" i="1"/>
  <c r="U54" i="1"/>
  <c r="V54" i="1"/>
  <c r="W54" i="1"/>
  <c r="X54" i="1"/>
  <c r="Y54" i="1"/>
  <c r="Z54" i="1"/>
  <c r="AD54" i="1"/>
  <c r="AH54" i="1"/>
  <c r="AC54" i="1"/>
  <c r="AB54" i="1"/>
  <c r="AI54" i="1"/>
  <c r="BB54" i="1"/>
  <c r="T55" i="1"/>
  <c r="Q55" i="1"/>
  <c r="R55" i="1"/>
  <c r="S55" i="1"/>
  <c r="U55" i="1"/>
  <c r="V55" i="1"/>
  <c r="W55" i="1"/>
  <c r="X55" i="1"/>
  <c r="Y55" i="1"/>
  <c r="Z55" i="1"/>
  <c r="AD55" i="1"/>
  <c r="AH55" i="1"/>
  <c r="AC55" i="1"/>
  <c r="AB55" i="1"/>
  <c r="AI55" i="1"/>
  <c r="BB55" i="1"/>
  <c r="T56" i="1"/>
  <c r="Q56" i="1"/>
  <c r="R56" i="1"/>
  <c r="S56" i="1"/>
  <c r="U56" i="1"/>
  <c r="V56" i="1"/>
  <c r="W56" i="1"/>
  <c r="X56" i="1"/>
  <c r="Y56" i="1"/>
  <c r="Z56" i="1"/>
  <c r="AD56" i="1"/>
  <c r="AH56" i="1"/>
  <c r="AC56" i="1"/>
  <c r="AB56" i="1"/>
  <c r="AI56" i="1"/>
  <c r="BB56" i="1"/>
  <c r="T57" i="1"/>
  <c r="Q57" i="1"/>
  <c r="R57" i="1"/>
  <c r="S57" i="1"/>
  <c r="U57" i="1"/>
  <c r="V57" i="1"/>
  <c r="W57" i="1"/>
  <c r="X57" i="1"/>
  <c r="Y57" i="1"/>
  <c r="Z57" i="1"/>
  <c r="AD57" i="1"/>
  <c r="AH57" i="1"/>
  <c r="AC57" i="1"/>
  <c r="AB57" i="1"/>
  <c r="AI57" i="1"/>
  <c r="BB57" i="1"/>
  <c r="T58" i="1"/>
  <c r="Q58" i="1"/>
  <c r="R58" i="1"/>
  <c r="S58" i="1"/>
  <c r="U58" i="1"/>
  <c r="V58" i="1"/>
  <c r="W58" i="1"/>
  <c r="X58" i="1"/>
  <c r="Y58" i="1"/>
  <c r="Z58" i="1"/>
  <c r="AD58" i="1"/>
  <c r="AH58" i="1"/>
  <c r="AC58" i="1"/>
  <c r="AB58" i="1"/>
  <c r="AI58" i="1"/>
  <c r="BB58" i="1"/>
  <c r="T23" i="1"/>
  <c r="Q23" i="1"/>
  <c r="R23" i="1"/>
  <c r="S23" i="1"/>
  <c r="U23" i="1"/>
  <c r="V23" i="1"/>
  <c r="W23" i="1"/>
  <c r="X23" i="1"/>
  <c r="Y23" i="1"/>
  <c r="Z23" i="1"/>
  <c r="AD23" i="1"/>
  <c r="AH23" i="1"/>
  <c r="AC23" i="1"/>
  <c r="AB23" i="1"/>
  <c r="AI23" i="1"/>
  <c r="BB23" i="1"/>
  <c r="T24" i="1"/>
  <c r="Q24" i="1"/>
  <c r="R24" i="1"/>
  <c r="S24" i="1"/>
  <c r="U24" i="1"/>
  <c r="V24" i="1"/>
  <c r="W24" i="1"/>
  <c r="X24" i="1"/>
  <c r="Y24" i="1"/>
  <c r="Z24" i="1"/>
  <c r="AD24" i="1"/>
  <c r="AH24" i="1"/>
  <c r="AC24" i="1"/>
  <c r="AB24" i="1"/>
  <c r="AI24" i="1"/>
  <c r="BB24" i="1"/>
  <c r="T25" i="1"/>
  <c r="Q25" i="1"/>
  <c r="R25" i="1"/>
  <c r="S25" i="1"/>
  <c r="U25" i="1"/>
  <c r="V25" i="1"/>
  <c r="W25" i="1"/>
  <c r="X25" i="1"/>
  <c r="Y25" i="1"/>
  <c r="Z25" i="1"/>
  <c r="AD25" i="1"/>
  <c r="AH25" i="1"/>
  <c r="AC25" i="1"/>
  <c r="AB25" i="1"/>
  <c r="AI25" i="1"/>
  <c r="BB25" i="1"/>
  <c r="T26" i="1"/>
  <c r="Q26" i="1"/>
  <c r="R26" i="1"/>
  <c r="S26" i="1"/>
  <c r="U26" i="1"/>
  <c r="V26" i="1"/>
  <c r="W26" i="1"/>
  <c r="X26" i="1"/>
  <c r="Y26" i="1"/>
  <c r="Z26" i="1"/>
  <c r="AD26" i="1"/>
  <c r="AH26" i="1"/>
  <c r="AC26" i="1"/>
  <c r="AB26" i="1"/>
  <c r="AI26" i="1"/>
  <c r="BB26" i="1"/>
  <c r="T27" i="1"/>
  <c r="Q27" i="1"/>
  <c r="R27" i="1"/>
  <c r="S27" i="1"/>
  <c r="U27" i="1"/>
  <c r="V27" i="1"/>
  <c r="W27" i="1"/>
  <c r="X27" i="1"/>
  <c r="Y27" i="1"/>
  <c r="Z27" i="1"/>
  <c r="AD27" i="1"/>
  <c r="AH27" i="1"/>
  <c r="AC27" i="1"/>
  <c r="AB27" i="1"/>
  <c r="AI27" i="1"/>
  <c r="BB27" i="1"/>
  <c r="T28" i="1"/>
  <c r="Q28" i="1"/>
  <c r="R28" i="1"/>
  <c r="S28" i="1"/>
  <c r="U28" i="1"/>
  <c r="V28" i="1"/>
  <c r="W28" i="1"/>
  <c r="X28" i="1"/>
  <c r="Y28" i="1"/>
  <c r="Z28" i="1"/>
  <c r="AD28" i="1"/>
  <c r="AH28" i="1"/>
  <c r="AC28" i="1"/>
  <c r="AB28" i="1"/>
  <c r="AI28" i="1"/>
  <c r="BB28" i="1"/>
  <c r="T29" i="1"/>
  <c r="Q29" i="1"/>
  <c r="R29" i="1"/>
  <c r="S29" i="1"/>
  <c r="U29" i="1"/>
  <c r="V29" i="1"/>
  <c r="W29" i="1"/>
  <c r="X29" i="1"/>
  <c r="Y29" i="1"/>
  <c r="Z29" i="1"/>
  <c r="AD29" i="1"/>
  <c r="AH29" i="1"/>
  <c r="AC29" i="1"/>
  <c r="AB29" i="1"/>
  <c r="AI29" i="1"/>
  <c r="BB29" i="1"/>
  <c r="T30" i="1"/>
  <c r="Q30" i="1"/>
  <c r="R30" i="1"/>
  <c r="S30" i="1"/>
  <c r="U30" i="1"/>
  <c r="V30" i="1"/>
  <c r="W30" i="1"/>
  <c r="X30" i="1"/>
  <c r="Y30" i="1"/>
  <c r="Z30" i="1"/>
  <c r="AD30" i="1"/>
  <c r="AH30" i="1"/>
  <c r="AC30" i="1"/>
  <c r="AB30" i="1"/>
  <c r="AI30" i="1"/>
  <c r="BB30" i="1"/>
  <c r="T31" i="1"/>
  <c r="Q31" i="1"/>
  <c r="R31" i="1"/>
  <c r="S31" i="1"/>
  <c r="U31" i="1"/>
  <c r="V31" i="1"/>
  <c r="W31" i="1"/>
  <c r="X31" i="1"/>
  <c r="Y31" i="1"/>
  <c r="Z31" i="1"/>
  <c r="AD31" i="1"/>
  <c r="AH31" i="1"/>
  <c r="AC31" i="1"/>
  <c r="AB31" i="1"/>
  <c r="AI31" i="1"/>
  <c r="BB31" i="1"/>
  <c r="T32" i="1"/>
  <c r="Q32" i="1"/>
  <c r="R32" i="1"/>
  <c r="S32" i="1"/>
  <c r="U32" i="1"/>
  <c r="V32" i="1"/>
  <c r="W32" i="1"/>
  <c r="X32" i="1"/>
  <c r="Y32" i="1"/>
  <c r="Z32" i="1"/>
  <c r="AD32" i="1"/>
  <c r="AH32" i="1"/>
  <c r="AC32" i="1"/>
  <c r="AB32" i="1"/>
  <c r="AI32" i="1"/>
  <c r="BB32" i="1"/>
  <c r="T33" i="1"/>
  <c r="Q33" i="1"/>
  <c r="R33" i="1"/>
  <c r="S33" i="1"/>
  <c r="U33" i="1"/>
  <c r="V33" i="1"/>
  <c r="W33" i="1"/>
  <c r="X33" i="1"/>
  <c r="Y33" i="1"/>
  <c r="Z33" i="1"/>
  <c r="AD33" i="1"/>
  <c r="AH33" i="1"/>
  <c r="AC33" i="1"/>
  <c r="AB33" i="1"/>
  <c r="AI33" i="1"/>
  <c r="BB33" i="1"/>
  <c r="T34" i="1"/>
  <c r="Q34" i="1"/>
  <c r="R34" i="1"/>
  <c r="S34" i="1"/>
  <c r="U34" i="1"/>
  <c r="V34" i="1"/>
  <c r="W34" i="1"/>
  <c r="X34" i="1"/>
  <c r="Y34" i="1"/>
  <c r="Z34" i="1"/>
  <c r="AD34" i="1"/>
  <c r="AH34" i="1"/>
  <c r="AC34" i="1"/>
  <c r="AB34" i="1"/>
  <c r="AI34" i="1"/>
  <c r="BB34" i="1"/>
  <c r="T35" i="1"/>
  <c r="Q35" i="1"/>
  <c r="R35" i="1"/>
  <c r="S35" i="1"/>
  <c r="U35" i="1"/>
  <c r="V35" i="1"/>
  <c r="W35" i="1"/>
  <c r="X35" i="1"/>
  <c r="Y35" i="1"/>
  <c r="Z35" i="1"/>
  <c r="AD35" i="1"/>
  <c r="AH35" i="1"/>
  <c r="AC35" i="1"/>
  <c r="AB35" i="1"/>
  <c r="AI35" i="1"/>
  <c r="BB35" i="1"/>
  <c r="T36" i="1"/>
  <c r="Q36" i="1"/>
  <c r="R36" i="1"/>
  <c r="S36" i="1"/>
  <c r="U36" i="1"/>
  <c r="V36" i="1"/>
  <c r="W36" i="1"/>
  <c r="X36" i="1"/>
  <c r="Y36" i="1"/>
  <c r="Z36" i="1"/>
  <c r="AD36" i="1"/>
  <c r="AH36" i="1"/>
  <c r="AC36" i="1"/>
  <c r="AB36" i="1"/>
  <c r="AI36" i="1"/>
  <c r="BB36" i="1"/>
  <c r="T37" i="1"/>
  <c r="Q37" i="1"/>
  <c r="R37" i="1"/>
  <c r="S37" i="1"/>
  <c r="U37" i="1"/>
  <c r="V37" i="1"/>
  <c r="W37" i="1"/>
  <c r="X37" i="1"/>
  <c r="Y37" i="1"/>
  <c r="Z37" i="1"/>
  <c r="AD37" i="1"/>
  <c r="AH37" i="1"/>
  <c r="AC37" i="1"/>
  <c r="AB37" i="1"/>
  <c r="AI37" i="1"/>
  <c r="BB37" i="1"/>
  <c r="T38" i="1"/>
  <c r="Q38" i="1"/>
  <c r="R38" i="1"/>
  <c r="S38" i="1"/>
  <c r="U38" i="1"/>
  <c r="V38" i="1"/>
  <c r="W38" i="1"/>
  <c r="X38" i="1"/>
  <c r="Y38" i="1"/>
  <c r="Z38" i="1"/>
  <c r="AD38" i="1"/>
  <c r="AH38" i="1"/>
  <c r="AC38" i="1"/>
  <c r="AB38" i="1"/>
  <c r="AI38" i="1"/>
  <c r="BB38" i="1"/>
  <c r="T39" i="1"/>
  <c r="Q39" i="1"/>
  <c r="R39" i="1"/>
  <c r="S39" i="1"/>
  <c r="U39" i="1"/>
  <c r="V39" i="1"/>
  <c r="W39" i="1"/>
  <c r="X39" i="1"/>
  <c r="Y39" i="1"/>
  <c r="Z39" i="1"/>
  <c r="AD39" i="1"/>
  <c r="AH39" i="1"/>
  <c r="AC39" i="1"/>
  <c r="AB39" i="1"/>
  <c r="AI39" i="1"/>
  <c r="BB39" i="1"/>
  <c r="T40" i="1"/>
  <c r="Q40" i="1"/>
  <c r="R40" i="1"/>
  <c r="S40" i="1"/>
  <c r="U40" i="1"/>
  <c r="V40" i="1"/>
  <c r="W40" i="1"/>
  <c r="X40" i="1"/>
  <c r="Y40" i="1"/>
  <c r="Z40" i="1"/>
  <c r="AD40" i="1"/>
  <c r="AH40" i="1"/>
  <c r="AC40" i="1"/>
  <c r="AB40" i="1"/>
  <c r="AI40" i="1"/>
  <c r="BB40" i="1"/>
  <c r="T3" i="1"/>
  <c r="Q3" i="1"/>
  <c r="R3" i="1"/>
  <c r="S3" i="1"/>
  <c r="U3" i="1"/>
  <c r="V3" i="1"/>
  <c r="W3" i="1"/>
  <c r="X3" i="1"/>
  <c r="Y3" i="1"/>
  <c r="Z3" i="1"/>
  <c r="AD3" i="1"/>
  <c r="AH3" i="1"/>
  <c r="AC3" i="1"/>
  <c r="AB3" i="1"/>
  <c r="AI3" i="1"/>
  <c r="BB3" i="1"/>
  <c r="T4" i="1"/>
  <c r="Q4" i="1"/>
  <c r="R4" i="1"/>
  <c r="S4" i="1"/>
  <c r="U4" i="1"/>
  <c r="V4" i="1"/>
  <c r="W4" i="1"/>
  <c r="X4" i="1"/>
  <c r="Y4" i="1"/>
  <c r="Z4" i="1"/>
  <c r="AD4" i="1"/>
  <c r="AH4" i="1"/>
  <c r="AC4" i="1"/>
  <c r="AB4" i="1"/>
  <c r="AI4" i="1"/>
  <c r="BB4" i="1"/>
  <c r="T5" i="1"/>
  <c r="Q5" i="1"/>
  <c r="R5" i="1"/>
  <c r="S5" i="1"/>
  <c r="U5" i="1"/>
  <c r="V5" i="1"/>
  <c r="W5" i="1"/>
  <c r="X5" i="1"/>
  <c r="Y5" i="1"/>
  <c r="Z5" i="1"/>
  <c r="AD5" i="1"/>
  <c r="AH5" i="1"/>
  <c r="AC5" i="1"/>
  <c r="AB5" i="1"/>
  <c r="AI5" i="1"/>
  <c r="BB5" i="1"/>
  <c r="T6" i="1"/>
  <c r="Q6" i="1"/>
  <c r="R6" i="1"/>
  <c r="S6" i="1"/>
  <c r="U6" i="1"/>
  <c r="V6" i="1"/>
  <c r="W6" i="1"/>
  <c r="X6" i="1"/>
  <c r="Y6" i="1"/>
  <c r="Z6" i="1"/>
  <c r="AD6" i="1"/>
  <c r="AH6" i="1"/>
  <c r="AC6" i="1"/>
  <c r="AB6" i="1"/>
  <c r="AI6" i="1"/>
  <c r="BB6" i="1"/>
  <c r="T7" i="1"/>
  <c r="Q7" i="1"/>
  <c r="R7" i="1"/>
  <c r="S7" i="1"/>
  <c r="U7" i="1"/>
  <c r="V7" i="1"/>
  <c r="W7" i="1"/>
  <c r="X7" i="1"/>
  <c r="Y7" i="1"/>
  <c r="Z7" i="1"/>
  <c r="AD7" i="1"/>
  <c r="AH7" i="1"/>
  <c r="AC7" i="1"/>
  <c r="AB7" i="1"/>
  <c r="AI7" i="1"/>
  <c r="BB7" i="1"/>
  <c r="T8" i="1"/>
  <c r="Q8" i="1"/>
  <c r="R8" i="1"/>
  <c r="S8" i="1"/>
  <c r="U8" i="1"/>
  <c r="V8" i="1"/>
  <c r="W8" i="1"/>
  <c r="X8" i="1"/>
  <c r="Y8" i="1"/>
  <c r="Z8" i="1"/>
  <c r="AD8" i="1"/>
  <c r="AH8" i="1"/>
  <c r="AC8" i="1"/>
  <c r="AB8" i="1"/>
  <c r="AI8" i="1"/>
  <c r="BB8" i="1"/>
  <c r="T9" i="1"/>
  <c r="Q9" i="1"/>
  <c r="R9" i="1"/>
  <c r="S9" i="1"/>
  <c r="U9" i="1"/>
  <c r="V9" i="1"/>
  <c r="W9" i="1"/>
  <c r="X9" i="1"/>
  <c r="Y9" i="1"/>
  <c r="Z9" i="1"/>
  <c r="AD9" i="1"/>
  <c r="AH9" i="1"/>
  <c r="AC9" i="1"/>
  <c r="AB9" i="1"/>
  <c r="AI9" i="1"/>
  <c r="BB9" i="1"/>
  <c r="T10" i="1"/>
  <c r="Q10" i="1"/>
  <c r="R10" i="1"/>
  <c r="S10" i="1"/>
  <c r="U10" i="1"/>
  <c r="V10" i="1"/>
  <c r="W10" i="1"/>
  <c r="X10" i="1"/>
  <c r="Y10" i="1"/>
  <c r="Z10" i="1"/>
  <c r="AD10" i="1"/>
  <c r="AH10" i="1"/>
  <c r="AC10" i="1"/>
  <c r="AB10" i="1"/>
  <c r="AI10" i="1"/>
  <c r="BB10" i="1"/>
  <c r="T11" i="1"/>
  <c r="Q11" i="1"/>
  <c r="R11" i="1"/>
  <c r="S11" i="1"/>
  <c r="U11" i="1"/>
  <c r="V11" i="1"/>
  <c r="W11" i="1"/>
  <c r="X11" i="1"/>
  <c r="Y11" i="1"/>
  <c r="Z11" i="1"/>
  <c r="AD11" i="1"/>
  <c r="AH11" i="1"/>
  <c r="AC11" i="1"/>
  <c r="AB11" i="1"/>
  <c r="AI11" i="1"/>
  <c r="BB11" i="1"/>
  <c r="T12" i="1"/>
  <c r="Q12" i="1"/>
  <c r="R12" i="1"/>
  <c r="S12" i="1"/>
  <c r="U12" i="1"/>
  <c r="V12" i="1"/>
  <c r="W12" i="1"/>
  <c r="X12" i="1"/>
  <c r="Y12" i="1"/>
  <c r="Z12" i="1"/>
  <c r="AD12" i="1"/>
  <c r="AH12" i="1"/>
  <c r="AC12" i="1"/>
  <c r="AB12" i="1"/>
  <c r="AI12" i="1"/>
  <c r="BB12" i="1"/>
  <c r="T13" i="1"/>
  <c r="Q13" i="1"/>
  <c r="R13" i="1"/>
  <c r="S13" i="1"/>
  <c r="U13" i="1"/>
  <c r="V13" i="1"/>
  <c r="W13" i="1"/>
  <c r="X13" i="1"/>
  <c r="Y13" i="1"/>
  <c r="Z13" i="1"/>
  <c r="AD13" i="1"/>
  <c r="AH13" i="1"/>
  <c r="AC13" i="1"/>
  <c r="AB13" i="1"/>
  <c r="AI13" i="1"/>
  <c r="BB13" i="1"/>
  <c r="T14" i="1"/>
  <c r="Q14" i="1"/>
  <c r="R14" i="1"/>
  <c r="S14" i="1"/>
  <c r="U14" i="1"/>
  <c r="V14" i="1"/>
  <c r="W14" i="1"/>
  <c r="X14" i="1"/>
  <c r="Y14" i="1"/>
  <c r="Z14" i="1"/>
  <c r="AD14" i="1"/>
  <c r="AH14" i="1"/>
  <c r="AC14" i="1"/>
  <c r="AB14" i="1"/>
  <c r="AI14" i="1"/>
  <c r="BB14" i="1"/>
  <c r="T15" i="1"/>
  <c r="Q15" i="1"/>
  <c r="R15" i="1"/>
  <c r="S15" i="1"/>
  <c r="U15" i="1"/>
  <c r="V15" i="1"/>
  <c r="W15" i="1"/>
  <c r="X15" i="1"/>
  <c r="Y15" i="1"/>
  <c r="Z15" i="1"/>
  <c r="AD15" i="1"/>
  <c r="AH15" i="1"/>
  <c r="AC15" i="1"/>
  <c r="AB15" i="1"/>
  <c r="AI15" i="1"/>
  <c r="BB15" i="1"/>
  <c r="T16" i="1"/>
  <c r="Q16" i="1"/>
  <c r="R16" i="1"/>
  <c r="S16" i="1"/>
  <c r="U16" i="1"/>
  <c r="V16" i="1"/>
  <c r="W16" i="1"/>
  <c r="X16" i="1"/>
  <c r="Y16" i="1"/>
  <c r="Z16" i="1"/>
  <c r="AD16" i="1"/>
  <c r="AH16" i="1"/>
  <c r="AC16" i="1"/>
  <c r="AB16" i="1"/>
  <c r="AI16" i="1"/>
  <c r="BB16" i="1"/>
  <c r="T17" i="1"/>
  <c r="Q17" i="1"/>
  <c r="R17" i="1"/>
  <c r="S17" i="1"/>
  <c r="U17" i="1"/>
  <c r="V17" i="1"/>
  <c r="W17" i="1"/>
  <c r="X17" i="1"/>
  <c r="Y17" i="1"/>
  <c r="Z17" i="1"/>
  <c r="AD17" i="1"/>
  <c r="AH17" i="1"/>
  <c r="AC17" i="1"/>
  <c r="AB17" i="1"/>
  <c r="AI17" i="1"/>
  <c r="BB17" i="1"/>
  <c r="T18" i="1"/>
  <c r="Q18" i="1"/>
  <c r="R18" i="1"/>
  <c r="S18" i="1"/>
  <c r="U18" i="1"/>
  <c r="V18" i="1"/>
  <c r="W18" i="1"/>
  <c r="X18" i="1"/>
  <c r="Y18" i="1"/>
  <c r="Z18" i="1"/>
  <c r="AD18" i="1"/>
  <c r="AH18" i="1"/>
  <c r="AC18" i="1"/>
  <c r="AB18" i="1"/>
  <c r="AI18" i="1"/>
  <c r="BB18" i="1"/>
  <c r="T19" i="1"/>
  <c r="Q19" i="1"/>
  <c r="R19" i="1"/>
  <c r="S19" i="1"/>
  <c r="U19" i="1"/>
  <c r="V19" i="1"/>
  <c r="W19" i="1"/>
  <c r="X19" i="1"/>
  <c r="Y19" i="1"/>
  <c r="Z19" i="1"/>
  <c r="AD19" i="1"/>
  <c r="AH19" i="1"/>
  <c r="AC19" i="1"/>
  <c r="AB19" i="1"/>
  <c r="AI19" i="1"/>
  <c r="BB19" i="1"/>
  <c r="T20" i="1"/>
  <c r="Q20" i="1"/>
  <c r="R20" i="1"/>
  <c r="S20" i="1"/>
  <c r="U20" i="1"/>
  <c r="V20" i="1"/>
  <c r="W20" i="1"/>
  <c r="X20" i="1"/>
  <c r="Y20" i="1"/>
  <c r="Z20" i="1"/>
  <c r="AD20" i="1"/>
  <c r="AH20" i="1"/>
  <c r="AC20" i="1"/>
  <c r="AB20" i="1"/>
  <c r="AI20" i="1"/>
  <c r="BB20" i="1"/>
  <c r="T21" i="1"/>
  <c r="Q21" i="1"/>
  <c r="R21" i="1"/>
  <c r="S21" i="1"/>
  <c r="U21" i="1"/>
  <c r="V21" i="1"/>
  <c r="W21" i="1"/>
  <c r="X21" i="1"/>
  <c r="Y21" i="1"/>
  <c r="Z21" i="1"/>
  <c r="AD21" i="1"/>
  <c r="AH21" i="1"/>
  <c r="AC21" i="1"/>
  <c r="AB21" i="1"/>
  <c r="AI21" i="1"/>
  <c r="BB21" i="1"/>
  <c r="T22" i="1"/>
  <c r="Q22" i="1"/>
  <c r="R22" i="1"/>
  <c r="S22" i="1"/>
  <c r="U22" i="1"/>
  <c r="V22" i="1"/>
  <c r="W22" i="1"/>
  <c r="X22" i="1"/>
  <c r="Y22" i="1"/>
  <c r="Z22" i="1"/>
  <c r="AD22" i="1"/>
  <c r="AH22" i="1"/>
  <c r="AC22" i="1"/>
  <c r="AB22" i="1"/>
  <c r="AI22" i="1"/>
  <c r="BB22" i="1"/>
  <c r="T2" i="1"/>
  <c r="Q2" i="1"/>
  <c r="R2" i="1"/>
  <c r="S2" i="1"/>
  <c r="U2" i="1"/>
  <c r="V2" i="1"/>
  <c r="W2" i="1"/>
  <c r="X2" i="1"/>
  <c r="Y2" i="1"/>
  <c r="Z2" i="1"/>
  <c r="AD2" i="1"/>
  <c r="AH2" i="1"/>
  <c r="AC2" i="1"/>
  <c r="AB2" i="1"/>
  <c r="AI2" i="1"/>
  <c r="BB2" i="1"/>
  <c r="AE3" i="1"/>
  <c r="AW3" i="1"/>
  <c r="AZ3" i="1"/>
  <c r="BA3" i="1"/>
  <c r="AE4" i="1"/>
  <c r="AW4" i="1"/>
  <c r="AZ4" i="1"/>
  <c r="BA4" i="1"/>
  <c r="AE5" i="1"/>
  <c r="AW5" i="1"/>
  <c r="AZ5" i="1"/>
  <c r="BA5" i="1"/>
  <c r="AE6" i="1"/>
  <c r="AW6" i="1"/>
  <c r="AZ6" i="1"/>
  <c r="BA6" i="1"/>
  <c r="AE7" i="1"/>
  <c r="AW7" i="1"/>
  <c r="AZ7" i="1"/>
  <c r="BA7" i="1"/>
  <c r="AE8" i="1"/>
  <c r="AW8" i="1"/>
  <c r="AZ8" i="1"/>
  <c r="BA8" i="1"/>
  <c r="AE9" i="1"/>
  <c r="AW9" i="1"/>
  <c r="AZ9" i="1"/>
  <c r="BA9" i="1"/>
  <c r="AE10" i="1"/>
  <c r="AW10" i="1"/>
  <c r="AZ10" i="1"/>
  <c r="BA10" i="1"/>
  <c r="AE11" i="1"/>
  <c r="AW11" i="1"/>
  <c r="AZ11" i="1"/>
  <c r="BA11" i="1"/>
  <c r="AE12" i="1"/>
  <c r="AW12" i="1"/>
  <c r="AZ12" i="1"/>
  <c r="BA12" i="1"/>
  <c r="AE13" i="1"/>
  <c r="AW13" i="1"/>
  <c r="AZ13" i="1"/>
  <c r="BA13" i="1"/>
  <c r="AE14" i="1"/>
  <c r="AW14" i="1"/>
  <c r="AZ14" i="1"/>
  <c r="BA14" i="1"/>
  <c r="AE15" i="1"/>
  <c r="AW15" i="1"/>
  <c r="AZ15" i="1"/>
  <c r="BA15" i="1"/>
  <c r="AE16" i="1"/>
  <c r="AW16" i="1"/>
  <c r="AZ16" i="1"/>
  <c r="BA16" i="1"/>
  <c r="AE17" i="1"/>
  <c r="AW17" i="1"/>
  <c r="AZ17" i="1"/>
  <c r="BA17" i="1"/>
  <c r="AE18" i="1"/>
  <c r="AW18" i="1"/>
  <c r="AZ18" i="1"/>
  <c r="BA18" i="1"/>
  <c r="AE19" i="1"/>
  <c r="AW19" i="1"/>
  <c r="AZ19" i="1"/>
  <c r="BA19" i="1"/>
  <c r="AE20" i="1"/>
  <c r="AW20" i="1"/>
  <c r="AZ20" i="1"/>
  <c r="BA20" i="1"/>
  <c r="AE21" i="1"/>
  <c r="AW21" i="1"/>
  <c r="AZ21" i="1"/>
  <c r="BA21" i="1"/>
  <c r="AE22" i="1"/>
  <c r="AW22" i="1"/>
  <c r="AZ22" i="1"/>
  <c r="BA22" i="1"/>
  <c r="AE23" i="1"/>
  <c r="AW23" i="1"/>
  <c r="AZ23" i="1"/>
  <c r="BA23" i="1"/>
  <c r="AE24" i="1"/>
  <c r="AW24" i="1"/>
  <c r="AZ24" i="1"/>
  <c r="BA24" i="1"/>
  <c r="AE25" i="1"/>
  <c r="AW25" i="1"/>
  <c r="AZ25" i="1"/>
  <c r="BA25" i="1"/>
  <c r="AE26" i="1"/>
  <c r="AZ26" i="1"/>
  <c r="BA26" i="1"/>
  <c r="AE27" i="1"/>
  <c r="AZ27" i="1"/>
  <c r="BA27" i="1"/>
  <c r="AE28" i="1"/>
  <c r="AZ28" i="1"/>
  <c r="BA28" i="1"/>
  <c r="AE29" i="1"/>
  <c r="AW29" i="1"/>
  <c r="AZ29" i="1"/>
  <c r="BA29" i="1"/>
  <c r="AE30" i="1"/>
  <c r="AW30" i="1"/>
  <c r="AZ30" i="1"/>
  <c r="BA30" i="1"/>
  <c r="AE31" i="1"/>
  <c r="AW31" i="1"/>
  <c r="AZ31" i="1"/>
  <c r="BA31" i="1"/>
  <c r="AE32" i="1"/>
  <c r="AW32" i="1"/>
  <c r="AZ32" i="1"/>
  <c r="BA32" i="1"/>
  <c r="AE33" i="1"/>
  <c r="AW33" i="1"/>
  <c r="AZ33" i="1"/>
  <c r="BA33" i="1"/>
  <c r="AE34" i="1"/>
  <c r="AW34" i="1"/>
  <c r="AZ34" i="1"/>
  <c r="BA34" i="1"/>
  <c r="AE35" i="1"/>
  <c r="AW35" i="1"/>
  <c r="AZ35" i="1"/>
  <c r="BA35" i="1"/>
  <c r="AE36" i="1"/>
  <c r="AW36" i="1"/>
  <c r="AZ36" i="1"/>
  <c r="BA36" i="1"/>
  <c r="AE37" i="1"/>
  <c r="AW37" i="1"/>
  <c r="AZ37" i="1"/>
  <c r="BA37" i="1"/>
  <c r="AE38" i="1"/>
  <c r="AW38" i="1"/>
  <c r="AZ38" i="1"/>
  <c r="BA38" i="1"/>
  <c r="AE39" i="1"/>
  <c r="AW39" i="1"/>
  <c r="AZ39" i="1"/>
  <c r="BA39" i="1"/>
  <c r="AE40" i="1"/>
  <c r="AZ40" i="1"/>
  <c r="BA40" i="1"/>
  <c r="AE41" i="1"/>
  <c r="AZ41" i="1"/>
  <c r="BA41" i="1"/>
  <c r="AE42" i="1"/>
  <c r="AZ42" i="1"/>
  <c r="BA42" i="1"/>
  <c r="AE43" i="1"/>
  <c r="AW43" i="1"/>
  <c r="AZ43" i="1"/>
  <c r="BA43" i="1"/>
  <c r="AE44" i="1"/>
  <c r="AW44" i="1"/>
  <c r="AZ44" i="1"/>
  <c r="BA44" i="1"/>
  <c r="AE45" i="1"/>
  <c r="AW45" i="1"/>
  <c r="AZ45" i="1"/>
  <c r="BA45" i="1"/>
  <c r="AE46" i="1"/>
  <c r="AW46" i="1"/>
  <c r="AZ46" i="1"/>
  <c r="BA46" i="1"/>
  <c r="AE47" i="1"/>
  <c r="AW47" i="1"/>
  <c r="AZ47" i="1"/>
  <c r="BA47" i="1"/>
  <c r="AE48" i="1"/>
  <c r="AW48" i="1"/>
  <c r="AZ48" i="1"/>
  <c r="BA48" i="1"/>
  <c r="AE49" i="1"/>
  <c r="AW49" i="1"/>
  <c r="AZ49" i="1"/>
  <c r="BA49" i="1"/>
  <c r="AE50" i="1"/>
  <c r="AW50" i="1"/>
  <c r="AZ50" i="1"/>
  <c r="BA50" i="1"/>
  <c r="AE51" i="1"/>
  <c r="AW51" i="1"/>
  <c r="AZ51" i="1"/>
  <c r="BA51" i="1"/>
  <c r="AE52" i="1"/>
  <c r="AW52" i="1"/>
  <c r="AZ52" i="1"/>
  <c r="BA52" i="1"/>
  <c r="AE53" i="1"/>
  <c r="AZ53" i="1"/>
  <c r="BA53" i="1"/>
  <c r="AE54" i="1"/>
  <c r="AZ54" i="1"/>
  <c r="BA54" i="1"/>
  <c r="AE55" i="1"/>
  <c r="AZ55" i="1"/>
  <c r="BA55" i="1"/>
  <c r="AE56" i="1"/>
  <c r="AW56" i="1"/>
  <c r="AZ56" i="1"/>
  <c r="BA56" i="1"/>
  <c r="AE57" i="1"/>
  <c r="AW57" i="1"/>
  <c r="AZ57" i="1"/>
  <c r="BA57" i="1"/>
  <c r="AE58" i="1"/>
  <c r="AW58" i="1"/>
  <c r="AZ58" i="1"/>
  <c r="BA58" i="1"/>
  <c r="AE59" i="1"/>
  <c r="AW59" i="1"/>
  <c r="AZ59" i="1"/>
  <c r="BA59" i="1"/>
  <c r="AE60" i="1"/>
  <c r="AW60" i="1"/>
  <c r="AZ60" i="1"/>
  <c r="BA60" i="1"/>
  <c r="AE61" i="1"/>
  <c r="AW61" i="1"/>
  <c r="AZ61" i="1"/>
  <c r="BA61" i="1"/>
  <c r="AE62" i="1"/>
  <c r="AW62" i="1"/>
  <c r="AZ62" i="1"/>
  <c r="BA62" i="1"/>
  <c r="AE63" i="1"/>
  <c r="AW63" i="1"/>
  <c r="AZ63" i="1"/>
  <c r="BA63" i="1"/>
  <c r="AE64" i="1"/>
  <c r="AW64" i="1"/>
  <c r="AZ64" i="1"/>
  <c r="BA64" i="1"/>
  <c r="AE65" i="1"/>
  <c r="AW65" i="1"/>
  <c r="AZ65" i="1"/>
  <c r="BA65" i="1"/>
  <c r="AE66" i="1"/>
  <c r="AW66" i="1"/>
  <c r="AZ66" i="1"/>
  <c r="BA66" i="1"/>
  <c r="AE67" i="1"/>
  <c r="AZ67" i="1"/>
  <c r="BA67" i="1"/>
  <c r="AE68" i="1"/>
  <c r="AZ68" i="1"/>
  <c r="BA68" i="1"/>
  <c r="AE69" i="1"/>
  <c r="AZ69" i="1"/>
  <c r="BA69" i="1"/>
  <c r="AE70" i="1"/>
  <c r="AW70" i="1"/>
  <c r="AZ70" i="1"/>
  <c r="BA70" i="1"/>
  <c r="AE71" i="1"/>
  <c r="AW71" i="1"/>
  <c r="AZ71" i="1"/>
  <c r="BA71" i="1"/>
  <c r="AE72" i="1"/>
  <c r="AW72" i="1"/>
  <c r="AZ72" i="1"/>
  <c r="BA72" i="1"/>
  <c r="AE73" i="1"/>
  <c r="AW73" i="1"/>
  <c r="AZ73" i="1"/>
  <c r="BA73" i="1"/>
  <c r="AE74" i="1"/>
  <c r="AW74" i="1"/>
  <c r="AZ74" i="1"/>
  <c r="BA74" i="1"/>
  <c r="AE75" i="1"/>
  <c r="AW75" i="1"/>
  <c r="AZ75" i="1"/>
  <c r="BA75" i="1"/>
  <c r="AE76" i="1"/>
  <c r="AW76" i="1"/>
  <c r="AZ76" i="1"/>
  <c r="BA76" i="1"/>
  <c r="AE77" i="1"/>
  <c r="AW77" i="1"/>
  <c r="AZ77" i="1"/>
  <c r="BA77" i="1"/>
  <c r="AE78" i="1"/>
  <c r="AW78" i="1"/>
  <c r="AZ78" i="1"/>
  <c r="BA78" i="1"/>
  <c r="AE79" i="1"/>
  <c r="AW79" i="1"/>
  <c r="AZ79" i="1"/>
  <c r="BA79" i="1"/>
  <c r="AE80" i="1"/>
  <c r="AW80" i="1"/>
  <c r="AZ80" i="1"/>
  <c r="BA80" i="1"/>
  <c r="AE81" i="1"/>
  <c r="AZ81" i="1"/>
  <c r="BA81" i="1"/>
  <c r="AE82" i="1"/>
  <c r="AZ82" i="1"/>
  <c r="BA82" i="1"/>
  <c r="AE83" i="1"/>
  <c r="AZ83" i="1"/>
  <c r="BA83" i="1"/>
  <c r="AE2" i="1"/>
  <c r="AW2" i="1"/>
  <c r="AZ2" i="1"/>
  <c r="BA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9" i="1"/>
  <c r="AY30" i="1"/>
  <c r="AY31" i="1"/>
  <c r="AY32" i="1"/>
  <c r="AY33" i="1"/>
  <c r="AY34" i="1"/>
  <c r="AY35" i="1"/>
  <c r="AY36" i="1"/>
  <c r="AY37" i="1"/>
  <c r="AY38" i="1"/>
  <c r="AY39" i="1"/>
  <c r="AY43" i="1"/>
  <c r="AY44" i="1"/>
  <c r="AY45" i="1"/>
  <c r="AY46" i="1"/>
  <c r="AY47" i="1"/>
  <c r="AY48" i="1"/>
  <c r="AY49" i="1"/>
  <c r="AY50" i="1"/>
  <c r="AY51" i="1"/>
  <c r="AY52" i="1"/>
  <c r="AY56" i="1"/>
  <c r="AY57" i="1"/>
  <c r="AY58" i="1"/>
  <c r="AY59" i="1"/>
  <c r="AY60" i="1"/>
  <c r="AY61" i="1"/>
  <c r="AY62" i="1"/>
  <c r="AY63" i="1"/>
  <c r="AY64" i="1"/>
  <c r="AY65" i="1"/>
  <c r="AY66" i="1"/>
  <c r="AY70" i="1"/>
  <c r="AY71" i="1"/>
  <c r="AY72" i="1"/>
  <c r="AY73" i="1"/>
  <c r="AY74" i="1"/>
  <c r="AY75" i="1"/>
  <c r="AY76" i="1"/>
  <c r="AY77" i="1"/>
  <c r="AY78" i="1"/>
  <c r="AY79" i="1"/>
  <c r="AY80" i="1"/>
  <c r="AY2" i="1"/>
  <c r="AX80" i="1"/>
  <c r="AV80" i="1"/>
  <c r="AX79" i="1"/>
  <c r="AV79" i="1"/>
  <c r="AX78" i="1"/>
  <c r="AV78" i="1"/>
  <c r="AX77" i="1"/>
  <c r="AV77" i="1"/>
  <c r="AX76" i="1"/>
  <c r="AV76" i="1"/>
  <c r="AX75" i="1"/>
  <c r="AV75" i="1"/>
  <c r="AX74" i="1"/>
  <c r="AV74" i="1"/>
  <c r="AX73" i="1"/>
  <c r="AV73" i="1"/>
  <c r="AX72" i="1"/>
  <c r="AV72" i="1"/>
  <c r="AX71" i="1"/>
  <c r="AV71" i="1"/>
  <c r="AX70" i="1"/>
  <c r="AV70" i="1"/>
  <c r="AX66" i="1"/>
  <c r="AV66" i="1"/>
  <c r="AX65" i="1"/>
  <c r="AV65" i="1"/>
  <c r="AX64" i="1"/>
  <c r="AV64" i="1"/>
  <c r="AX63" i="1"/>
  <c r="AV63" i="1"/>
  <c r="AX62" i="1"/>
  <c r="AV62" i="1"/>
  <c r="AX61" i="1"/>
  <c r="AV61" i="1"/>
  <c r="AX60" i="1"/>
  <c r="AV60" i="1"/>
  <c r="AX59" i="1"/>
  <c r="AV59" i="1"/>
  <c r="AX58" i="1"/>
  <c r="AV58" i="1"/>
  <c r="AX57" i="1"/>
  <c r="AV57" i="1"/>
  <c r="AX56" i="1"/>
  <c r="AV56" i="1"/>
  <c r="AX52" i="1"/>
  <c r="AV52" i="1"/>
  <c r="AX51" i="1"/>
  <c r="AV51" i="1"/>
  <c r="AX50" i="1"/>
  <c r="AV50" i="1"/>
  <c r="AX49" i="1"/>
  <c r="AV49" i="1"/>
  <c r="AX48" i="1"/>
  <c r="AV48" i="1"/>
  <c r="AX47" i="1"/>
  <c r="AV47" i="1"/>
  <c r="AX46" i="1"/>
  <c r="AV46" i="1"/>
  <c r="AX45" i="1"/>
  <c r="AV45" i="1"/>
  <c r="AX44" i="1"/>
  <c r="AV44" i="1"/>
  <c r="AX43" i="1"/>
  <c r="AV43" i="1"/>
  <c r="AX39" i="1"/>
  <c r="AV39" i="1"/>
  <c r="AX38" i="1"/>
  <c r="AV38" i="1"/>
  <c r="AX37" i="1"/>
  <c r="AV37" i="1"/>
  <c r="AX36" i="1"/>
  <c r="AV36" i="1"/>
  <c r="AX35" i="1"/>
  <c r="AV35" i="1"/>
  <c r="AX34" i="1"/>
  <c r="AV34" i="1"/>
  <c r="AX33" i="1"/>
  <c r="AV33" i="1"/>
  <c r="AX32" i="1"/>
  <c r="AV32" i="1"/>
  <c r="AX31" i="1"/>
  <c r="AV31" i="1"/>
  <c r="AX30" i="1"/>
  <c r="AV30" i="1"/>
  <c r="AX29" i="1"/>
  <c r="AV29" i="1"/>
  <c r="AX25" i="1"/>
  <c r="AV25" i="1"/>
  <c r="AX24" i="1"/>
  <c r="AV24" i="1"/>
  <c r="AX23" i="1"/>
  <c r="AV23" i="1"/>
  <c r="AX22" i="1"/>
  <c r="AV22" i="1"/>
  <c r="AX21" i="1"/>
  <c r="AV21" i="1"/>
  <c r="AX20" i="1"/>
  <c r="AV20" i="1"/>
  <c r="AX19" i="1"/>
  <c r="AV19" i="1"/>
  <c r="AX18" i="1"/>
  <c r="AV18" i="1"/>
  <c r="AX17" i="1"/>
  <c r="AV17" i="1"/>
  <c r="AX16" i="1"/>
  <c r="AV16" i="1"/>
  <c r="AX15" i="1"/>
  <c r="AV15" i="1"/>
  <c r="AX14" i="1"/>
  <c r="AV14" i="1"/>
  <c r="AX13" i="1"/>
  <c r="AV13" i="1"/>
  <c r="AX12" i="1"/>
  <c r="AV12" i="1"/>
  <c r="AX11" i="1"/>
  <c r="AV11" i="1"/>
  <c r="AX10" i="1"/>
  <c r="AV10" i="1"/>
  <c r="AX9" i="1"/>
  <c r="AV9" i="1"/>
  <c r="AX8" i="1"/>
  <c r="AV8" i="1"/>
  <c r="AX7" i="1"/>
  <c r="AV7" i="1"/>
  <c r="AX6" i="1"/>
  <c r="AV6" i="1"/>
  <c r="AX5" i="1"/>
  <c r="AV5" i="1"/>
  <c r="AX4" i="1"/>
  <c r="AV4" i="1"/>
  <c r="AX3" i="1"/>
  <c r="AV3" i="1"/>
  <c r="AX2" i="1"/>
  <c r="AV2" i="1"/>
  <c r="AS83" i="1"/>
  <c r="AR83" i="1"/>
  <c r="AQ83" i="1"/>
  <c r="AG83" i="1"/>
  <c r="AP83" i="1"/>
  <c r="AF83" i="1"/>
  <c r="AO83" i="1"/>
  <c r="AN83" i="1"/>
  <c r="AM83" i="1"/>
  <c r="AL83" i="1"/>
  <c r="AK83" i="1"/>
  <c r="AA83" i="1"/>
  <c r="AJ83" i="1"/>
  <c r="B83" i="1"/>
  <c r="AS82" i="1"/>
  <c r="AR82" i="1"/>
  <c r="AQ82" i="1"/>
  <c r="AG82" i="1"/>
  <c r="AP82" i="1"/>
  <c r="AF82" i="1"/>
  <c r="AO82" i="1"/>
  <c r="AN82" i="1"/>
  <c r="AM82" i="1"/>
  <c r="AL82" i="1"/>
  <c r="AK82" i="1"/>
  <c r="AA82" i="1"/>
  <c r="AJ82" i="1"/>
  <c r="B82" i="1"/>
  <c r="AS81" i="1"/>
  <c r="AR81" i="1"/>
  <c r="AQ81" i="1"/>
  <c r="AG81" i="1"/>
  <c r="AP81" i="1"/>
  <c r="AF81" i="1"/>
  <c r="AO81" i="1"/>
  <c r="AN81" i="1"/>
  <c r="AM81" i="1"/>
  <c r="AL81" i="1"/>
  <c r="AK81" i="1"/>
  <c r="AA81" i="1"/>
  <c r="AJ81" i="1"/>
  <c r="B81" i="1"/>
  <c r="AS80" i="1"/>
  <c r="AR80" i="1"/>
  <c r="AQ80" i="1"/>
  <c r="AG80" i="1"/>
  <c r="AP80" i="1"/>
  <c r="AF80" i="1"/>
  <c r="AO80" i="1"/>
  <c r="AN80" i="1"/>
  <c r="AM80" i="1"/>
  <c r="AL80" i="1"/>
  <c r="AK80" i="1"/>
  <c r="AA80" i="1"/>
  <c r="AJ80" i="1"/>
  <c r="B80" i="1"/>
  <c r="AS79" i="1"/>
  <c r="AR79" i="1"/>
  <c r="AQ79" i="1"/>
  <c r="AG79" i="1"/>
  <c r="AP79" i="1"/>
  <c r="AF79" i="1"/>
  <c r="AO79" i="1"/>
  <c r="AN79" i="1"/>
  <c r="AM79" i="1"/>
  <c r="AL79" i="1"/>
  <c r="AK79" i="1"/>
  <c r="AA79" i="1"/>
  <c r="AJ79" i="1"/>
  <c r="B79" i="1"/>
  <c r="AS78" i="1"/>
  <c r="AR78" i="1"/>
  <c r="AQ78" i="1"/>
  <c r="AG78" i="1"/>
  <c r="AP78" i="1"/>
  <c r="AF78" i="1"/>
  <c r="AO78" i="1"/>
  <c r="AN78" i="1"/>
  <c r="AM78" i="1"/>
  <c r="AL78" i="1"/>
  <c r="AK78" i="1"/>
  <c r="AA78" i="1"/>
  <c r="AJ78" i="1"/>
  <c r="B78" i="1"/>
  <c r="AS77" i="1"/>
  <c r="AR77" i="1"/>
  <c r="AQ77" i="1"/>
  <c r="AG77" i="1"/>
  <c r="AP77" i="1"/>
  <c r="AF77" i="1"/>
  <c r="AO77" i="1"/>
  <c r="AN77" i="1"/>
  <c r="AM77" i="1"/>
  <c r="AL77" i="1"/>
  <c r="AK77" i="1"/>
  <c r="AA77" i="1"/>
  <c r="AJ77" i="1"/>
  <c r="B77" i="1"/>
  <c r="AS76" i="1"/>
  <c r="AR76" i="1"/>
  <c r="AQ76" i="1"/>
  <c r="AG76" i="1"/>
  <c r="AP76" i="1"/>
  <c r="AF76" i="1"/>
  <c r="AO76" i="1"/>
  <c r="AN76" i="1"/>
  <c r="AM76" i="1"/>
  <c r="AL76" i="1"/>
  <c r="AK76" i="1"/>
  <c r="AA76" i="1"/>
  <c r="AJ76" i="1"/>
  <c r="B76" i="1"/>
  <c r="AS75" i="1"/>
  <c r="AR75" i="1"/>
  <c r="AQ75" i="1"/>
  <c r="AG75" i="1"/>
  <c r="AP75" i="1"/>
  <c r="AF75" i="1"/>
  <c r="AO75" i="1"/>
  <c r="AN75" i="1"/>
  <c r="AM75" i="1"/>
  <c r="AL75" i="1"/>
  <c r="AK75" i="1"/>
  <c r="AA75" i="1"/>
  <c r="AJ75" i="1"/>
  <c r="B75" i="1"/>
  <c r="AS74" i="1"/>
  <c r="AR74" i="1"/>
  <c r="AQ74" i="1"/>
  <c r="AG74" i="1"/>
  <c r="AP74" i="1"/>
  <c r="AF74" i="1"/>
  <c r="AO74" i="1"/>
  <c r="AN74" i="1"/>
  <c r="AM74" i="1"/>
  <c r="AL74" i="1"/>
  <c r="AK74" i="1"/>
  <c r="AA74" i="1"/>
  <c r="AJ74" i="1"/>
  <c r="B74" i="1"/>
  <c r="AS73" i="1"/>
  <c r="AR73" i="1"/>
  <c r="AQ73" i="1"/>
  <c r="AG73" i="1"/>
  <c r="AP73" i="1"/>
  <c r="AF73" i="1"/>
  <c r="AO73" i="1"/>
  <c r="AN73" i="1"/>
  <c r="AM73" i="1"/>
  <c r="AL73" i="1"/>
  <c r="AK73" i="1"/>
  <c r="AA73" i="1"/>
  <c r="AJ73" i="1"/>
  <c r="B73" i="1"/>
  <c r="AS72" i="1"/>
  <c r="AR72" i="1"/>
  <c r="AQ72" i="1"/>
  <c r="AG72" i="1"/>
  <c r="AP72" i="1"/>
  <c r="AF72" i="1"/>
  <c r="AO72" i="1"/>
  <c r="AN72" i="1"/>
  <c r="AM72" i="1"/>
  <c r="AL72" i="1"/>
  <c r="AK72" i="1"/>
  <c r="AA72" i="1"/>
  <c r="AJ72" i="1"/>
  <c r="B72" i="1"/>
  <c r="AS71" i="1"/>
  <c r="AR71" i="1"/>
  <c r="AQ71" i="1"/>
  <c r="AG71" i="1"/>
  <c r="AP71" i="1"/>
  <c r="AF71" i="1"/>
  <c r="AO71" i="1"/>
  <c r="AN71" i="1"/>
  <c r="AM71" i="1"/>
  <c r="AL71" i="1"/>
  <c r="AK71" i="1"/>
  <c r="AA71" i="1"/>
  <c r="AJ71" i="1"/>
  <c r="B71" i="1"/>
  <c r="AS70" i="1"/>
  <c r="AR70" i="1"/>
  <c r="AQ70" i="1"/>
  <c r="AG70" i="1"/>
  <c r="AP70" i="1"/>
  <c r="AF70" i="1"/>
  <c r="AO70" i="1"/>
  <c r="AN70" i="1"/>
  <c r="AM70" i="1"/>
  <c r="AL70" i="1"/>
  <c r="AK70" i="1"/>
  <c r="AA70" i="1"/>
  <c r="AJ70" i="1"/>
  <c r="B70" i="1"/>
  <c r="AS69" i="1"/>
  <c r="AR69" i="1"/>
  <c r="AQ69" i="1"/>
  <c r="AG69" i="1"/>
  <c r="AP69" i="1"/>
  <c r="AF69" i="1"/>
  <c r="AO69" i="1"/>
  <c r="AN69" i="1"/>
  <c r="AM69" i="1"/>
  <c r="AL69" i="1"/>
  <c r="AK69" i="1"/>
  <c r="AA69" i="1"/>
  <c r="AJ69" i="1"/>
  <c r="B69" i="1"/>
  <c r="AS68" i="1"/>
  <c r="AR68" i="1"/>
  <c r="AQ68" i="1"/>
  <c r="AG68" i="1"/>
  <c r="AP68" i="1"/>
  <c r="AF68" i="1"/>
  <c r="AO68" i="1"/>
  <c r="AN68" i="1"/>
  <c r="AM68" i="1"/>
  <c r="AL68" i="1"/>
  <c r="AK68" i="1"/>
  <c r="AA68" i="1"/>
  <c r="AJ68" i="1"/>
  <c r="B68" i="1"/>
  <c r="AS67" i="1"/>
  <c r="AR67" i="1"/>
  <c r="AQ67" i="1"/>
  <c r="AG67" i="1"/>
  <c r="AP67" i="1"/>
  <c r="AF67" i="1"/>
  <c r="AO67" i="1"/>
  <c r="AN67" i="1"/>
  <c r="AM67" i="1"/>
  <c r="AL67" i="1"/>
  <c r="AK67" i="1"/>
  <c r="AA67" i="1"/>
  <c r="AJ67" i="1"/>
  <c r="B67" i="1"/>
  <c r="AS66" i="1"/>
  <c r="AR66" i="1"/>
  <c r="AQ66" i="1"/>
  <c r="AG66" i="1"/>
  <c r="AP66" i="1"/>
  <c r="AF66" i="1"/>
  <c r="AO66" i="1"/>
  <c r="AN66" i="1"/>
  <c r="AM66" i="1"/>
  <c r="AL66" i="1"/>
  <c r="AK66" i="1"/>
  <c r="AA66" i="1"/>
  <c r="AJ66" i="1"/>
  <c r="B66" i="1"/>
  <c r="AS65" i="1"/>
  <c r="AR65" i="1"/>
  <c r="AQ65" i="1"/>
  <c r="AG65" i="1"/>
  <c r="AP65" i="1"/>
  <c r="AF65" i="1"/>
  <c r="AO65" i="1"/>
  <c r="AN65" i="1"/>
  <c r="AM65" i="1"/>
  <c r="AL65" i="1"/>
  <c r="AK65" i="1"/>
  <c r="AA65" i="1"/>
  <c r="AJ65" i="1"/>
  <c r="B65" i="1"/>
  <c r="AS64" i="1"/>
  <c r="AR64" i="1"/>
  <c r="AQ64" i="1"/>
  <c r="AG64" i="1"/>
  <c r="AP64" i="1"/>
  <c r="AF64" i="1"/>
  <c r="AO64" i="1"/>
  <c r="AN64" i="1"/>
  <c r="AM64" i="1"/>
  <c r="AL64" i="1"/>
  <c r="AK64" i="1"/>
  <c r="AA64" i="1"/>
  <c r="AJ64" i="1"/>
  <c r="B64" i="1"/>
  <c r="AS63" i="1"/>
  <c r="AR63" i="1"/>
  <c r="AQ63" i="1"/>
  <c r="AG63" i="1"/>
  <c r="AP63" i="1"/>
  <c r="AF63" i="1"/>
  <c r="AO63" i="1"/>
  <c r="AN63" i="1"/>
  <c r="AM63" i="1"/>
  <c r="AL63" i="1"/>
  <c r="AK63" i="1"/>
  <c r="AA63" i="1"/>
  <c r="AJ63" i="1"/>
  <c r="B63" i="1"/>
  <c r="AS62" i="1"/>
  <c r="AR62" i="1"/>
  <c r="AQ62" i="1"/>
  <c r="AG62" i="1"/>
  <c r="AP62" i="1"/>
  <c r="AF62" i="1"/>
  <c r="AO62" i="1"/>
  <c r="AN62" i="1"/>
  <c r="AM62" i="1"/>
  <c r="AL62" i="1"/>
  <c r="AK62" i="1"/>
  <c r="AA62" i="1"/>
  <c r="AJ62" i="1"/>
  <c r="B62" i="1"/>
  <c r="AS61" i="1"/>
  <c r="AR61" i="1"/>
  <c r="AQ61" i="1"/>
  <c r="AG61" i="1"/>
  <c r="AP61" i="1"/>
  <c r="AF61" i="1"/>
  <c r="AO61" i="1"/>
  <c r="AN61" i="1"/>
  <c r="AM61" i="1"/>
  <c r="AL61" i="1"/>
  <c r="AK61" i="1"/>
  <c r="AA61" i="1"/>
  <c r="AJ61" i="1"/>
  <c r="B61" i="1"/>
  <c r="AS60" i="1"/>
  <c r="AR60" i="1"/>
  <c r="AQ60" i="1"/>
  <c r="AG60" i="1"/>
  <c r="AP60" i="1"/>
  <c r="AF60" i="1"/>
  <c r="AO60" i="1"/>
  <c r="AN60" i="1"/>
  <c r="AM60" i="1"/>
  <c r="AL60" i="1"/>
  <c r="AK60" i="1"/>
  <c r="AA60" i="1"/>
  <c r="AJ60" i="1"/>
  <c r="B60" i="1"/>
  <c r="AS59" i="1"/>
  <c r="AR59" i="1"/>
  <c r="AQ59" i="1"/>
  <c r="AG59" i="1"/>
  <c r="AP59" i="1"/>
  <c r="AF59" i="1"/>
  <c r="AO59" i="1"/>
  <c r="AN59" i="1"/>
  <c r="AM59" i="1"/>
  <c r="AL59" i="1"/>
  <c r="AK59" i="1"/>
  <c r="AA59" i="1"/>
  <c r="AJ59" i="1"/>
  <c r="B59" i="1"/>
  <c r="AS58" i="1"/>
  <c r="AR58" i="1"/>
  <c r="AQ58" i="1"/>
  <c r="AG58" i="1"/>
  <c r="AP58" i="1"/>
  <c r="AF58" i="1"/>
  <c r="AO58" i="1"/>
  <c r="AN58" i="1"/>
  <c r="AM58" i="1"/>
  <c r="AL58" i="1"/>
  <c r="AK58" i="1"/>
  <c r="AA58" i="1"/>
  <c r="AJ58" i="1"/>
  <c r="B58" i="1"/>
  <c r="AS57" i="1"/>
  <c r="AR57" i="1"/>
  <c r="AQ57" i="1"/>
  <c r="AG57" i="1"/>
  <c r="AP57" i="1"/>
  <c r="AF57" i="1"/>
  <c r="AO57" i="1"/>
  <c r="AN57" i="1"/>
  <c r="AM57" i="1"/>
  <c r="AL57" i="1"/>
  <c r="AK57" i="1"/>
  <c r="AA57" i="1"/>
  <c r="AJ57" i="1"/>
  <c r="B57" i="1"/>
  <c r="AS56" i="1"/>
  <c r="AR56" i="1"/>
  <c r="AQ56" i="1"/>
  <c r="AG56" i="1"/>
  <c r="AP56" i="1"/>
  <c r="AF56" i="1"/>
  <c r="AO56" i="1"/>
  <c r="AN56" i="1"/>
  <c r="AM56" i="1"/>
  <c r="AL56" i="1"/>
  <c r="AK56" i="1"/>
  <c r="AA56" i="1"/>
  <c r="AJ56" i="1"/>
  <c r="B56" i="1"/>
  <c r="AS55" i="1"/>
  <c r="AR55" i="1"/>
  <c r="AQ55" i="1"/>
  <c r="AG55" i="1"/>
  <c r="AP55" i="1"/>
  <c r="AF55" i="1"/>
  <c r="AO55" i="1"/>
  <c r="AN55" i="1"/>
  <c r="AM55" i="1"/>
  <c r="AL55" i="1"/>
  <c r="AK55" i="1"/>
  <c r="AA55" i="1"/>
  <c r="AJ55" i="1"/>
  <c r="B55" i="1"/>
  <c r="AS54" i="1"/>
  <c r="AR54" i="1"/>
  <c r="AQ54" i="1"/>
  <c r="AG54" i="1"/>
  <c r="AP54" i="1"/>
  <c r="AF54" i="1"/>
  <c r="AO54" i="1"/>
  <c r="AN54" i="1"/>
  <c r="AM54" i="1"/>
  <c r="AL54" i="1"/>
  <c r="AK54" i="1"/>
  <c r="AA54" i="1"/>
  <c r="AJ54" i="1"/>
  <c r="B54" i="1"/>
  <c r="AS53" i="1"/>
  <c r="AR53" i="1"/>
  <c r="AQ53" i="1"/>
  <c r="AG53" i="1"/>
  <c r="AP53" i="1"/>
  <c r="AF53" i="1"/>
  <c r="AO53" i="1"/>
  <c r="AN53" i="1"/>
  <c r="AM53" i="1"/>
  <c r="AL53" i="1"/>
  <c r="AK53" i="1"/>
  <c r="AA53" i="1"/>
  <c r="AJ53" i="1"/>
  <c r="B53" i="1"/>
  <c r="AS52" i="1"/>
  <c r="AR52" i="1"/>
  <c r="AQ52" i="1"/>
  <c r="AG52" i="1"/>
  <c r="AP52" i="1"/>
  <c r="AF52" i="1"/>
  <c r="AO52" i="1"/>
  <c r="AN52" i="1"/>
  <c r="AM52" i="1"/>
  <c r="AL52" i="1"/>
  <c r="AK52" i="1"/>
  <c r="AA52" i="1"/>
  <c r="AJ52" i="1"/>
  <c r="B52" i="1"/>
  <c r="AS51" i="1"/>
  <c r="AR51" i="1"/>
  <c r="AQ51" i="1"/>
  <c r="AG51" i="1"/>
  <c r="AP51" i="1"/>
  <c r="AF51" i="1"/>
  <c r="AO51" i="1"/>
  <c r="AN51" i="1"/>
  <c r="AM51" i="1"/>
  <c r="AL51" i="1"/>
  <c r="AK51" i="1"/>
  <c r="AA51" i="1"/>
  <c r="AJ51" i="1"/>
  <c r="B51" i="1"/>
  <c r="AS50" i="1"/>
  <c r="AR50" i="1"/>
  <c r="AQ50" i="1"/>
  <c r="AG50" i="1"/>
  <c r="AP50" i="1"/>
  <c r="AF50" i="1"/>
  <c r="AO50" i="1"/>
  <c r="AN50" i="1"/>
  <c r="AM50" i="1"/>
  <c r="AL50" i="1"/>
  <c r="AK50" i="1"/>
  <c r="AA50" i="1"/>
  <c r="AJ50" i="1"/>
  <c r="B50" i="1"/>
  <c r="AS49" i="1"/>
  <c r="AR49" i="1"/>
  <c r="AQ49" i="1"/>
  <c r="AG49" i="1"/>
  <c r="AP49" i="1"/>
  <c r="AF49" i="1"/>
  <c r="AO49" i="1"/>
  <c r="AN49" i="1"/>
  <c r="AM49" i="1"/>
  <c r="AL49" i="1"/>
  <c r="AK49" i="1"/>
  <c r="AA49" i="1"/>
  <c r="AJ49" i="1"/>
  <c r="B49" i="1"/>
  <c r="AS48" i="1"/>
  <c r="AR48" i="1"/>
  <c r="AQ48" i="1"/>
  <c r="AG48" i="1"/>
  <c r="AP48" i="1"/>
  <c r="AF48" i="1"/>
  <c r="AO48" i="1"/>
  <c r="AN48" i="1"/>
  <c r="AM48" i="1"/>
  <c r="AL48" i="1"/>
  <c r="AK48" i="1"/>
  <c r="AA48" i="1"/>
  <c r="AJ48" i="1"/>
  <c r="B48" i="1"/>
  <c r="AS47" i="1"/>
  <c r="AR47" i="1"/>
  <c r="AQ47" i="1"/>
  <c r="AG47" i="1"/>
  <c r="AP47" i="1"/>
  <c r="AF47" i="1"/>
  <c r="AO47" i="1"/>
  <c r="AN47" i="1"/>
  <c r="AM47" i="1"/>
  <c r="AL47" i="1"/>
  <c r="AK47" i="1"/>
  <c r="AA47" i="1"/>
  <c r="AJ47" i="1"/>
  <c r="B47" i="1"/>
  <c r="AS46" i="1"/>
  <c r="AR46" i="1"/>
  <c r="AQ46" i="1"/>
  <c r="AG46" i="1"/>
  <c r="AP46" i="1"/>
  <c r="AF46" i="1"/>
  <c r="AO46" i="1"/>
  <c r="AN46" i="1"/>
  <c r="AM46" i="1"/>
  <c r="AL46" i="1"/>
  <c r="AK46" i="1"/>
  <c r="AA46" i="1"/>
  <c r="AJ46" i="1"/>
  <c r="B46" i="1"/>
  <c r="AS45" i="1"/>
  <c r="AR45" i="1"/>
  <c r="AQ45" i="1"/>
  <c r="AG45" i="1"/>
  <c r="AP45" i="1"/>
  <c r="AF45" i="1"/>
  <c r="AO45" i="1"/>
  <c r="AN45" i="1"/>
  <c r="AM45" i="1"/>
  <c r="AL45" i="1"/>
  <c r="AK45" i="1"/>
  <c r="AA45" i="1"/>
  <c r="AJ45" i="1"/>
  <c r="B45" i="1"/>
  <c r="AS44" i="1"/>
  <c r="AR44" i="1"/>
  <c r="AQ44" i="1"/>
  <c r="AG44" i="1"/>
  <c r="AP44" i="1"/>
  <c r="AF44" i="1"/>
  <c r="AO44" i="1"/>
  <c r="AN44" i="1"/>
  <c r="AM44" i="1"/>
  <c r="AL44" i="1"/>
  <c r="AK44" i="1"/>
  <c r="AA44" i="1"/>
  <c r="AJ44" i="1"/>
  <c r="B44" i="1"/>
  <c r="AS43" i="1"/>
  <c r="AR43" i="1"/>
  <c r="AQ43" i="1"/>
  <c r="AG43" i="1"/>
  <c r="AP43" i="1"/>
  <c r="AF43" i="1"/>
  <c r="AO43" i="1"/>
  <c r="AN43" i="1"/>
  <c r="AM43" i="1"/>
  <c r="AL43" i="1"/>
  <c r="AK43" i="1"/>
  <c r="AA43" i="1"/>
  <c r="AJ43" i="1"/>
  <c r="B43" i="1"/>
  <c r="AS42" i="1"/>
  <c r="AR42" i="1"/>
  <c r="AQ42" i="1"/>
  <c r="AG42" i="1"/>
  <c r="AP42" i="1"/>
  <c r="AF42" i="1"/>
  <c r="AO42" i="1"/>
  <c r="AN42" i="1"/>
  <c r="AM42" i="1"/>
  <c r="AL42" i="1"/>
  <c r="AK42" i="1"/>
  <c r="AA42" i="1"/>
  <c r="AJ42" i="1"/>
  <c r="B42" i="1"/>
  <c r="AS41" i="1"/>
  <c r="AR41" i="1"/>
  <c r="AQ41" i="1"/>
  <c r="AG41" i="1"/>
  <c r="AP41" i="1"/>
  <c r="AF41" i="1"/>
  <c r="AO41" i="1"/>
  <c r="AN41" i="1"/>
  <c r="AM41" i="1"/>
  <c r="AL41" i="1"/>
  <c r="AK41" i="1"/>
  <c r="AA41" i="1"/>
  <c r="AJ41" i="1"/>
  <c r="B41" i="1"/>
  <c r="AS40" i="1"/>
  <c r="AR40" i="1"/>
  <c r="AQ40" i="1"/>
  <c r="AG40" i="1"/>
  <c r="AP40" i="1"/>
  <c r="AF40" i="1"/>
  <c r="AO40" i="1"/>
  <c r="AN40" i="1"/>
  <c r="AM40" i="1"/>
  <c r="AL40" i="1"/>
  <c r="AK40" i="1"/>
  <c r="AA40" i="1"/>
  <c r="AJ40" i="1"/>
  <c r="B40" i="1"/>
  <c r="AS39" i="1"/>
  <c r="AR39" i="1"/>
  <c r="AQ39" i="1"/>
  <c r="AG39" i="1"/>
  <c r="AP39" i="1"/>
  <c r="AF39" i="1"/>
  <c r="AO39" i="1"/>
  <c r="AN39" i="1"/>
  <c r="AM39" i="1"/>
  <c r="AL39" i="1"/>
  <c r="AK39" i="1"/>
  <c r="AA39" i="1"/>
  <c r="AJ39" i="1"/>
  <c r="B39" i="1"/>
  <c r="AS38" i="1"/>
  <c r="AR38" i="1"/>
  <c r="AQ38" i="1"/>
  <c r="AG38" i="1"/>
  <c r="AP38" i="1"/>
  <c r="AF38" i="1"/>
  <c r="AO38" i="1"/>
  <c r="AN38" i="1"/>
  <c r="AM38" i="1"/>
  <c r="AL38" i="1"/>
  <c r="AK38" i="1"/>
  <c r="AA38" i="1"/>
  <c r="AJ38" i="1"/>
  <c r="B38" i="1"/>
  <c r="AS37" i="1"/>
  <c r="AR37" i="1"/>
  <c r="AQ37" i="1"/>
  <c r="AG37" i="1"/>
  <c r="AP37" i="1"/>
  <c r="AF37" i="1"/>
  <c r="AO37" i="1"/>
  <c r="AN37" i="1"/>
  <c r="AM37" i="1"/>
  <c r="AL37" i="1"/>
  <c r="AK37" i="1"/>
  <c r="AA37" i="1"/>
  <c r="AJ37" i="1"/>
  <c r="B37" i="1"/>
  <c r="AS36" i="1"/>
  <c r="AR36" i="1"/>
  <c r="AQ36" i="1"/>
  <c r="AG36" i="1"/>
  <c r="AP36" i="1"/>
  <c r="AF36" i="1"/>
  <c r="AO36" i="1"/>
  <c r="AN36" i="1"/>
  <c r="AM36" i="1"/>
  <c r="AL36" i="1"/>
  <c r="AK36" i="1"/>
  <c r="AA36" i="1"/>
  <c r="AJ36" i="1"/>
  <c r="B36" i="1"/>
  <c r="AS35" i="1"/>
  <c r="AR35" i="1"/>
  <c r="AQ35" i="1"/>
  <c r="AG35" i="1"/>
  <c r="AP35" i="1"/>
  <c r="AF35" i="1"/>
  <c r="AO35" i="1"/>
  <c r="AN35" i="1"/>
  <c r="AM35" i="1"/>
  <c r="AL35" i="1"/>
  <c r="AK35" i="1"/>
  <c r="AA35" i="1"/>
  <c r="AJ35" i="1"/>
  <c r="B35" i="1"/>
  <c r="AS34" i="1"/>
  <c r="AR34" i="1"/>
  <c r="AQ34" i="1"/>
  <c r="AG34" i="1"/>
  <c r="AP34" i="1"/>
  <c r="AF34" i="1"/>
  <c r="AO34" i="1"/>
  <c r="AN34" i="1"/>
  <c r="AM34" i="1"/>
  <c r="AL34" i="1"/>
  <c r="AK34" i="1"/>
  <c r="AA34" i="1"/>
  <c r="AJ34" i="1"/>
  <c r="B34" i="1"/>
  <c r="AS33" i="1"/>
  <c r="AR33" i="1"/>
  <c r="AQ33" i="1"/>
  <c r="AG33" i="1"/>
  <c r="AP33" i="1"/>
  <c r="AF33" i="1"/>
  <c r="AO33" i="1"/>
  <c r="AN33" i="1"/>
  <c r="AM33" i="1"/>
  <c r="AL33" i="1"/>
  <c r="AK33" i="1"/>
  <c r="AA33" i="1"/>
  <c r="AJ33" i="1"/>
  <c r="B33" i="1"/>
  <c r="AS32" i="1"/>
  <c r="AR32" i="1"/>
  <c r="AQ32" i="1"/>
  <c r="AG32" i="1"/>
  <c r="AP32" i="1"/>
  <c r="AF32" i="1"/>
  <c r="AO32" i="1"/>
  <c r="AN32" i="1"/>
  <c r="AM32" i="1"/>
  <c r="AL32" i="1"/>
  <c r="AK32" i="1"/>
  <c r="AA32" i="1"/>
  <c r="AJ32" i="1"/>
  <c r="B32" i="1"/>
  <c r="AS31" i="1"/>
  <c r="AR31" i="1"/>
  <c r="AQ31" i="1"/>
  <c r="AG31" i="1"/>
  <c r="AP31" i="1"/>
  <c r="AF31" i="1"/>
  <c r="AO31" i="1"/>
  <c r="AN31" i="1"/>
  <c r="AM31" i="1"/>
  <c r="AL31" i="1"/>
  <c r="AK31" i="1"/>
  <c r="AA31" i="1"/>
  <c r="AJ31" i="1"/>
  <c r="B31" i="1"/>
  <c r="AS30" i="1"/>
  <c r="AR30" i="1"/>
  <c r="AQ30" i="1"/>
  <c r="AG30" i="1"/>
  <c r="AP30" i="1"/>
  <c r="AF30" i="1"/>
  <c r="AO30" i="1"/>
  <c r="AN30" i="1"/>
  <c r="AM30" i="1"/>
  <c r="AL30" i="1"/>
  <c r="AK30" i="1"/>
  <c r="AA30" i="1"/>
  <c r="AJ30" i="1"/>
  <c r="B30" i="1"/>
  <c r="AS29" i="1"/>
  <c r="AR29" i="1"/>
  <c r="AQ29" i="1"/>
  <c r="AG29" i="1"/>
  <c r="AP29" i="1"/>
  <c r="AF29" i="1"/>
  <c r="AO29" i="1"/>
  <c r="AN29" i="1"/>
  <c r="AM29" i="1"/>
  <c r="AL29" i="1"/>
  <c r="AK29" i="1"/>
  <c r="AA29" i="1"/>
  <c r="AJ29" i="1"/>
  <c r="B29" i="1"/>
  <c r="AS28" i="1"/>
  <c r="AR28" i="1"/>
  <c r="AQ28" i="1"/>
  <c r="AG28" i="1"/>
  <c r="AP28" i="1"/>
  <c r="AF28" i="1"/>
  <c r="AO28" i="1"/>
  <c r="AN28" i="1"/>
  <c r="AM28" i="1"/>
  <c r="AL28" i="1"/>
  <c r="AK28" i="1"/>
  <c r="AA28" i="1"/>
  <c r="AJ28" i="1"/>
  <c r="B28" i="1"/>
  <c r="AS27" i="1"/>
  <c r="AR27" i="1"/>
  <c r="AQ27" i="1"/>
  <c r="AG27" i="1"/>
  <c r="AP27" i="1"/>
  <c r="AF27" i="1"/>
  <c r="AO27" i="1"/>
  <c r="AN27" i="1"/>
  <c r="AM27" i="1"/>
  <c r="AL27" i="1"/>
  <c r="AK27" i="1"/>
  <c r="AA27" i="1"/>
  <c r="AJ27" i="1"/>
  <c r="B27" i="1"/>
  <c r="AS26" i="1"/>
  <c r="AR26" i="1"/>
  <c r="AQ26" i="1"/>
  <c r="AG26" i="1"/>
  <c r="AP26" i="1"/>
  <c r="AF26" i="1"/>
  <c r="AO26" i="1"/>
  <c r="AN26" i="1"/>
  <c r="AM26" i="1"/>
  <c r="AL26" i="1"/>
  <c r="AK26" i="1"/>
  <c r="AA26" i="1"/>
  <c r="AJ26" i="1"/>
  <c r="B26" i="1"/>
  <c r="AS25" i="1"/>
  <c r="AR25" i="1"/>
  <c r="AQ25" i="1"/>
  <c r="AG25" i="1"/>
  <c r="AP25" i="1"/>
  <c r="AF25" i="1"/>
  <c r="AO25" i="1"/>
  <c r="AN25" i="1"/>
  <c r="AM25" i="1"/>
  <c r="AL25" i="1"/>
  <c r="AK25" i="1"/>
  <c r="AA25" i="1"/>
  <c r="AJ25" i="1"/>
  <c r="B25" i="1"/>
  <c r="AS24" i="1"/>
  <c r="AR24" i="1"/>
  <c r="AQ24" i="1"/>
  <c r="AG24" i="1"/>
  <c r="AP24" i="1"/>
  <c r="AF24" i="1"/>
  <c r="AO24" i="1"/>
  <c r="AN24" i="1"/>
  <c r="AM24" i="1"/>
  <c r="AL24" i="1"/>
  <c r="AK24" i="1"/>
  <c r="AA24" i="1"/>
  <c r="AJ24" i="1"/>
  <c r="B24" i="1"/>
  <c r="AS23" i="1"/>
  <c r="AR23" i="1"/>
  <c r="AQ23" i="1"/>
  <c r="AG23" i="1"/>
  <c r="AP23" i="1"/>
  <c r="AF23" i="1"/>
  <c r="AO23" i="1"/>
  <c r="AN23" i="1"/>
  <c r="AM23" i="1"/>
  <c r="AL23" i="1"/>
  <c r="AK23" i="1"/>
  <c r="AA23" i="1"/>
  <c r="AJ23" i="1"/>
  <c r="B23" i="1"/>
  <c r="AS22" i="1"/>
  <c r="AR22" i="1"/>
  <c r="AQ22" i="1"/>
  <c r="AG22" i="1"/>
  <c r="AP22" i="1"/>
  <c r="AF22" i="1"/>
  <c r="AO22" i="1"/>
  <c r="AN22" i="1"/>
  <c r="AM22" i="1"/>
  <c r="AL22" i="1"/>
  <c r="AK22" i="1"/>
  <c r="AA22" i="1"/>
  <c r="AJ22" i="1"/>
  <c r="B22" i="1"/>
  <c r="AS21" i="1"/>
  <c r="AR21" i="1"/>
  <c r="AQ21" i="1"/>
  <c r="AG21" i="1"/>
  <c r="AP21" i="1"/>
  <c r="AF21" i="1"/>
  <c r="AO21" i="1"/>
  <c r="AN21" i="1"/>
  <c r="AM21" i="1"/>
  <c r="AL21" i="1"/>
  <c r="AK21" i="1"/>
  <c r="AA21" i="1"/>
  <c r="AJ21" i="1"/>
  <c r="B21" i="1"/>
  <c r="AS20" i="1"/>
  <c r="AR20" i="1"/>
  <c r="AQ20" i="1"/>
  <c r="AG20" i="1"/>
  <c r="AP20" i="1"/>
  <c r="AF20" i="1"/>
  <c r="AO20" i="1"/>
  <c r="AN20" i="1"/>
  <c r="AM20" i="1"/>
  <c r="AL20" i="1"/>
  <c r="AK20" i="1"/>
  <c r="AA20" i="1"/>
  <c r="AJ20" i="1"/>
  <c r="B20" i="1"/>
  <c r="AS19" i="1"/>
  <c r="AR19" i="1"/>
  <c r="AQ19" i="1"/>
  <c r="AG19" i="1"/>
  <c r="AP19" i="1"/>
  <c r="AF19" i="1"/>
  <c r="AO19" i="1"/>
  <c r="AN19" i="1"/>
  <c r="AM19" i="1"/>
  <c r="AL19" i="1"/>
  <c r="AK19" i="1"/>
  <c r="AA19" i="1"/>
  <c r="AJ19" i="1"/>
  <c r="B19" i="1"/>
  <c r="AS18" i="1"/>
  <c r="AR18" i="1"/>
  <c r="AQ18" i="1"/>
  <c r="AG18" i="1"/>
  <c r="AP18" i="1"/>
  <c r="AF18" i="1"/>
  <c r="AO18" i="1"/>
  <c r="AN18" i="1"/>
  <c r="AM18" i="1"/>
  <c r="AL18" i="1"/>
  <c r="AK18" i="1"/>
  <c r="AA18" i="1"/>
  <c r="AJ18" i="1"/>
  <c r="B18" i="1"/>
  <c r="AS17" i="1"/>
  <c r="AR17" i="1"/>
  <c r="AQ17" i="1"/>
  <c r="AG17" i="1"/>
  <c r="AP17" i="1"/>
  <c r="AF17" i="1"/>
  <c r="AO17" i="1"/>
  <c r="AN17" i="1"/>
  <c r="AM17" i="1"/>
  <c r="AL17" i="1"/>
  <c r="AK17" i="1"/>
  <c r="AA17" i="1"/>
  <c r="AJ17" i="1"/>
  <c r="B17" i="1"/>
  <c r="AS16" i="1"/>
  <c r="AR16" i="1"/>
  <c r="AQ16" i="1"/>
  <c r="AG16" i="1"/>
  <c r="AP16" i="1"/>
  <c r="AF16" i="1"/>
  <c r="AO16" i="1"/>
  <c r="AN16" i="1"/>
  <c r="AM16" i="1"/>
  <c r="AL16" i="1"/>
  <c r="AK16" i="1"/>
  <c r="AA16" i="1"/>
  <c r="AJ16" i="1"/>
  <c r="B16" i="1"/>
  <c r="AS15" i="1"/>
  <c r="AR15" i="1"/>
  <c r="AQ15" i="1"/>
  <c r="AG15" i="1"/>
  <c r="AP15" i="1"/>
  <c r="AF15" i="1"/>
  <c r="AO15" i="1"/>
  <c r="AN15" i="1"/>
  <c r="AM15" i="1"/>
  <c r="AL15" i="1"/>
  <c r="AK15" i="1"/>
  <c r="AA15" i="1"/>
  <c r="AJ15" i="1"/>
  <c r="B15" i="1"/>
  <c r="AS14" i="1"/>
  <c r="AR14" i="1"/>
  <c r="AQ14" i="1"/>
  <c r="AG14" i="1"/>
  <c r="AP14" i="1"/>
  <c r="AF14" i="1"/>
  <c r="AO14" i="1"/>
  <c r="AN14" i="1"/>
  <c r="AM14" i="1"/>
  <c r="AL14" i="1"/>
  <c r="AK14" i="1"/>
  <c r="AA14" i="1"/>
  <c r="AJ14" i="1"/>
  <c r="B14" i="1"/>
  <c r="AS13" i="1"/>
  <c r="AR13" i="1"/>
  <c r="AQ13" i="1"/>
  <c r="AG13" i="1"/>
  <c r="AP13" i="1"/>
  <c r="AF13" i="1"/>
  <c r="AO13" i="1"/>
  <c r="AN13" i="1"/>
  <c r="AM13" i="1"/>
  <c r="AL13" i="1"/>
  <c r="AK13" i="1"/>
  <c r="AA13" i="1"/>
  <c r="AJ13" i="1"/>
  <c r="B13" i="1"/>
  <c r="AS12" i="1"/>
  <c r="AR12" i="1"/>
  <c r="AQ12" i="1"/>
  <c r="AG12" i="1"/>
  <c r="AP12" i="1"/>
  <c r="AF12" i="1"/>
  <c r="AO12" i="1"/>
  <c r="AN12" i="1"/>
  <c r="AM12" i="1"/>
  <c r="AL12" i="1"/>
  <c r="AK12" i="1"/>
  <c r="AA12" i="1"/>
  <c r="AJ12" i="1"/>
  <c r="B12" i="1"/>
  <c r="AS11" i="1"/>
  <c r="AR11" i="1"/>
  <c r="AQ11" i="1"/>
  <c r="AG11" i="1"/>
  <c r="AP11" i="1"/>
  <c r="AF11" i="1"/>
  <c r="AO11" i="1"/>
  <c r="AN11" i="1"/>
  <c r="AM11" i="1"/>
  <c r="AL11" i="1"/>
  <c r="AK11" i="1"/>
  <c r="AA11" i="1"/>
  <c r="AJ11" i="1"/>
  <c r="B11" i="1"/>
  <c r="AS10" i="1"/>
  <c r="AR10" i="1"/>
  <c r="AQ10" i="1"/>
  <c r="AG10" i="1"/>
  <c r="AP10" i="1"/>
  <c r="AF10" i="1"/>
  <c r="AO10" i="1"/>
  <c r="AN10" i="1"/>
  <c r="AM10" i="1"/>
  <c r="AL10" i="1"/>
  <c r="AK10" i="1"/>
  <c r="AA10" i="1"/>
  <c r="AJ10" i="1"/>
  <c r="B10" i="1"/>
  <c r="AS9" i="1"/>
  <c r="AR9" i="1"/>
  <c r="AQ9" i="1"/>
  <c r="AG9" i="1"/>
  <c r="AP9" i="1"/>
  <c r="AF9" i="1"/>
  <c r="AO9" i="1"/>
  <c r="AN9" i="1"/>
  <c r="AM9" i="1"/>
  <c r="AL9" i="1"/>
  <c r="AK9" i="1"/>
  <c r="AA9" i="1"/>
  <c r="AJ9" i="1"/>
  <c r="B9" i="1"/>
  <c r="AS8" i="1"/>
  <c r="AR8" i="1"/>
  <c r="AQ8" i="1"/>
  <c r="AG8" i="1"/>
  <c r="AP8" i="1"/>
  <c r="AF8" i="1"/>
  <c r="AO8" i="1"/>
  <c r="AN8" i="1"/>
  <c r="AM8" i="1"/>
  <c r="AL8" i="1"/>
  <c r="AK8" i="1"/>
  <c r="AA8" i="1"/>
  <c r="AJ8" i="1"/>
  <c r="B8" i="1"/>
  <c r="AS7" i="1"/>
  <c r="AR7" i="1"/>
  <c r="AQ7" i="1"/>
  <c r="AG7" i="1"/>
  <c r="AP7" i="1"/>
  <c r="AF7" i="1"/>
  <c r="AO7" i="1"/>
  <c r="AN7" i="1"/>
  <c r="AM7" i="1"/>
  <c r="AL7" i="1"/>
  <c r="AK7" i="1"/>
  <c r="AA7" i="1"/>
  <c r="AJ7" i="1"/>
  <c r="B7" i="1"/>
  <c r="AS6" i="1"/>
  <c r="AR6" i="1"/>
  <c r="AQ6" i="1"/>
  <c r="AG6" i="1"/>
  <c r="AP6" i="1"/>
  <c r="AF6" i="1"/>
  <c r="AO6" i="1"/>
  <c r="AN6" i="1"/>
  <c r="AM6" i="1"/>
  <c r="AL6" i="1"/>
  <c r="AK6" i="1"/>
  <c r="AA6" i="1"/>
  <c r="AJ6" i="1"/>
  <c r="B6" i="1"/>
  <c r="AS5" i="1"/>
  <c r="AR5" i="1"/>
  <c r="AQ5" i="1"/>
  <c r="AG5" i="1"/>
  <c r="AP5" i="1"/>
  <c r="AF5" i="1"/>
  <c r="AO5" i="1"/>
  <c r="AN5" i="1"/>
  <c r="AM5" i="1"/>
  <c r="AL5" i="1"/>
  <c r="AK5" i="1"/>
  <c r="AA5" i="1"/>
  <c r="AJ5" i="1"/>
  <c r="B5" i="1"/>
  <c r="AS4" i="1"/>
  <c r="AR4" i="1"/>
  <c r="AQ4" i="1"/>
  <c r="AG4" i="1"/>
  <c r="AP4" i="1"/>
  <c r="AF4" i="1"/>
  <c r="AO4" i="1"/>
  <c r="AN4" i="1"/>
  <c r="AM4" i="1"/>
  <c r="AL4" i="1"/>
  <c r="AK4" i="1"/>
  <c r="AA4" i="1"/>
  <c r="AJ4" i="1"/>
  <c r="B4" i="1"/>
  <c r="AS3" i="1"/>
  <c r="AR3" i="1"/>
  <c r="AQ3" i="1"/>
  <c r="AG3" i="1"/>
  <c r="AP3" i="1"/>
  <c r="AF3" i="1"/>
  <c r="AO3" i="1"/>
  <c r="AN3" i="1"/>
  <c r="AM3" i="1"/>
  <c r="AL3" i="1"/>
  <c r="AK3" i="1"/>
  <c r="AA3" i="1"/>
  <c r="AJ3" i="1"/>
  <c r="B3" i="1"/>
  <c r="AS2" i="1"/>
  <c r="AR2" i="1"/>
  <c r="AQ2" i="1"/>
  <c r="AG2" i="1"/>
  <c r="AP2" i="1"/>
  <c r="AF2" i="1"/>
  <c r="AO2" i="1"/>
  <c r="AN2" i="1"/>
  <c r="AM2" i="1"/>
  <c r="AL2" i="1"/>
  <c r="AK2" i="1"/>
  <c r="AA2" i="1"/>
  <c r="AJ2" i="1"/>
  <c r="B2" i="1"/>
</calcChain>
</file>

<file path=xl/sharedStrings.xml><?xml version="1.0" encoding="utf-8"?>
<sst xmlns="http://schemas.openxmlformats.org/spreadsheetml/2006/main" count="54" uniqueCount="53">
  <si>
    <t>1/T</t>
  </si>
  <si>
    <t xml:space="preserve">SiO2    </t>
  </si>
  <si>
    <t xml:space="preserve">Al2O3    </t>
  </si>
  <si>
    <t xml:space="preserve">MgO    </t>
  </si>
  <si>
    <t xml:space="preserve">CaO    </t>
  </si>
  <si>
    <t xml:space="preserve">FeO     </t>
  </si>
  <si>
    <t xml:space="preserve">TiO2     </t>
  </si>
  <si>
    <t xml:space="preserve">K2O     </t>
  </si>
  <si>
    <t xml:space="preserve">Na2O     </t>
  </si>
  <si>
    <t xml:space="preserve">MnO    </t>
  </si>
  <si>
    <t xml:space="preserve">S    </t>
  </si>
  <si>
    <t>err</t>
  </si>
  <si>
    <t>Total</t>
  </si>
  <si>
    <t xml:space="preserve">Log Cs </t>
  </si>
  <si>
    <t>sum</t>
  </si>
  <si>
    <t>SiO2 mol</t>
  </si>
  <si>
    <t>Al2O3mol</t>
  </si>
  <si>
    <t>MgOmol</t>
  </si>
  <si>
    <t>CaOmol</t>
  </si>
  <si>
    <t>FeO  mol</t>
  </si>
  <si>
    <t>TiO2  mol</t>
  </si>
  <si>
    <t>K2O mol</t>
  </si>
  <si>
    <t>Na2O mol</t>
  </si>
  <si>
    <t>MnO mol</t>
  </si>
  <si>
    <t>SiO2 mol/T</t>
  </si>
  <si>
    <t>Al2O3mol/T</t>
  </si>
  <si>
    <t>MgOmol/T</t>
  </si>
  <si>
    <t>CaO/T</t>
  </si>
  <si>
    <t>FeO  mol/T</t>
  </si>
  <si>
    <t>TiO2  mol/T</t>
  </si>
  <si>
    <t>K2O mol/T</t>
  </si>
  <si>
    <t>Na2O mol/T</t>
  </si>
  <si>
    <t>MnO mol/T</t>
  </si>
  <si>
    <t>Fe3+/tot</t>
  </si>
  <si>
    <t>Fe3+/Fe2+</t>
  </si>
  <si>
    <t>mole Fe3+</t>
  </si>
  <si>
    <t>mole Fe2+</t>
  </si>
  <si>
    <t>Fe2O3/FeO</t>
  </si>
  <si>
    <t>Fe2+/Fetot</t>
  </si>
  <si>
    <t>FeO mol</t>
  </si>
  <si>
    <t>FeO mol/T</t>
  </si>
  <si>
    <t>Log CS single oxygen basis</t>
  </si>
  <si>
    <t>LogCs measured</t>
  </si>
  <si>
    <t>SiO2_Liq</t>
  </si>
  <si>
    <t>Al2O3_Liq</t>
  </si>
  <si>
    <t>MgO_Liq</t>
  </si>
  <si>
    <t>CaO_Liq</t>
  </si>
  <si>
    <t>TiO2_Liq</t>
  </si>
  <si>
    <t>K2O_Liq</t>
  </si>
  <si>
    <t>Na2O_Liq</t>
  </si>
  <si>
    <t>MnO_Liq</t>
  </si>
  <si>
    <t>FeOt_Liq</t>
  </si>
  <si>
    <t>T_K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</si>
</sst>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rgb="FF000000"/>
      <name val="Times New Roman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8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Feuil1!$BB$1</c:f>
              <c:strCache>
                <c:ptCount val="1"/>
                <c:pt idx="0">
                  <c:v>Log CS single oxygen basis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565674383080899"/>
                  <c:y val="6.461904080171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Feuil1!$AS$2:$AS$83</c:f>
              <c:numCache>
                <c:formatCode>0.0</c:formatCode>
                <c:ptCount val="82"/>
                <c:pt idx="0">
                  <c:v>8.9587214557285577</c:v>
                </c:pt>
                <c:pt idx="1">
                  <c:v>9.0259478040955088</c:v>
                </c:pt>
                <c:pt idx="2">
                  <c:v>9.3796978383264875</c:v>
                </c:pt>
                <c:pt idx="3">
                  <c:v>9.1769758686714429</c:v>
                </c:pt>
                <c:pt idx="4">
                  <c:v>8.6284866207000945</c:v>
                </c:pt>
                <c:pt idx="5">
                  <c:v>8.0490679850559275</c:v>
                </c:pt>
                <c:pt idx="6">
                  <c:v>8.26289983521227</c:v>
                </c:pt>
                <c:pt idx="7">
                  <c:v>8.6285333672477282</c:v>
                </c:pt>
                <c:pt idx="8">
                  <c:v>8.0758537820212286</c:v>
                </c:pt>
                <c:pt idx="9">
                  <c:v>7.318775848738106</c:v>
                </c:pt>
                <c:pt idx="10">
                  <c:v>8.4634431769390552</c:v>
                </c:pt>
                <c:pt idx="11">
                  <c:v>8.0403469192772299</c:v>
                </c:pt>
                <c:pt idx="12">
                  <c:v>8.8485592622177514</c:v>
                </c:pt>
                <c:pt idx="13">
                  <c:v>7.3137354823398883</c:v>
                </c:pt>
                <c:pt idx="14">
                  <c:v>7.3022048630481606</c:v>
                </c:pt>
                <c:pt idx="15">
                  <c:v>7.6051780139981435</c:v>
                </c:pt>
                <c:pt idx="16">
                  <c:v>7.8698272116971157</c:v>
                </c:pt>
                <c:pt idx="17">
                  <c:v>6.5029032620257876</c:v>
                </c:pt>
                <c:pt idx="18">
                  <c:v>7.5197478186735172</c:v>
                </c:pt>
                <c:pt idx="19">
                  <c:v>6.7247520116421438</c:v>
                </c:pt>
                <c:pt idx="20">
                  <c:v>7.6099982020128323</c:v>
                </c:pt>
                <c:pt idx="21">
                  <c:v>7.3002529744506388</c:v>
                </c:pt>
                <c:pt idx="22">
                  <c:v>8.1522821300082935</c:v>
                </c:pt>
                <c:pt idx="23">
                  <c:v>6.0969148002540949</c:v>
                </c:pt>
                <c:pt idx="24">
                  <c:v>8.2405809693549301</c:v>
                </c:pt>
                <c:pt idx="25">
                  <c:v>8.1363146524345531</c:v>
                </c:pt>
                <c:pt idx="26">
                  <c:v>8.1143685311190374</c:v>
                </c:pt>
                <c:pt idx="27">
                  <c:v>6.757786268412274</c:v>
                </c:pt>
                <c:pt idx="28">
                  <c:v>6.3914580295188177</c:v>
                </c:pt>
                <c:pt idx="29">
                  <c:v>6.902663334962762</c:v>
                </c:pt>
                <c:pt idx="30">
                  <c:v>7.2005500516564016</c:v>
                </c:pt>
                <c:pt idx="31">
                  <c:v>5.9894337166199385</c:v>
                </c:pt>
                <c:pt idx="32">
                  <c:v>6.8201284469075487</c:v>
                </c:pt>
                <c:pt idx="33">
                  <c:v>6.4001777483242677</c:v>
                </c:pt>
                <c:pt idx="34">
                  <c:v>7.0363864355242907</c:v>
                </c:pt>
                <c:pt idx="35">
                  <c:v>6.7018712956557644</c:v>
                </c:pt>
                <c:pt idx="36">
                  <c:v>7.527104106168081</c:v>
                </c:pt>
                <c:pt idx="37">
                  <c:v>5.593200171761918</c:v>
                </c:pt>
                <c:pt idx="38">
                  <c:v>7.5354514588885468</c:v>
                </c:pt>
                <c:pt idx="39">
                  <c:v>7.4413288903828825</c:v>
                </c:pt>
                <c:pt idx="40">
                  <c:v>7.4382982117761749</c:v>
                </c:pt>
                <c:pt idx="41">
                  <c:v>6.0089374808812561</c:v>
                </c:pt>
                <c:pt idx="42">
                  <c:v>6.1768692526186193</c:v>
                </c:pt>
                <c:pt idx="43">
                  <c:v>6.3092320073061252</c:v>
                </c:pt>
                <c:pt idx="44">
                  <c:v>6.5340151902615311</c:v>
                </c:pt>
                <c:pt idx="45">
                  <c:v>5.4220414308175986</c:v>
                </c:pt>
                <c:pt idx="46">
                  <c:v>6.2416713737826424</c:v>
                </c:pt>
                <c:pt idx="47">
                  <c:v>5.8008310853944103</c:v>
                </c:pt>
                <c:pt idx="48">
                  <c:v>6.3772290864012362</c:v>
                </c:pt>
                <c:pt idx="49">
                  <c:v>6.826181725594207</c:v>
                </c:pt>
                <c:pt idx="50">
                  <c:v>5.1404399869919439</c:v>
                </c:pt>
                <c:pt idx="51">
                  <c:v>6.879814520242121</c:v>
                </c:pt>
                <c:pt idx="52">
                  <c:v>6.8372330720736878</c:v>
                </c:pt>
                <c:pt idx="53">
                  <c:v>6.7900182161121929</c:v>
                </c:pt>
                <c:pt idx="54">
                  <c:v>5.5740009253896474</c:v>
                </c:pt>
                <c:pt idx="55">
                  <c:v>5.6288016888672736</c:v>
                </c:pt>
                <c:pt idx="56">
                  <c:v>5.9146213737826425</c:v>
                </c:pt>
                <c:pt idx="57">
                  <c:v>6.0470205671564061</c:v>
                </c:pt>
                <c:pt idx="58">
                  <c:v>5.0341516409670852</c:v>
                </c:pt>
                <c:pt idx="59">
                  <c:v>5.7040903846908186</c:v>
                </c:pt>
                <c:pt idx="60">
                  <c:v>5.2868769570565117</c:v>
                </c:pt>
                <c:pt idx="61">
                  <c:v>5.9821820073061254</c:v>
                </c:pt>
                <c:pt idx="62">
                  <c:v>5.7824562727482922</c:v>
                </c:pt>
                <c:pt idx="63">
                  <c:v>6.3134205211758179</c:v>
                </c:pt>
                <c:pt idx="64">
                  <c:v>4.8023946026904802</c:v>
                </c:pt>
                <c:pt idx="65">
                  <c:v>6.3945998393467853</c:v>
                </c:pt>
                <c:pt idx="66">
                  <c:v>6.3286012913197451</c:v>
                </c:pt>
                <c:pt idx="67">
                  <c:v>6.2487564936046045</c:v>
                </c:pt>
                <c:pt idx="68">
                  <c:v>5.0394005628203882</c:v>
                </c:pt>
                <c:pt idx="69">
                  <c:v>4.9908160843645328</c:v>
                </c:pt>
                <c:pt idx="70">
                  <c:v>5.2873917386022633</c:v>
                </c:pt>
                <c:pt idx="71">
                  <c:v>5.8617213879850754</c:v>
                </c:pt>
                <c:pt idx="72">
                  <c:v>4.7446648002540952</c:v>
                </c:pt>
                <c:pt idx="73">
                  <c:v>5.2451026764861872</c:v>
                </c:pt>
                <c:pt idx="74">
                  <c:v>4.9026799956639815</c:v>
                </c:pt>
                <c:pt idx="75">
                  <c:v>5.1927146070264989</c:v>
                </c:pt>
                <c:pt idx="76">
                  <c:v>5.1067999783199056</c:v>
                </c:pt>
                <c:pt idx="77">
                  <c:v>5.7806269472931699</c:v>
                </c:pt>
                <c:pt idx="78">
                  <c:v>4.4824635922807916</c:v>
                </c:pt>
                <c:pt idx="79">
                  <c:v>5.803047124320452</c:v>
                </c:pt>
                <c:pt idx="80">
                  <c:v>5.6698358617461615</c:v>
                </c:pt>
                <c:pt idx="81">
                  <c:v>5.662347840353612</c:v>
                </c:pt>
              </c:numCache>
            </c:numRef>
          </c:xVal>
          <c:yVal>
            <c:numRef>
              <c:f>Feuil1!$BB$2:$BB$83</c:f>
              <c:numCache>
                <c:formatCode>General</c:formatCode>
                <c:ptCount val="82"/>
                <c:pt idx="0">
                  <c:v>8.8932290853025897</c:v>
                </c:pt>
                <c:pt idx="1">
                  <c:v>9.0225655280349173</c:v>
                </c:pt>
                <c:pt idx="2">
                  <c:v>9.3659700563428991</c:v>
                </c:pt>
                <c:pt idx="3">
                  <c:v>9.0466684242906155</c:v>
                </c:pt>
                <c:pt idx="4">
                  <c:v>8.5688919132245829</c:v>
                </c:pt>
                <c:pt idx="5">
                  <c:v>8.088532256503342</c:v>
                </c:pt>
                <c:pt idx="6">
                  <c:v>8.2475492958209138</c:v>
                </c:pt>
                <c:pt idx="7">
                  <c:v>8.5889698226330218</c:v>
                </c:pt>
                <c:pt idx="8">
                  <c:v>8.0971595564881227</c:v>
                </c:pt>
                <c:pt idx="9">
                  <c:v>7.8242657443404617</c:v>
                </c:pt>
                <c:pt idx="10">
                  <c:v>8.3771697648313115</c:v>
                </c:pt>
                <c:pt idx="11">
                  <c:v>7.8100268856889592</c:v>
                </c:pt>
                <c:pt idx="12">
                  <c:v>8.800359047007607</c:v>
                </c:pt>
                <c:pt idx="13">
                  <c:v>7.3971953238320332</c:v>
                </c:pt>
                <c:pt idx="14">
                  <c:v>7.395129933460705</c:v>
                </c:pt>
                <c:pt idx="15">
                  <c:v>7.6245012197553947</c:v>
                </c:pt>
                <c:pt idx="16">
                  <c:v>7.9758850939830737</c:v>
                </c:pt>
                <c:pt idx="17">
                  <c:v>6.5337279976126226</c:v>
                </c:pt>
                <c:pt idx="18">
                  <c:v>7.4691990722728399</c:v>
                </c:pt>
                <c:pt idx="19">
                  <c:v>7.1371572039454847</c:v>
                </c:pt>
                <c:pt idx="20">
                  <c:v>7.6447046481565586</c:v>
                </c:pt>
                <c:pt idx="21">
                  <c:v>7.2376561411451128</c:v>
                </c:pt>
                <c:pt idx="22">
                  <c:v>8.1190347354140044</c:v>
                </c:pt>
                <c:pt idx="23">
                  <c:v>6.3978758886734539</c:v>
                </c:pt>
                <c:pt idx="24">
                  <c:v>8.1662921030760316</c:v>
                </c:pt>
                <c:pt idx="25">
                  <c:v>8.1905149641329444</c:v>
                </c:pt>
                <c:pt idx="26">
                  <c:v>8.0641023235131577</c:v>
                </c:pt>
                <c:pt idx="27">
                  <c:v>6.8180252529179342</c:v>
                </c:pt>
                <c:pt idx="28">
                  <c:v>6.6303837533944936</c:v>
                </c:pt>
                <c:pt idx="29">
                  <c:v>6.9684159990867087</c:v>
                </c:pt>
                <c:pt idx="30">
                  <c:v>7.2955593028405588</c:v>
                </c:pt>
                <c:pt idx="31">
                  <c:v>5.9500396161928748</c:v>
                </c:pt>
                <c:pt idx="32">
                  <c:v>6.8166764583501802</c:v>
                </c:pt>
                <c:pt idx="33">
                  <c:v>6.5520548558902831</c:v>
                </c:pt>
                <c:pt idx="34">
                  <c:v>7.0492573070682916</c:v>
                </c:pt>
                <c:pt idx="35">
                  <c:v>6.6057484354684206</c:v>
                </c:pt>
                <c:pt idx="36">
                  <c:v>7.4922832306688427</c:v>
                </c:pt>
                <c:pt idx="37">
                  <c:v>5.6501243346897922</c:v>
                </c:pt>
                <c:pt idx="38">
                  <c:v>7.4942016452163038</c:v>
                </c:pt>
                <c:pt idx="39">
                  <c:v>7.5661650474061872</c:v>
                </c:pt>
                <c:pt idx="40">
                  <c:v>7.409913932933879</c:v>
                </c:pt>
                <c:pt idx="41">
                  <c:v>6.2103813227226539</c:v>
                </c:pt>
                <c:pt idx="42">
                  <c:v>6.1187347273570722</c:v>
                </c:pt>
                <c:pt idx="43">
                  <c:v>6.3851586956735815</c:v>
                </c:pt>
                <c:pt idx="44">
                  <c:v>6.6380507163540763</c:v>
                </c:pt>
                <c:pt idx="45">
                  <c:v>5.4428058583440659</c:v>
                </c:pt>
                <c:pt idx="46">
                  <c:v>6.2566628682858969</c:v>
                </c:pt>
                <c:pt idx="47">
                  <c:v>5.9058989052190078</c:v>
                </c:pt>
                <c:pt idx="48">
                  <c:v>6.4257608867670406</c:v>
                </c:pt>
                <c:pt idx="49">
                  <c:v>6.8795729812690674</c:v>
                </c:pt>
                <c:pt idx="50">
                  <c:v>5.1971869697827664</c:v>
                </c:pt>
                <c:pt idx="51">
                  <c:v>6.8923157026368038</c:v>
                </c:pt>
                <c:pt idx="52">
                  <c:v>6.9461971494946368</c:v>
                </c:pt>
                <c:pt idx="53">
                  <c:v>6.7963419286338009</c:v>
                </c:pt>
                <c:pt idx="54">
                  <c:v>5.6813712475249467</c:v>
                </c:pt>
                <c:pt idx="55">
                  <c:v>5.6732946764133985</c:v>
                </c:pt>
                <c:pt idx="56">
                  <c:v>5.8763002969847413</c:v>
                </c:pt>
                <c:pt idx="57">
                  <c:v>6.177552844071279</c:v>
                </c:pt>
                <c:pt idx="58">
                  <c:v>4.9403502669352726</c:v>
                </c:pt>
                <c:pt idx="59">
                  <c:v>5.7627214431254963</c:v>
                </c:pt>
                <c:pt idx="60">
                  <c:v>5.4894129663871922</c:v>
                </c:pt>
                <c:pt idx="61">
                  <c:v>5.9226225087820374</c:v>
                </c:pt>
                <c:pt idx="62">
                  <c:v>5.4638034426262294</c:v>
                </c:pt>
                <c:pt idx="63">
                  <c:v>6.370988376818012</c:v>
                </c:pt>
                <c:pt idx="64">
                  <c:v>4.6611607110887547</c:v>
                </c:pt>
                <c:pt idx="65">
                  <c:v>6.3327793971483928</c:v>
                </c:pt>
                <c:pt idx="66">
                  <c:v>6.3691286688054873</c:v>
                </c:pt>
                <c:pt idx="67">
                  <c:v>6.219071952167166</c:v>
                </c:pt>
                <c:pt idx="68">
                  <c:v>5.2019173219764134</c:v>
                </c:pt>
                <c:pt idx="69">
                  <c:v>5.0588017757682948</c:v>
                </c:pt>
                <c:pt idx="70">
                  <c:v>5.3983742682809925</c:v>
                </c:pt>
                <c:pt idx="71">
                  <c:v>5.7104252110481113</c:v>
                </c:pt>
                <c:pt idx="72">
                  <c:v>4.4420151861176684</c:v>
                </c:pt>
                <c:pt idx="73">
                  <c:v>5.3793624465131487</c:v>
                </c:pt>
                <c:pt idx="74">
                  <c:v>4.9379438106810483</c:v>
                </c:pt>
                <c:pt idx="75">
                  <c:v>5.3549923413037561</c:v>
                </c:pt>
                <c:pt idx="76">
                  <c:v>4.8156368551126505</c:v>
                </c:pt>
                <c:pt idx="77">
                  <c:v>5.7922601244497116</c:v>
                </c:pt>
                <c:pt idx="78">
                  <c:v>4.2437281714402211</c:v>
                </c:pt>
                <c:pt idx="79">
                  <c:v>5.778549266946321</c:v>
                </c:pt>
                <c:pt idx="80">
                  <c:v>5.8138911444102845</c:v>
                </c:pt>
                <c:pt idx="81">
                  <c:v>5.6844653314524187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F-4657-B7A2-C400806A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525864"/>
        <c:axId val="-2131294088"/>
      </c:scatterChart>
      <c:valAx>
        <c:axId val="-2136525864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fr-FR" sz="1200"/>
                  <a:t>Log CS6+ measured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1294088"/>
        <c:crosses val="autoZero"/>
        <c:crossBetween val="midCat"/>
      </c:valAx>
      <c:valAx>
        <c:axId val="-2131294088"/>
        <c:scaling>
          <c:orientation val="minMax"/>
          <c:min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Log CS6+ calculated (single oxygen basis)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652586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279400</xdr:colOff>
      <xdr:row>7</xdr:row>
      <xdr:rowOff>184150</xdr:rowOff>
    </xdr:from>
    <xdr:to>
      <xdr:col>62</xdr:col>
      <xdr:colOff>0</xdr:colOff>
      <xdr:row>35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3"/>
  <sheetViews>
    <sheetView tabSelected="1" zoomScale="60" zoomScaleNormal="60" workbookViewId="0">
      <selection activeCell="A2" sqref="A2"/>
    </sheetView>
  </sheetViews>
  <sheetFormatPr defaultColWidth="10.6640625" defaultRowHeight="15.5" x14ac:dyDescent="0.35"/>
  <cols>
    <col min="45" max="45" width="14.6640625" bestFit="1" customWidth="1"/>
    <col min="53" max="53" width="12.1640625" bestFit="1" customWidth="1"/>
    <col min="54" max="54" width="20.5" bestFit="1" customWidth="1"/>
  </cols>
  <sheetData>
    <row r="1" spans="1:55" ht="16" thickBot="1" x14ac:dyDescent="0.4">
      <c r="A1" s="1" t="s">
        <v>52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51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11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8</v>
      </c>
      <c r="Y1" s="2" t="s">
        <v>9</v>
      </c>
      <c r="Z1" s="4" t="s">
        <v>14</v>
      </c>
      <c r="AA1" s="2" t="s">
        <v>15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s="2" t="s">
        <v>22</v>
      </c>
      <c r="AI1" s="2" t="s">
        <v>23</v>
      </c>
      <c r="AJ1" s="2" t="s">
        <v>24</v>
      </c>
      <c r="AK1" s="2" t="s">
        <v>25</v>
      </c>
      <c r="AL1" s="2" t="s">
        <v>26</v>
      </c>
      <c r="AM1" s="2" t="s">
        <v>27</v>
      </c>
      <c r="AN1" s="2" t="s">
        <v>28</v>
      </c>
      <c r="AO1" s="2" t="s">
        <v>29</v>
      </c>
      <c r="AP1" s="2" t="s">
        <v>30</v>
      </c>
      <c r="AQ1" s="2" t="s">
        <v>31</v>
      </c>
      <c r="AR1" s="2" t="s">
        <v>32</v>
      </c>
      <c r="AS1" s="19" t="s">
        <v>42</v>
      </c>
      <c r="AT1" s="16" t="s">
        <v>35</v>
      </c>
      <c r="AU1" s="16" t="s">
        <v>36</v>
      </c>
      <c r="AV1" s="16" t="s">
        <v>33</v>
      </c>
      <c r="AW1" s="16" t="s">
        <v>38</v>
      </c>
      <c r="AX1" s="16" t="s">
        <v>34</v>
      </c>
      <c r="AY1" s="16" t="s">
        <v>37</v>
      </c>
      <c r="AZ1" s="16" t="s">
        <v>39</v>
      </c>
      <c r="BA1" s="16" t="s">
        <v>40</v>
      </c>
      <c r="BB1" s="18" t="s">
        <v>41</v>
      </c>
      <c r="BC1" s="16"/>
    </row>
    <row r="2" spans="1:55" x14ac:dyDescent="0.35">
      <c r="A2" s="5">
        <v>1473</v>
      </c>
      <c r="B2" s="5">
        <f>1/A2</f>
        <v>6.7888662593346908E-4</v>
      </c>
      <c r="C2" s="6">
        <v>49.1</v>
      </c>
      <c r="D2" s="6">
        <v>16.600000000000001</v>
      </c>
      <c r="E2" s="6">
        <v>4.3</v>
      </c>
      <c r="F2" s="6">
        <v>9.8000000000000007</v>
      </c>
      <c r="G2" s="7">
        <v>7.63</v>
      </c>
      <c r="H2" s="7">
        <v>2.97</v>
      </c>
      <c r="I2" s="7">
        <v>1.3</v>
      </c>
      <c r="J2" s="7">
        <v>4.28</v>
      </c>
      <c r="K2" s="7">
        <v>0.23</v>
      </c>
      <c r="L2" s="5">
        <v>1553</v>
      </c>
      <c r="M2" s="5">
        <v>43</v>
      </c>
      <c r="N2" s="6">
        <v>96.4</v>
      </c>
      <c r="O2" s="6">
        <v>8.9587214557285577</v>
      </c>
      <c r="P2" s="5">
        <v>0.2</v>
      </c>
      <c r="Q2">
        <f>C2/((28.0855/2)+16)</f>
        <v>1.6343377353937307</v>
      </c>
      <c r="R2" s="5">
        <f>D2/((26.981539*0.67)+16)</f>
        <v>0.48712306136168926</v>
      </c>
      <c r="S2" s="5">
        <f>E2/40.32</f>
        <v>0.10664682539682539</v>
      </c>
      <c r="T2" s="6">
        <f>F2/56.06</f>
        <v>0.17481270067784518</v>
      </c>
      <c r="U2" s="5">
        <f>G2/71.85</f>
        <v>0.10619345859429367</v>
      </c>
      <c r="V2" s="8">
        <f>H2/((47.867/2)+16)</f>
        <v>7.4373646186785547E-2</v>
      </c>
      <c r="W2" s="8">
        <f>I2/94.2</f>
        <v>1.3800424628450107E-2</v>
      </c>
      <c r="X2" s="8">
        <f>J2/61.88</f>
        <v>6.9166127989657405E-2</v>
      </c>
      <c r="Y2" s="8">
        <f>K2/70.94</f>
        <v>3.2421764871722585E-3</v>
      </c>
      <c r="Z2" s="9">
        <f>SUM(Q2:Y2)</f>
        <v>2.6696961567164497</v>
      </c>
      <c r="AA2" s="9">
        <f>Q2/$Z2</f>
        <v>0.6121811769785287</v>
      </c>
      <c r="AB2" s="9">
        <f t="shared" ref="AB2:AI17" si="0">R2/$Z2</f>
        <v>0.18246385834439621</v>
      </c>
      <c r="AC2" s="9">
        <f t="shared" si="0"/>
        <v>3.9947177182887345E-2</v>
      </c>
      <c r="AD2" s="9">
        <f t="shared" si="0"/>
        <v>6.5480373202040074E-2</v>
      </c>
      <c r="AE2" s="9">
        <f t="shared" si="0"/>
        <v>3.9777357557013018E-2</v>
      </c>
      <c r="AF2" s="9">
        <f t="shared" si="0"/>
        <v>2.7858468462665889E-2</v>
      </c>
      <c r="AG2" s="9">
        <f t="shared" si="0"/>
        <v>5.1692866222737945E-3</v>
      </c>
      <c r="AH2" s="9">
        <f t="shared" si="0"/>
        <v>2.5907865138753164E-2</v>
      </c>
      <c r="AI2" s="9">
        <f t="shared" si="0"/>
        <v>1.2144365114417821E-3</v>
      </c>
      <c r="AJ2" s="7">
        <f>AA2*1000/$A2</f>
        <v>0.41560161369893328</v>
      </c>
      <c r="AK2" s="7">
        <f t="shared" ref="AK2:AR17" si="1">AB2*1000/$A2</f>
        <v>0.1238722731462296</v>
      </c>
      <c r="AL2" s="7">
        <f t="shared" si="1"/>
        <v>2.7119604333256851E-2</v>
      </c>
      <c r="AM2" s="7">
        <f t="shared" si="1"/>
        <v>4.4453749627997335E-2</v>
      </c>
      <c r="AN2" s="7">
        <f t="shared" si="1"/>
        <v>2.7004316060429748E-2</v>
      </c>
      <c r="AO2" s="7">
        <f t="shared" si="1"/>
        <v>1.8912741658293205E-2</v>
      </c>
      <c r="AP2" s="7">
        <f t="shared" si="1"/>
        <v>3.5093595534784758E-3</v>
      </c>
      <c r="AQ2" s="7">
        <f t="shared" si="1"/>
        <v>1.7588503149187484E-2</v>
      </c>
      <c r="AR2" s="7">
        <f t="shared" si="1"/>
        <v>8.244647056631243E-4</v>
      </c>
      <c r="AS2" s="10">
        <f>O2</f>
        <v>8.9587214557285577</v>
      </c>
      <c r="AT2">
        <v>0.112</v>
      </c>
      <c r="AU2">
        <v>2.0899999999999998E-2</v>
      </c>
      <c r="AV2">
        <f>AT2/(AT2+AU2)</f>
        <v>0.84273890142964647</v>
      </c>
      <c r="AW2">
        <f>AU2/(AU2+AT2)</f>
        <v>0.15726109857035364</v>
      </c>
      <c r="AX2">
        <f t="shared" ref="AX2:AX25" si="2">AT2/AU2</f>
        <v>5.3588516746411488</v>
      </c>
      <c r="AY2">
        <f t="shared" ref="AY2:AY25" si="3">(AT2/2)/AU2</f>
        <v>2.6794258373205744</v>
      </c>
      <c r="AZ2">
        <f>AW2*AE2</f>
        <v>6.255430947641626E-3</v>
      </c>
      <c r="BA2">
        <f>AZ2/A2</f>
        <v>4.2467284098042268E-6</v>
      </c>
      <c r="BB2">
        <f>(-12.948+(15602*AD2+28649*AH2+9496*AC2+4194*AB2+16016*AI2+29244.229)/A2)</f>
        <v>8.8932290853025897</v>
      </c>
    </row>
    <row r="3" spans="1:55" x14ac:dyDescent="0.35">
      <c r="A3" s="5">
        <v>1473</v>
      </c>
      <c r="B3" s="5">
        <f t="shared" ref="B3:B66" si="4">1/A3</f>
        <v>6.7888662593346908E-4</v>
      </c>
      <c r="C3" s="6">
        <v>49.1</v>
      </c>
      <c r="D3" s="6">
        <v>14.4</v>
      </c>
      <c r="E3" s="6">
        <v>8.5</v>
      </c>
      <c r="F3" s="6">
        <v>12.4</v>
      </c>
      <c r="G3" s="7">
        <v>8.8800000000000008</v>
      </c>
      <c r="H3" s="7">
        <v>0.93</v>
      </c>
      <c r="I3" s="11">
        <v>0</v>
      </c>
      <c r="J3" s="7">
        <v>2.41</v>
      </c>
      <c r="K3" s="11">
        <v>0</v>
      </c>
      <c r="L3" s="5">
        <v>1813</v>
      </c>
      <c r="M3" s="5">
        <v>38</v>
      </c>
      <c r="N3" s="6">
        <v>97.4</v>
      </c>
      <c r="O3" s="6">
        <v>9.0259478040955088</v>
      </c>
      <c r="P3" s="5">
        <v>0.2</v>
      </c>
      <c r="Q3">
        <f t="shared" ref="Q3:Q46" si="5">C3/((28.0855/2)+16)</f>
        <v>1.6343377353937307</v>
      </c>
      <c r="R3" s="5">
        <f t="shared" ref="R3:R46" si="6">D3/((26.981539*0.67)+16)</f>
        <v>0.42256458334989905</v>
      </c>
      <c r="S3" s="5">
        <f t="shared" ref="S3:S46" si="7">E3/40.32</f>
        <v>0.21081349206349206</v>
      </c>
      <c r="T3" s="6">
        <f t="shared" ref="T3:T46" si="8">F3/56.06</f>
        <v>0.22119158044951837</v>
      </c>
      <c r="U3" s="5">
        <f t="shared" ref="U3:U46" si="9">G3/71.85</f>
        <v>0.1235908141962422</v>
      </c>
      <c r="V3" s="8">
        <f t="shared" ref="V3:V46" si="10">H3/((47.867/2)+16)</f>
        <v>2.3288717492831838E-2</v>
      </c>
      <c r="W3" s="8">
        <f t="shared" ref="W3:W46" si="11">I3/94.2</f>
        <v>0</v>
      </c>
      <c r="X3" s="8">
        <f t="shared" ref="X3:X46" si="12">J3/61.88</f>
        <v>3.8946347769877182E-2</v>
      </c>
      <c r="Y3" s="8">
        <f t="shared" ref="Y3:Y46" si="13">K3/70.94</f>
        <v>0</v>
      </c>
      <c r="Z3" s="9">
        <f t="shared" ref="Z3:Z66" si="14">SUM(Q3:Y3)</f>
        <v>2.6747332707155911</v>
      </c>
      <c r="AA3" s="9">
        <f t="shared" ref="AA3:AI29" si="15">Q3/$Z3</f>
        <v>0.61102830449949286</v>
      </c>
      <c r="AB3" s="9">
        <f t="shared" si="0"/>
        <v>0.15798382140617978</v>
      </c>
      <c r="AC3" s="9">
        <f t="shared" si="0"/>
        <v>7.8816641035422408E-2</v>
      </c>
      <c r="AD3" s="9">
        <f t="shared" si="0"/>
        <v>8.269668713185048E-2</v>
      </c>
      <c r="AE3" s="9">
        <f t="shared" si="0"/>
        <v>4.6206780896390853E-2</v>
      </c>
      <c r="AF3" s="9">
        <f t="shared" si="0"/>
        <v>8.7069307985993064E-3</v>
      </c>
      <c r="AG3" s="9">
        <f t="shared" si="0"/>
        <v>0</v>
      </c>
      <c r="AH3" s="9">
        <f t="shared" si="0"/>
        <v>1.4560834232064411E-2</v>
      </c>
      <c r="AI3" s="9">
        <f t="shared" si="0"/>
        <v>0</v>
      </c>
      <c r="AJ3" s="7">
        <f t="shared" ref="AJ3:AR44" si="16">AA3*1000/$A3</f>
        <v>0.41481894399150904</v>
      </c>
      <c r="AK3" s="7">
        <f t="shared" si="1"/>
        <v>0.10725310346651716</v>
      </c>
      <c r="AL3" s="7">
        <f t="shared" si="1"/>
        <v>5.3507563499947321E-2</v>
      </c>
      <c r="AM3" s="7">
        <f t="shared" si="1"/>
        <v>5.6141674902817705E-2</v>
      </c>
      <c r="AN3" s="7">
        <f t="shared" si="1"/>
        <v>3.1369165577997862E-2</v>
      </c>
      <c r="AO3" s="7">
        <f t="shared" si="1"/>
        <v>5.9110188720972881E-3</v>
      </c>
      <c r="AP3" s="7">
        <f t="shared" si="1"/>
        <v>0</v>
      </c>
      <c r="AQ3" s="7">
        <f t="shared" si="1"/>
        <v>9.8851556225827628E-3</v>
      </c>
      <c r="AR3" s="7">
        <f t="shared" si="1"/>
        <v>0</v>
      </c>
      <c r="AS3" s="10">
        <f t="shared" ref="AS3:AS66" si="17">O3</f>
        <v>9.0259478040955088</v>
      </c>
      <c r="AT3">
        <v>0.12139999999999999</v>
      </c>
      <c r="AU3">
        <v>2.41E-2</v>
      </c>
      <c r="AV3">
        <f t="shared" ref="AV3:AV25" si="18">AT3/(AT3+AU3)</f>
        <v>0.83436426116838491</v>
      </c>
      <c r="AW3">
        <f t="shared" ref="AW3:AW66" si="19">AU3/(AU3+AT3)</f>
        <v>0.16563573883161514</v>
      </c>
      <c r="AX3">
        <f t="shared" si="2"/>
        <v>5.0373443983402488</v>
      </c>
      <c r="AY3">
        <f t="shared" si="3"/>
        <v>2.5186721991701244</v>
      </c>
      <c r="AZ3">
        <f t="shared" ref="AZ3:AZ66" si="20">AW3*AE3</f>
        <v>7.6534942928042594E-3</v>
      </c>
      <c r="BA3">
        <f t="shared" ref="BA3:BA66" si="21">AZ3/A3</f>
        <v>5.1958549170429458E-6</v>
      </c>
      <c r="BB3">
        <f t="shared" ref="BB3:BB66" si="22">(-12.948+(15602*AD3+28649*AH3+9496*AC3+4194*AB3+16016*AI3+29244.229)/A3)</f>
        <v>9.0225655280349173</v>
      </c>
    </row>
    <row r="4" spans="1:55" x14ac:dyDescent="0.35">
      <c r="A4" s="5">
        <v>1473</v>
      </c>
      <c r="B4" s="5">
        <f t="shared" si="4"/>
        <v>6.7888662593346908E-4</v>
      </c>
      <c r="C4" s="6">
        <v>43.2</v>
      </c>
      <c r="D4" s="6">
        <v>14.3</v>
      </c>
      <c r="E4" s="6">
        <v>7.7</v>
      </c>
      <c r="F4" s="6">
        <v>14.4</v>
      </c>
      <c r="G4" s="7">
        <v>8.41</v>
      </c>
      <c r="H4" s="7">
        <v>2.93</v>
      </c>
      <c r="I4" s="7">
        <v>0.45</v>
      </c>
      <c r="J4" s="7">
        <v>2.58</v>
      </c>
      <c r="K4" s="7">
        <v>2.5099999999999998</v>
      </c>
      <c r="L4" s="5">
        <v>4094</v>
      </c>
      <c r="M4" s="5">
        <v>140</v>
      </c>
      <c r="N4" s="6">
        <v>96.9</v>
      </c>
      <c r="O4" s="6">
        <v>9.3796978383264875</v>
      </c>
      <c r="P4" s="5">
        <v>0.2</v>
      </c>
      <c r="Q4">
        <f t="shared" si="5"/>
        <v>1.437950919939087</v>
      </c>
      <c r="R4" s="5">
        <f t="shared" si="6"/>
        <v>0.41963010707663589</v>
      </c>
      <c r="S4" s="5">
        <f t="shared" si="7"/>
        <v>0.19097222222222224</v>
      </c>
      <c r="T4" s="6">
        <f t="shared" si="8"/>
        <v>0.25686764181234389</v>
      </c>
      <c r="U4" s="5">
        <f t="shared" si="9"/>
        <v>0.11704940848990955</v>
      </c>
      <c r="V4" s="8">
        <f t="shared" si="10"/>
        <v>7.3371980918276652E-2</v>
      </c>
      <c r="W4" s="8">
        <f t="shared" si="11"/>
        <v>4.7770700636942673E-3</v>
      </c>
      <c r="X4" s="8">
        <f t="shared" si="12"/>
        <v>4.1693600517129926E-2</v>
      </c>
      <c r="Y4" s="8">
        <f t="shared" si="13"/>
        <v>3.5382012968705946E-2</v>
      </c>
      <c r="Z4" s="9">
        <f t="shared" si="14"/>
        <v>2.5776949640080051</v>
      </c>
      <c r="AA4" s="9">
        <f t="shared" si="15"/>
        <v>0.55784370921191018</v>
      </c>
      <c r="AB4" s="9">
        <f t="shared" si="0"/>
        <v>0.16279277142403289</v>
      </c>
      <c r="AC4" s="9">
        <f t="shared" si="0"/>
        <v>7.4086431827171451E-2</v>
      </c>
      <c r="AD4" s="9">
        <f t="shared" si="0"/>
        <v>9.9650131376656625E-2</v>
      </c>
      <c r="AE4" s="9">
        <f t="shared" si="0"/>
        <v>4.5408556917809942E-2</v>
      </c>
      <c r="AF4" s="9">
        <f t="shared" si="0"/>
        <v>2.8464182900909293E-2</v>
      </c>
      <c r="AG4" s="9">
        <f t="shared" si="0"/>
        <v>1.8532332686356724E-3</v>
      </c>
      <c r="AH4" s="9">
        <f t="shared" si="0"/>
        <v>1.617476121080727E-2</v>
      </c>
      <c r="AI4" s="9">
        <f t="shared" si="0"/>
        <v>1.3726221862066712E-2</v>
      </c>
      <c r="AJ4" s="7">
        <f t="shared" si="16"/>
        <v>0.378712633545085</v>
      </c>
      <c r="AK4" s="7">
        <f t="shared" si="1"/>
        <v>0.11051783531842017</v>
      </c>
      <c r="AL4" s="7">
        <f t="shared" si="1"/>
        <v>5.0296287730598403E-2</v>
      </c>
      <c r="AM4" s="7">
        <f t="shared" si="1"/>
        <v>6.7651141464125347E-2</v>
      </c>
      <c r="AN4" s="7">
        <f t="shared" si="1"/>
        <v>3.0827261994439876E-2</v>
      </c>
      <c r="AO4" s="7">
        <f t="shared" si="1"/>
        <v>1.9323953089551454E-2</v>
      </c>
      <c r="AP4" s="7">
        <f t="shared" si="1"/>
        <v>1.2581352808117262E-3</v>
      </c>
      <c r="AQ4" s="7">
        <f t="shared" si="1"/>
        <v>1.09808290636845E-2</v>
      </c>
      <c r="AR4" s="7">
        <f t="shared" si="1"/>
        <v>9.3185484467526898E-3</v>
      </c>
      <c r="AS4" s="10">
        <f t="shared" si="17"/>
        <v>9.3796978383264875</v>
      </c>
      <c r="AT4">
        <v>0.1207</v>
      </c>
      <c r="AU4">
        <v>2.1700000000000001E-2</v>
      </c>
      <c r="AV4">
        <f t="shared" si="18"/>
        <v>0.8476123595505618</v>
      </c>
      <c r="AW4">
        <f t="shared" si="19"/>
        <v>0.1523876404494382</v>
      </c>
      <c r="AX4">
        <f t="shared" si="2"/>
        <v>5.5622119815668203</v>
      </c>
      <c r="AY4">
        <f t="shared" si="3"/>
        <v>2.7811059907834101</v>
      </c>
      <c r="AZ4">
        <f t="shared" si="20"/>
        <v>6.9197028449190711E-3</v>
      </c>
      <c r="BA4">
        <f t="shared" si="21"/>
        <v>4.6976937168493356E-6</v>
      </c>
      <c r="BB4">
        <f t="shared" si="22"/>
        <v>9.3659700563428991</v>
      </c>
    </row>
    <row r="5" spans="1:55" x14ac:dyDescent="0.35">
      <c r="A5" s="5">
        <v>1473</v>
      </c>
      <c r="B5" s="5">
        <f t="shared" si="4"/>
        <v>6.7888662593346908E-4</v>
      </c>
      <c r="C5" s="6">
        <v>47.2</v>
      </c>
      <c r="D5" s="6">
        <v>12.1</v>
      </c>
      <c r="E5" s="6">
        <v>10.4</v>
      </c>
      <c r="F5" s="6">
        <v>10.7</v>
      </c>
      <c r="G5" s="7">
        <v>9.3000000000000007</v>
      </c>
      <c r="H5" s="7">
        <v>2.5499999999999998</v>
      </c>
      <c r="I5" s="7">
        <v>0.57999999999999996</v>
      </c>
      <c r="J5" s="7">
        <v>2.92</v>
      </c>
      <c r="K5" s="11">
        <v>0</v>
      </c>
      <c r="L5" s="5">
        <v>2567</v>
      </c>
      <c r="M5" s="5">
        <v>116</v>
      </c>
      <c r="N5" s="6">
        <v>96.1</v>
      </c>
      <c r="O5" s="6">
        <v>9.1769758686714429</v>
      </c>
      <c r="P5" s="5">
        <v>0.2</v>
      </c>
      <c r="Q5">
        <f t="shared" si="5"/>
        <v>1.5710945236371505</v>
      </c>
      <c r="R5" s="5">
        <f t="shared" si="6"/>
        <v>0.35507162906484574</v>
      </c>
      <c r="S5" s="5">
        <f t="shared" si="7"/>
        <v>0.25793650793650796</v>
      </c>
      <c r="T5" s="6">
        <f t="shared" si="8"/>
        <v>0.19086692829111665</v>
      </c>
      <c r="U5" s="5">
        <f t="shared" si="9"/>
        <v>0.12943632567849689</v>
      </c>
      <c r="V5" s="8">
        <f t="shared" si="10"/>
        <v>6.3856160867442127E-2</v>
      </c>
      <c r="W5" s="8">
        <f t="shared" si="11"/>
        <v>6.1571125265392776E-3</v>
      </c>
      <c r="X5" s="8">
        <f t="shared" si="12"/>
        <v>4.7188106011635422E-2</v>
      </c>
      <c r="Y5" s="8">
        <f t="shared" si="13"/>
        <v>0</v>
      </c>
      <c r="Z5" s="9">
        <f t="shared" si="14"/>
        <v>2.6216072940137338</v>
      </c>
      <c r="AA5" s="9">
        <f t="shared" si="15"/>
        <v>0.59928675329239456</v>
      </c>
      <c r="AB5" s="9">
        <f t="shared" si="0"/>
        <v>0.13544043376581544</v>
      </c>
      <c r="AC5" s="9">
        <f t="shared" si="0"/>
        <v>9.8388690222783876E-2</v>
      </c>
      <c r="AD5" s="9">
        <f t="shared" si="0"/>
        <v>7.2805308684847123E-2</v>
      </c>
      <c r="AE5" s="9">
        <f t="shared" si="0"/>
        <v>4.9372888904473278E-2</v>
      </c>
      <c r="AF5" s="9">
        <f t="shared" si="0"/>
        <v>2.4357637779408622E-2</v>
      </c>
      <c r="AG5" s="9">
        <f t="shared" si="0"/>
        <v>2.3486021497569963E-3</v>
      </c>
      <c r="AH5" s="9">
        <f t="shared" si="0"/>
        <v>1.7999685200520431E-2</v>
      </c>
      <c r="AI5" s="9">
        <f t="shared" si="0"/>
        <v>0</v>
      </c>
      <c r="AJ5" s="7">
        <f t="shared" si="16"/>
        <v>0.40684776190929706</v>
      </c>
      <c r="AK5" s="7">
        <f t="shared" si="1"/>
        <v>9.1948699094239944E-2</v>
      </c>
      <c r="AL5" s="7">
        <f t="shared" si="1"/>
        <v>6.6794765935359046E-2</v>
      </c>
      <c r="AM5" s="7">
        <f t="shared" si="1"/>
        <v>4.9426550363100556E-2</v>
      </c>
      <c r="AN5" s="7">
        <f t="shared" si="1"/>
        <v>3.3518593960945878E-2</v>
      </c>
      <c r="AO5" s="7">
        <f t="shared" si="1"/>
        <v>1.6536074527772317E-2</v>
      </c>
      <c r="AP5" s="7">
        <f t="shared" si="1"/>
        <v>1.5944345891086194E-3</v>
      </c>
      <c r="AQ5" s="7">
        <f t="shared" si="1"/>
        <v>1.2219745553645914E-2</v>
      </c>
      <c r="AR5" s="7">
        <f t="shared" si="1"/>
        <v>0</v>
      </c>
      <c r="AS5" s="10">
        <f t="shared" si="17"/>
        <v>9.1769758686714429</v>
      </c>
      <c r="AT5">
        <v>0.1273</v>
      </c>
      <c r="AU5">
        <v>2.52E-2</v>
      </c>
      <c r="AV5">
        <f t="shared" si="18"/>
        <v>0.83475409836065573</v>
      </c>
      <c r="AW5">
        <f t="shared" si="19"/>
        <v>0.16524590163934427</v>
      </c>
      <c r="AX5">
        <f t="shared" si="2"/>
        <v>5.0515873015873014</v>
      </c>
      <c r="AY5">
        <f t="shared" si="3"/>
        <v>2.5257936507936507</v>
      </c>
      <c r="AZ5">
        <f t="shared" si="20"/>
        <v>8.1586675435588642E-3</v>
      </c>
      <c r="BA5">
        <f t="shared" si="21"/>
        <v>5.5388102807595821E-6</v>
      </c>
      <c r="BB5">
        <f t="shared" si="22"/>
        <v>9.0466684242906155</v>
      </c>
    </row>
    <row r="6" spans="1:55" x14ac:dyDescent="0.35">
      <c r="A6" s="12">
        <v>1473</v>
      </c>
      <c r="B6" s="5">
        <f t="shared" si="4"/>
        <v>6.7888662593346908E-4</v>
      </c>
      <c r="C6" s="13">
        <v>57.7</v>
      </c>
      <c r="D6" s="13">
        <v>20.7</v>
      </c>
      <c r="E6" s="13">
        <v>2</v>
      </c>
      <c r="F6" s="13">
        <v>4.5999999999999996</v>
      </c>
      <c r="G6" s="14">
        <v>4.88</v>
      </c>
      <c r="H6" s="14">
        <v>1.64</v>
      </c>
      <c r="I6" s="14">
        <v>2.62</v>
      </c>
      <c r="J6" s="14">
        <v>6.03</v>
      </c>
      <c r="K6" s="15">
        <v>0</v>
      </c>
      <c r="L6" s="12">
        <v>726</v>
      </c>
      <c r="M6" s="12">
        <v>49</v>
      </c>
      <c r="N6" s="13">
        <v>100</v>
      </c>
      <c r="O6" s="13">
        <v>8.6284866207000945</v>
      </c>
      <c r="P6" s="12">
        <v>0.2</v>
      </c>
      <c r="Q6">
        <f t="shared" si="5"/>
        <v>1.9205964833445675</v>
      </c>
      <c r="R6" s="5">
        <f t="shared" si="6"/>
        <v>0.60743658856547988</v>
      </c>
      <c r="S6" s="5">
        <f t="shared" si="7"/>
        <v>4.96031746031746E-2</v>
      </c>
      <c r="T6" s="6">
        <f t="shared" si="8"/>
        <v>8.2054941134498738E-2</v>
      </c>
      <c r="U6" s="5">
        <f t="shared" si="9"/>
        <v>6.7919276270006962E-2</v>
      </c>
      <c r="V6" s="8">
        <f t="shared" si="10"/>
        <v>4.1068276008864743E-2</v>
      </c>
      <c r="W6" s="8">
        <f t="shared" si="11"/>
        <v>2.7813163481953292E-2</v>
      </c>
      <c r="X6" s="8">
        <f t="shared" si="12"/>
        <v>9.7446670976082742E-2</v>
      </c>
      <c r="Y6" s="8">
        <f t="shared" si="13"/>
        <v>0</v>
      </c>
      <c r="Z6" s="9">
        <f t="shared" si="14"/>
        <v>2.8939385743846286</v>
      </c>
      <c r="AA6" s="9">
        <f t="shared" si="15"/>
        <v>0.6636617999927541</v>
      </c>
      <c r="AB6" s="9">
        <f t="shared" si="0"/>
        <v>0.20989961360691495</v>
      </c>
      <c r="AC6" s="9">
        <f t="shared" si="0"/>
        <v>1.7140368853102658E-2</v>
      </c>
      <c r="AD6" s="9">
        <f t="shared" si="0"/>
        <v>2.8354071458461076E-2</v>
      </c>
      <c r="AE6" s="9">
        <f t="shared" si="0"/>
        <v>2.3469494781674632E-2</v>
      </c>
      <c r="AF6" s="9">
        <f t="shared" si="0"/>
        <v>1.4191136042891845E-2</v>
      </c>
      <c r="AG6" s="9">
        <f t="shared" si="0"/>
        <v>9.6108340820148623E-3</v>
      </c>
      <c r="AH6" s="9">
        <f t="shared" si="0"/>
        <v>3.3672681182185749E-2</v>
      </c>
      <c r="AI6" s="9">
        <f t="shared" si="0"/>
        <v>0</v>
      </c>
      <c r="AJ6" s="7">
        <f t="shared" si="16"/>
        <v>0.45055112015801368</v>
      </c>
      <c r="AK6" s="7">
        <f t="shared" si="1"/>
        <v>0.14249804046633738</v>
      </c>
      <c r="AL6" s="7">
        <f t="shared" si="1"/>
        <v>1.1636367177937989E-2</v>
      </c>
      <c r="AM6" s="7">
        <f t="shared" si="1"/>
        <v>1.9249199903911118E-2</v>
      </c>
      <c r="AN6" s="7">
        <f t="shared" si="1"/>
        <v>1.593312612469425E-2</v>
      </c>
      <c r="AO6" s="7">
        <f t="shared" si="1"/>
        <v>9.6341724663216877E-3</v>
      </c>
      <c r="AP6" s="7">
        <f t="shared" si="1"/>
        <v>6.5246667223454605E-3</v>
      </c>
      <c r="AQ6" s="7">
        <f t="shared" si="1"/>
        <v>2.2859932913907501E-2</v>
      </c>
      <c r="AR6" s="7">
        <f t="shared" si="1"/>
        <v>0</v>
      </c>
      <c r="AS6" s="10">
        <f t="shared" si="17"/>
        <v>8.6284866207000945</v>
      </c>
      <c r="AT6">
        <v>6.9699999999999998E-2</v>
      </c>
      <c r="AU6">
        <v>1.3599999999999999E-2</v>
      </c>
      <c r="AV6">
        <f t="shared" si="18"/>
        <v>0.83673469387755106</v>
      </c>
      <c r="AW6">
        <f t="shared" si="19"/>
        <v>0.16326530612244897</v>
      </c>
      <c r="AX6">
        <f t="shared" si="2"/>
        <v>5.125</v>
      </c>
      <c r="AY6">
        <f t="shared" si="3"/>
        <v>2.5625</v>
      </c>
      <c r="AZ6">
        <f t="shared" si="20"/>
        <v>3.8317542500693274E-3</v>
      </c>
      <c r="BA6">
        <f t="shared" si="21"/>
        <v>2.6013267142357959E-6</v>
      </c>
      <c r="BB6">
        <f t="shared" si="22"/>
        <v>8.5688919132245829</v>
      </c>
    </row>
    <row r="7" spans="1:55" x14ac:dyDescent="0.35">
      <c r="A7" s="5">
        <v>1523</v>
      </c>
      <c r="B7" s="5">
        <f t="shared" si="4"/>
        <v>6.5659881812212733E-4</v>
      </c>
      <c r="C7" s="5">
        <v>47</v>
      </c>
      <c r="D7" s="5">
        <v>13</v>
      </c>
      <c r="E7" s="5">
        <v>8.0399999999999991</v>
      </c>
      <c r="F7" s="5">
        <v>11</v>
      </c>
      <c r="G7" s="5">
        <v>11.07</v>
      </c>
      <c r="H7" s="5">
        <v>5.35</v>
      </c>
      <c r="I7" s="11">
        <v>0</v>
      </c>
      <c r="J7" s="5">
        <v>1.68</v>
      </c>
      <c r="K7" s="5">
        <v>0.49</v>
      </c>
      <c r="L7" s="5">
        <v>503</v>
      </c>
      <c r="M7" s="5">
        <v>13</v>
      </c>
      <c r="N7" s="5">
        <v>97.9</v>
      </c>
      <c r="O7" s="6">
        <v>8.0490679850559275</v>
      </c>
      <c r="P7" s="5">
        <v>0.2</v>
      </c>
      <c r="Q7">
        <f t="shared" si="5"/>
        <v>1.5644373434522474</v>
      </c>
      <c r="R7" s="5">
        <f t="shared" si="6"/>
        <v>0.38148191552421445</v>
      </c>
      <c r="S7" s="5">
        <f t="shared" si="7"/>
        <v>0.19940476190476189</v>
      </c>
      <c r="T7" s="6">
        <f t="shared" si="8"/>
        <v>0.19621833749554049</v>
      </c>
      <c r="U7" s="5">
        <f t="shared" si="9"/>
        <v>0.15407098121085597</v>
      </c>
      <c r="V7" s="8">
        <f t="shared" si="10"/>
        <v>0.13397272966306487</v>
      </c>
      <c r="W7" s="8">
        <f t="shared" si="11"/>
        <v>0</v>
      </c>
      <c r="X7" s="8">
        <f t="shared" si="12"/>
        <v>2.7149321266968323E-2</v>
      </c>
      <c r="Y7" s="8">
        <f t="shared" si="13"/>
        <v>6.9072455596278547E-3</v>
      </c>
      <c r="Z7" s="9">
        <f t="shared" si="14"/>
        <v>2.6636426360772814</v>
      </c>
      <c r="AA7" s="9">
        <f t="shared" si="15"/>
        <v>0.5873300428004028</v>
      </c>
      <c r="AB7" s="9">
        <f t="shared" si="0"/>
        <v>0.14321812932309075</v>
      </c>
      <c r="AC7" s="9">
        <f t="shared" si="0"/>
        <v>7.4861679717825508E-2</v>
      </c>
      <c r="AD7" s="9">
        <f t="shared" si="0"/>
        <v>7.366541398530442E-2</v>
      </c>
      <c r="AE7" s="9">
        <f t="shared" si="0"/>
        <v>5.7842211685631632E-2</v>
      </c>
      <c r="AF7" s="9">
        <f t="shared" si="0"/>
        <v>5.0296810784034113E-2</v>
      </c>
      <c r="AG7" s="9">
        <f t="shared" si="0"/>
        <v>0</v>
      </c>
      <c r="AH7" s="9">
        <f t="shared" si="0"/>
        <v>1.0192553948209376E-2</v>
      </c>
      <c r="AI7" s="9">
        <f t="shared" si="0"/>
        <v>2.5931577555013473E-3</v>
      </c>
      <c r="AJ7" s="7">
        <f t="shared" si="16"/>
        <v>0.38564021195036297</v>
      </c>
      <c r="AK7" s="7">
        <f t="shared" si="1"/>
        <v>9.4036854447203375E-2</v>
      </c>
      <c r="AL7" s="7">
        <f t="shared" si="1"/>
        <v>4.9154090425361466E-2</v>
      </c>
      <c r="AM7" s="7">
        <f t="shared" si="1"/>
        <v>4.8368623759228117E-2</v>
      </c>
      <c r="AN7" s="7">
        <f t="shared" si="1"/>
        <v>3.7979127830355633E-2</v>
      </c>
      <c r="AO7" s="7">
        <f t="shared" si="1"/>
        <v>3.3024826516109072E-2</v>
      </c>
      <c r="AP7" s="7">
        <f t="shared" si="1"/>
        <v>0</v>
      </c>
      <c r="AQ7" s="7">
        <f t="shared" si="1"/>
        <v>6.6924188760402997E-3</v>
      </c>
      <c r="AR7" s="7">
        <f t="shared" si="1"/>
        <v>1.7026643174664132E-3</v>
      </c>
      <c r="AS7" s="10">
        <f t="shared" si="17"/>
        <v>8.0490679850559275</v>
      </c>
      <c r="AT7">
        <v>0.1321</v>
      </c>
      <c r="AU7">
        <v>3.9300000000000002E-2</v>
      </c>
      <c r="AV7">
        <f t="shared" si="18"/>
        <v>0.77071178529754958</v>
      </c>
      <c r="AW7">
        <f t="shared" si="19"/>
        <v>0.22928821470245042</v>
      </c>
      <c r="AX7">
        <f t="shared" si="2"/>
        <v>3.3613231552162848</v>
      </c>
      <c r="AY7">
        <f t="shared" si="3"/>
        <v>1.6806615776081424</v>
      </c>
      <c r="AZ7">
        <f t="shared" si="20"/>
        <v>1.3262537451839692E-2</v>
      </c>
      <c r="BA7">
        <f t="shared" si="21"/>
        <v>8.7081664161783928E-6</v>
      </c>
      <c r="BB7">
        <f t="shared" si="22"/>
        <v>8.088532256503342</v>
      </c>
    </row>
    <row r="8" spans="1:55" x14ac:dyDescent="0.35">
      <c r="A8" s="5">
        <v>1523</v>
      </c>
      <c r="B8" s="5">
        <f t="shared" si="4"/>
        <v>6.5659881812212733E-4</v>
      </c>
      <c r="C8" s="5">
        <v>50.1</v>
      </c>
      <c r="D8" s="5">
        <v>14.8</v>
      </c>
      <c r="E8" s="5">
        <v>8.6999999999999993</v>
      </c>
      <c r="F8" s="5">
        <v>12.3</v>
      </c>
      <c r="G8" s="5">
        <v>9.1</v>
      </c>
      <c r="H8" s="5">
        <v>0.92</v>
      </c>
      <c r="I8" s="11">
        <v>0</v>
      </c>
      <c r="J8" s="5">
        <v>2.09</v>
      </c>
      <c r="K8" s="11">
        <v>0</v>
      </c>
      <c r="L8" s="5">
        <v>823</v>
      </c>
      <c r="M8" s="5">
        <v>24</v>
      </c>
      <c r="N8" s="6">
        <v>98.5</v>
      </c>
      <c r="O8" s="6">
        <v>8.26289983521227</v>
      </c>
      <c r="P8" s="5">
        <v>0.2</v>
      </c>
      <c r="Q8">
        <f t="shared" si="5"/>
        <v>1.6676236363182466</v>
      </c>
      <c r="R8" s="5">
        <f t="shared" si="6"/>
        <v>0.43430248844295183</v>
      </c>
      <c r="S8" s="5">
        <f t="shared" si="7"/>
        <v>0.21577380952380951</v>
      </c>
      <c r="T8" s="6">
        <f t="shared" si="8"/>
        <v>0.21940777738137709</v>
      </c>
      <c r="U8" s="5">
        <f t="shared" si="9"/>
        <v>0.1266527487821851</v>
      </c>
      <c r="V8" s="8">
        <f t="shared" si="10"/>
        <v>2.3038301175704611E-2</v>
      </c>
      <c r="W8" s="8">
        <f t="shared" si="11"/>
        <v>0</v>
      </c>
      <c r="X8" s="8">
        <f t="shared" si="12"/>
        <v>3.3775048480930832E-2</v>
      </c>
      <c r="Y8" s="8">
        <f t="shared" si="13"/>
        <v>0</v>
      </c>
      <c r="Z8" s="9">
        <f t="shared" si="14"/>
        <v>2.720573810105205</v>
      </c>
      <c r="AA8" s="9">
        <f t="shared" si="15"/>
        <v>0.61296761371593123</v>
      </c>
      <c r="AB8" s="9">
        <f t="shared" si="0"/>
        <v>0.15963635569444715</v>
      </c>
      <c r="AC8" s="9">
        <f t="shared" si="0"/>
        <v>7.931187484138337E-2</v>
      </c>
      <c r="AD8" s="9">
        <f t="shared" si="0"/>
        <v>8.0647610649788828E-2</v>
      </c>
      <c r="AE8" s="9">
        <f t="shared" si="0"/>
        <v>4.6553689634058273E-2</v>
      </c>
      <c r="AF8" s="9">
        <f t="shared" si="0"/>
        <v>8.4681772242796507E-3</v>
      </c>
      <c r="AG8" s="9">
        <f t="shared" si="0"/>
        <v>0</v>
      </c>
      <c r="AH8" s="9">
        <f t="shared" si="0"/>
        <v>1.2414678240111686E-2</v>
      </c>
      <c r="AI8" s="9">
        <f t="shared" si="0"/>
        <v>0</v>
      </c>
      <c r="AJ8" s="7">
        <f t="shared" si="16"/>
        <v>0.40247381071302113</v>
      </c>
      <c r="AK8" s="7">
        <f t="shared" si="1"/>
        <v>0.10481704247829753</v>
      </c>
      <c r="AL8" s="7">
        <f t="shared" si="1"/>
        <v>5.2076083283902411E-2</v>
      </c>
      <c r="AM8" s="7">
        <f t="shared" si="1"/>
        <v>5.2953125837024842E-2</v>
      </c>
      <c r="AN8" s="7">
        <f t="shared" si="1"/>
        <v>3.0567097592946995E-2</v>
      </c>
      <c r="AO8" s="7">
        <f t="shared" si="1"/>
        <v>5.5601951571107363E-3</v>
      </c>
      <c r="AP8" s="7">
        <f t="shared" si="1"/>
        <v>0</v>
      </c>
      <c r="AQ8" s="7">
        <f t="shared" si="1"/>
        <v>8.1514630598238259E-3</v>
      </c>
      <c r="AR8" s="7">
        <f t="shared" si="1"/>
        <v>0</v>
      </c>
      <c r="AS8" s="10">
        <f t="shared" si="17"/>
        <v>8.26289983521227</v>
      </c>
      <c r="AT8">
        <v>0.10979999999999999</v>
      </c>
      <c r="AU8">
        <v>3.0300000000000001E-2</v>
      </c>
      <c r="AV8">
        <f t="shared" si="18"/>
        <v>0.78372591006423975</v>
      </c>
      <c r="AW8">
        <f t="shared" si="19"/>
        <v>0.21627408993576017</v>
      </c>
      <c r="AX8">
        <f t="shared" si="2"/>
        <v>3.6237623762376234</v>
      </c>
      <c r="AY8">
        <f t="shared" si="3"/>
        <v>1.8118811881188117</v>
      </c>
      <c r="AZ8">
        <f t="shared" si="20"/>
        <v>1.0068356858757784E-2</v>
      </c>
      <c r="BA8">
        <f t="shared" si="21"/>
        <v>6.6108712138921757E-6</v>
      </c>
      <c r="BB8">
        <f t="shared" si="22"/>
        <v>8.2475492958209138</v>
      </c>
    </row>
    <row r="9" spans="1:55" x14ac:dyDescent="0.35">
      <c r="A9" s="5">
        <v>1523</v>
      </c>
      <c r="B9" s="5">
        <f t="shared" si="4"/>
        <v>6.5659881812212733E-4</v>
      </c>
      <c r="C9" s="5">
        <v>43.3</v>
      </c>
      <c r="D9" s="5">
        <v>14.6</v>
      </c>
      <c r="E9" s="5">
        <v>8.1</v>
      </c>
      <c r="F9" s="5">
        <v>13.8</v>
      </c>
      <c r="G9" s="5">
        <v>9.81</v>
      </c>
      <c r="H9" s="5">
        <v>2.75</v>
      </c>
      <c r="I9" s="5">
        <v>0.47</v>
      </c>
      <c r="J9" s="5">
        <v>2.5099999999999998</v>
      </c>
      <c r="K9" s="5">
        <v>2.42</v>
      </c>
      <c r="L9" s="5">
        <v>1910</v>
      </c>
      <c r="M9" s="5">
        <v>258</v>
      </c>
      <c r="N9" s="6">
        <v>98</v>
      </c>
      <c r="O9" s="6">
        <v>8.6285333672477282</v>
      </c>
      <c r="P9" s="5">
        <v>0.2</v>
      </c>
      <c r="Q9">
        <f t="shared" si="5"/>
        <v>1.4412795100315383</v>
      </c>
      <c r="R9" s="5">
        <f t="shared" si="6"/>
        <v>0.42843353589642541</v>
      </c>
      <c r="S9" s="5">
        <f t="shared" si="7"/>
        <v>0.20089285714285712</v>
      </c>
      <c r="T9" s="6">
        <f t="shared" si="8"/>
        <v>0.24616482340349627</v>
      </c>
      <c r="U9" s="5">
        <f t="shared" si="9"/>
        <v>0.13653444676409188</v>
      </c>
      <c r="V9" s="8">
        <f t="shared" si="10"/>
        <v>6.8864487209986613E-2</v>
      </c>
      <c r="W9" s="8">
        <f t="shared" si="11"/>
        <v>4.9893842887473458E-3</v>
      </c>
      <c r="X9" s="8">
        <f t="shared" si="12"/>
        <v>4.056237879767291E-2</v>
      </c>
      <c r="Y9" s="8">
        <f t="shared" si="13"/>
        <v>3.4113335212855936E-2</v>
      </c>
      <c r="Z9" s="9">
        <f t="shared" si="14"/>
        <v>2.6018347587476711</v>
      </c>
      <c r="AA9" s="9">
        <f t="shared" si="15"/>
        <v>0.55394736548344925</v>
      </c>
      <c r="AB9" s="9">
        <f t="shared" si="0"/>
        <v>0.16466592832461094</v>
      </c>
      <c r="AC9" s="9">
        <f t="shared" si="0"/>
        <v>7.7211996829326682E-2</v>
      </c>
      <c r="AD9" s="9">
        <f t="shared" si="0"/>
        <v>9.4612012763632083E-2</v>
      </c>
      <c r="AE9" s="9">
        <f t="shared" si="0"/>
        <v>5.2476217524978164E-2</v>
      </c>
      <c r="AF9" s="9">
        <f t="shared" si="0"/>
        <v>2.6467663627928791E-2</v>
      </c>
      <c r="AG9" s="9">
        <f t="shared" si="0"/>
        <v>1.9176407233289722E-3</v>
      </c>
      <c r="AH9" s="9">
        <f t="shared" si="0"/>
        <v>1.5589913487510102E-2</v>
      </c>
      <c r="AI9" s="9">
        <f t="shared" si="0"/>
        <v>1.3111261235235226E-2</v>
      </c>
      <c r="AJ9" s="7">
        <f t="shared" si="16"/>
        <v>0.36372118547829896</v>
      </c>
      <c r="AK9" s="7">
        <f t="shared" si="1"/>
        <v>0.10811945392292248</v>
      </c>
      <c r="AL9" s="7">
        <f t="shared" si="1"/>
        <v>5.0697305862985341E-2</v>
      </c>
      <c r="AM9" s="7">
        <f t="shared" si="1"/>
        <v>6.2122135760756453E-2</v>
      </c>
      <c r="AN9" s="7">
        <f t="shared" si="1"/>
        <v>3.4455822406420332E-2</v>
      </c>
      <c r="AO9" s="7">
        <f t="shared" si="1"/>
        <v>1.7378636656552062E-2</v>
      </c>
      <c r="AP9" s="7">
        <f t="shared" si="1"/>
        <v>1.2591206325206646E-3</v>
      </c>
      <c r="AQ9" s="7">
        <f t="shared" si="1"/>
        <v>1.0236318770525346E-2</v>
      </c>
      <c r="AR9" s="7">
        <f t="shared" si="1"/>
        <v>8.6088386311459139E-3</v>
      </c>
      <c r="AS9" s="10">
        <f t="shared" si="17"/>
        <v>8.6285333672477282</v>
      </c>
      <c r="AT9">
        <v>0.1245</v>
      </c>
      <c r="AU9">
        <v>3.15E-2</v>
      </c>
      <c r="AV9">
        <f t="shared" si="18"/>
        <v>0.79807692307692313</v>
      </c>
      <c r="AW9">
        <f t="shared" si="19"/>
        <v>0.20192307692307693</v>
      </c>
      <c r="AX9">
        <f t="shared" si="2"/>
        <v>3.9523809523809526</v>
      </c>
      <c r="AY9">
        <f t="shared" si="3"/>
        <v>1.9761904761904763</v>
      </c>
      <c r="AZ9">
        <f t="shared" si="20"/>
        <v>1.0596159307928283E-2</v>
      </c>
      <c r="BA9">
        <f t="shared" si="21"/>
        <v>6.9574256782194898E-6</v>
      </c>
      <c r="BB9">
        <f t="shared" si="22"/>
        <v>8.5889698226330218</v>
      </c>
    </row>
    <row r="10" spans="1:55" x14ac:dyDescent="0.35">
      <c r="A10" s="5">
        <v>1523</v>
      </c>
      <c r="B10" s="5">
        <f t="shared" si="4"/>
        <v>6.5659881812212733E-4</v>
      </c>
      <c r="C10" s="5">
        <v>55.3</v>
      </c>
      <c r="D10" s="5">
        <v>14.4</v>
      </c>
      <c r="E10" s="5">
        <v>8.9</v>
      </c>
      <c r="F10" s="5">
        <v>9.5</v>
      </c>
      <c r="G10" s="5">
        <v>5.94</v>
      </c>
      <c r="H10" s="5">
        <v>0.62</v>
      </c>
      <c r="I10" s="5">
        <v>1.47</v>
      </c>
      <c r="J10" s="5">
        <v>3.01</v>
      </c>
      <c r="K10" s="5">
        <v>0</v>
      </c>
      <c r="L10" s="5">
        <v>535</v>
      </c>
      <c r="M10" s="5">
        <v>158</v>
      </c>
      <c r="N10" s="6">
        <v>99.2</v>
      </c>
      <c r="O10" s="6">
        <v>8.0758537820212286</v>
      </c>
      <c r="P10" s="5">
        <v>0.2</v>
      </c>
      <c r="Q10">
        <f t="shared" si="5"/>
        <v>1.8407103211257292</v>
      </c>
      <c r="R10" s="5">
        <f t="shared" si="6"/>
        <v>0.42256458334989905</v>
      </c>
      <c r="S10" s="5">
        <f t="shared" si="7"/>
        <v>0.220734126984127</v>
      </c>
      <c r="T10" s="6">
        <f t="shared" si="8"/>
        <v>0.16946129147342132</v>
      </c>
      <c r="U10" s="5">
        <f t="shared" si="9"/>
        <v>8.2672233820459295E-2</v>
      </c>
      <c r="V10" s="8">
        <f t="shared" si="10"/>
        <v>1.552581166188789E-2</v>
      </c>
      <c r="W10" s="8">
        <f t="shared" si="11"/>
        <v>1.5605095541401274E-2</v>
      </c>
      <c r="X10" s="8">
        <f t="shared" si="12"/>
        <v>4.8642533936651577E-2</v>
      </c>
      <c r="Y10" s="8">
        <f t="shared" si="13"/>
        <v>0</v>
      </c>
      <c r="Z10" s="9">
        <f t="shared" si="14"/>
        <v>2.8159159978935766</v>
      </c>
      <c r="AA10" s="9">
        <f t="shared" si="15"/>
        <v>0.65368083511818453</v>
      </c>
      <c r="AB10" s="9">
        <f t="shared" si="0"/>
        <v>0.15006292221287676</v>
      </c>
      <c r="AC10" s="9">
        <f t="shared" si="0"/>
        <v>7.8388036841029851E-2</v>
      </c>
      <c r="AD10" s="9">
        <f t="shared" si="0"/>
        <v>6.0179810619416726E-2</v>
      </c>
      <c r="AE10" s="9">
        <f t="shared" si="0"/>
        <v>2.9358913363289812E-2</v>
      </c>
      <c r="AF10" s="9">
        <f t="shared" si="0"/>
        <v>5.513591908814698E-3</v>
      </c>
      <c r="AG10" s="9">
        <f t="shared" si="0"/>
        <v>5.5417475354643184E-3</v>
      </c>
      <c r="AH10" s="9">
        <f t="shared" si="0"/>
        <v>1.7274142400923266E-2</v>
      </c>
      <c r="AI10" s="9">
        <f t="shared" si="0"/>
        <v>0</v>
      </c>
      <c r="AJ10" s="7">
        <f t="shared" si="16"/>
        <v>0.42920606376768516</v>
      </c>
      <c r="AK10" s="7">
        <f t="shared" si="1"/>
        <v>9.8531137368927629E-2</v>
      </c>
      <c r="AL10" s="7">
        <f t="shared" si="1"/>
        <v>5.1469492344733976E-2</v>
      </c>
      <c r="AM10" s="7">
        <f t="shared" si="1"/>
        <v>3.9513992527522475E-2</v>
      </c>
      <c r="AN10" s="7">
        <f t="shared" si="1"/>
        <v>1.9277027815686021E-2</v>
      </c>
      <c r="AO10" s="7">
        <f t="shared" si="1"/>
        <v>3.6202179309354553E-3</v>
      </c>
      <c r="AP10" s="7">
        <f t="shared" si="1"/>
        <v>3.6387048821170834E-3</v>
      </c>
      <c r="AQ10" s="7">
        <f t="shared" si="1"/>
        <v>1.1342181484519546E-2</v>
      </c>
      <c r="AR10" s="7">
        <f t="shared" si="1"/>
        <v>0</v>
      </c>
      <c r="AS10" s="10">
        <f t="shared" si="17"/>
        <v>8.0758537820212286</v>
      </c>
      <c r="AT10">
        <v>7.2499999999999995E-2</v>
      </c>
      <c r="AU10" s="17">
        <v>1.89E-2</v>
      </c>
      <c r="AV10">
        <f t="shared" si="18"/>
        <v>0.79321663019693656</v>
      </c>
      <c r="AW10">
        <f t="shared" si="19"/>
        <v>0.20678336980306347</v>
      </c>
      <c r="AX10">
        <f t="shared" si="2"/>
        <v>3.8359788359788358</v>
      </c>
      <c r="AY10">
        <f t="shared" si="3"/>
        <v>1.9179894179894179</v>
      </c>
      <c r="AZ10">
        <f t="shared" si="20"/>
        <v>6.0709350390172594E-3</v>
      </c>
      <c r="BA10">
        <f t="shared" si="21"/>
        <v>3.9861687715149439E-6</v>
      </c>
      <c r="BB10">
        <f t="shared" si="22"/>
        <v>8.0971595564881227</v>
      </c>
    </row>
    <row r="11" spans="1:55" x14ac:dyDescent="0.35">
      <c r="A11" s="5">
        <v>1523</v>
      </c>
      <c r="B11" s="5">
        <f t="shared" si="4"/>
        <v>6.5659881812212733E-4</v>
      </c>
      <c r="C11" s="5">
        <v>62.2</v>
      </c>
      <c r="D11" s="5">
        <v>18</v>
      </c>
      <c r="E11" s="5">
        <v>3.3</v>
      </c>
      <c r="F11" s="5">
        <v>6.6</v>
      </c>
      <c r="G11" s="5">
        <v>3.53</v>
      </c>
      <c r="H11" s="5">
        <v>0.61</v>
      </c>
      <c r="I11" s="5">
        <v>1.25</v>
      </c>
      <c r="J11" s="5">
        <v>4.83</v>
      </c>
      <c r="K11" s="5">
        <v>0</v>
      </c>
      <c r="L11" s="5">
        <v>93.6</v>
      </c>
      <c r="M11" s="5">
        <v>39</v>
      </c>
      <c r="N11" s="5">
        <v>100.3</v>
      </c>
      <c r="O11" s="6">
        <v>7.318775848738106</v>
      </c>
      <c r="P11" s="5">
        <v>0.2</v>
      </c>
      <c r="Q11">
        <f t="shared" si="5"/>
        <v>2.0703830375048891</v>
      </c>
      <c r="R11" s="5">
        <f t="shared" si="6"/>
        <v>0.52820572918737385</v>
      </c>
      <c r="S11" s="5">
        <f t="shared" si="7"/>
        <v>8.1845238095238096E-2</v>
      </c>
      <c r="T11" s="6">
        <f t="shared" si="8"/>
        <v>0.11773100249732428</v>
      </c>
      <c r="U11" s="5">
        <f t="shared" si="9"/>
        <v>4.9130132219902575E-2</v>
      </c>
      <c r="V11" s="8">
        <f t="shared" si="10"/>
        <v>1.5275395344760667E-2</v>
      </c>
      <c r="W11" s="8">
        <f t="shared" si="11"/>
        <v>1.3269639065817409E-2</v>
      </c>
      <c r="X11" s="8">
        <f t="shared" si="12"/>
        <v>7.8054298642533937E-2</v>
      </c>
      <c r="Y11" s="8">
        <f t="shared" si="13"/>
        <v>0</v>
      </c>
      <c r="Z11" s="9">
        <f t="shared" si="14"/>
        <v>2.95389447255784</v>
      </c>
      <c r="AA11" s="9">
        <f t="shared" si="15"/>
        <v>0.70089945891401473</v>
      </c>
      <c r="AB11" s="9">
        <f t="shared" si="0"/>
        <v>0.17881672283640834</v>
      </c>
      <c r="AC11" s="9">
        <f t="shared" si="0"/>
        <v>2.7707570075909505E-2</v>
      </c>
      <c r="AD11" s="9">
        <f t="shared" si="0"/>
        <v>3.9856197840195187E-2</v>
      </c>
      <c r="AE11" s="9">
        <f t="shared" si="0"/>
        <v>1.6632324775420888E-2</v>
      </c>
      <c r="AF11" s="9">
        <f t="shared" si="0"/>
        <v>5.171273207852066E-3</v>
      </c>
      <c r="AG11" s="9">
        <f t="shared" si="0"/>
        <v>4.4922522416066361E-3</v>
      </c>
      <c r="AH11" s="9">
        <f t="shared" si="0"/>
        <v>2.6424200108592595E-2</v>
      </c>
      <c r="AI11" s="9">
        <f t="shared" si="0"/>
        <v>0</v>
      </c>
      <c r="AJ11" s="7">
        <f t="shared" si="16"/>
        <v>0.46020975634538069</v>
      </c>
      <c r="AK11" s="7">
        <f t="shared" si="1"/>
        <v>0.11741084887485774</v>
      </c>
      <c r="AL11" s="7">
        <f t="shared" si="1"/>
        <v>1.8192757764878203E-2</v>
      </c>
      <c r="AM11" s="7">
        <f t="shared" si="1"/>
        <v>2.6169532396713845E-2</v>
      </c>
      <c r="AN11" s="7">
        <f t="shared" si="1"/>
        <v>1.0920764790164732E-2</v>
      </c>
      <c r="AO11" s="7">
        <f t="shared" si="1"/>
        <v>3.3954518764622884E-3</v>
      </c>
      <c r="AP11" s="7">
        <f t="shared" si="1"/>
        <v>2.9496075125453945E-3</v>
      </c>
      <c r="AQ11" s="7">
        <f t="shared" si="1"/>
        <v>1.7350098561124488E-2</v>
      </c>
      <c r="AR11" s="7">
        <f t="shared" si="1"/>
        <v>0</v>
      </c>
      <c r="AS11" s="10">
        <f t="shared" si="17"/>
        <v>7.318775848738106</v>
      </c>
      <c r="AT11">
        <v>4.4299999999999999E-2</v>
      </c>
      <c r="AU11">
        <v>1.1599999999999999E-2</v>
      </c>
      <c r="AV11">
        <f t="shared" si="18"/>
        <v>0.79248658318425758</v>
      </c>
      <c r="AW11">
        <f t="shared" si="19"/>
        <v>0.2075134168157424</v>
      </c>
      <c r="AX11">
        <f t="shared" si="2"/>
        <v>3.8189655172413794</v>
      </c>
      <c r="AY11">
        <f t="shared" si="3"/>
        <v>1.9094827586206897</v>
      </c>
      <c r="AZ11">
        <f t="shared" si="20"/>
        <v>3.4514305437367138E-3</v>
      </c>
      <c r="BA11">
        <f t="shared" si="21"/>
        <v>2.2662052158481379E-6</v>
      </c>
      <c r="BB11">
        <f t="shared" si="22"/>
        <v>7.8242657443404617</v>
      </c>
    </row>
    <row r="12" spans="1:55" x14ac:dyDescent="0.35">
      <c r="A12" s="5">
        <v>1523</v>
      </c>
      <c r="B12" s="5">
        <f t="shared" si="4"/>
        <v>6.5659881812212733E-4</v>
      </c>
      <c r="C12" s="5">
        <v>46.1</v>
      </c>
      <c r="D12" s="5">
        <v>11.7</v>
      </c>
      <c r="E12" s="5">
        <v>12.2</v>
      </c>
      <c r="F12" s="5">
        <v>10.1</v>
      </c>
      <c r="G12" s="5">
        <v>10.88</v>
      </c>
      <c r="H12" s="5">
        <v>2.41</v>
      </c>
      <c r="I12" s="5">
        <v>0.49</v>
      </c>
      <c r="J12" s="5">
        <v>2.95</v>
      </c>
      <c r="K12" s="11">
        <v>0</v>
      </c>
      <c r="L12" s="5">
        <v>1306</v>
      </c>
      <c r="M12" s="5">
        <v>42</v>
      </c>
      <c r="N12" s="5">
        <v>97.2</v>
      </c>
      <c r="O12" s="6">
        <v>8.4634431769390552</v>
      </c>
      <c r="P12" s="5">
        <v>0.2</v>
      </c>
      <c r="Q12">
        <f t="shared" si="5"/>
        <v>1.5344800326201831</v>
      </c>
      <c r="R12" s="5">
        <f t="shared" si="6"/>
        <v>0.34333372397179296</v>
      </c>
      <c r="S12" s="5">
        <f t="shared" si="7"/>
        <v>0.30257936507936506</v>
      </c>
      <c r="T12" s="6">
        <f t="shared" si="8"/>
        <v>0.180164109882269</v>
      </c>
      <c r="U12" s="5">
        <f t="shared" si="9"/>
        <v>0.15142658315935981</v>
      </c>
      <c r="V12" s="8">
        <f t="shared" si="10"/>
        <v>6.0350332427660996E-2</v>
      </c>
      <c r="W12" s="8">
        <f t="shared" si="11"/>
        <v>5.2016985138004243E-3</v>
      </c>
      <c r="X12" s="8">
        <f t="shared" si="12"/>
        <v>4.7672915319974148E-2</v>
      </c>
      <c r="Y12" s="8">
        <f t="shared" si="13"/>
        <v>0</v>
      </c>
      <c r="Z12" s="9">
        <f t="shared" si="14"/>
        <v>2.6252087609744055</v>
      </c>
      <c r="AA12" s="9">
        <f t="shared" si="15"/>
        <v>0.58451733646151105</v>
      </c>
      <c r="AB12" s="9">
        <f t="shared" si="0"/>
        <v>0.13078339866744804</v>
      </c>
      <c r="AC12" s="9">
        <f t="shared" si="0"/>
        <v>0.11525916322443473</v>
      </c>
      <c r="AD12" s="9">
        <f t="shared" si="0"/>
        <v>6.8628488736033708E-2</v>
      </c>
      <c r="AE12" s="9">
        <f t="shared" si="0"/>
        <v>5.7681730081974289E-2</v>
      </c>
      <c r="AF12" s="9">
        <f t="shared" si="0"/>
        <v>2.2988774578544608E-2</v>
      </c>
      <c r="AG12" s="9">
        <f t="shared" si="0"/>
        <v>1.9814418537403085E-3</v>
      </c>
      <c r="AH12" s="9">
        <f t="shared" si="0"/>
        <v>1.8159666396313286E-2</v>
      </c>
      <c r="AI12" s="9">
        <f t="shared" si="0"/>
        <v>0</v>
      </c>
      <c r="AJ12" s="7">
        <f t="shared" si="16"/>
        <v>0.38379339229252202</v>
      </c>
      <c r="AK12" s="7">
        <f t="shared" si="1"/>
        <v>8.5872224995041394E-2</v>
      </c>
      <c r="AL12" s="7">
        <f t="shared" si="1"/>
        <v>7.5679030350909213E-2</v>
      </c>
      <c r="AM12" s="7">
        <f t="shared" si="1"/>
        <v>4.506138459358746E-2</v>
      </c>
      <c r="AN12" s="7">
        <f t="shared" si="1"/>
        <v>3.787375579906388E-2</v>
      </c>
      <c r="AO12" s="7">
        <f t="shared" si="1"/>
        <v>1.5094402218348396E-2</v>
      </c>
      <c r="AP12" s="7">
        <f t="shared" si="1"/>
        <v>1.3010123793436037E-3</v>
      </c>
      <c r="AQ12" s="7">
        <f t="shared" si="1"/>
        <v>1.1923615493311415E-2</v>
      </c>
      <c r="AR12" s="7">
        <f t="shared" si="1"/>
        <v>0</v>
      </c>
      <c r="AS12" s="10">
        <f t="shared" si="17"/>
        <v>8.4634431769390552</v>
      </c>
      <c r="AT12">
        <v>0.13009999999999999</v>
      </c>
      <c r="AU12">
        <v>3.61E-2</v>
      </c>
      <c r="AV12">
        <f t="shared" si="18"/>
        <v>0.78279181708784595</v>
      </c>
      <c r="AW12">
        <f t="shared" si="19"/>
        <v>0.21720818291215405</v>
      </c>
      <c r="AX12">
        <f t="shared" si="2"/>
        <v>3.6038781163434903</v>
      </c>
      <c r="AY12">
        <f t="shared" si="3"/>
        <v>1.8019390581717452</v>
      </c>
      <c r="AZ12">
        <f t="shared" si="20"/>
        <v>1.252894377833497E-2</v>
      </c>
      <c r="BA12">
        <f t="shared" si="21"/>
        <v>8.2264896771733221E-6</v>
      </c>
      <c r="BB12">
        <f t="shared" si="22"/>
        <v>8.3771697648313115</v>
      </c>
    </row>
    <row r="13" spans="1:55" x14ac:dyDescent="0.35">
      <c r="A13" s="5">
        <v>1523</v>
      </c>
      <c r="B13" s="5">
        <f t="shared" si="4"/>
        <v>6.5659881812212733E-4</v>
      </c>
      <c r="C13" s="5">
        <v>57.5</v>
      </c>
      <c r="D13" s="5">
        <v>21.5</v>
      </c>
      <c r="E13" s="5">
        <v>2</v>
      </c>
      <c r="F13" s="5">
        <v>4.5999999999999996</v>
      </c>
      <c r="G13" s="5">
        <v>4.9000000000000004</v>
      </c>
      <c r="H13" s="5">
        <v>1.66</v>
      </c>
      <c r="I13" s="5">
        <v>2.42</v>
      </c>
      <c r="J13" s="5">
        <v>5.34</v>
      </c>
      <c r="K13" s="11">
        <v>0</v>
      </c>
      <c r="L13" s="5">
        <v>493</v>
      </c>
      <c r="M13" s="5">
        <v>29</v>
      </c>
      <c r="N13" s="6">
        <v>100.1</v>
      </c>
      <c r="O13" s="6">
        <v>8.0403469192772299</v>
      </c>
      <c r="P13" s="5">
        <v>0.2</v>
      </c>
      <c r="Q13">
        <f t="shared" si="5"/>
        <v>1.9139393031596643</v>
      </c>
      <c r="R13" s="5">
        <f t="shared" si="6"/>
        <v>0.63091239875158545</v>
      </c>
      <c r="S13" s="5">
        <f t="shared" si="7"/>
        <v>4.96031746031746E-2</v>
      </c>
      <c r="T13" s="6">
        <f t="shared" si="8"/>
        <v>8.2054941134498738E-2</v>
      </c>
      <c r="U13" s="5">
        <f t="shared" si="9"/>
        <v>6.819763395963814E-2</v>
      </c>
      <c r="V13" s="8">
        <f t="shared" si="10"/>
        <v>4.156910864311919E-2</v>
      </c>
      <c r="W13" s="8">
        <f t="shared" si="11"/>
        <v>2.5690021231422503E-2</v>
      </c>
      <c r="X13" s="8">
        <f t="shared" si="12"/>
        <v>8.6296056884292177E-2</v>
      </c>
      <c r="Y13" s="8">
        <f t="shared" si="13"/>
        <v>0</v>
      </c>
      <c r="Z13" s="9">
        <f t="shared" si="14"/>
        <v>2.8982626383673948</v>
      </c>
      <c r="AA13" s="9">
        <f t="shared" si="15"/>
        <v>0.66037469407458371</v>
      </c>
      <c r="AB13" s="9">
        <f t="shared" si="0"/>
        <v>0.21768641337038433</v>
      </c>
      <c r="AC13" s="9">
        <f t="shared" si="0"/>
        <v>1.7114796273644924E-2</v>
      </c>
      <c r="AD13" s="9">
        <f t="shared" si="0"/>
        <v>2.8311768591379516E-2</v>
      </c>
      <c r="AE13" s="9">
        <f t="shared" si="0"/>
        <v>2.3530522409126522E-2</v>
      </c>
      <c r="AF13" s="9">
        <f t="shared" si="0"/>
        <v>1.4342768006192589E-2</v>
      </c>
      <c r="AG13" s="9">
        <f t="shared" si="0"/>
        <v>8.863938309570803E-3</v>
      </c>
      <c r="AH13" s="9">
        <f t="shared" si="0"/>
        <v>2.9775098965117652E-2</v>
      </c>
      <c r="AI13" s="9">
        <f t="shared" si="0"/>
        <v>0</v>
      </c>
      <c r="AJ13" s="7">
        <f t="shared" si="16"/>
        <v>0.43360124364713304</v>
      </c>
      <c r="AK13" s="7">
        <f t="shared" si="1"/>
        <v>0.14293264174023923</v>
      </c>
      <c r="AL13" s="7">
        <f t="shared" si="1"/>
        <v>1.1237555005676247E-2</v>
      </c>
      <c r="AM13" s="7">
        <f t="shared" si="1"/>
        <v>1.8589473796046956E-2</v>
      </c>
      <c r="AN13" s="7">
        <f t="shared" si="1"/>
        <v>1.5450113203628707E-2</v>
      </c>
      <c r="AO13" s="7">
        <f t="shared" si="1"/>
        <v>9.4174445214659161E-3</v>
      </c>
      <c r="AP13" s="7">
        <f t="shared" si="1"/>
        <v>5.820051417971637E-3</v>
      </c>
      <c r="AQ13" s="7">
        <f t="shared" si="1"/>
        <v>1.955029478996563E-2</v>
      </c>
      <c r="AR13" s="7">
        <f t="shared" si="1"/>
        <v>0</v>
      </c>
      <c r="AS13" s="10">
        <f t="shared" si="17"/>
        <v>8.0403469192772299</v>
      </c>
      <c r="AT13">
        <v>6.25E-2</v>
      </c>
      <c r="AU13">
        <v>1.7299999999999999E-2</v>
      </c>
      <c r="AV13">
        <f t="shared" si="18"/>
        <v>0.78320802005012535</v>
      </c>
      <c r="AW13">
        <f t="shared" si="19"/>
        <v>0.2167919799498747</v>
      </c>
      <c r="AX13">
        <f t="shared" si="2"/>
        <v>3.6127167630057806</v>
      </c>
      <c r="AY13">
        <f t="shared" si="3"/>
        <v>1.8063583815028903</v>
      </c>
      <c r="AZ13">
        <f t="shared" si="20"/>
        <v>5.1012285423294342E-3</v>
      </c>
      <c r="BA13">
        <f t="shared" si="21"/>
        <v>3.3494606318643691E-6</v>
      </c>
      <c r="BB13">
        <f t="shared" si="22"/>
        <v>7.8100268856889592</v>
      </c>
    </row>
    <row r="14" spans="1:55" x14ac:dyDescent="0.35">
      <c r="A14" s="12">
        <v>1523</v>
      </c>
      <c r="B14" s="5">
        <f t="shared" si="4"/>
        <v>6.5659881812212733E-4</v>
      </c>
      <c r="C14" s="12">
        <v>43.4</v>
      </c>
      <c r="D14" s="12">
        <v>11.6</v>
      </c>
      <c r="E14" s="12">
        <v>12.1</v>
      </c>
      <c r="F14" s="12">
        <v>19.899999999999999</v>
      </c>
      <c r="G14" s="12">
        <v>10.67</v>
      </c>
      <c r="H14" s="12">
        <v>0</v>
      </c>
      <c r="I14" s="12">
        <v>0</v>
      </c>
      <c r="J14" s="12">
        <v>0.56000000000000005</v>
      </c>
      <c r="K14" s="15">
        <v>0</v>
      </c>
      <c r="L14" s="12">
        <v>3170</v>
      </c>
      <c r="M14" s="12">
        <v>66</v>
      </c>
      <c r="N14" s="12">
        <v>98.6</v>
      </c>
      <c r="O14" s="13">
        <v>8.8485592622177514</v>
      </c>
      <c r="P14" s="12">
        <v>0.2</v>
      </c>
      <c r="Q14">
        <f t="shared" si="5"/>
        <v>1.4446081001239901</v>
      </c>
      <c r="R14" s="5">
        <f t="shared" si="6"/>
        <v>0.34039924769852981</v>
      </c>
      <c r="S14" s="5">
        <f t="shared" si="7"/>
        <v>0.30009920634920634</v>
      </c>
      <c r="T14" s="6">
        <f t="shared" si="8"/>
        <v>0.3549768105601141</v>
      </c>
      <c r="U14" s="5">
        <f t="shared" si="9"/>
        <v>0.14850382741823243</v>
      </c>
      <c r="V14" s="8">
        <f t="shared" si="10"/>
        <v>0</v>
      </c>
      <c r="W14" s="8">
        <f t="shared" si="11"/>
        <v>0</v>
      </c>
      <c r="X14" s="8">
        <f t="shared" si="12"/>
        <v>9.0497737556561094E-3</v>
      </c>
      <c r="Y14" s="8">
        <f t="shared" si="13"/>
        <v>0</v>
      </c>
      <c r="Z14" s="9">
        <f t="shared" si="14"/>
        <v>2.5976369659057292</v>
      </c>
      <c r="AA14" s="9">
        <f t="shared" si="15"/>
        <v>0.55612393844275787</v>
      </c>
      <c r="AB14" s="9">
        <f t="shared" si="0"/>
        <v>0.13104188620900739</v>
      </c>
      <c r="AC14" s="9">
        <f t="shared" si="0"/>
        <v>0.1155277701572781</v>
      </c>
      <c r="AD14" s="9">
        <f t="shared" si="0"/>
        <v>0.13665374154249565</v>
      </c>
      <c r="AE14" s="9">
        <f t="shared" si="0"/>
        <v>5.7168815106714864E-2</v>
      </c>
      <c r="AF14" s="9">
        <f t="shared" si="0"/>
        <v>0</v>
      </c>
      <c r="AG14" s="9">
        <f t="shared" si="0"/>
        <v>0</v>
      </c>
      <c r="AH14" s="9">
        <f t="shared" si="0"/>
        <v>3.4838485417459735E-3</v>
      </c>
      <c r="AI14" s="9">
        <f t="shared" si="0"/>
        <v>0</v>
      </c>
      <c r="AJ14" s="7">
        <f t="shared" si="16"/>
        <v>0.36515032071093756</v>
      </c>
      <c r="AK14" s="7">
        <f t="shared" si="1"/>
        <v>8.6041947609328567E-2</v>
      </c>
      <c r="AL14" s="7">
        <f t="shared" si="1"/>
        <v>7.5855397345553577E-2</v>
      </c>
      <c r="AM14" s="7">
        <f t="shared" si="1"/>
        <v>8.9726685188769306E-2</v>
      </c>
      <c r="AN14" s="7">
        <f t="shared" si="1"/>
        <v>3.7536976432511401E-2</v>
      </c>
      <c r="AO14" s="7">
        <f t="shared" si="1"/>
        <v>0</v>
      </c>
      <c r="AP14" s="7">
        <f t="shared" si="1"/>
        <v>0</v>
      </c>
      <c r="AQ14" s="7">
        <f t="shared" si="1"/>
        <v>2.2874908350269032E-3</v>
      </c>
      <c r="AR14" s="7">
        <f t="shared" si="1"/>
        <v>0</v>
      </c>
      <c r="AS14" s="10">
        <f t="shared" si="17"/>
        <v>8.8485592622177514</v>
      </c>
      <c r="AT14">
        <v>0.1323</v>
      </c>
      <c r="AU14">
        <v>3.0599999999999999E-2</v>
      </c>
      <c r="AV14">
        <f t="shared" si="18"/>
        <v>0.81215469613259672</v>
      </c>
      <c r="AW14">
        <f t="shared" si="19"/>
        <v>0.18784530386740331</v>
      </c>
      <c r="AX14">
        <f t="shared" si="2"/>
        <v>4.3235294117647065</v>
      </c>
      <c r="AY14">
        <f t="shared" si="3"/>
        <v>2.1617647058823533</v>
      </c>
      <c r="AZ14">
        <f t="shared" si="20"/>
        <v>1.073889344546025E-2</v>
      </c>
      <c r="BA14">
        <f t="shared" si="21"/>
        <v>7.0511447442286606E-6</v>
      </c>
      <c r="BB14">
        <f t="shared" si="22"/>
        <v>8.800359047007607</v>
      </c>
    </row>
    <row r="15" spans="1:55" x14ac:dyDescent="0.35">
      <c r="A15" s="5">
        <v>1573</v>
      </c>
      <c r="B15" s="5">
        <f t="shared" si="4"/>
        <v>6.3572790845518119E-4</v>
      </c>
      <c r="C15" s="5">
        <v>48.5</v>
      </c>
      <c r="D15" s="5">
        <v>16.899999999999999</v>
      </c>
      <c r="E15" s="5">
        <v>4.5</v>
      </c>
      <c r="F15" s="5">
        <v>9.6</v>
      </c>
      <c r="G15" s="5">
        <v>10.77</v>
      </c>
      <c r="H15" s="5">
        <v>3.6</v>
      </c>
      <c r="I15" s="5">
        <v>0.28999999999999998</v>
      </c>
      <c r="J15" s="5">
        <v>3.39</v>
      </c>
      <c r="K15" s="5">
        <v>0.23</v>
      </c>
      <c r="L15" s="5">
        <v>229</v>
      </c>
      <c r="M15" s="5">
        <v>16</v>
      </c>
      <c r="N15" s="5">
        <v>97.8</v>
      </c>
      <c r="O15" s="6">
        <v>7.3137354823398883</v>
      </c>
      <c r="P15" s="5">
        <v>0.1</v>
      </c>
      <c r="Q15">
        <f t="shared" si="5"/>
        <v>1.6143661948390211</v>
      </c>
      <c r="R15" s="5">
        <f t="shared" si="6"/>
        <v>0.49592649018147872</v>
      </c>
      <c r="S15" s="5">
        <f t="shared" si="7"/>
        <v>0.11160714285714286</v>
      </c>
      <c r="T15" s="6">
        <f t="shared" si="8"/>
        <v>0.17124509454156259</v>
      </c>
      <c r="U15" s="5">
        <f t="shared" si="9"/>
        <v>0.1498956158663883</v>
      </c>
      <c r="V15" s="8">
        <f t="shared" si="10"/>
        <v>9.0149874165800656E-2</v>
      </c>
      <c r="W15" s="8">
        <f t="shared" si="11"/>
        <v>3.0785562632696388E-3</v>
      </c>
      <c r="X15" s="8">
        <f t="shared" si="12"/>
        <v>5.4783451842275371E-2</v>
      </c>
      <c r="Y15" s="8">
        <f t="shared" si="13"/>
        <v>3.2421764871722585E-3</v>
      </c>
      <c r="Z15" s="9">
        <f t="shared" si="14"/>
        <v>2.6942945970441108</v>
      </c>
      <c r="AA15" s="9">
        <f t="shared" si="15"/>
        <v>0.59917953909350874</v>
      </c>
      <c r="AB15" s="9">
        <f t="shared" si="0"/>
        <v>0.1840654287491634</v>
      </c>
      <c r="AC15" s="9">
        <f t="shared" si="0"/>
        <v>4.1423511363451557E-2</v>
      </c>
      <c r="AD15" s="9">
        <f t="shared" si="0"/>
        <v>6.3558415152312669E-2</v>
      </c>
      <c r="AE15" s="9">
        <f t="shared" si="0"/>
        <v>5.5634456614669231E-2</v>
      </c>
      <c r="AF15" s="9">
        <f t="shared" si="0"/>
        <v>3.3459546058810109E-2</v>
      </c>
      <c r="AG15" s="9">
        <f t="shared" si="0"/>
        <v>1.1426205087769906E-3</v>
      </c>
      <c r="AH15" s="9">
        <f t="shared" si="0"/>
        <v>2.0333133541661653E-2</v>
      </c>
      <c r="AI15" s="9">
        <f t="shared" si="0"/>
        <v>1.2033489176459116E-3</v>
      </c>
      <c r="AJ15" s="7">
        <f t="shared" si="16"/>
        <v>0.38091515517705582</v>
      </c>
      <c r="AK15" s="7">
        <f t="shared" si="1"/>
        <v>0.11701553003761182</v>
      </c>
      <c r="AL15" s="7">
        <f t="shared" si="1"/>
        <v>2.633408223995649E-2</v>
      </c>
      <c r="AM15" s="7">
        <f t="shared" si="1"/>
        <v>4.0405858329505828E-2</v>
      </c>
      <c r="AN15" s="7">
        <f t="shared" si="1"/>
        <v>3.5368376741684193E-2</v>
      </c>
      <c r="AO15" s="7">
        <f t="shared" si="1"/>
        <v>2.1271167233827153E-2</v>
      </c>
      <c r="AP15" s="7">
        <f t="shared" si="1"/>
        <v>7.2639574620279119E-4</v>
      </c>
      <c r="AQ15" s="7">
        <f t="shared" si="1"/>
        <v>1.2926340458780453E-2</v>
      </c>
      <c r="AR15" s="7">
        <f t="shared" si="1"/>
        <v>7.6500249055684144E-4</v>
      </c>
      <c r="AS15" s="10">
        <f t="shared" si="17"/>
        <v>7.3137354823398883</v>
      </c>
      <c r="AT15">
        <v>0.1205</v>
      </c>
      <c r="AU15">
        <v>4.4999999999999998E-2</v>
      </c>
      <c r="AV15">
        <f t="shared" si="18"/>
        <v>0.72809667673716016</v>
      </c>
      <c r="AW15">
        <f t="shared" si="19"/>
        <v>0.27190332326283989</v>
      </c>
      <c r="AX15">
        <f t="shared" si="2"/>
        <v>2.6777777777777776</v>
      </c>
      <c r="AY15">
        <f t="shared" si="3"/>
        <v>1.3388888888888888</v>
      </c>
      <c r="AZ15">
        <f t="shared" si="20"/>
        <v>1.512719364145085E-2</v>
      </c>
      <c r="BA15">
        <f t="shared" si="21"/>
        <v>9.6167791744760647E-6</v>
      </c>
      <c r="BB15">
        <f t="shared" si="22"/>
        <v>7.3971953238320332</v>
      </c>
    </row>
    <row r="16" spans="1:55" x14ac:dyDescent="0.35">
      <c r="A16" s="5">
        <v>1573</v>
      </c>
      <c r="B16" s="5">
        <f t="shared" si="4"/>
        <v>6.3572790845518119E-4</v>
      </c>
      <c r="C16" s="5">
        <v>42.9</v>
      </c>
      <c r="D16" s="5">
        <v>12</v>
      </c>
      <c r="E16" s="5">
        <v>7.7</v>
      </c>
      <c r="F16" s="5">
        <v>10</v>
      </c>
      <c r="G16" s="5">
        <v>15.14</v>
      </c>
      <c r="H16" s="5">
        <v>7.44</v>
      </c>
      <c r="I16" s="5">
        <v>0</v>
      </c>
      <c r="J16" s="5">
        <v>2</v>
      </c>
      <c r="K16" s="5">
        <v>0.56999999999999995</v>
      </c>
      <c r="L16" s="5">
        <v>223</v>
      </c>
      <c r="M16" s="5">
        <v>17</v>
      </c>
      <c r="N16" s="5">
        <v>97.8</v>
      </c>
      <c r="O16" s="6">
        <v>7.3022048630481606</v>
      </c>
      <c r="P16" s="5">
        <v>0.1</v>
      </c>
      <c r="Q16">
        <f t="shared" si="5"/>
        <v>1.427965149661732</v>
      </c>
      <c r="R16" s="5">
        <f t="shared" si="6"/>
        <v>0.35213715279158253</v>
      </c>
      <c r="S16" s="5">
        <f t="shared" si="7"/>
        <v>0.19097222222222224</v>
      </c>
      <c r="T16" s="6">
        <f t="shared" si="8"/>
        <v>0.17838030681412773</v>
      </c>
      <c r="U16" s="5">
        <f t="shared" si="9"/>
        <v>0.21071677105080031</v>
      </c>
      <c r="V16" s="8">
        <f t="shared" si="10"/>
        <v>0.18630973994265471</v>
      </c>
      <c r="W16" s="8">
        <f t="shared" si="11"/>
        <v>0</v>
      </c>
      <c r="X16" s="8">
        <f t="shared" si="12"/>
        <v>3.232062055591467E-2</v>
      </c>
      <c r="Y16" s="8">
        <f t="shared" si="13"/>
        <v>8.0349591203834215E-3</v>
      </c>
      <c r="Z16" s="9">
        <f t="shared" si="14"/>
        <v>2.5868369221594176</v>
      </c>
      <c r="AA16" s="9">
        <f t="shared" si="15"/>
        <v>0.55201204893492373</v>
      </c>
      <c r="AB16" s="9">
        <f t="shared" si="0"/>
        <v>0.13612653730704774</v>
      </c>
      <c r="AC16" s="9">
        <f t="shared" si="0"/>
        <v>7.3824608187053428E-2</v>
      </c>
      <c r="AD16" s="9">
        <f t="shared" si="0"/>
        <v>6.8956920046286077E-2</v>
      </c>
      <c r="AE16" s="9">
        <f t="shared" si="0"/>
        <v>8.1457307666267562E-2</v>
      </c>
      <c r="AF16" s="9">
        <f t="shared" si="0"/>
        <v>7.2022220785038379E-2</v>
      </c>
      <c r="AG16" s="9">
        <f t="shared" si="0"/>
        <v>0</v>
      </c>
      <c r="AH16" s="9">
        <f t="shared" si="0"/>
        <v>1.2494262888800249E-2</v>
      </c>
      <c r="AI16" s="9">
        <f t="shared" si="0"/>
        <v>3.1060941845827941E-3</v>
      </c>
      <c r="AJ16" s="7">
        <f t="shared" si="16"/>
        <v>0.35092946531145819</v>
      </c>
      <c r="AK16" s="7">
        <f t="shared" si="1"/>
        <v>8.6539438847455644E-2</v>
      </c>
      <c r="AL16" s="7">
        <f t="shared" si="1"/>
        <v>4.6932363755278719E-2</v>
      </c>
      <c r="AM16" s="7">
        <f t="shared" si="1"/>
        <v>4.3837838554536601E-2</v>
      </c>
      <c r="AN16" s="7">
        <f t="shared" si="1"/>
        <v>5.1784683831066478E-2</v>
      </c>
      <c r="AO16" s="7">
        <f t="shared" si="1"/>
        <v>4.5786535781969728E-2</v>
      </c>
      <c r="AP16" s="7">
        <f t="shared" si="1"/>
        <v>0</v>
      </c>
      <c r="AQ16" s="7">
        <f t="shared" si="1"/>
        <v>7.9429516139861728E-3</v>
      </c>
      <c r="AR16" s="7">
        <f t="shared" si="1"/>
        <v>1.974630759429621E-3</v>
      </c>
      <c r="AS16" s="10">
        <f t="shared" si="17"/>
        <v>7.3022048630481606</v>
      </c>
      <c r="AT16">
        <v>0.15909999999999999</v>
      </c>
      <c r="AU16">
        <v>6.4899999999999999E-2</v>
      </c>
      <c r="AV16">
        <f t="shared" si="18"/>
        <v>0.71026785714285723</v>
      </c>
      <c r="AW16">
        <f t="shared" si="19"/>
        <v>0.28973214285714288</v>
      </c>
      <c r="AX16">
        <f t="shared" si="2"/>
        <v>2.4514637904468413</v>
      </c>
      <c r="AY16">
        <f t="shared" si="3"/>
        <v>1.2257318952234206</v>
      </c>
      <c r="AZ16">
        <f t="shared" si="20"/>
        <v>2.3600800301521275E-2</v>
      </c>
      <c r="BA16">
        <f t="shared" si="21"/>
        <v>1.5003687413554529E-5</v>
      </c>
      <c r="BB16">
        <f t="shared" si="22"/>
        <v>7.395129933460705</v>
      </c>
    </row>
    <row r="17" spans="1:54" x14ac:dyDescent="0.35">
      <c r="A17" s="5">
        <v>1573</v>
      </c>
      <c r="B17" s="5">
        <f t="shared" si="4"/>
        <v>6.3572790845518119E-4</v>
      </c>
      <c r="C17" s="5">
        <v>49.5</v>
      </c>
      <c r="D17" s="5">
        <v>14.7</v>
      </c>
      <c r="E17" s="5">
        <v>8.8000000000000007</v>
      </c>
      <c r="F17" s="5">
        <v>12.2</v>
      </c>
      <c r="G17" s="5">
        <v>9.1</v>
      </c>
      <c r="H17" s="5">
        <v>0.93</v>
      </c>
      <c r="I17" s="11">
        <v>0</v>
      </c>
      <c r="J17" s="5">
        <v>2.4900000000000002</v>
      </c>
      <c r="K17" s="11">
        <v>0</v>
      </c>
      <c r="L17" s="5">
        <v>448</v>
      </c>
      <c r="M17" s="5">
        <v>20</v>
      </c>
      <c r="N17" s="5">
        <v>98.1</v>
      </c>
      <c r="O17" s="6">
        <v>7.6051780139981435</v>
      </c>
      <c r="P17" s="5">
        <v>0.1</v>
      </c>
      <c r="Q17">
        <f t="shared" si="5"/>
        <v>1.647652095763537</v>
      </c>
      <c r="R17" s="5">
        <f t="shared" si="6"/>
        <v>0.43136801216968862</v>
      </c>
      <c r="S17" s="5">
        <f t="shared" si="7"/>
        <v>0.21825396825396828</v>
      </c>
      <c r="T17" s="6">
        <f t="shared" si="8"/>
        <v>0.2176239743132358</v>
      </c>
      <c r="U17" s="5">
        <f t="shared" si="9"/>
        <v>0.1266527487821851</v>
      </c>
      <c r="V17" s="8">
        <f t="shared" si="10"/>
        <v>2.3288717492831838E-2</v>
      </c>
      <c r="W17" s="8">
        <f t="shared" si="11"/>
        <v>0</v>
      </c>
      <c r="X17" s="8">
        <f t="shared" si="12"/>
        <v>4.0239172592113771E-2</v>
      </c>
      <c r="Y17" s="8">
        <f t="shared" si="13"/>
        <v>0</v>
      </c>
      <c r="Z17" s="9">
        <f t="shared" si="14"/>
        <v>2.7050786893675607</v>
      </c>
      <c r="AA17" s="9">
        <f t="shared" si="15"/>
        <v>0.60909581012918823</v>
      </c>
      <c r="AB17" s="9">
        <f t="shared" si="0"/>
        <v>0.15946597556115499</v>
      </c>
      <c r="AC17" s="9">
        <f t="shared" si="0"/>
        <v>8.0683038579182853E-2</v>
      </c>
      <c r="AD17" s="9">
        <f t="shared" si="0"/>
        <v>8.0450145560872988E-2</v>
      </c>
      <c r="AE17" s="9">
        <f t="shared" si="0"/>
        <v>4.6820356568553698E-2</v>
      </c>
      <c r="AF17" s="9">
        <f t="shared" si="0"/>
        <v>8.6092569448605102E-3</v>
      </c>
      <c r="AG17" s="9">
        <f t="shared" si="0"/>
        <v>0</v>
      </c>
      <c r="AH17" s="9">
        <f t="shared" si="0"/>
        <v>1.4875416656186653E-2</v>
      </c>
      <c r="AI17" s="9">
        <f t="shared" si="0"/>
        <v>0</v>
      </c>
      <c r="AJ17" s="7">
        <f t="shared" si="16"/>
        <v>0.38721920542224297</v>
      </c>
      <c r="AK17" s="7">
        <f t="shared" si="1"/>
        <v>0.10137697111325811</v>
      </c>
      <c r="AL17" s="7">
        <f t="shared" si="1"/>
        <v>5.1292459363752603E-2</v>
      </c>
      <c r="AM17" s="7">
        <f t="shared" si="1"/>
        <v>5.1144402772328658E-2</v>
      </c>
      <c r="AN17" s="7">
        <f t="shared" si="1"/>
        <v>2.9765007354452446E-2</v>
      </c>
      <c r="AO17" s="7">
        <f t="shared" si="1"/>
        <v>5.4731449109094148E-3</v>
      </c>
      <c r="AP17" s="7">
        <f t="shared" si="1"/>
        <v>0</v>
      </c>
      <c r="AQ17" s="7">
        <f t="shared" si="1"/>
        <v>9.4567175182369064E-3</v>
      </c>
      <c r="AR17" s="7">
        <f t="shared" si="1"/>
        <v>0</v>
      </c>
      <c r="AS17" s="10">
        <f t="shared" si="17"/>
        <v>7.6051780139981435</v>
      </c>
      <c r="AT17">
        <v>0.1007</v>
      </c>
      <c r="AU17">
        <v>3.4599999999999999E-2</v>
      </c>
      <c r="AV17">
        <f t="shared" si="18"/>
        <v>0.74427198817442719</v>
      </c>
      <c r="AW17">
        <f t="shared" si="19"/>
        <v>0.25572801182557281</v>
      </c>
      <c r="AX17">
        <f t="shared" si="2"/>
        <v>2.9104046242774566</v>
      </c>
      <c r="AY17">
        <f t="shared" si="3"/>
        <v>1.4552023121387283</v>
      </c>
      <c r="AZ17">
        <f t="shared" si="20"/>
        <v>1.1973276698240635E-2</v>
      </c>
      <c r="BA17">
        <f t="shared" si="21"/>
        <v>7.6117461527276767E-6</v>
      </c>
      <c r="BB17">
        <f t="shared" si="22"/>
        <v>7.6245012197553947</v>
      </c>
    </row>
    <row r="18" spans="1:54" x14ac:dyDescent="0.35">
      <c r="A18" s="5">
        <v>1573</v>
      </c>
      <c r="B18" s="5">
        <f t="shared" si="4"/>
        <v>6.3572790845518119E-4</v>
      </c>
      <c r="C18" s="7">
        <v>41.4</v>
      </c>
      <c r="D18" s="7">
        <v>14.4</v>
      </c>
      <c r="E18" s="7">
        <v>8.3000000000000007</v>
      </c>
      <c r="F18" s="7">
        <v>14.3</v>
      </c>
      <c r="G18" s="7">
        <v>10.68</v>
      </c>
      <c r="H18" s="7">
        <v>2.93</v>
      </c>
      <c r="I18" s="7">
        <v>0.22</v>
      </c>
      <c r="J18" s="7">
        <v>2.33</v>
      </c>
      <c r="K18" s="7">
        <v>2.72</v>
      </c>
      <c r="L18" s="5">
        <v>824</v>
      </c>
      <c r="M18" s="5">
        <v>31</v>
      </c>
      <c r="N18" s="7">
        <v>97.3</v>
      </c>
      <c r="O18" s="6">
        <v>7.8698272116971157</v>
      </c>
      <c r="P18" s="5">
        <v>0.1</v>
      </c>
      <c r="Q18">
        <f t="shared" si="5"/>
        <v>1.3780362982749583</v>
      </c>
      <c r="R18" s="5">
        <f t="shared" si="6"/>
        <v>0.42256458334989905</v>
      </c>
      <c r="S18" s="5">
        <f t="shared" si="7"/>
        <v>0.20585317460317462</v>
      </c>
      <c r="T18" s="6">
        <f t="shared" si="8"/>
        <v>0.25508383874420265</v>
      </c>
      <c r="U18" s="5">
        <f t="shared" si="9"/>
        <v>0.14864300626304802</v>
      </c>
      <c r="V18" s="8">
        <f t="shared" si="10"/>
        <v>7.3371980918276652E-2</v>
      </c>
      <c r="W18" s="8">
        <f t="shared" si="11"/>
        <v>2.335456475583864E-3</v>
      </c>
      <c r="X18" s="8">
        <f t="shared" si="12"/>
        <v>3.7653522947640593E-2</v>
      </c>
      <c r="Y18" s="8">
        <f t="shared" si="13"/>
        <v>3.8342261065689318E-2</v>
      </c>
      <c r="Z18" s="9">
        <f t="shared" si="14"/>
        <v>2.5618841226424727</v>
      </c>
      <c r="AA18" s="9">
        <f t="shared" si="15"/>
        <v>0.53789954279960694</v>
      </c>
      <c r="AB18" s="9">
        <f t="shared" si="15"/>
        <v>0.16494289480745208</v>
      </c>
      <c r="AC18" s="9">
        <f t="shared" si="15"/>
        <v>8.0352258239863708E-2</v>
      </c>
      <c r="AD18" s="9">
        <f t="shared" si="15"/>
        <v>9.9568843293776577E-2</v>
      </c>
      <c r="AE18" s="9">
        <f t="shared" si="15"/>
        <v>5.8020971732995162E-2</v>
      </c>
      <c r="AF18" s="9">
        <f t="shared" si="15"/>
        <v>2.8639851533408398E-2</v>
      </c>
      <c r="AG18" s="9">
        <f t="shared" si="15"/>
        <v>9.1161674915059851E-4</v>
      </c>
      <c r="AH18" s="9">
        <f t="shared" si="15"/>
        <v>1.4697590189521379E-2</v>
      </c>
      <c r="AI18" s="9">
        <f t="shared" si="15"/>
        <v>1.496643065422527E-2</v>
      </c>
      <c r="AJ18" s="7">
        <f t="shared" si="16"/>
        <v>0.34195775130299233</v>
      </c>
      <c r="AK18" s="7">
        <f t="shared" si="16"/>
        <v>0.10485880153048448</v>
      </c>
      <c r="AL18" s="7">
        <f t="shared" si="16"/>
        <v>5.1082173070479152E-2</v>
      </c>
      <c r="AM18" s="7">
        <f t="shared" si="16"/>
        <v>6.3298692494454273E-2</v>
      </c>
      <c r="AN18" s="7">
        <f t="shared" si="16"/>
        <v>3.6885551006354204E-2</v>
      </c>
      <c r="AO18" s="7">
        <f t="shared" si="16"/>
        <v>1.8207152913800633E-2</v>
      </c>
      <c r="AP18" s="7">
        <f t="shared" si="16"/>
        <v>5.7954020925022156E-4</v>
      </c>
      <c r="AQ18" s="7">
        <f t="shared" si="16"/>
        <v>9.3436682705158175E-3</v>
      </c>
      <c r="AR18" s="7">
        <f t="shared" si="16"/>
        <v>9.51457765685014E-3</v>
      </c>
      <c r="AS18" s="10">
        <f t="shared" si="17"/>
        <v>7.8698272116971157</v>
      </c>
      <c r="AT18">
        <v>0.1234</v>
      </c>
      <c r="AU18">
        <v>4.02E-2</v>
      </c>
      <c r="AV18">
        <f t="shared" si="18"/>
        <v>0.75427872860635692</v>
      </c>
      <c r="AW18">
        <f t="shared" si="19"/>
        <v>0.24572127139364303</v>
      </c>
      <c r="AX18">
        <f t="shared" si="2"/>
        <v>3.0696517412935322</v>
      </c>
      <c r="AY18">
        <f t="shared" si="3"/>
        <v>1.5348258706467661</v>
      </c>
      <c r="AZ18">
        <f t="shared" si="20"/>
        <v>1.4256986941726195E-2</v>
      </c>
      <c r="BA18">
        <f t="shared" si="21"/>
        <v>9.063564489336423E-6</v>
      </c>
      <c r="BB18">
        <f t="shared" si="22"/>
        <v>7.9758850939830737</v>
      </c>
    </row>
    <row r="19" spans="1:54" x14ac:dyDescent="0.35">
      <c r="A19" s="5">
        <v>1573</v>
      </c>
      <c r="B19" s="5">
        <f t="shared" si="4"/>
        <v>6.3572790845518119E-4</v>
      </c>
      <c r="C19" s="7">
        <v>66.099999999999994</v>
      </c>
      <c r="D19" s="7">
        <v>15.5</v>
      </c>
      <c r="E19" s="7">
        <v>1.8</v>
      </c>
      <c r="F19" s="7">
        <v>3.2</v>
      </c>
      <c r="G19" s="7">
        <v>4.0999999999999996</v>
      </c>
      <c r="H19" s="7">
        <v>0.93</v>
      </c>
      <c r="I19" s="7">
        <v>4.8499999999999996</v>
      </c>
      <c r="J19" s="7">
        <v>1.87</v>
      </c>
      <c r="K19" s="5">
        <v>0</v>
      </c>
      <c r="L19" s="5">
        <v>35.4</v>
      </c>
      <c r="M19" s="5">
        <v>9.6</v>
      </c>
      <c r="N19" s="7">
        <v>98.4</v>
      </c>
      <c r="O19" s="6">
        <v>6.5029032620257876</v>
      </c>
      <c r="P19" s="5">
        <v>0.1</v>
      </c>
      <c r="Q19">
        <f t="shared" si="5"/>
        <v>2.200198051110501</v>
      </c>
      <c r="R19" s="5">
        <f t="shared" si="6"/>
        <v>0.45484382235579413</v>
      </c>
      <c r="S19" s="5">
        <f t="shared" si="7"/>
        <v>4.4642857142857144E-2</v>
      </c>
      <c r="T19" s="6">
        <f t="shared" si="8"/>
        <v>5.7081698180520869E-2</v>
      </c>
      <c r="U19" s="5">
        <f t="shared" si="9"/>
        <v>5.7063326374391092E-2</v>
      </c>
      <c r="V19" s="8">
        <f t="shared" si="10"/>
        <v>2.3288717492831838E-2</v>
      </c>
      <c r="W19" s="8">
        <f t="shared" si="11"/>
        <v>5.1486199575371545E-2</v>
      </c>
      <c r="X19" s="8">
        <f t="shared" si="12"/>
        <v>3.021978021978022E-2</v>
      </c>
      <c r="Y19" s="8">
        <f t="shared" si="13"/>
        <v>0</v>
      </c>
      <c r="Z19" s="9">
        <f t="shared" si="14"/>
        <v>2.9188244524520472</v>
      </c>
      <c r="AA19" s="9">
        <f t="shared" si="15"/>
        <v>0.75379595003123867</v>
      </c>
      <c r="AB19" s="9">
        <f t="shared" si="15"/>
        <v>0.15583116756942636</v>
      </c>
      <c r="AC19" s="9">
        <f t="shared" si="15"/>
        <v>1.5294807162984246E-2</v>
      </c>
      <c r="AD19" s="9">
        <f t="shared" si="15"/>
        <v>1.9556399883030873E-2</v>
      </c>
      <c r="AE19" s="9">
        <f t="shared" si="15"/>
        <v>1.9550105634634281E-2</v>
      </c>
      <c r="AF19" s="9">
        <f t="shared" si="15"/>
        <v>7.9788003260242123E-3</v>
      </c>
      <c r="AG19" s="9">
        <f t="shared" si="15"/>
        <v>1.7639361466949135E-2</v>
      </c>
      <c r="AH19" s="9">
        <f t="shared" si="15"/>
        <v>1.0353407925712413E-2</v>
      </c>
      <c r="AI19" s="9">
        <f t="shared" si="15"/>
        <v>0</v>
      </c>
      <c r="AJ19" s="7">
        <f t="shared" si="16"/>
        <v>0.47920912271534566</v>
      </c>
      <c r="AK19" s="7">
        <f t="shared" si="16"/>
        <v>9.906622223104028E-2</v>
      </c>
      <c r="AL19" s="7">
        <f t="shared" si="16"/>
        <v>9.7233357679492993E-3</v>
      </c>
      <c r="AM19" s="7">
        <f t="shared" si="16"/>
        <v>1.2432549194552368E-2</v>
      </c>
      <c r="AN19" s="7">
        <f t="shared" si="16"/>
        <v>1.2428547765183904E-2</v>
      </c>
      <c r="AO19" s="7">
        <f t="shared" si="16"/>
        <v>5.0723460432448905E-3</v>
      </c>
      <c r="AP19" s="7">
        <f t="shared" si="16"/>
        <v>1.1213834371868492E-2</v>
      </c>
      <c r="AQ19" s="7">
        <f t="shared" si="16"/>
        <v>6.5819503659964489E-3</v>
      </c>
      <c r="AR19" s="7">
        <f t="shared" si="16"/>
        <v>0</v>
      </c>
      <c r="AS19" s="10">
        <f t="shared" si="17"/>
        <v>6.5029032620257876</v>
      </c>
      <c r="AT19">
        <v>4.5999999999999999E-2</v>
      </c>
      <c r="AU19">
        <v>1.7299999999999999E-2</v>
      </c>
      <c r="AV19">
        <f t="shared" si="18"/>
        <v>0.72669826224328593</v>
      </c>
      <c r="AW19">
        <f t="shared" si="19"/>
        <v>0.27330173775671407</v>
      </c>
      <c r="AX19">
        <f t="shared" si="2"/>
        <v>2.6589595375722546</v>
      </c>
      <c r="AY19">
        <f t="shared" si="3"/>
        <v>1.3294797687861273</v>
      </c>
      <c r="AZ19">
        <f t="shared" si="20"/>
        <v>5.3430778432728759E-3</v>
      </c>
      <c r="BA19">
        <f t="shared" si="21"/>
        <v>3.3967437020170859E-6</v>
      </c>
      <c r="BB19">
        <f t="shared" si="22"/>
        <v>6.5337279976126226</v>
      </c>
    </row>
    <row r="20" spans="1:54" x14ac:dyDescent="0.35">
      <c r="A20" s="5">
        <v>1573</v>
      </c>
      <c r="B20" s="5">
        <f t="shared" si="4"/>
        <v>6.3572790845518119E-4</v>
      </c>
      <c r="C20" s="7">
        <v>54.3</v>
      </c>
      <c r="D20" s="7">
        <v>14.1</v>
      </c>
      <c r="E20" s="7">
        <v>9.1999999999999993</v>
      </c>
      <c r="F20" s="7">
        <v>9.6</v>
      </c>
      <c r="G20" s="7">
        <v>6.22</v>
      </c>
      <c r="H20" s="7">
        <v>0.6</v>
      </c>
      <c r="I20" s="7">
        <v>1.1299999999999999</v>
      </c>
      <c r="J20" s="7">
        <v>3.07</v>
      </c>
      <c r="K20" s="5">
        <v>0</v>
      </c>
      <c r="L20" s="5">
        <v>368</v>
      </c>
      <c r="M20" s="5">
        <v>22</v>
      </c>
      <c r="N20" s="7">
        <v>98.3</v>
      </c>
      <c r="O20" s="6">
        <v>7.5197478186735172</v>
      </c>
      <c r="P20" s="5">
        <v>0.1</v>
      </c>
      <c r="Q20">
        <f t="shared" si="5"/>
        <v>1.8074244202012133</v>
      </c>
      <c r="R20" s="5">
        <f t="shared" si="6"/>
        <v>0.41376115453010948</v>
      </c>
      <c r="S20" s="5">
        <f t="shared" si="7"/>
        <v>0.22817460317460317</v>
      </c>
      <c r="T20" s="6">
        <f t="shared" si="8"/>
        <v>0.17124509454156259</v>
      </c>
      <c r="U20" s="5">
        <f t="shared" si="9"/>
        <v>8.6569241475295752E-2</v>
      </c>
      <c r="V20" s="8">
        <f t="shared" si="10"/>
        <v>1.5024979027633441E-2</v>
      </c>
      <c r="W20" s="8">
        <f t="shared" si="11"/>
        <v>1.1995753715498938E-2</v>
      </c>
      <c r="X20" s="8">
        <f t="shared" si="12"/>
        <v>4.9612152553329021E-2</v>
      </c>
      <c r="Y20" s="8">
        <f t="shared" si="13"/>
        <v>0</v>
      </c>
      <c r="Z20" s="9">
        <f t="shared" si="14"/>
        <v>2.7838073992192456</v>
      </c>
      <c r="AA20" s="9">
        <f t="shared" si="15"/>
        <v>0.64926345863874368</v>
      </c>
      <c r="AB20" s="9">
        <f t="shared" si="15"/>
        <v>0.14863138687186264</v>
      </c>
      <c r="AC20" s="9">
        <f t="shared" si="15"/>
        <v>8.1964938823927858E-2</v>
      </c>
      <c r="AD20" s="9">
        <f t="shared" si="15"/>
        <v>6.1514706293829977E-2</v>
      </c>
      <c r="AE20" s="9">
        <f t="shared" si="15"/>
        <v>3.1097424879169156E-2</v>
      </c>
      <c r="AF20" s="9">
        <f t="shared" si="15"/>
        <v>5.3972767770670447E-3</v>
      </c>
      <c r="AG20" s="9">
        <f t="shared" si="15"/>
        <v>4.3091176921446865E-3</v>
      </c>
      <c r="AH20" s="9">
        <f t="shared" si="15"/>
        <v>1.7821690023254979E-2</v>
      </c>
      <c r="AI20" s="9">
        <f t="shared" si="15"/>
        <v>0</v>
      </c>
      <c r="AJ20" s="7">
        <f t="shared" si="16"/>
        <v>0.4127549005967856</v>
      </c>
      <c r="AK20" s="7">
        <f t="shared" si="16"/>
        <v>9.4489120706842109E-2</v>
      </c>
      <c r="AL20" s="7">
        <f t="shared" si="16"/>
        <v>5.2107399125192529E-2</v>
      </c>
      <c r="AM20" s="7">
        <f t="shared" si="16"/>
        <v>3.9106615571411298E-2</v>
      </c>
      <c r="AN20" s="7">
        <f t="shared" si="16"/>
        <v>1.9769500876776324E-2</v>
      </c>
      <c r="AO20" s="7">
        <f t="shared" si="16"/>
        <v>3.4311994768385537E-3</v>
      </c>
      <c r="AP20" s="7">
        <f t="shared" si="16"/>
        <v>2.7394263777143586E-3</v>
      </c>
      <c r="AQ20" s="7">
        <f t="shared" si="16"/>
        <v>1.1329745723620457E-2</v>
      </c>
      <c r="AR20" s="7">
        <f t="shared" si="16"/>
        <v>0</v>
      </c>
      <c r="AS20" s="10">
        <f t="shared" si="17"/>
        <v>7.5197478186735172</v>
      </c>
      <c r="AT20">
        <v>6.9400000000000003E-2</v>
      </c>
      <c r="AU20">
        <v>2.3E-2</v>
      </c>
      <c r="AV20">
        <f t="shared" si="18"/>
        <v>0.75108225108225102</v>
      </c>
      <c r="AW20">
        <f t="shared" si="19"/>
        <v>0.2489177489177489</v>
      </c>
      <c r="AX20">
        <f t="shared" si="2"/>
        <v>3.0173913043478264</v>
      </c>
      <c r="AY20">
        <f t="shared" si="3"/>
        <v>1.5086956521739132</v>
      </c>
      <c r="AZ20">
        <f t="shared" si="20"/>
        <v>7.7407009980615862E-3</v>
      </c>
      <c r="BA20">
        <f t="shared" si="21"/>
        <v>4.920979655474626E-6</v>
      </c>
      <c r="BB20">
        <f t="shared" si="22"/>
        <v>7.4691990722728399</v>
      </c>
    </row>
    <row r="21" spans="1:54" x14ac:dyDescent="0.35">
      <c r="A21" s="5">
        <v>1573</v>
      </c>
      <c r="B21" s="5">
        <f t="shared" si="4"/>
        <v>6.3572790845518119E-4</v>
      </c>
      <c r="C21" s="7">
        <v>62.2</v>
      </c>
      <c r="D21" s="7">
        <v>17</v>
      </c>
      <c r="E21" s="7">
        <v>3.3</v>
      </c>
      <c r="F21" s="7">
        <v>6.5</v>
      </c>
      <c r="G21" s="7">
        <v>3.53</v>
      </c>
      <c r="H21" s="7">
        <v>0.63</v>
      </c>
      <c r="I21" s="7">
        <v>1.38</v>
      </c>
      <c r="J21" s="7">
        <v>4.7300000000000004</v>
      </c>
      <c r="K21" s="5">
        <v>0</v>
      </c>
      <c r="L21" s="5">
        <v>59</v>
      </c>
      <c r="M21" s="5">
        <v>10</v>
      </c>
      <c r="N21" s="7">
        <v>99.3</v>
      </c>
      <c r="O21" s="6">
        <v>6.7247520116421438</v>
      </c>
      <c r="P21" s="5">
        <v>0.1</v>
      </c>
      <c r="Q21">
        <f t="shared" si="5"/>
        <v>2.0703830375048891</v>
      </c>
      <c r="R21" s="5">
        <f t="shared" si="6"/>
        <v>0.49886096645474193</v>
      </c>
      <c r="S21" s="5">
        <f t="shared" si="7"/>
        <v>8.1845238095238096E-2</v>
      </c>
      <c r="T21" s="6">
        <f t="shared" si="8"/>
        <v>0.11594719942918301</v>
      </c>
      <c r="U21" s="5">
        <f t="shared" si="9"/>
        <v>4.9130132219902575E-2</v>
      </c>
      <c r="V21" s="8">
        <f t="shared" si="10"/>
        <v>1.5776227979015116E-2</v>
      </c>
      <c r="W21" s="8">
        <f t="shared" si="11"/>
        <v>1.4649681528662419E-2</v>
      </c>
      <c r="X21" s="8">
        <f t="shared" si="12"/>
        <v>7.6438267614738209E-2</v>
      </c>
      <c r="Y21" s="8">
        <f t="shared" si="13"/>
        <v>0</v>
      </c>
      <c r="Z21" s="9">
        <f t="shared" si="14"/>
        <v>2.9230307508263706</v>
      </c>
      <c r="AA21" s="9">
        <f t="shared" si="15"/>
        <v>0.70830012202901749</v>
      </c>
      <c r="AB21" s="9">
        <f t="shared" si="15"/>
        <v>0.17066565800366926</v>
      </c>
      <c r="AC21" s="9">
        <f t="shared" si="15"/>
        <v>2.8000129000387564E-2</v>
      </c>
      <c r="AD21" s="9">
        <f t="shared" si="15"/>
        <v>3.9666773740373258E-2</v>
      </c>
      <c r="AE21" s="9">
        <f t="shared" si="15"/>
        <v>1.6807942306461533E-2</v>
      </c>
      <c r="AF21" s="9">
        <f t="shared" si="15"/>
        <v>5.3972158775801504E-3</v>
      </c>
      <c r="AG21" s="9">
        <f t="shared" si="15"/>
        <v>5.011812319976724E-3</v>
      </c>
      <c r="AH21" s="9">
        <f t="shared" si="15"/>
        <v>2.6150346722533909E-2</v>
      </c>
      <c r="AI21" s="9">
        <f t="shared" si="15"/>
        <v>0</v>
      </c>
      <c r="AJ21" s="7">
        <f t="shared" si="16"/>
        <v>0.45028615513605691</v>
      </c>
      <c r="AK21" s="7">
        <f t="shared" si="16"/>
        <v>0.10849692180779991</v>
      </c>
      <c r="AL21" s="7">
        <f t="shared" si="16"/>
        <v>1.7800463445891649E-2</v>
      </c>
      <c r="AM21" s="7">
        <f t="shared" si="16"/>
        <v>2.5217275105132397E-2</v>
      </c>
      <c r="AN21" s="7">
        <f t="shared" si="16"/>
        <v>1.0685278007922145E-2</v>
      </c>
      <c r="AO21" s="7">
        <f t="shared" si="16"/>
        <v>3.4311607613351238E-3</v>
      </c>
      <c r="AP21" s="7">
        <f t="shared" si="16"/>
        <v>3.1861489637487121E-3</v>
      </c>
      <c r="AQ21" s="7">
        <f t="shared" si="16"/>
        <v>1.6624505227294285E-2</v>
      </c>
      <c r="AR21" s="7">
        <f t="shared" si="16"/>
        <v>0</v>
      </c>
      <c r="AS21" s="10">
        <f t="shared" si="17"/>
        <v>6.7247520116421438</v>
      </c>
      <c r="AT21">
        <v>4.0800000000000003E-2</v>
      </c>
      <c r="AU21">
        <v>1.34E-2</v>
      </c>
      <c r="AV21">
        <f t="shared" si="18"/>
        <v>0.75276752767527677</v>
      </c>
      <c r="AW21">
        <f t="shared" si="19"/>
        <v>0.24723247232472323</v>
      </c>
      <c r="AX21">
        <f t="shared" si="2"/>
        <v>3.044776119402985</v>
      </c>
      <c r="AY21">
        <f t="shared" si="3"/>
        <v>1.5223880597014925</v>
      </c>
      <c r="AZ21">
        <f t="shared" si="20"/>
        <v>4.1554691311177956E-3</v>
      </c>
      <c r="BA21">
        <f t="shared" si="21"/>
        <v>2.6417476993755854E-6</v>
      </c>
      <c r="BB21">
        <f t="shared" si="22"/>
        <v>7.1371572039454847</v>
      </c>
    </row>
    <row r="22" spans="1:54" x14ac:dyDescent="0.35">
      <c r="A22" s="11">
        <v>1573</v>
      </c>
      <c r="B22" s="5">
        <f t="shared" si="4"/>
        <v>6.3572790845518119E-4</v>
      </c>
      <c r="C22" s="5">
        <v>45.7</v>
      </c>
      <c r="D22" s="5">
        <v>11.5</v>
      </c>
      <c r="E22" s="5">
        <v>13.5</v>
      </c>
      <c r="F22" s="5">
        <v>9.6999999999999993</v>
      </c>
      <c r="G22" s="5">
        <v>11.7</v>
      </c>
      <c r="H22" s="5">
        <v>2.4500000000000002</v>
      </c>
      <c r="I22" s="5">
        <v>0</v>
      </c>
      <c r="J22" s="5">
        <v>2.09</v>
      </c>
      <c r="K22" s="11">
        <v>0</v>
      </c>
      <c r="L22" s="5">
        <v>453</v>
      </c>
      <c r="M22" s="5">
        <v>21</v>
      </c>
      <c r="N22" s="5">
        <v>96.9</v>
      </c>
      <c r="O22" s="6">
        <v>7.6099982020128323</v>
      </c>
      <c r="P22" s="5">
        <v>0.1</v>
      </c>
      <c r="Q22">
        <f t="shared" si="5"/>
        <v>1.5211656722503768</v>
      </c>
      <c r="R22" s="5">
        <f t="shared" si="6"/>
        <v>0.3374647714252666</v>
      </c>
      <c r="S22" s="5">
        <f t="shared" si="7"/>
        <v>0.33482142857142855</v>
      </c>
      <c r="T22" s="6">
        <f t="shared" si="8"/>
        <v>0.17302889760970386</v>
      </c>
      <c r="U22" s="5">
        <f t="shared" si="9"/>
        <v>0.162839248434238</v>
      </c>
      <c r="V22" s="8">
        <f t="shared" si="10"/>
        <v>6.1351997696169891E-2</v>
      </c>
      <c r="W22" s="8">
        <f t="shared" si="11"/>
        <v>0</v>
      </c>
      <c r="X22" s="8">
        <f t="shared" si="12"/>
        <v>3.3775048480930832E-2</v>
      </c>
      <c r="Y22" s="8">
        <f t="shared" si="13"/>
        <v>0</v>
      </c>
      <c r="Z22" s="9">
        <f t="shared" si="14"/>
        <v>2.6244470644681144</v>
      </c>
      <c r="AA22" s="9">
        <f t="shared" si="15"/>
        <v>0.57961377573400019</v>
      </c>
      <c r="AB22" s="9">
        <f t="shared" si="15"/>
        <v>0.12858509359709991</v>
      </c>
      <c r="AC22" s="9">
        <f t="shared" si="15"/>
        <v>0.1275778936845447</v>
      </c>
      <c r="AD22" s="9">
        <f t="shared" si="15"/>
        <v>6.5929658080099582E-2</v>
      </c>
      <c r="AE22" s="9">
        <f t="shared" si="15"/>
        <v>6.2047069128917616E-2</v>
      </c>
      <c r="AF22" s="9">
        <f t="shared" si="15"/>
        <v>2.3377113803056966E-2</v>
      </c>
      <c r="AG22" s="9">
        <f t="shared" si="15"/>
        <v>0</v>
      </c>
      <c r="AH22" s="9">
        <f t="shared" si="15"/>
        <v>1.286939597228107E-2</v>
      </c>
      <c r="AI22" s="9">
        <f t="shared" si="15"/>
        <v>0</v>
      </c>
      <c r="AJ22" s="7">
        <f t="shared" si="16"/>
        <v>0.36847665335918639</v>
      </c>
      <c r="AK22" s="7">
        <f t="shared" si="16"/>
        <v>8.1745132610998028E-2</v>
      </c>
      <c r="AL22" s="7">
        <f t="shared" si="16"/>
        <v>8.110482751719307E-2</v>
      </c>
      <c r="AM22" s="7">
        <f t="shared" si="16"/>
        <v>4.1913323636426948E-2</v>
      </c>
      <c r="AN22" s="7">
        <f t="shared" si="16"/>
        <v>3.9445053483100838E-2</v>
      </c>
      <c r="AO22" s="7">
        <f t="shared" si="16"/>
        <v>1.4861483663736151E-2</v>
      </c>
      <c r="AP22" s="7">
        <f t="shared" si="16"/>
        <v>0</v>
      </c>
      <c r="AQ22" s="7">
        <f t="shared" si="16"/>
        <v>8.1814341845397771E-3</v>
      </c>
      <c r="AR22" s="7">
        <f t="shared" si="16"/>
        <v>0</v>
      </c>
      <c r="AS22" s="10">
        <f t="shared" si="17"/>
        <v>7.6099982020128323</v>
      </c>
      <c r="AT22">
        <v>0.1208</v>
      </c>
      <c r="AU22">
        <v>4.6800000000000001E-2</v>
      </c>
      <c r="AV22">
        <f t="shared" si="18"/>
        <v>0.72076372315035808</v>
      </c>
      <c r="AW22">
        <f t="shared" si="19"/>
        <v>0.27923627684964203</v>
      </c>
      <c r="AX22">
        <f t="shared" si="2"/>
        <v>2.5811965811965814</v>
      </c>
      <c r="AY22">
        <f t="shared" si="3"/>
        <v>1.2905982905982907</v>
      </c>
      <c r="AZ22">
        <f t="shared" si="20"/>
        <v>1.7325792572991317E-2</v>
      </c>
      <c r="BA22">
        <f t="shared" si="21"/>
        <v>1.1014489874756082E-5</v>
      </c>
      <c r="BB22">
        <f t="shared" si="22"/>
        <v>7.6447046481565586</v>
      </c>
    </row>
    <row r="23" spans="1:54" x14ac:dyDescent="0.35">
      <c r="A23" s="11">
        <v>1573</v>
      </c>
      <c r="B23" s="5">
        <f t="shared" si="4"/>
        <v>6.3572790845518119E-4</v>
      </c>
      <c r="C23" s="7">
        <v>57.7</v>
      </c>
      <c r="D23" s="7">
        <v>20.6</v>
      </c>
      <c r="E23" s="7">
        <v>2.1</v>
      </c>
      <c r="F23" s="7">
        <v>4.8</v>
      </c>
      <c r="G23" s="7">
        <v>4.92</v>
      </c>
      <c r="H23" s="7">
        <v>1.66</v>
      </c>
      <c r="I23" s="7">
        <v>2.44</v>
      </c>
      <c r="J23" s="7">
        <v>6.28</v>
      </c>
      <c r="K23" s="11">
        <v>0</v>
      </c>
      <c r="L23" s="5">
        <v>222</v>
      </c>
      <c r="M23" s="5">
        <v>9</v>
      </c>
      <c r="N23" s="7">
        <v>100.6</v>
      </c>
      <c r="O23" s="6">
        <v>7.3002529744506388</v>
      </c>
      <c r="P23" s="5">
        <v>0.1</v>
      </c>
      <c r="Q23">
        <f t="shared" si="5"/>
        <v>1.9205964833445675</v>
      </c>
      <c r="R23" s="5">
        <f t="shared" si="6"/>
        <v>0.60450211229221673</v>
      </c>
      <c r="S23" s="5">
        <f t="shared" si="7"/>
        <v>5.2083333333333336E-2</v>
      </c>
      <c r="T23" s="6">
        <f t="shared" si="8"/>
        <v>8.5622547270781293E-2</v>
      </c>
      <c r="U23" s="5">
        <f t="shared" si="9"/>
        <v>6.8475991649269319E-2</v>
      </c>
      <c r="V23" s="8">
        <f t="shared" si="10"/>
        <v>4.156910864311919E-2</v>
      </c>
      <c r="W23" s="8">
        <f t="shared" si="11"/>
        <v>2.5902335456475582E-2</v>
      </c>
      <c r="X23" s="8">
        <f t="shared" si="12"/>
        <v>0.10148674854557208</v>
      </c>
      <c r="Y23" s="8">
        <f t="shared" si="13"/>
        <v>0</v>
      </c>
      <c r="Z23" s="9">
        <f t="shared" si="14"/>
        <v>2.9002386605353356</v>
      </c>
      <c r="AA23" s="9">
        <f t="shared" si="15"/>
        <v>0.66222015087201735</v>
      </c>
      <c r="AB23" s="9">
        <f t="shared" si="15"/>
        <v>0.20843185097761427</v>
      </c>
      <c r="AC23" s="9">
        <f t="shared" si="15"/>
        <v>1.7958292206104037E-2</v>
      </c>
      <c r="AD23" s="9">
        <f t="shared" si="15"/>
        <v>2.9522586687737207E-2</v>
      </c>
      <c r="AE23" s="9">
        <f t="shared" si="15"/>
        <v>2.3610467849094114E-2</v>
      </c>
      <c r="AF23" s="9">
        <f t="shared" si="15"/>
        <v>1.4332995835400052E-2</v>
      </c>
      <c r="AG23" s="9">
        <f t="shared" si="15"/>
        <v>8.93110481180002E-3</v>
      </c>
      <c r="AH23" s="9">
        <f t="shared" si="15"/>
        <v>3.4992550760232714E-2</v>
      </c>
      <c r="AI23" s="9">
        <f t="shared" si="15"/>
        <v>0</v>
      </c>
      <c r="AJ23" s="7">
        <f t="shared" si="16"/>
        <v>0.42099183145074215</v>
      </c>
      <c r="AK23" s="7">
        <f t="shared" si="16"/>
        <v>0.13250594467744073</v>
      </c>
      <c r="AL23" s="7">
        <f t="shared" si="16"/>
        <v>1.14165875436135E-2</v>
      </c>
      <c r="AM23" s="7">
        <f t="shared" si="16"/>
        <v>1.8768332287181951E-2</v>
      </c>
      <c r="AN23" s="7">
        <f t="shared" si="16"/>
        <v>1.5009833343352902E-2</v>
      </c>
      <c r="AO23" s="7">
        <f t="shared" si="16"/>
        <v>9.1118854643356968E-3</v>
      </c>
      <c r="AP23" s="7">
        <f t="shared" si="16"/>
        <v>5.6777525821996317E-3</v>
      </c>
      <c r="AQ23" s="7">
        <f t="shared" si="16"/>
        <v>2.2245741106314505E-2</v>
      </c>
      <c r="AR23" s="7">
        <f t="shared" si="16"/>
        <v>0</v>
      </c>
      <c r="AS23" s="10">
        <f t="shared" si="17"/>
        <v>7.3002529744506388</v>
      </c>
      <c r="AT23">
        <v>5.8200000000000002E-2</v>
      </c>
      <c r="AU23">
        <v>1.9E-2</v>
      </c>
      <c r="AV23">
        <f t="shared" si="18"/>
        <v>0.75388601036269431</v>
      </c>
      <c r="AW23">
        <f t="shared" si="19"/>
        <v>0.24611398963730569</v>
      </c>
      <c r="AX23">
        <f t="shared" si="2"/>
        <v>3.0631578947368423</v>
      </c>
      <c r="AY23">
        <f t="shared" si="3"/>
        <v>1.5315789473684212</v>
      </c>
      <c r="AZ23">
        <f t="shared" si="20"/>
        <v>5.8108664395438879E-3</v>
      </c>
      <c r="BA23">
        <f t="shared" si="21"/>
        <v>3.6941299679236415E-6</v>
      </c>
      <c r="BB23">
        <f>(-12.948+(15602*AD23+28649*AH23+9496*AC23+4194*AB23+16016*AI23+29244.229)/A23)</f>
        <v>7.2376561411451128</v>
      </c>
    </row>
    <row r="24" spans="1:54" x14ac:dyDescent="0.35">
      <c r="A24" s="11">
        <v>1573</v>
      </c>
      <c r="B24" s="5">
        <f t="shared" si="4"/>
        <v>6.3572790845518119E-4</v>
      </c>
      <c r="C24" s="5">
        <v>42</v>
      </c>
      <c r="D24" s="5">
        <v>10.8</v>
      </c>
      <c r="E24" s="5">
        <v>14.1</v>
      </c>
      <c r="F24" s="5">
        <v>18.2</v>
      </c>
      <c r="G24" s="5">
        <v>11.86</v>
      </c>
      <c r="H24" s="11">
        <v>0</v>
      </c>
      <c r="I24" s="5">
        <v>0</v>
      </c>
      <c r="J24" s="5">
        <v>0.57999999999999996</v>
      </c>
      <c r="K24" s="5">
        <v>0</v>
      </c>
      <c r="L24" s="5">
        <v>1579</v>
      </c>
      <c r="M24" s="5">
        <v>20</v>
      </c>
      <c r="N24" s="5">
        <v>97.7</v>
      </c>
      <c r="O24" s="6">
        <v>8.1522821300082935</v>
      </c>
      <c r="P24" s="5">
        <v>0.2</v>
      </c>
      <c r="Q24">
        <f t="shared" si="5"/>
        <v>1.3980078388296677</v>
      </c>
      <c r="R24" s="5">
        <f t="shared" si="6"/>
        <v>0.3169234375124243</v>
      </c>
      <c r="S24" s="5">
        <f t="shared" si="7"/>
        <v>0.34970238095238093</v>
      </c>
      <c r="T24" s="6">
        <f t="shared" si="8"/>
        <v>0.32465215840171241</v>
      </c>
      <c r="U24" s="5">
        <f t="shared" si="9"/>
        <v>0.1650661099512874</v>
      </c>
      <c r="V24" s="8">
        <f t="shared" si="10"/>
        <v>0</v>
      </c>
      <c r="W24" s="8">
        <f t="shared" si="11"/>
        <v>0</v>
      </c>
      <c r="X24" s="8">
        <f t="shared" si="12"/>
        <v>9.372979961215255E-3</v>
      </c>
      <c r="Y24" s="8">
        <f t="shared" si="13"/>
        <v>0</v>
      </c>
      <c r="Z24" s="9">
        <f t="shared" si="14"/>
        <v>2.5637249056086882</v>
      </c>
      <c r="AA24" s="9">
        <f t="shared" si="15"/>
        <v>0.54530337313930644</v>
      </c>
      <c r="AB24" s="9">
        <f t="shared" si="15"/>
        <v>0.12361834798230011</v>
      </c>
      <c r="AC24" s="9">
        <f t="shared" si="15"/>
        <v>0.13640401908462696</v>
      </c>
      <c r="AD24" s="9">
        <f t="shared" si="15"/>
        <v>0.12663299314659987</v>
      </c>
      <c r="AE24" s="9">
        <f t="shared" si="15"/>
        <v>6.4385265981607667E-2</v>
      </c>
      <c r="AF24" s="9">
        <f t="shared" si="15"/>
        <v>0</v>
      </c>
      <c r="AG24" s="9">
        <f t="shared" si="15"/>
        <v>0</v>
      </c>
      <c r="AH24" s="9">
        <f t="shared" si="15"/>
        <v>3.6560006655588857E-3</v>
      </c>
      <c r="AI24" s="9">
        <f t="shared" si="15"/>
        <v>0</v>
      </c>
      <c r="AJ24" s="7">
        <f t="shared" si="16"/>
        <v>0.34666457287940655</v>
      </c>
      <c r="AK24" s="7">
        <f t="shared" si="16"/>
        <v>7.858763380947241E-2</v>
      </c>
      <c r="AL24" s="7">
        <f t="shared" si="16"/>
        <v>8.671584175755051E-2</v>
      </c>
      <c r="AM24" s="7">
        <f t="shared" si="16"/>
        <v>8.0504127874507225E-2</v>
      </c>
      <c r="AN24" s="7">
        <f t="shared" si="16"/>
        <v>4.0931510477817977E-2</v>
      </c>
      <c r="AO24" s="7">
        <f t="shared" si="16"/>
        <v>0</v>
      </c>
      <c r="AP24" s="7">
        <f t="shared" si="16"/>
        <v>0</v>
      </c>
      <c r="AQ24" s="7">
        <f t="shared" si="16"/>
        <v>2.3242216564265008E-3</v>
      </c>
      <c r="AR24" s="7">
        <f t="shared" si="16"/>
        <v>0</v>
      </c>
      <c r="AS24" s="10">
        <f t="shared" si="17"/>
        <v>8.1522821300082935</v>
      </c>
      <c r="AT24">
        <v>0.13089999999999999</v>
      </c>
      <c r="AU24">
        <v>4.1000000000000002E-2</v>
      </c>
      <c r="AV24">
        <f t="shared" si="18"/>
        <v>0.76148923792902845</v>
      </c>
      <c r="AW24">
        <f t="shared" si="19"/>
        <v>0.23851076207097152</v>
      </c>
      <c r="AX24">
        <f t="shared" si="2"/>
        <v>3.192682926829268</v>
      </c>
      <c r="AY24">
        <f t="shared" si="3"/>
        <v>1.596341463414634</v>
      </c>
      <c r="AZ24">
        <f t="shared" si="20"/>
        <v>1.5356578855415443E-2</v>
      </c>
      <c r="BA24">
        <f t="shared" si="21"/>
        <v>9.7626057567803203E-6</v>
      </c>
      <c r="BB24">
        <f t="shared" si="22"/>
        <v>8.1190347354140044</v>
      </c>
    </row>
    <row r="25" spans="1:54" x14ac:dyDescent="0.35">
      <c r="A25" s="5">
        <v>1573</v>
      </c>
      <c r="B25" s="5">
        <f t="shared" si="4"/>
        <v>6.3572790845518119E-4</v>
      </c>
      <c r="C25" s="7">
        <v>70.2</v>
      </c>
      <c r="D25" s="7">
        <v>16.399999999999999</v>
      </c>
      <c r="E25" s="7">
        <v>0.3</v>
      </c>
      <c r="F25" s="7">
        <v>1.1000000000000001</v>
      </c>
      <c r="G25" s="7">
        <v>1.0900000000000001</v>
      </c>
      <c r="H25" s="7">
        <v>0.32</v>
      </c>
      <c r="I25" s="7">
        <v>6.93</v>
      </c>
      <c r="J25" s="7">
        <v>2.4700000000000002</v>
      </c>
      <c r="K25" s="5">
        <v>0</v>
      </c>
      <c r="L25" s="5">
        <v>13.9</v>
      </c>
      <c r="M25" s="5">
        <v>9.1</v>
      </c>
      <c r="N25" s="7">
        <v>98.862344444444432</v>
      </c>
      <c r="O25" s="6">
        <v>6.0969148002540949</v>
      </c>
      <c r="P25" s="5">
        <v>0.3</v>
      </c>
      <c r="Q25">
        <f t="shared" si="5"/>
        <v>2.3366702449010162</v>
      </c>
      <c r="R25" s="5">
        <f t="shared" si="6"/>
        <v>0.48125410881516278</v>
      </c>
      <c r="S25" s="5">
        <f t="shared" si="7"/>
        <v>7.4404761904761901E-3</v>
      </c>
      <c r="T25" s="6">
        <f t="shared" si="8"/>
        <v>1.9621833749554049E-2</v>
      </c>
      <c r="U25" s="5">
        <f t="shared" si="9"/>
        <v>1.5170494084899098E-2</v>
      </c>
      <c r="V25" s="8">
        <f t="shared" si="10"/>
        <v>8.0133221480711697E-3</v>
      </c>
      <c r="W25" s="8">
        <f t="shared" si="11"/>
        <v>7.3566878980891717E-2</v>
      </c>
      <c r="X25" s="8">
        <f t="shared" si="12"/>
        <v>3.9915966386554626E-2</v>
      </c>
      <c r="Y25" s="8">
        <f t="shared" si="13"/>
        <v>0</v>
      </c>
      <c r="Z25" s="9">
        <f t="shared" si="14"/>
        <v>2.9816533252566262</v>
      </c>
      <c r="AA25" s="9">
        <f t="shared" si="15"/>
        <v>0.78368273907225705</v>
      </c>
      <c r="AB25" s="9">
        <f t="shared" si="15"/>
        <v>0.16140511867647861</v>
      </c>
      <c r="AC25" s="9">
        <f t="shared" si="15"/>
        <v>2.4954196141618173E-3</v>
      </c>
      <c r="AD25" s="9">
        <f t="shared" si="15"/>
        <v>6.5808568633193565E-3</v>
      </c>
      <c r="AE25" s="9">
        <f t="shared" si="15"/>
        <v>5.0879469978601212E-3</v>
      </c>
      <c r="AF25" s="9">
        <f t="shared" si="15"/>
        <v>2.6875432097329677E-3</v>
      </c>
      <c r="AG25" s="9">
        <f t="shared" si="15"/>
        <v>2.4673183283157148E-2</v>
      </c>
      <c r="AH25" s="9">
        <f t="shared" si="15"/>
        <v>1.3387192283032812E-2</v>
      </c>
      <c r="AI25" s="9">
        <f t="shared" si="15"/>
        <v>0</v>
      </c>
      <c r="AJ25" s="7">
        <f t="shared" si="16"/>
        <v>0.49820898860283347</v>
      </c>
      <c r="AK25" s="7">
        <f t="shared" si="16"/>
        <v>0.10260973851015806</v>
      </c>
      <c r="AL25" s="7">
        <f t="shared" si="16"/>
        <v>1.5864078920291274E-3</v>
      </c>
      <c r="AM25" s="7">
        <f t="shared" si="16"/>
        <v>4.1836343695609386E-3</v>
      </c>
      <c r="AN25" s="7">
        <f t="shared" si="16"/>
        <v>3.2345499032804333E-3</v>
      </c>
      <c r="AO25" s="7">
        <f t="shared" si="16"/>
        <v>1.7085462236064639E-3</v>
      </c>
      <c r="AP25" s="7">
        <f t="shared" si="16"/>
        <v>1.5685431203532833E-2</v>
      </c>
      <c r="AQ25" s="7">
        <f t="shared" si="16"/>
        <v>8.5106117501797911E-3</v>
      </c>
      <c r="AR25" s="7">
        <f t="shared" si="16"/>
        <v>0</v>
      </c>
      <c r="AS25" s="10">
        <f t="shared" si="17"/>
        <v>6.0969148002540949</v>
      </c>
      <c r="AT25">
        <v>1.29E-2</v>
      </c>
      <c r="AU25">
        <v>4.4000000000000003E-3</v>
      </c>
      <c r="AV25">
        <f t="shared" si="18"/>
        <v>0.74566473988439308</v>
      </c>
      <c r="AW25">
        <f t="shared" si="19"/>
        <v>0.25433526011560698</v>
      </c>
      <c r="AX25">
        <f t="shared" si="2"/>
        <v>2.9318181818181817</v>
      </c>
      <c r="AY25">
        <f t="shared" si="3"/>
        <v>1.4659090909090908</v>
      </c>
      <c r="AZ25">
        <f t="shared" si="20"/>
        <v>1.2940443231551756E-3</v>
      </c>
      <c r="BA25">
        <f t="shared" si="21"/>
        <v>8.2266009100774034E-7</v>
      </c>
      <c r="BB25">
        <f t="shared" si="22"/>
        <v>6.3978758886734539</v>
      </c>
    </row>
    <row r="26" spans="1:54" x14ac:dyDescent="0.35">
      <c r="A26" s="5">
        <v>1573</v>
      </c>
      <c r="B26" s="5">
        <f t="shared" si="4"/>
        <v>6.3572790845518119E-4</v>
      </c>
      <c r="C26" s="5">
        <v>47.6</v>
      </c>
      <c r="D26" s="5">
        <v>16.899999999999999</v>
      </c>
      <c r="E26" s="5">
        <v>11.9</v>
      </c>
      <c r="F26" s="5">
        <v>21.9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1935</v>
      </c>
      <c r="M26" s="5">
        <v>25</v>
      </c>
      <c r="N26" s="5">
        <v>99.4</v>
      </c>
      <c r="O26" s="6">
        <v>8.2405809693549301</v>
      </c>
      <c r="P26" s="5">
        <v>0.2</v>
      </c>
      <c r="Q26">
        <f t="shared" si="5"/>
        <v>1.584408884006957</v>
      </c>
      <c r="R26" s="5">
        <f t="shared" si="6"/>
        <v>0.49592649018147872</v>
      </c>
      <c r="S26" s="5">
        <f t="shared" si="7"/>
        <v>0.2951388888888889</v>
      </c>
      <c r="T26" s="6">
        <f t="shared" si="8"/>
        <v>0.39065287192293968</v>
      </c>
      <c r="U26" s="5">
        <f t="shared" si="9"/>
        <v>0</v>
      </c>
      <c r="V26" s="8">
        <f t="shared" si="10"/>
        <v>0</v>
      </c>
      <c r="W26" s="8">
        <f t="shared" si="11"/>
        <v>0</v>
      </c>
      <c r="X26" s="8">
        <f t="shared" si="12"/>
        <v>0</v>
      </c>
      <c r="Y26" s="8">
        <f t="shared" si="13"/>
        <v>0</v>
      </c>
      <c r="Z26" s="9">
        <f t="shared" si="14"/>
        <v>2.7661271350002643</v>
      </c>
      <c r="AA26" s="9">
        <f t="shared" si="15"/>
        <v>0.57278961041203391</v>
      </c>
      <c r="AB26" s="9">
        <f t="shared" si="15"/>
        <v>0.17928550134461962</v>
      </c>
      <c r="AC26" s="9">
        <f t="shared" si="15"/>
        <v>0.10669751406377809</v>
      </c>
      <c r="AD26" s="9">
        <f t="shared" si="15"/>
        <v>0.14122737417956835</v>
      </c>
      <c r="AE26" s="9">
        <f t="shared" si="15"/>
        <v>0</v>
      </c>
      <c r="AF26" s="9">
        <f t="shared" si="15"/>
        <v>0</v>
      </c>
      <c r="AG26" s="9">
        <f t="shared" si="15"/>
        <v>0</v>
      </c>
      <c r="AH26" s="9">
        <f t="shared" si="15"/>
        <v>0</v>
      </c>
      <c r="AI26" s="9">
        <f t="shared" si="15"/>
        <v>0</v>
      </c>
      <c r="AJ26" s="7">
        <f t="shared" si="16"/>
        <v>0.36413834101210035</v>
      </c>
      <c r="AK26" s="7">
        <f t="shared" si="16"/>
        <v>0.11397679678615361</v>
      </c>
      <c r="AL26" s="7">
        <f t="shared" si="16"/>
        <v>6.7830587453132918E-2</v>
      </c>
      <c r="AM26" s="7">
        <f t="shared" si="16"/>
        <v>8.9782183203794247E-2</v>
      </c>
      <c r="AN26" s="7">
        <f t="shared" si="16"/>
        <v>0</v>
      </c>
      <c r="AO26" s="7">
        <f t="shared" si="16"/>
        <v>0</v>
      </c>
      <c r="AP26" s="7">
        <f t="shared" si="16"/>
        <v>0</v>
      </c>
      <c r="AQ26" s="7">
        <f t="shared" si="16"/>
        <v>0</v>
      </c>
      <c r="AR26" s="7">
        <f t="shared" si="16"/>
        <v>0</v>
      </c>
      <c r="AS26" s="10">
        <f t="shared" si="17"/>
        <v>8.2405809693549301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f t="shared" si="20"/>
        <v>0</v>
      </c>
      <c r="BA26">
        <f t="shared" si="21"/>
        <v>0</v>
      </c>
      <c r="BB26">
        <f t="shared" si="22"/>
        <v>8.1662921030760316</v>
      </c>
    </row>
    <row r="27" spans="1:54" x14ac:dyDescent="0.35">
      <c r="A27" s="11">
        <v>1573</v>
      </c>
      <c r="B27" s="5">
        <f t="shared" si="4"/>
        <v>6.3572790845518119E-4</v>
      </c>
      <c r="C27" s="5">
        <v>45</v>
      </c>
      <c r="D27" s="5">
        <v>20.100000000000001</v>
      </c>
      <c r="E27" s="5">
        <v>14.1</v>
      </c>
      <c r="F27" s="5">
        <v>19.2</v>
      </c>
      <c r="G27" s="11">
        <v>0</v>
      </c>
      <c r="H27" s="11">
        <v>0</v>
      </c>
      <c r="I27" s="5">
        <v>0</v>
      </c>
      <c r="J27" s="5">
        <v>0</v>
      </c>
      <c r="K27" s="5">
        <v>0</v>
      </c>
      <c r="L27" s="5">
        <v>1522</v>
      </c>
      <c r="M27" s="5">
        <v>26</v>
      </c>
      <c r="N27" s="5">
        <v>99.3</v>
      </c>
      <c r="O27" s="6">
        <v>8.1363146524345531</v>
      </c>
      <c r="P27" s="5">
        <v>0.2</v>
      </c>
      <c r="Q27">
        <f t="shared" si="5"/>
        <v>1.4978655416032156</v>
      </c>
      <c r="R27" s="5">
        <f t="shared" si="6"/>
        <v>0.58982973092590085</v>
      </c>
      <c r="S27" s="5">
        <f t="shared" si="7"/>
        <v>0.34970238095238093</v>
      </c>
      <c r="T27" s="6">
        <f t="shared" si="8"/>
        <v>0.34249018908312517</v>
      </c>
      <c r="U27" s="5">
        <f t="shared" si="9"/>
        <v>0</v>
      </c>
      <c r="V27" s="8">
        <f t="shared" si="10"/>
        <v>0</v>
      </c>
      <c r="W27" s="8">
        <f t="shared" si="11"/>
        <v>0</v>
      </c>
      <c r="X27" s="8">
        <f t="shared" si="12"/>
        <v>0</v>
      </c>
      <c r="Y27" s="8">
        <f t="shared" si="13"/>
        <v>0</v>
      </c>
      <c r="Z27" s="9">
        <f t="shared" si="14"/>
        <v>2.779887842564623</v>
      </c>
      <c r="AA27" s="9">
        <f t="shared" si="15"/>
        <v>0.53882229299630291</v>
      </c>
      <c r="AB27" s="9">
        <f t="shared" si="15"/>
        <v>0.21217752813428095</v>
      </c>
      <c r="AC27" s="9">
        <f t="shared" si="15"/>
        <v>0.12579729858085148</v>
      </c>
      <c r="AD27" s="9">
        <f t="shared" si="15"/>
        <v>0.12320288028856453</v>
      </c>
      <c r="AE27" s="9">
        <f t="shared" si="15"/>
        <v>0</v>
      </c>
      <c r="AF27" s="9">
        <f t="shared" si="15"/>
        <v>0</v>
      </c>
      <c r="AG27" s="9">
        <f t="shared" si="15"/>
        <v>0</v>
      </c>
      <c r="AH27" s="9">
        <f t="shared" si="15"/>
        <v>0</v>
      </c>
      <c r="AI27" s="9">
        <f t="shared" si="15"/>
        <v>0</v>
      </c>
      <c r="AJ27" s="7">
        <f t="shared" si="16"/>
        <v>0.34254436935556448</v>
      </c>
      <c r="AK27" s="7">
        <f t="shared" si="16"/>
        <v>0.13488717618199678</v>
      </c>
      <c r="AL27" s="7">
        <f t="shared" si="16"/>
        <v>7.9972853516116646E-2</v>
      </c>
      <c r="AM27" s="7">
        <f t="shared" si="16"/>
        <v>7.8323509401503191E-2</v>
      </c>
      <c r="AN27" s="7">
        <f t="shared" si="16"/>
        <v>0</v>
      </c>
      <c r="AO27" s="7">
        <f t="shared" si="16"/>
        <v>0</v>
      </c>
      <c r="AP27" s="7">
        <f t="shared" si="16"/>
        <v>0</v>
      </c>
      <c r="AQ27" s="7">
        <f t="shared" si="16"/>
        <v>0</v>
      </c>
      <c r="AR27" s="7">
        <f t="shared" si="16"/>
        <v>0</v>
      </c>
      <c r="AS27" s="10">
        <f t="shared" si="17"/>
        <v>8.1363146524345531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f t="shared" si="20"/>
        <v>0</v>
      </c>
      <c r="BA27">
        <f t="shared" si="21"/>
        <v>0</v>
      </c>
      <c r="BB27">
        <f t="shared" si="22"/>
        <v>8.1905149641329444</v>
      </c>
    </row>
    <row r="28" spans="1:54" x14ac:dyDescent="0.35">
      <c r="A28" s="15">
        <v>1573</v>
      </c>
      <c r="B28" s="5">
        <f t="shared" si="4"/>
        <v>6.3572790845518119E-4</v>
      </c>
      <c r="C28" s="14">
        <v>49.1</v>
      </c>
      <c r="D28" s="14">
        <v>15.3</v>
      </c>
      <c r="E28" s="14">
        <v>14.4</v>
      </c>
      <c r="F28" s="14">
        <v>19.100000000000001</v>
      </c>
      <c r="G28" s="14">
        <v>0</v>
      </c>
      <c r="H28" s="14">
        <v>0</v>
      </c>
      <c r="I28" s="14">
        <v>0</v>
      </c>
      <c r="J28" s="12">
        <v>0</v>
      </c>
      <c r="K28" s="12">
        <v>0</v>
      </c>
      <c r="L28" s="12">
        <v>1447</v>
      </c>
      <c r="M28" s="12">
        <v>30</v>
      </c>
      <c r="N28" s="14">
        <v>99.2</v>
      </c>
      <c r="O28" s="13">
        <v>8.1143685311190374</v>
      </c>
      <c r="P28" s="15">
        <v>0.1</v>
      </c>
      <c r="Q28">
        <f t="shared" si="5"/>
        <v>1.6343377353937307</v>
      </c>
      <c r="R28" s="5">
        <f t="shared" si="6"/>
        <v>0.44897486980926776</v>
      </c>
      <c r="S28" s="5">
        <f t="shared" si="7"/>
        <v>0.35714285714285715</v>
      </c>
      <c r="T28" s="6">
        <f t="shared" si="8"/>
        <v>0.34070638601498393</v>
      </c>
      <c r="U28" s="5">
        <f t="shared" si="9"/>
        <v>0</v>
      </c>
      <c r="V28" s="8">
        <f t="shared" si="10"/>
        <v>0</v>
      </c>
      <c r="W28" s="8">
        <f t="shared" si="11"/>
        <v>0</v>
      </c>
      <c r="X28" s="8">
        <f t="shared" si="12"/>
        <v>0</v>
      </c>
      <c r="Y28" s="8">
        <f t="shared" si="13"/>
        <v>0</v>
      </c>
      <c r="Z28" s="9">
        <f t="shared" si="14"/>
        <v>2.7811618483608398</v>
      </c>
      <c r="AA28" s="9">
        <f t="shared" si="15"/>
        <v>0.5876456763409782</v>
      </c>
      <c r="AB28" s="9">
        <f t="shared" si="15"/>
        <v>0.16143428332798554</v>
      </c>
      <c r="AC28" s="9">
        <f t="shared" si="15"/>
        <v>0.12841498503704482</v>
      </c>
      <c r="AD28" s="9">
        <f t="shared" si="15"/>
        <v>0.12250505529399137</v>
      </c>
      <c r="AE28" s="9">
        <f t="shared" si="15"/>
        <v>0</v>
      </c>
      <c r="AF28" s="9">
        <f t="shared" si="15"/>
        <v>0</v>
      </c>
      <c r="AG28" s="9">
        <f t="shared" si="15"/>
        <v>0</v>
      </c>
      <c r="AH28" s="9">
        <f t="shared" si="15"/>
        <v>0</v>
      </c>
      <c r="AI28" s="9">
        <f t="shared" si="15"/>
        <v>0</v>
      </c>
      <c r="AJ28" s="7">
        <f t="shared" si="16"/>
        <v>0.37358275673298041</v>
      </c>
      <c r="AK28" s="7">
        <f t="shared" si="16"/>
        <v>0.10262827929306137</v>
      </c>
      <c r="AL28" s="7">
        <f t="shared" si="16"/>
        <v>8.1636989851903902E-2</v>
      </c>
      <c r="AM28" s="7">
        <f t="shared" si="16"/>
        <v>7.7879882577235451E-2</v>
      </c>
      <c r="AN28" s="7">
        <f t="shared" si="16"/>
        <v>0</v>
      </c>
      <c r="AO28" s="7">
        <f t="shared" si="16"/>
        <v>0</v>
      </c>
      <c r="AP28" s="7">
        <f t="shared" si="16"/>
        <v>0</v>
      </c>
      <c r="AQ28" s="7">
        <f t="shared" si="16"/>
        <v>0</v>
      </c>
      <c r="AR28" s="7">
        <f t="shared" si="16"/>
        <v>0</v>
      </c>
      <c r="AS28" s="10">
        <f t="shared" si="17"/>
        <v>8.1143685311190374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si="20"/>
        <v>0</v>
      </c>
      <c r="BA28">
        <f t="shared" si="21"/>
        <v>0</v>
      </c>
      <c r="BB28">
        <f t="shared" si="22"/>
        <v>8.0641023235131577</v>
      </c>
    </row>
    <row r="29" spans="1:54" x14ac:dyDescent="0.35">
      <c r="A29" s="5">
        <v>1623</v>
      </c>
      <c r="B29" s="5">
        <f t="shared" si="4"/>
        <v>6.1614294516327791E-4</v>
      </c>
      <c r="C29" s="5">
        <v>48.3</v>
      </c>
      <c r="D29" s="5">
        <v>16.399999999999999</v>
      </c>
      <c r="E29" s="5">
        <v>4.3</v>
      </c>
      <c r="F29" s="5">
        <v>9.5</v>
      </c>
      <c r="G29" s="5">
        <v>10.63</v>
      </c>
      <c r="H29" s="5">
        <v>3.46</v>
      </c>
      <c r="I29" s="5">
        <v>0.93</v>
      </c>
      <c r="J29" s="5">
        <v>4.03</v>
      </c>
      <c r="K29" s="5">
        <v>0.24</v>
      </c>
      <c r="L29" s="5">
        <v>149</v>
      </c>
      <c r="M29" s="5">
        <v>11</v>
      </c>
      <c r="N29" s="5">
        <v>97.8</v>
      </c>
      <c r="O29" s="6">
        <v>6.757786268412274</v>
      </c>
      <c r="P29" s="5">
        <v>0.2</v>
      </c>
      <c r="Q29">
        <f t="shared" si="5"/>
        <v>1.607709014654118</v>
      </c>
      <c r="R29" s="5">
        <f t="shared" si="6"/>
        <v>0.48125410881516278</v>
      </c>
      <c r="S29" s="5">
        <f t="shared" si="7"/>
        <v>0.10664682539682539</v>
      </c>
      <c r="T29" s="6">
        <f t="shared" si="8"/>
        <v>0.16946129147342132</v>
      </c>
      <c r="U29" s="5">
        <f t="shared" si="9"/>
        <v>0.1479471120389701</v>
      </c>
      <c r="V29" s="8">
        <f t="shared" si="10"/>
        <v>8.6644045726019511E-2</v>
      </c>
      <c r="W29" s="8">
        <f t="shared" si="11"/>
        <v>9.8726114649681524E-3</v>
      </c>
      <c r="X29" s="8">
        <f t="shared" si="12"/>
        <v>6.5126050420168072E-2</v>
      </c>
      <c r="Y29" s="8">
        <f t="shared" si="13"/>
        <v>3.3831406822667043E-3</v>
      </c>
      <c r="Z29" s="9">
        <f t="shared" si="14"/>
        <v>2.6780442006719203</v>
      </c>
      <c r="AA29" s="9">
        <f t="shared" si="15"/>
        <v>0.6003295293822053</v>
      </c>
      <c r="AB29" s="9">
        <f t="shared" si="15"/>
        <v>0.17970357199273124</v>
      </c>
      <c r="AC29" s="9">
        <f t="shared" si="15"/>
        <v>3.9822653177295483E-2</v>
      </c>
      <c r="AD29" s="9">
        <f t="shared" si="15"/>
        <v>6.3278003936941565E-2</v>
      </c>
      <c r="AE29" s="9">
        <f t="shared" si="15"/>
        <v>5.524446235870574E-2</v>
      </c>
      <c r="AF29" s="9">
        <f t="shared" si="15"/>
        <v>3.2353478596163783E-2</v>
      </c>
      <c r="AG29" s="9">
        <f t="shared" si="15"/>
        <v>3.6865005672763423E-3</v>
      </c>
      <c r="AH29" s="9">
        <f t="shared" si="15"/>
        <v>2.4318512145478394E-2</v>
      </c>
      <c r="AI29" s="9">
        <f t="shared" si="15"/>
        <v>1.2632878432020933E-3</v>
      </c>
      <c r="AJ29" s="7">
        <f t="shared" si="16"/>
        <v>0.36988880430203658</v>
      </c>
      <c r="AK29" s="7">
        <f t="shared" si="16"/>
        <v>0.11072308810396256</v>
      </c>
      <c r="AL29" s="7">
        <f t="shared" si="16"/>
        <v>2.4536446812874604E-2</v>
      </c>
      <c r="AM29" s="7">
        <f t="shared" si="16"/>
        <v>3.8988295709760666E-2</v>
      </c>
      <c r="AN29" s="7">
        <f t="shared" si="16"/>
        <v>3.40384857416548E-2</v>
      </c>
      <c r="AO29" s="7">
        <f t="shared" si="16"/>
        <v>1.9934367588517427E-2</v>
      </c>
      <c r="AP29" s="7">
        <f t="shared" si="16"/>
        <v>2.2714113168677405E-3</v>
      </c>
      <c r="AQ29" s="7">
        <f t="shared" si="16"/>
        <v>1.4983679695304002E-2</v>
      </c>
      <c r="AR29" s="7">
        <f t="shared" si="16"/>
        <v>7.78365892299503E-4</v>
      </c>
      <c r="AS29" s="10">
        <f t="shared" si="17"/>
        <v>6.757786268412274</v>
      </c>
      <c r="AT29">
        <v>0.1104</v>
      </c>
      <c r="AU29">
        <v>4.8399999999999999E-2</v>
      </c>
      <c r="AV29">
        <f t="shared" ref="AV29:AV52" si="23">AT29/(AT29+AU29)</f>
        <v>0.69521410579345089</v>
      </c>
      <c r="AW29">
        <f t="shared" si="19"/>
        <v>0.30478589420654911</v>
      </c>
      <c r="AX29">
        <f t="shared" ref="AX29:AX39" si="24">AT29/AU29</f>
        <v>2.28099173553719</v>
      </c>
      <c r="AY29">
        <f t="shared" ref="AY29:AY39" si="25">(AT29/2)/AU29</f>
        <v>1.140495867768595</v>
      </c>
      <c r="AZ29">
        <f t="shared" si="20"/>
        <v>1.6837732859958172E-2</v>
      </c>
      <c r="BA29">
        <f t="shared" si="21"/>
        <v>1.037445031420713E-5</v>
      </c>
      <c r="BB29">
        <f t="shared" si="22"/>
        <v>6.8180252529179342</v>
      </c>
    </row>
    <row r="30" spans="1:54" x14ac:dyDescent="0.35">
      <c r="A30" s="5">
        <v>1623</v>
      </c>
      <c r="B30" s="5">
        <f t="shared" si="4"/>
        <v>6.1614294516327791E-4</v>
      </c>
      <c r="C30" s="5">
        <v>42.7</v>
      </c>
      <c r="D30" s="5">
        <v>11.1</v>
      </c>
      <c r="E30" s="5">
        <v>7</v>
      </c>
      <c r="F30" s="5">
        <v>9.3000000000000007</v>
      </c>
      <c r="G30" s="5">
        <v>16.89</v>
      </c>
      <c r="H30" s="5">
        <v>8.39</v>
      </c>
      <c r="I30" s="11">
        <v>0</v>
      </c>
      <c r="J30" s="5">
        <v>1.68</v>
      </c>
      <c r="K30" s="5">
        <v>0.51</v>
      </c>
      <c r="L30" s="5">
        <v>64.099999999999994</v>
      </c>
      <c r="M30" s="5">
        <v>21.8</v>
      </c>
      <c r="N30" s="5">
        <v>97.7</v>
      </c>
      <c r="O30" s="6">
        <v>6.3914580295188177</v>
      </c>
      <c r="P30" s="5">
        <v>0.2</v>
      </c>
      <c r="Q30">
        <f t="shared" si="5"/>
        <v>1.4213079694768291</v>
      </c>
      <c r="R30" s="5">
        <f t="shared" si="6"/>
        <v>0.32572686633221387</v>
      </c>
      <c r="S30" s="5">
        <f t="shared" si="7"/>
        <v>0.1736111111111111</v>
      </c>
      <c r="T30" s="6">
        <f t="shared" si="8"/>
        <v>0.16589368533713877</v>
      </c>
      <c r="U30" s="5">
        <f t="shared" si="9"/>
        <v>0.23507306889352822</v>
      </c>
      <c r="V30" s="8">
        <f t="shared" si="10"/>
        <v>0.21009929006974098</v>
      </c>
      <c r="W30" s="8">
        <f t="shared" si="11"/>
        <v>0</v>
      </c>
      <c r="X30" s="8">
        <f t="shared" si="12"/>
        <v>2.7149321266968323E-2</v>
      </c>
      <c r="Y30" s="8">
        <f t="shared" si="13"/>
        <v>7.189173949816747E-3</v>
      </c>
      <c r="Z30" s="9">
        <f t="shared" si="14"/>
        <v>2.566050486437347</v>
      </c>
      <c r="AA30" s="9">
        <f t="shared" ref="AA30:AI58" si="26">Q30/$Z30</f>
        <v>0.55388932407567104</v>
      </c>
      <c r="AB30" s="9">
        <f t="shared" si="26"/>
        <v>0.12693704510250947</v>
      </c>
      <c r="AC30" s="9">
        <f t="shared" si="26"/>
        <v>6.7656935055922962E-2</v>
      </c>
      <c r="AD30" s="9">
        <f t="shared" si="26"/>
        <v>6.4649423779444895E-2</v>
      </c>
      <c r="AE30" s="9">
        <f t="shared" si="26"/>
        <v>9.1608902527829425E-2</v>
      </c>
      <c r="AF30" s="9">
        <f t="shared" si="26"/>
        <v>8.1876522375613353E-2</v>
      </c>
      <c r="AG30" s="9">
        <f t="shared" si="26"/>
        <v>0</v>
      </c>
      <c r="AH30" s="9">
        <f t="shared" si="26"/>
        <v>1.0580197626844784E-2</v>
      </c>
      <c r="AI30" s="9">
        <f t="shared" si="26"/>
        <v>2.8016494561640725E-3</v>
      </c>
      <c r="AJ30" s="7">
        <f t="shared" si="16"/>
        <v>0.34127499943048129</v>
      </c>
      <c r="AK30" s="7">
        <f t="shared" si="16"/>
        <v>7.8211364819784024E-2</v>
      </c>
      <c r="AL30" s="7">
        <f t="shared" si="16"/>
        <v>4.1686343226076991E-2</v>
      </c>
      <c r="AM30" s="7">
        <f t="shared" si="16"/>
        <v>3.9833286370576031E-2</v>
      </c>
      <c r="AN30" s="7">
        <f t="shared" si="16"/>
        <v>5.6444179006672479E-2</v>
      </c>
      <c r="AO30" s="7">
        <f t="shared" si="16"/>
        <v>5.0447641636237432E-2</v>
      </c>
      <c r="AP30" s="7">
        <f t="shared" si="16"/>
        <v>0</v>
      </c>
      <c r="AQ30" s="7">
        <f t="shared" si="16"/>
        <v>6.5189141262136686E-3</v>
      </c>
      <c r="AR30" s="7">
        <f t="shared" si="16"/>
        <v>1.7262165472360274E-3</v>
      </c>
      <c r="AS30" s="10">
        <f t="shared" si="17"/>
        <v>6.3914580295188177</v>
      </c>
      <c r="AT30">
        <v>0.154</v>
      </c>
      <c r="AU30">
        <v>8.4000000000000005E-2</v>
      </c>
      <c r="AV30">
        <f t="shared" si="23"/>
        <v>0.6470588235294118</v>
      </c>
      <c r="AW30">
        <f t="shared" si="19"/>
        <v>0.35294117647058826</v>
      </c>
      <c r="AX30">
        <f t="shared" si="24"/>
        <v>1.8333333333333333</v>
      </c>
      <c r="AY30">
        <f t="shared" si="25"/>
        <v>0.91666666666666663</v>
      </c>
      <c r="AZ30">
        <f t="shared" si="20"/>
        <v>3.2332553833351561E-2</v>
      </c>
      <c r="BA30">
        <f t="shared" si="21"/>
        <v>1.9921474943531462E-5</v>
      </c>
      <c r="BB30">
        <f t="shared" si="22"/>
        <v>6.6303837533944936</v>
      </c>
    </row>
    <row r="31" spans="1:54" x14ac:dyDescent="0.35">
      <c r="A31" s="5">
        <v>1623</v>
      </c>
      <c r="B31" s="5">
        <f t="shared" si="4"/>
        <v>6.1614294516327791E-4</v>
      </c>
      <c r="C31" s="5">
        <v>49.6</v>
      </c>
      <c r="D31" s="5">
        <v>14.7</v>
      </c>
      <c r="E31" s="5">
        <v>8.6</v>
      </c>
      <c r="F31" s="5">
        <v>12.4</v>
      </c>
      <c r="G31" s="5">
        <v>9.2100000000000009</v>
      </c>
      <c r="H31" s="5">
        <v>0.94</v>
      </c>
      <c r="I31" s="11">
        <v>0</v>
      </c>
      <c r="J31" s="5">
        <v>2.2599999999999998</v>
      </c>
      <c r="K31" s="11">
        <v>0</v>
      </c>
      <c r="L31" s="5">
        <v>208</v>
      </c>
      <c r="M31" s="5">
        <v>13</v>
      </c>
      <c r="N31" s="5">
        <v>98.1</v>
      </c>
      <c r="O31" s="6">
        <v>6.902663334962762</v>
      </c>
      <c r="P31" s="5">
        <v>0.2</v>
      </c>
      <c r="Q31">
        <f t="shared" si="5"/>
        <v>1.6509806858559888</v>
      </c>
      <c r="R31" s="5">
        <f t="shared" si="6"/>
        <v>0.43136801216968862</v>
      </c>
      <c r="S31" s="5">
        <f t="shared" si="7"/>
        <v>0.21329365079365079</v>
      </c>
      <c r="T31" s="6">
        <f t="shared" si="8"/>
        <v>0.22119158044951837</v>
      </c>
      <c r="U31" s="5">
        <f t="shared" si="9"/>
        <v>0.12818371607515661</v>
      </c>
      <c r="V31" s="8">
        <f t="shared" si="10"/>
        <v>2.3539133809959058E-2</v>
      </c>
      <c r="W31" s="8">
        <f t="shared" si="11"/>
        <v>0</v>
      </c>
      <c r="X31" s="8">
        <f t="shared" si="12"/>
        <v>3.6522301228183576E-2</v>
      </c>
      <c r="Y31" s="8">
        <f t="shared" si="13"/>
        <v>0</v>
      </c>
      <c r="Z31" s="9">
        <f t="shared" si="14"/>
        <v>2.7050790803821454</v>
      </c>
      <c r="AA31" s="9">
        <f t="shared" si="26"/>
        <v>0.6103262184936773</v>
      </c>
      <c r="AB31" s="9">
        <f t="shared" si="26"/>
        <v>0.15946595251061918</v>
      </c>
      <c r="AC31" s="9">
        <f t="shared" si="26"/>
        <v>7.884932175939155E-2</v>
      </c>
      <c r="AD31" s="9">
        <f t="shared" si="26"/>
        <v>8.1768988586563146E-2</v>
      </c>
      <c r="AE31" s="9">
        <f t="shared" si="26"/>
        <v>4.738631007306749E-2</v>
      </c>
      <c r="AF31" s="9">
        <f t="shared" si="26"/>
        <v>8.701828342346906E-3</v>
      </c>
      <c r="AG31" s="9">
        <f t="shared" si="26"/>
        <v>0</v>
      </c>
      <c r="AH31" s="9">
        <f t="shared" si="26"/>
        <v>1.3501380234334623E-2</v>
      </c>
      <c r="AI31" s="9">
        <f t="shared" si="26"/>
        <v>0</v>
      </c>
      <c r="AJ31" s="7">
        <f t="shared" si="16"/>
        <v>0.37604819377306054</v>
      </c>
      <c r="AK31" s="7">
        <f t="shared" si="16"/>
        <v>9.8253821633160307E-2</v>
      </c>
      <c r="AL31" s="7">
        <f t="shared" si="16"/>
        <v>4.8582453332958436E-2</v>
      </c>
      <c r="AM31" s="7">
        <f t="shared" si="16"/>
        <v>5.0381385450747468E-2</v>
      </c>
      <c r="AN31" s="7">
        <f t="shared" si="16"/>
        <v>2.9196740648840105E-2</v>
      </c>
      <c r="AO31" s="7">
        <f t="shared" si="16"/>
        <v>5.361570143158907E-3</v>
      </c>
      <c r="AP31" s="7">
        <f t="shared" si="16"/>
        <v>0</v>
      </c>
      <c r="AQ31" s="7">
        <f t="shared" si="16"/>
        <v>8.3187801813522019E-3</v>
      </c>
      <c r="AR31" s="7">
        <f t="shared" si="16"/>
        <v>0</v>
      </c>
      <c r="AS31" s="10">
        <f t="shared" si="17"/>
        <v>6.902663334962762</v>
      </c>
      <c r="AT31">
        <v>9.1300000000000006E-2</v>
      </c>
      <c r="AU31">
        <v>3.9899999999999998E-2</v>
      </c>
      <c r="AV31">
        <f t="shared" si="23"/>
        <v>0.69588414634146345</v>
      </c>
      <c r="AW31">
        <f t="shared" si="19"/>
        <v>0.30411585365853655</v>
      </c>
      <c r="AX31">
        <f t="shared" si="24"/>
        <v>2.2882205513784464</v>
      </c>
      <c r="AY31">
        <f t="shared" si="25"/>
        <v>1.1441102756892232</v>
      </c>
      <c r="AZ31">
        <f t="shared" si="20"/>
        <v>1.441092813959903E-2</v>
      </c>
      <c r="BA31">
        <f t="shared" si="21"/>
        <v>8.8791917064689037E-6</v>
      </c>
      <c r="BB31">
        <f t="shared" si="22"/>
        <v>6.9684159990867087</v>
      </c>
    </row>
    <row r="32" spans="1:54" x14ac:dyDescent="0.35">
      <c r="A32" s="5">
        <v>1623</v>
      </c>
      <c r="B32" s="5">
        <f t="shared" si="4"/>
        <v>6.1614294516327791E-4</v>
      </c>
      <c r="C32" s="5">
        <v>42.1</v>
      </c>
      <c r="D32" s="5">
        <v>14.6</v>
      </c>
      <c r="E32" s="5">
        <v>8.1999999999999993</v>
      </c>
      <c r="F32" s="5">
        <v>14.3</v>
      </c>
      <c r="G32" s="5">
        <v>10.67</v>
      </c>
      <c r="H32" s="5">
        <v>2.9</v>
      </c>
      <c r="I32" s="5">
        <v>0.14000000000000001</v>
      </c>
      <c r="J32" s="5">
        <v>2.17</v>
      </c>
      <c r="K32" s="5">
        <v>2.75</v>
      </c>
      <c r="L32" s="5">
        <v>413</v>
      </c>
      <c r="M32" s="5">
        <v>17</v>
      </c>
      <c r="N32" s="5">
        <v>97.9</v>
      </c>
      <c r="O32" s="6">
        <v>7.2005500516564016</v>
      </c>
      <c r="P32" s="5">
        <v>0.2</v>
      </c>
      <c r="Q32">
        <f t="shared" si="5"/>
        <v>1.4013364289221195</v>
      </c>
      <c r="R32" s="5">
        <f t="shared" si="6"/>
        <v>0.42843353589642541</v>
      </c>
      <c r="S32" s="5">
        <f t="shared" si="7"/>
        <v>0.20337301587301584</v>
      </c>
      <c r="T32" s="6">
        <f t="shared" si="8"/>
        <v>0.25508383874420265</v>
      </c>
      <c r="U32" s="5">
        <f t="shared" si="9"/>
        <v>0.14850382741823243</v>
      </c>
      <c r="V32" s="8">
        <f t="shared" si="10"/>
        <v>7.2620731966894975E-2</v>
      </c>
      <c r="W32" s="8">
        <f t="shared" si="11"/>
        <v>1.48619957537155E-3</v>
      </c>
      <c r="X32" s="8">
        <f t="shared" si="12"/>
        <v>3.5067873303167421E-2</v>
      </c>
      <c r="Y32" s="8">
        <f t="shared" si="13"/>
        <v>3.8765153650972654E-2</v>
      </c>
      <c r="Z32" s="9">
        <f t="shared" si="14"/>
        <v>2.5846706053504018</v>
      </c>
      <c r="AA32" s="9">
        <f t="shared" si="26"/>
        <v>0.54217215378287686</v>
      </c>
      <c r="AB32" s="9">
        <f t="shared" si="26"/>
        <v>0.16575943372031463</v>
      </c>
      <c r="AC32" s="9">
        <f t="shared" si="26"/>
        <v>7.8684307180970442E-2</v>
      </c>
      <c r="AD32" s="9">
        <f t="shared" si="26"/>
        <v>9.8691043344620366E-2</v>
      </c>
      <c r="AE32" s="9">
        <f t="shared" si="26"/>
        <v>5.7455610440580639E-2</v>
      </c>
      <c r="AF32" s="9">
        <f t="shared" si="26"/>
        <v>2.8096706720216611E-2</v>
      </c>
      <c r="AG32" s="9">
        <f t="shared" si="26"/>
        <v>5.7500540776648287E-4</v>
      </c>
      <c r="AH32" s="9">
        <f t="shared" si="26"/>
        <v>1.3567637296054326E-2</v>
      </c>
      <c r="AI32" s="9">
        <f t="shared" si="26"/>
        <v>1.4998102106599883E-2</v>
      </c>
      <c r="AJ32" s="7">
        <f t="shared" si="16"/>
        <v>0.33405554761729939</v>
      </c>
      <c r="AK32" s="7">
        <f t="shared" si="16"/>
        <v>0.10213150568103181</v>
      </c>
      <c r="AL32" s="7">
        <f t="shared" si="16"/>
        <v>4.8480780764615178E-2</v>
      </c>
      <c r="AM32" s="7">
        <f t="shared" si="16"/>
        <v>6.080779010759111E-2</v>
      </c>
      <c r="AN32" s="7">
        <f t="shared" si="16"/>
        <v>3.540086903301333E-2</v>
      </c>
      <c r="AO32" s="7">
        <f t="shared" si="16"/>
        <v>1.7311587627983127E-2</v>
      </c>
      <c r="AP32" s="7">
        <f t="shared" si="16"/>
        <v>3.542855254260523E-4</v>
      </c>
      <c r="AQ32" s="7">
        <f t="shared" si="16"/>
        <v>8.3596040024980448E-3</v>
      </c>
      <c r="AR32" s="7">
        <f t="shared" si="16"/>
        <v>9.240974803820013E-3</v>
      </c>
      <c r="AS32" s="10">
        <f t="shared" si="17"/>
        <v>7.2005500516564016</v>
      </c>
      <c r="AT32">
        <v>0.1096</v>
      </c>
      <c r="AU32">
        <v>4.58E-2</v>
      </c>
      <c r="AV32">
        <f t="shared" si="23"/>
        <v>0.70527670527670527</v>
      </c>
      <c r="AW32">
        <f t="shared" si="19"/>
        <v>0.29472329472329473</v>
      </c>
      <c r="AX32">
        <f t="shared" si="24"/>
        <v>2.3930131004366815</v>
      </c>
      <c r="AY32">
        <f t="shared" si="25"/>
        <v>1.1965065502183407</v>
      </c>
      <c r="AZ32">
        <f t="shared" si="20"/>
        <v>1.6933506809386056E-2</v>
      </c>
      <c r="BA32">
        <f t="shared" si="21"/>
        <v>1.0433460757477544E-5</v>
      </c>
      <c r="BB32">
        <f t="shared" si="22"/>
        <v>7.2955593028405588</v>
      </c>
    </row>
    <row r="33" spans="1:54" x14ac:dyDescent="0.35">
      <c r="A33" s="5">
        <v>1623</v>
      </c>
      <c r="B33" s="5">
        <f t="shared" si="4"/>
        <v>6.1614294516327791E-4</v>
      </c>
      <c r="C33" s="5">
        <v>65.599999999999994</v>
      </c>
      <c r="D33" s="5">
        <v>15.9</v>
      </c>
      <c r="E33" s="5">
        <v>1.4</v>
      </c>
      <c r="F33" s="5">
        <v>3.4</v>
      </c>
      <c r="G33" s="5">
        <v>4.03</v>
      </c>
      <c r="H33" s="5">
        <v>0.92</v>
      </c>
      <c r="I33" s="5">
        <v>5.0599999999999996</v>
      </c>
      <c r="J33" s="5">
        <v>1.99</v>
      </c>
      <c r="K33" s="11">
        <v>0</v>
      </c>
      <c r="L33" s="5">
        <v>25.4</v>
      </c>
      <c r="M33" s="5">
        <v>9.4</v>
      </c>
      <c r="N33" s="5">
        <v>98.3</v>
      </c>
      <c r="O33" s="6">
        <v>5.9894337166199385</v>
      </c>
      <c r="P33" s="5">
        <v>0.2</v>
      </c>
      <c r="Q33">
        <f t="shared" si="5"/>
        <v>2.1835551006482428</v>
      </c>
      <c r="R33" s="5">
        <f t="shared" si="6"/>
        <v>0.46658172744884691</v>
      </c>
      <c r="S33" s="5">
        <f t="shared" si="7"/>
        <v>3.4722222222222217E-2</v>
      </c>
      <c r="T33" s="6">
        <f t="shared" si="8"/>
        <v>6.0649304316803418E-2</v>
      </c>
      <c r="U33" s="5">
        <f t="shared" si="9"/>
        <v>5.6089074460681981E-2</v>
      </c>
      <c r="V33" s="8">
        <f t="shared" si="10"/>
        <v>2.3038301175704611E-2</v>
      </c>
      <c r="W33" s="8">
        <f t="shared" si="11"/>
        <v>5.371549893842887E-2</v>
      </c>
      <c r="X33" s="8">
        <f t="shared" si="12"/>
        <v>3.2159017453135097E-2</v>
      </c>
      <c r="Y33" s="8">
        <f t="shared" si="13"/>
        <v>0</v>
      </c>
      <c r="Z33" s="9">
        <f t="shared" si="14"/>
        <v>2.910510246664066</v>
      </c>
      <c r="AA33" s="9">
        <f t="shared" si="26"/>
        <v>0.75023103016076442</v>
      </c>
      <c r="AB33" s="9">
        <f t="shared" si="26"/>
        <v>0.16030925435965326</v>
      </c>
      <c r="AC33" s="9">
        <f t="shared" si="26"/>
        <v>1.1929943301872831E-2</v>
      </c>
      <c r="AD33" s="9">
        <f t="shared" si="26"/>
        <v>2.0838031539767887E-2</v>
      </c>
      <c r="AE33" s="9">
        <f t="shared" si="26"/>
        <v>1.9271216971309235E-2</v>
      </c>
      <c r="AF33" s="9">
        <f t="shared" si="26"/>
        <v>7.9155540517716356E-3</v>
      </c>
      <c r="AG33" s="9">
        <f t="shared" si="26"/>
        <v>1.8455698274897285E-2</v>
      </c>
      <c r="AH33" s="9">
        <f t="shared" si="26"/>
        <v>1.1049271339963409E-2</v>
      </c>
      <c r="AI33" s="9">
        <f t="shared" si="26"/>
        <v>0</v>
      </c>
      <c r="AJ33" s="7">
        <f t="shared" si="16"/>
        <v>0.46224955647613336</v>
      </c>
      <c r="AK33" s="7">
        <f t="shared" si="16"/>
        <v>9.8773416118085808E-2</v>
      </c>
      <c r="AL33" s="7">
        <f t="shared" si="16"/>
        <v>7.350550401646846E-3</v>
      </c>
      <c r="AM33" s="7">
        <f t="shared" si="16"/>
        <v>1.283920612431786E-2</v>
      </c>
      <c r="AN33" s="7">
        <f t="shared" si="16"/>
        <v>1.1873824381583017E-2</v>
      </c>
      <c r="AO33" s="7">
        <f t="shared" si="16"/>
        <v>4.8771127860576923E-3</v>
      </c>
      <c r="AP33" s="7">
        <f t="shared" si="16"/>
        <v>1.1371348290140039E-2</v>
      </c>
      <c r="AQ33" s="7">
        <f t="shared" si="16"/>
        <v>6.807930585313253E-3</v>
      </c>
      <c r="AR33" s="7">
        <f t="shared" si="16"/>
        <v>0</v>
      </c>
      <c r="AS33" s="10">
        <f t="shared" si="17"/>
        <v>5.9894337166199385</v>
      </c>
      <c r="AT33">
        <v>4.1000000000000002E-2</v>
      </c>
      <c r="AU33">
        <v>1.9E-2</v>
      </c>
      <c r="AV33">
        <f t="shared" si="23"/>
        <v>0.68333333333333335</v>
      </c>
      <c r="AW33">
        <f t="shared" si="19"/>
        <v>0.31666666666666665</v>
      </c>
      <c r="AX33">
        <f t="shared" si="24"/>
        <v>2.1578947368421053</v>
      </c>
      <c r="AY33">
        <f t="shared" si="25"/>
        <v>1.0789473684210527</v>
      </c>
      <c r="AZ33">
        <f t="shared" si="20"/>
        <v>6.102552040914591E-3</v>
      </c>
      <c r="BA33">
        <f t="shared" si="21"/>
        <v>3.7600443875012883E-6</v>
      </c>
      <c r="BB33">
        <f t="shared" si="22"/>
        <v>5.9500396161928748</v>
      </c>
    </row>
    <row r="34" spans="1:54" x14ac:dyDescent="0.35">
      <c r="A34" s="5">
        <v>1623</v>
      </c>
      <c r="B34" s="5">
        <f t="shared" si="4"/>
        <v>6.1614294516327791E-4</v>
      </c>
      <c r="C34" s="5">
        <v>54.3</v>
      </c>
      <c r="D34" s="5">
        <v>14.4</v>
      </c>
      <c r="E34" s="5">
        <v>9</v>
      </c>
      <c r="F34" s="5">
        <v>9.6</v>
      </c>
      <c r="G34" s="5">
        <v>6.43</v>
      </c>
      <c r="H34" s="5">
        <v>0.57999999999999996</v>
      </c>
      <c r="I34" s="5">
        <v>1.1000000000000001</v>
      </c>
      <c r="J34" s="5">
        <v>2.88</v>
      </c>
      <c r="K34" s="5">
        <v>0</v>
      </c>
      <c r="L34" s="5">
        <v>172</v>
      </c>
      <c r="M34" s="5">
        <v>21</v>
      </c>
      <c r="N34" s="5">
        <v>98.3</v>
      </c>
      <c r="O34" s="6">
        <v>6.8201284469075487</v>
      </c>
      <c r="P34" s="5">
        <v>0.2</v>
      </c>
      <c r="Q34">
        <f t="shared" si="5"/>
        <v>1.8074244202012133</v>
      </c>
      <c r="R34" s="5">
        <f t="shared" si="6"/>
        <v>0.42256458334989905</v>
      </c>
      <c r="S34" s="5">
        <f t="shared" si="7"/>
        <v>0.22321428571428573</v>
      </c>
      <c r="T34" s="6">
        <f t="shared" si="8"/>
        <v>0.17124509454156259</v>
      </c>
      <c r="U34" s="5">
        <f t="shared" si="9"/>
        <v>8.9491997216423105E-2</v>
      </c>
      <c r="V34" s="8">
        <f t="shared" si="10"/>
        <v>1.4524146393378993E-2</v>
      </c>
      <c r="W34" s="8">
        <f t="shared" si="11"/>
        <v>1.1677282377919321E-2</v>
      </c>
      <c r="X34" s="8">
        <f t="shared" si="12"/>
        <v>4.6541693600517124E-2</v>
      </c>
      <c r="Y34" s="8">
        <f t="shared" si="13"/>
        <v>0</v>
      </c>
      <c r="Z34" s="9">
        <f t="shared" si="14"/>
        <v>2.7866835033951989</v>
      </c>
      <c r="AA34" s="9">
        <f t="shared" si="26"/>
        <v>0.648593361247917</v>
      </c>
      <c r="AB34" s="9">
        <f t="shared" si="26"/>
        <v>0.15163709220478785</v>
      </c>
      <c r="AC34" s="9">
        <f t="shared" si="26"/>
        <v>8.0100336275120282E-2</v>
      </c>
      <c r="AD34" s="9">
        <f t="shared" si="26"/>
        <v>6.1451217668932794E-2</v>
      </c>
      <c r="AE34" s="9">
        <f t="shared" si="26"/>
        <v>3.2114159037934929E-2</v>
      </c>
      <c r="AF34" s="9">
        <f t="shared" si="26"/>
        <v>5.2119827657799225E-3</v>
      </c>
      <c r="AG34" s="9">
        <f t="shared" si="26"/>
        <v>4.1903870187239151E-3</v>
      </c>
      <c r="AH34" s="9">
        <f t="shared" si="26"/>
        <v>1.6701463780803359E-2</v>
      </c>
      <c r="AI34" s="9">
        <f t="shared" si="26"/>
        <v>0</v>
      </c>
      <c r="AJ34" s="7">
        <f t="shared" si="16"/>
        <v>0.3996262238126414</v>
      </c>
      <c r="AK34" s="7">
        <f t="shared" si="16"/>
        <v>9.3430124587053506E-2</v>
      </c>
      <c r="AL34" s="7">
        <f t="shared" si="16"/>
        <v>4.9353257101121553E-2</v>
      </c>
      <c r="AM34" s="7">
        <f t="shared" si="16"/>
        <v>3.7862734238405908E-2</v>
      </c>
      <c r="AN34" s="7">
        <f t="shared" si="16"/>
        <v>1.9786912531075129E-2</v>
      </c>
      <c r="AO34" s="7">
        <f t="shared" si="16"/>
        <v>3.2113264114478884E-3</v>
      </c>
      <c r="AP34" s="7">
        <f t="shared" si="16"/>
        <v>2.5818773990905208E-3</v>
      </c>
      <c r="AQ34" s="7">
        <f t="shared" si="16"/>
        <v>1.0290489082441996E-2</v>
      </c>
      <c r="AR34" s="7">
        <f t="shared" si="16"/>
        <v>0</v>
      </c>
      <c r="AS34" s="10">
        <f t="shared" si="17"/>
        <v>6.8201284469075487</v>
      </c>
      <c r="AT34">
        <v>6.4000000000000001E-2</v>
      </c>
      <c r="AU34">
        <v>2.7400000000000001E-2</v>
      </c>
      <c r="AV34">
        <f t="shared" si="23"/>
        <v>0.70021881838074396</v>
      </c>
      <c r="AW34">
        <f t="shared" si="19"/>
        <v>0.29978118161925599</v>
      </c>
      <c r="AX34">
        <f t="shared" si="24"/>
        <v>2.335766423357664</v>
      </c>
      <c r="AY34">
        <f t="shared" si="25"/>
        <v>1.167883211678832</v>
      </c>
      <c r="AZ34">
        <f t="shared" si="20"/>
        <v>9.6272205431008426E-3</v>
      </c>
      <c r="BA34">
        <f t="shared" si="21"/>
        <v>5.9317440191625651E-6</v>
      </c>
      <c r="BB34">
        <f t="shared" si="22"/>
        <v>6.8166764583501802</v>
      </c>
    </row>
    <row r="35" spans="1:54" x14ac:dyDescent="0.35">
      <c r="A35" s="5">
        <v>1623</v>
      </c>
      <c r="B35" s="5">
        <f t="shared" si="4"/>
        <v>6.1614294516327791E-4</v>
      </c>
      <c r="C35" s="5">
        <v>62.4</v>
      </c>
      <c r="D35" s="5">
        <v>17</v>
      </c>
      <c r="E35" s="5">
        <v>3.2</v>
      </c>
      <c r="F35" s="5">
        <v>6.5</v>
      </c>
      <c r="G35" s="5">
        <v>3.49</v>
      </c>
      <c r="H35" s="5">
        <v>0.61</v>
      </c>
      <c r="I35" s="5">
        <v>1.55</v>
      </c>
      <c r="J35" s="5">
        <v>5.19</v>
      </c>
      <c r="K35" s="11">
        <v>0</v>
      </c>
      <c r="L35" s="5">
        <v>65.400000000000006</v>
      </c>
      <c r="M35" s="5">
        <v>11.9</v>
      </c>
      <c r="N35" s="5">
        <v>99.9</v>
      </c>
      <c r="O35" s="6">
        <v>6.4001777483242677</v>
      </c>
      <c r="P35" s="5">
        <v>0.2</v>
      </c>
      <c r="Q35">
        <f t="shared" si="5"/>
        <v>2.0770402176897922</v>
      </c>
      <c r="R35" s="5">
        <f t="shared" si="6"/>
        <v>0.49886096645474193</v>
      </c>
      <c r="S35" s="5">
        <f t="shared" si="7"/>
        <v>7.9365079365079375E-2</v>
      </c>
      <c r="T35" s="6">
        <f t="shared" si="8"/>
        <v>0.11594719942918301</v>
      </c>
      <c r="U35" s="5">
        <f t="shared" si="9"/>
        <v>4.8573416840640232E-2</v>
      </c>
      <c r="V35" s="8">
        <f t="shared" si="10"/>
        <v>1.5275395344760667E-2</v>
      </c>
      <c r="W35" s="8">
        <f t="shared" si="11"/>
        <v>1.6454352441613588E-2</v>
      </c>
      <c r="X35" s="8">
        <f t="shared" si="12"/>
        <v>8.3872010342598585E-2</v>
      </c>
      <c r="Y35" s="8">
        <f t="shared" si="13"/>
        <v>0</v>
      </c>
      <c r="Z35" s="9">
        <f t="shared" si="14"/>
        <v>2.9353886379084106</v>
      </c>
      <c r="AA35" s="9">
        <f t="shared" si="26"/>
        <v>0.70758610661168597</v>
      </c>
      <c r="AB35" s="9">
        <f t="shared" si="26"/>
        <v>0.16994716134426466</v>
      </c>
      <c r="AC35" s="9">
        <f t="shared" si="26"/>
        <v>2.7037332753876969E-2</v>
      </c>
      <c r="AD35" s="9">
        <f t="shared" si="26"/>
        <v>3.9499777961871624E-2</v>
      </c>
      <c r="AE35" s="9">
        <f t="shared" si="26"/>
        <v>1.654752498982583E-2</v>
      </c>
      <c r="AF35" s="9">
        <f t="shared" si="26"/>
        <v>5.2038749307297977E-3</v>
      </c>
      <c r="AG35" s="9">
        <f t="shared" si="26"/>
        <v>5.6055107078897782E-3</v>
      </c>
      <c r="AH35" s="9">
        <f t="shared" si="26"/>
        <v>2.857271069985505E-2</v>
      </c>
      <c r="AI35" s="9">
        <f t="shared" si="26"/>
        <v>0</v>
      </c>
      <c r="AJ35" s="7">
        <f t="shared" si="16"/>
        <v>0.43597418768434132</v>
      </c>
      <c r="AK35" s="7">
        <f t="shared" si="16"/>
        <v>0.104711744512794</v>
      </c>
      <c r="AL35" s="7">
        <f t="shared" si="16"/>
        <v>1.6658861832333314E-2</v>
      </c>
      <c r="AM35" s="7">
        <f t="shared" si="16"/>
        <v>2.433750952672312E-2</v>
      </c>
      <c r="AN35" s="7">
        <f t="shared" si="16"/>
        <v>1.0195640782394228E-2</v>
      </c>
      <c r="AO35" s="7">
        <f t="shared" si="16"/>
        <v>3.2063308260812063E-3</v>
      </c>
      <c r="AP35" s="7">
        <f t="shared" si="16"/>
        <v>3.4537958767034988E-3</v>
      </c>
      <c r="AQ35" s="7">
        <f t="shared" si="16"/>
        <v>1.7604874121906994E-2</v>
      </c>
      <c r="AR35" s="7">
        <f t="shared" si="16"/>
        <v>0</v>
      </c>
      <c r="AS35" s="10">
        <f t="shared" si="17"/>
        <v>6.4001777483242677</v>
      </c>
      <c r="AT35">
        <v>3.6700000000000003E-2</v>
      </c>
      <c r="AU35">
        <v>1.47E-2</v>
      </c>
      <c r="AV35">
        <f t="shared" si="23"/>
        <v>0.71400778210116733</v>
      </c>
      <c r="AW35">
        <f t="shared" si="19"/>
        <v>0.28599221789883267</v>
      </c>
      <c r="AX35">
        <f t="shared" si="24"/>
        <v>2.4965986394557826</v>
      </c>
      <c r="AY35">
        <f t="shared" si="25"/>
        <v>1.2482993197278913</v>
      </c>
      <c r="AZ35">
        <f t="shared" si="20"/>
        <v>4.7324633725766476E-3</v>
      </c>
      <c r="BA35">
        <f t="shared" si="21"/>
        <v>2.9158739202567147E-6</v>
      </c>
      <c r="BB35">
        <f t="shared" si="22"/>
        <v>6.5520548558902831</v>
      </c>
    </row>
    <row r="36" spans="1:54" x14ac:dyDescent="0.35">
      <c r="A36" s="5">
        <v>1623</v>
      </c>
      <c r="B36" s="5">
        <f t="shared" si="4"/>
        <v>6.1614294516327791E-4</v>
      </c>
      <c r="C36" s="5">
        <v>45.6</v>
      </c>
      <c r="D36" s="5">
        <v>11.4</v>
      </c>
      <c r="E36" s="5">
        <v>13.5</v>
      </c>
      <c r="F36" s="5">
        <v>9.6999999999999993</v>
      </c>
      <c r="G36" s="5">
        <v>11.76</v>
      </c>
      <c r="H36" s="5">
        <v>2.44</v>
      </c>
      <c r="I36" s="5">
        <v>0.13</v>
      </c>
      <c r="J36" s="5">
        <v>2.4900000000000002</v>
      </c>
      <c r="K36" s="11">
        <v>0</v>
      </c>
      <c r="L36" s="5">
        <v>283</v>
      </c>
      <c r="M36" s="5">
        <v>14</v>
      </c>
      <c r="N36" s="5">
        <v>97.3</v>
      </c>
      <c r="O36" s="6">
        <v>7.0363864355242907</v>
      </c>
      <c r="P36" s="5">
        <v>0.2</v>
      </c>
      <c r="Q36">
        <f t="shared" si="5"/>
        <v>1.517837082157925</v>
      </c>
      <c r="R36" s="5">
        <f t="shared" si="6"/>
        <v>0.33453029515200344</v>
      </c>
      <c r="S36" s="5">
        <f t="shared" si="7"/>
        <v>0.33482142857142855</v>
      </c>
      <c r="T36" s="6">
        <f t="shared" si="8"/>
        <v>0.17302889760970386</v>
      </c>
      <c r="U36" s="5">
        <f t="shared" si="9"/>
        <v>0.16367432150313152</v>
      </c>
      <c r="V36" s="8">
        <f t="shared" si="10"/>
        <v>6.1101581379042667E-2</v>
      </c>
      <c r="W36" s="8">
        <f t="shared" si="11"/>
        <v>1.3800424628450105E-3</v>
      </c>
      <c r="X36" s="8">
        <f t="shared" si="12"/>
        <v>4.0239172592113771E-2</v>
      </c>
      <c r="Y36" s="8">
        <f t="shared" si="13"/>
        <v>0</v>
      </c>
      <c r="Z36" s="9">
        <f t="shared" si="14"/>
        <v>2.6266128214281936</v>
      </c>
      <c r="AA36" s="9">
        <f t="shared" si="26"/>
        <v>0.57786860315888378</v>
      </c>
      <c r="AB36" s="9">
        <f t="shared" si="26"/>
        <v>0.12736186027223687</v>
      </c>
      <c r="AC36" s="9">
        <f t="shared" si="26"/>
        <v>0.12747270014062173</v>
      </c>
      <c r="AD36" s="9">
        <f t="shared" si="26"/>
        <v>6.587529619825018E-2</v>
      </c>
      <c r="AE36" s="9">
        <f t="shared" si="26"/>
        <v>6.2313836347656026E-2</v>
      </c>
      <c r="AF36" s="9">
        <f t="shared" si="26"/>
        <v>2.3262500236262196E-2</v>
      </c>
      <c r="AG36" s="9">
        <f t="shared" si="26"/>
        <v>5.2540764728873388E-4</v>
      </c>
      <c r="AH36" s="9">
        <f t="shared" si="26"/>
        <v>1.5319795998800515E-2</v>
      </c>
      <c r="AI36" s="9">
        <f t="shared" si="26"/>
        <v>0</v>
      </c>
      <c r="AJ36" s="7">
        <f t="shared" si="16"/>
        <v>0.35604966306770408</v>
      </c>
      <c r="AK36" s="7">
        <f t="shared" si="16"/>
        <v>7.8473111689609895E-2</v>
      </c>
      <c r="AL36" s="7">
        <f t="shared" si="16"/>
        <v>7.854140489255805E-2</v>
      </c>
      <c r="AM36" s="7">
        <f t="shared" si="16"/>
        <v>4.0588599013093148E-2</v>
      </c>
      <c r="AN36" s="7">
        <f t="shared" si="16"/>
        <v>3.8394230651667298E-2</v>
      </c>
      <c r="AO36" s="7">
        <f t="shared" si="16"/>
        <v>1.4333025407432037E-2</v>
      </c>
      <c r="AP36" s="7">
        <f t="shared" si="16"/>
        <v>3.2372621521178924E-4</v>
      </c>
      <c r="AQ36" s="7">
        <f t="shared" si="16"/>
        <v>9.4391842260015506E-3</v>
      </c>
      <c r="AR36" s="7">
        <f t="shared" si="16"/>
        <v>0</v>
      </c>
      <c r="AS36" s="10">
        <f t="shared" si="17"/>
        <v>7.0363864355242907</v>
      </c>
      <c r="AT36">
        <v>0.1095</v>
      </c>
      <c r="AU36">
        <v>5.1999999999999998E-2</v>
      </c>
      <c r="AV36">
        <f t="shared" si="23"/>
        <v>0.67801857585139313</v>
      </c>
      <c r="AW36">
        <f t="shared" si="19"/>
        <v>0.32198142414860681</v>
      </c>
      <c r="AX36">
        <f t="shared" si="24"/>
        <v>2.1057692307692308</v>
      </c>
      <c r="AY36">
        <f t="shared" si="25"/>
        <v>1.0528846153846154</v>
      </c>
      <c r="AZ36">
        <f t="shared" si="20"/>
        <v>2.0063897771381508E-2</v>
      </c>
      <c r="BA36">
        <f t="shared" si="21"/>
        <v>1.236222906431393E-5</v>
      </c>
      <c r="BB36">
        <f t="shared" si="22"/>
        <v>7.0492573070682916</v>
      </c>
    </row>
    <row r="37" spans="1:54" x14ac:dyDescent="0.35">
      <c r="A37" s="5">
        <v>1623</v>
      </c>
      <c r="B37" s="5">
        <f t="shared" si="4"/>
        <v>6.1614294516327791E-4</v>
      </c>
      <c r="C37" s="5">
        <v>58.1</v>
      </c>
      <c r="D37" s="5">
        <v>20.6</v>
      </c>
      <c r="E37" s="5">
        <v>2.1</v>
      </c>
      <c r="F37" s="5">
        <v>4.8</v>
      </c>
      <c r="G37" s="5">
        <v>5.01</v>
      </c>
      <c r="H37" s="5">
        <v>1.65</v>
      </c>
      <c r="I37" s="5">
        <v>2.08</v>
      </c>
      <c r="J37" s="5">
        <v>6.23</v>
      </c>
      <c r="K37" s="11">
        <v>0</v>
      </c>
      <c r="L37" s="5">
        <v>131</v>
      </c>
      <c r="M37" s="5">
        <v>13</v>
      </c>
      <c r="N37" s="5">
        <v>100.7</v>
      </c>
      <c r="O37" s="6">
        <v>6.7018712956557644</v>
      </c>
      <c r="P37" s="5">
        <v>0.2</v>
      </c>
      <c r="Q37">
        <f t="shared" si="5"/>
        <v>1.9339108437143739</v>
      </c>
      <c r="R37" s="5">
        <f t="shared" si="6"/>
        <v>0.60450211229221673</v>
      </c>
      <c r="S37" s="5">
        <f t="shared" si="7"/>
        <v>5.2083333333333336E-2</v>
      </c>
      <c r="T37" s="6">
        <f t="shared" si="8"/>
        <v>8.5622547270781293E-2</v>
      </c>
      <c r="U37" s="5">
        <f t="shared" si="9"/>
        <v>6.9728601252609601E-2</v>
      </c>
      <c r="V37" s="8">
        <f t="shared" si="10"/>
        <v>4.1318692325991967E-2</v>
      </c>
      <c r="W37" s="8">
        <f t="shared" si="11"/>
        <v>2.2080679405520168E-2</v>
      </c>
      <c r="X37" s="8">
        <f t="shared" si="12"/>
        <v>0.10067873303167421</v>
      </c>
      <c r="Y37" s="8">
        <f t="shared" si="13"/>
        <v>0</v>
      </c>
      <c r="Z37" s="9">
        <f t="shared" si="14"/>
        <v>2.9099255426265014</v>
      </c>
      <c r="AA37" s="9">
        <f t="shared" si="26"/>
        <v>0.66459117781028321</v>
      </c>
      <c r="AB37" s="9">
        <f t="shared" si="26"/>
        <v>0.20773799997184553</v>
      </c>
      <c r="AC37" s="9">
        <f t="shared" si="26"/>
        <v>1.7898510656160251E-2</v>
      </c>
      <c r="AD37" s="9">
        <f t="shared" si="26"/>
        <v>2.9424308634886345E-2</v>
      </c>
      <c r="AE37" s="9">
        <f t="shared" si="26"/>
        <v>2.3962331761132452E-2</v>
      </c>
      <c r="AF37" s="9">
        <f t="shared" si="26"/>
        <v>1.4199226653991179E-2</v>
      </c>
      <c r="AG37" s="9">
        <f t="shared" si="26"/>
        <v>7.5880564921912497E-3</v>
      </c>
      <c r="AH37" s="9">
        <f t="shared" si="26"/>
        <v>3.459838801950977E-2</v>
      </c>
      <c r="AI37" s="9">
        <f t="shared" si="26"/>
        <v>0</v>
      </c>
      <c r="AJ37" s="7">
        <f t="shared" si="16"/>
        <v>0.40948316562555959</v>
      </c>
      <c r="AK37" s="7">
        <f t="shared" si="16"/>
        <v>0.12799630312498184</v>
      </c>
      <c r="AL37" s="7">
        <f t="shared" si="16"/>
        <v>1.1028041069722891E-2</v>
      </c>
      <c r="AM37" s="7">
        <f t="shared" si="16"/>
        <v>1.812958018169214E-2</v>
      </c>
      <c r="AN37" s="7">
        <f t="shared" si="16"/>
        <v>1.4764221664283705E-2</v>
      </c>
      <c r="AO37" s="7">
        <f t="shared" si="16"/>
        <v>8.748753329631041E-3</v>
      </c>
      <c r="AP37" s="7">
        <f t="shared" si="16"/>
        <v>4.6753274751640478E-3</v>
      </c>
      <c r="AQ37" s="7">
        <f t="shared" si="16"/>
        <v>2.1317552692242617E-2</v>
      </c>
      <c r="AR37" s="7">
        <f t="shared" si="16"/>
        <v>0</v>
      </c>
      <c r="AS37" s="10">
        <f t="shared" si="17"/>
        <v>6.7018712956557644</v>
      </c>
      <c r="AT37">
        <v>5.2699999999999997E-2</v>
      </c>
      <c r="AU37">
        <v>2.2200000000000001E-2</v>
      </c>
      <c r="AV37">
        <f t="shared" si="23"/>
        <v>0.70360480640854473</v>
      </c>
      <c r="AW37">
        <f t="shared" si="19"/>
        <v>0.29639519359145533</v>
      </c>
      <c r="AX37">
        <f t="shared" si="24"/>
        <v>2.3738738738738738</v>
      </c>
      <c r="AY37">
        <f t="shared" si="25"/>
        <v>1.1869369369369369</v>
      </c>
      <c r="AZ37">
        <f t="shared" si="20"/>
        <v>7.102319961243532E-3</v>
      </c>
      <c r="BA37">
        <f t="shared" si="21"/>
        <v>4.3760443384125277E-6</v>
      </c>
      <c r="BB37">
        <f t="shared" si="22"/>
        <v>6.6057484354684206</v>
      </c>
    </row>
    <row r="38" spans="1:54" x14ac:dyDescent="0.35">
      <c r="A38" s="5">
        <v>1623</v>
      </c>
      <c r="B38" s="5">
        <f t="shared" si="4"/>
        <v>6.1614294516327791E-4</v>
      </c>
      <c r="C38" s="5">
        <v>40.5</v>
      </c>
      <c r="D38" s="5">
        <v>10.6</v>
      </c>
      <c r="E38" s="5">
        <v>15</v>
      </c>
      <c r="F38" s="5">
        <v>17.399999999999999</v>
      </c>
      <c r="G38" s="5">
        <v>13.39</v>
      </c>
      <c r="H38" s="5">
        <v>0</v>
      </c>
      <c r="I38" s="5">
        <v>0</v>
      </c>
      <c r="J38" s="5">
        <v>0.64</v>
      </c>
      <c r="K38" s="5">
        <v>0</v>
      </c>
      <c r="L38" s="5">
        <v>876</v>
      </c>
      <c r="M38" s="5">
        <v>143</v>
      </c>
      <c r="N38" s="5">
        <v>97.6</v>
      </c>
      <c r="O38" s="6">
        <v>7.527104106168081</v>
      </c>
      <c r="P38" s="5">
        <v>0.2</v>
      </c>
      <c r="Q38">
        <f t="shared" si="5"/>
        <v>1.348078987442894</v>
      </c>
      <c r="R38" s="5">
        <f t="shared" si="6"/>
        <v>0.31105448496589788</v>
      </c>
      <c r="S38" s="5">
        <f t="shared" si="7"/>
        <v>0.37202380952380953</v>
      </c>
      <c r="T38" s="6">
        <f t="shared" si="8"/>
        <v>0.31038173385658219</v>
      </c>
      <c r="U38" s="5">
        <f t="shared" si="9"/>
        <v>0.18636047320807239</v>
      </c>
      <c r="V38" s="8">
        <f t="shared" si="10"/>
        <v>0</v>
      </c>
      <c r="W38" s="8">
        <f t="shared" si="11"/>
        <v>0</v>
      </c>
      <c r="X38" s="8">
        <f t="shared" si="12"/>
        <v>1.0342598577892695E-2</v>
      </c>
      <c r="Y38" s="8">
        <f t="shared" si="13"/>
        <v>0</v>
      </c>
      <c r="Z38" s="9">
        <f t="shared" si="14"/>
        <v>2.5382420875751484</v>
      </c>
      <c r="AA38" s="9">
        <f t="shared" si="26"/>
        <v>0.53110733371013896</v>
      </c>
      <c r="AB38" s="9">
        <f t="shared" si="26"/>
        <v>0.12254720953865228</v>
      </c>
      <c r="AC38" s="9">
        <f t="shared" si="26"/>
        <v>0.14656750486680881</v>
      </c>
      <c r="AD38" s="9">
        <f t="shared" si="26"/>
        <v>0.12228216346105043</v>
      </c>
      <c r="AE38" s="9">
        <f t="shared" si="26"/>
        <v>7.3421079147776486E-2</v>
      </c>
      <c r="AF38" s="9">
        <f t="shared" si="26"/>
        <v>0</v>
      </c>
      <c r="AG38" s="9">
        <f t="shared" si="26"/>
        <v>0</v>
      </c>
      <c r="AH38" s="9">
        <f t="shared" si="26"/>
        <v>4.0747092755731825E-3</v>
      </c>
      <c r="AI38" s="9">
        <f t="shared" si="26"/>
        <v>0</v>
      </c>
      <c r="AJ38" s="7">
        <f t="shared" si="16"/>
        <v>0.32723803678998087</v>
      </c>
      <c r="AK38" s="7">
        <f t="shared" si="16"/>
        <v>7.5506598606686556E-2</v>
      </c>
      <c r="AL38" s="7">
        <f t="shared" si="16"/>
        <v>9.0306534113868644E-2</v>
      </c>
      <c r="AM38" s="7">
        <f t="shared" si="16"/>
        <v>7.5343292335828982E-2</v>
      </c>
      <c r="AN38" s="7">
        <f t="shared" si="16"/>
        <v>4.5237879943177128E-2</v>
      </c>
      <c r="AO38" s="7">
        <f t="shared" si="16"/>
        <v>0</v>
      </c>
      <c r="AP38" s="7">
        <f t="shared" si="16"/>
        <v>0</v>
      </c>
      <c r="AQ38" s="7">
        <f t="shared" si="16"/>
        <v>2.5106033737357872E-3</v>
      </c>
      <c r="AR38" s="7">
        <f t="shared" si="16"/>
        <v>0</v>
      </c>
      <c r="AS38" s="10">
        <f t="shared" si="17"/>
        <v>7.527104106168081</v>
      </c>
      <c r="AT38">
        <v>0.13020000000000001</v>
      </c>
      <c r="AU38">
        <v>5.3999999999999999E-2</v>
      </c>
      <c r="AV38">
        <f t="shared" si="23"/>
        <v>0.70684039087947892</v>
      </c>
      <c r="AW38">
        <f t="shared" si="19"/>
        <v>0.29315960912052119</v>
      </c>
      <c r="AX38">
        <f t="shared" si="24"/>
        <v>2.4111111111111114</v>
      </c>
      <c r="AY38">
        <f t="shared" si="25"/>
        <v>1.2055555555555557</v>
      </c>
      <c r="AZ38">
        <f t="shared" si="20"/>
        <v>2.1524094864169004E-2</v>
      </c>
      <c r="BA38">
        <f t="shared" si="21"/>
        <v>1.3261919201582874E-5</v>
      </c>
      <c r="BB38">
        <f t="shared" si="22"/>
        <v>7.4922832306688427</v>
      </c>
    </row>
    <row r="39" spans="1:54" x14ac:dyDescent="0.35">
      <c r="A39" s="5">
        <v>1623</v>
      </c>
      <c r="B39" s="5">
        <f t="shared" si="4"/>
        <v>6.1614294516327791E-4</v>
      </c>
      <c r="C39" s="5">
        <v>72.8</v>
      </c>
      <c r="D39" s="5">
        <v>14.4</v>
      </c>
      <c r="E39" s="5">
        <v>0.3</v>
      </c>
      <c r="F39" s="5">
        <v>1</v>
      </c>
      <c r="G39" s="5">
        <v>1.1499999999999999</v>
      </c>
      <c r="H39" s="5">
        <v>0.31</v>
      </c>
      <c r="I39" s="5">
        <v>7.48</v>
      </c>
      <c r="J39" s="5">
        <v>1.51</v>
      </c>
      <c r="K39" s="11">
        <v>0</v>
      </c>
      <c r="L39" s="5">
        <v>10.199999999999999</v>
      </c>
      <c r="M39" s="5">
        <v>9.1</v>
      </c>
      <c r="N39" s="5">
        <v>98.9</v>
      </c>
      <c r="O39" s="6">
        <v>5.593200171761918</v>
      </c>
      <c r="P39" s="5">
        <v>0.2</v>
      </c>
      <c r="Q39">
        <f t="shared" si="5"/>
        <v>2.4232135873047573</v>
      </c>
      <c r="R39" s="5">
        <f t="shared" si="6"/>
        <v>0.42256458334989905</v>
      </c>
      <c r="S39" s="5">
        <f t="shared" si="7"/>
        <v>7.4404761904761901E-3</v>
      </c>
      <c r="T39" s="6">
        <f t="shared" si="8"/>
        <v>1.7838030681412771E-2</v>
      </c>
      <c r="U39" s="5">
        <f t="shared" si="9"/>
        <v>1.6005567153792623E-2</v>
      </c>
      <c r="V39" s="8">
        <f t="shared" si="10"/>
        <v>7.7629058309439452E-3</v>
      </c>
      <c r="W39" s="8">
        <f t="shared" si="11"/>
        <v>7.9405520169851376E-2</v>
      </c>
      <c r="X39" s="8">
        <f t="shared" si="12"/>
        <v>2.4402068519715579E-2</v>
      </c>
      <c r="Y39" s="8">
        <f t="shared" si="13"/>
        <v>0</v>
      </c>
      <c r="Z39" s="9">
        <f t="shared" si="14"/>
        <v>2.9986327392008492</v>
      </c>
      <c r="AA39" s="9">
        <f t="shared" si="26"/>
        <v>0.80810615972616773</v>
      </c>
      <c r="AB39" s="9">
        <f t="shared" si="26"/>
        <v>0.14091908549711715</v>
      </c>
      <c r="AC39" s="9">
        <f t="shared" si="26"/>
        <v>2.4812895868198633E-3</v>
      </c>
      <c r="AD39" s="9">
        <f t="shared" si="26"/>
        <v>5.9487213783194727E-3</v>
      </c>
      <c r="AE39" s="9">
        <f t="shared" si="26"/>
        <v>5.3376216915640654E-3</v>
      </c>
      <c r="AF39" s="9">
        <f t="shared" si="26"/>
        <v>2.5888151387998249E-3</v>
      </c>
      <c r="AG39" s="9">
        <f t="shared" si="26"/>
        <v>2.6480575340817946E-2</v>
      </c>
      <c r="AH39" s="9">
        <f t="shared" si="26"/>
        <v>8.1377316403938322E-3</v>
      </c>
      <c r="AI39" s="9">
        <f t="shared" si="26"/>
        <v>0</v>
      </c>
      <c r="AJ39" s="7">
        <f t="shared" si="16"/>
        <v>0.4979089092582672</v>
      </c>
      <c r="AK39" s="7">
        <f t="shared" si="16"/>
        <v>8.6826300367909517E-2</v>
      </c>
      <c r="AL39" s="7">
        <f t="shared" si="16"/>
        <v>1.5288290738261635E-3</v>
      </c>
      <c r="AM39" s="7">
        <f t="shared" si="16"/>
        <v>3.6652627099935135E-3</v>
      </c>
      <c r="AN39" s="7">
        <f t="shared" si="16"/>
        <v>3.2887379492076802E-3</v>
      </c>
      <c r="AO39" s="7">
        <f t="shared" si="16"/>
        <v>1.595080184103404E-3</v>
      </c>
      <c r="AP39" s="7">
        <f t="shared" si="16"/>
        <v>1.6315819680109641E-2</v>
      </c>
      <c r="AQ39" s="7">
        <f t="shared" si="16"/>
        <v>5.0140059398606487E-3</v>
      </c>
      <c r="AR39" s="7">
        <f t="shared" si="16"/>
        <v>0</v>
      </c>
      <c r="AS39" s="10">
        <f t="shared" si="17"/>
        <v>5.593200171761918</v>
      </c>
      <c r="AT39">
        <v>1.2E-2</v>
      </c>
      <c r="AU39">
        <v>5.3E-3</v>
      </c>
      <c r="AV39">
        <f t="shared" si="23"/>
        <v>0.69364161849710981</v>
      </c>
      <c r="AW39">
        <f t="shared" si="19"/>
        <v>0.30635838150289019</v>
      </c>
      <c r="AX39">
        <f t="shared" si="24"/>
        <v>2.2641509433962264</v>
      </c>
      <c r="AY39">
        <f t="shared" si="25"/>
        <v>1.1320754716981132</v>
      </c>
      <c r="AZ39">
        <f t="shared" si="20"/>
        <v>1.6352251425022859E-3</v>
      </c>
      <c r="BA39">
        <f t="shared" si="21"/>
        <v>1.0075324353063993E-6</v>
      </c>
      <c r="BB39">
        <f t="shared" si="22"/>
        <v>5.6501243346897922</v>
      </c>
    </row>
    <row r="40" spans="1:54" x14ac:dyDescent="0.35">
      <c r="A40" s="5">
        <v>1623</v>
      </c>
      <c r="B40" s="5">
        <f t="shared" si="4"/>
        <v>6.1614294516327791E-4</v>
      </c>
      <c r="C40" s="5">
        <v>48</v>
      </c>
      <c r="D40" s="5">
        <v>16.5</v>
      </c>
      <c r="E40" s="5">
        <v>11.9</v>
      </c>
      <c r="F40" s="5">
        <v>21.7</v>
      </c>
      <c r="G40" s="11">
        <v>0</v>
      </c>
      <c r="H40" s="11">
        <v>0</v>
      </c>
      <c r="I40" s="11">
        <v>0</v>
      </c>
      <c r="J40" s="5">
        <v>0</v>
      </c>
      <c r="K40" s="11">
        <v>0</v>
      </c>
      <c r="L40" s="5">
        <v>893</v>
      </c>
      <c r="M40" s="5">
        <v>18</v>
      </c>
      <c r="N40" s="5">
        <v>98.9</v>
      </c>
      <c r="O40" s="6">
        <v>7.5354514588885468</v>
      </c>
      <c r="P40" s="5">
        <v>0.2</v>
      </c>
      <c r="Q40">
        <f t="shared" si="5"/>
        <v>1.5977232443767633</v>
      </c>
      <c r="R40" s="5">
        <f t="shared" si="6"/>
        <v>0.48418858508842599</v>
      </c>
      <c r="S40" s="5">
        <f t="shared" si="7"/>
        <v>0.2951388888888889</v>
      </c>
      <c r="T40" s="6">
        <f t="shared" si="8"/>
        <v>0.38708526578665714</v>
      </c>
      <c r="U40" s="5">
        <f t="shared" si="9"/>
        <v>0</v>
      </c>
      <c r="V40" s="8">
        <f t="shared" si="10"/>
        <v>0</v>
      </c>
      <c r="W40" s="8">
        <f t="shared" si="11"/>
        <v>0</v>
      </c>
      <c r="X40" s="8">
        <f t="shared" si="12"/>
        <v>0</v>
      </c>
      <c r="Y40" s="8">
        <f t="shared" si="13"/>
        <v>0</v>
      </c>
      <c r="Z40" s="9">
        <f t="shared" si="14"/>
        <v>2.7641359841407351</v>
      </c>
      <c r="AA40" s="9">
        <f t="shared" si="26"/>
        <v>0.57801904593106868</v>
      </c>
      <c r="AB40" s="9">
        <f t="shared" si="26"/>
        <v>0.17516814942045691</v>
      </c>
      <c r="AC40" s="9">
        <f t="shared" si="26"/>
        <v>0.10677437383046709</v>
      </c>
      <c r="AD40" s="9">
        <f t="shared" si="26"/>
        <v>0.1400384308180074</v>
      </c>
      <c r="AE40" s="9">
        <f t="shared" si="26"/>
        <v>0</v>
      </c>
      <c r="AF40" s="9">
        <f t="shared" si="26"/>
        <v>0</v>
      </c>
      <c r="AG40" s="9">
        <f t="shared" si="26"/>
        <v>0</v>
      </c>
      <c r="AH40" s="9">
        <f t="shared" si="26"/>
        <v>0</v>
      </c>
      <c r="AI40" s="9">
        <f t="shared" si="26"/>
        <v>0</v>
      </c>
      <c r="AJ40" s="7">
        <f t="shared" si="16"/>
        <v>0.3561423573204367</v>
      </c>
      <c r="AK40" s="7">
        <f t="shared" si="16"/>
        <v>0.10792861948272146</v>
      </c>
      <c r="AL40" s="7">
        <f t="shared" si="16"/>
        <v>6.5788277159868819E-2</v>
      </c>
      <c r="AM40" s="7">
        <f t="shared" si="16"/>
        <v>8.628369120025102E-2</v>
      </c>
      <c r="AN40" s="7">
        <f t="shared" si="16"/>
        <v>0</v>
      </c>
      <c r="AO40" s="7">
        <f t="shared" si="16"/>
        <v>0</v>
      </c>
      <c r="AP40" s="7">
        <f t="shared" si="16"/>
        <v>0</v>
      </c>
      <c r="AQ40" s="7">
        <f t="shared" si="16"/>
        <v>0</v>
      </c>
      <c r="AR40" s="7">
        <f t="shared" si="16"/>
        <v>0</v>
      </c>
      <c r="AS40" s="10">
        <f t="shared" si="17"/>
        <v>7.5354514588885468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f t="shared" si="20"/>
        <v>0</v>
      </c>
      <c r="BA40">
        <f t="shared" si="21"/>
        <v>0</v>
      </c>
      <c r="BB40">
        <f t="shared" si="22"/>
        <v>7.4942016452163038</v>
      </c>
    </row>
    <row r="41" spans="1:54" x14ac:dyDescent="0.35">
      <c r="A41" s="5">
        <v>1623</v>
      </c>
      <c r="B41" s="5">
        <f t="shared" si="4"/>
        <v>6.1614294516327791E-4</v>
      </c>
      <c r="C41" s="5">
        <v>44.9</v>
      </c>
      <c r="D41" s="5">
        <v>19</v>
      </c>
      <c r="E41" s="5">
        <v>16</v>
      </c>
      <c r="F41" s="5">
        <v>18.5</v>
      </c>
      <c r="G41" s="11">
        <v>0</v>
      </c>
      <c r="H41" s="11">
        <v>0</v>
      </c>
      <c r="I41" s="11">
        <v>0</v>
      </c>
      <c r="J41" s="5">
        <v>0</v>
      </c>
      <c r="K41" s="11">
        <v>0</v>
      </c>
      <c r="L41" s="5">
        <v>719</v>
      </c>
      <c r="M41" s="5">
        <v>16</v>
      </c>
      <c r="N41" s="5">
        <v>99.2</v>
      </c>
      <c r="O41" s="6">
        <v>7.4413288903828825</v>
      </c>
      <c r="P41" s="5">
        <v>0.2</v>
      </c>
      <c r="Q41">
        <f t="shared" si="5"/>
        <v>1.4945369515107638</v>
      </c>
      <c r="R41" s="5">
        <f t="shared" si="6"/>
        <v>0.55755049192000572</v>
      </c>
      <c r="S41" s="5">
        <f t="shared" si="7"/>
        <v>0.3968253968253968</v>
      </c>
      <c r="T41" s="6">
        <f t="shared" si="8"/>
        <v>0.33000356760613625</v>
      </c>
      <c r="U41" s="5">
        <f t="shared" si="9"/>
        <v>0</v>
      </c>
      <c r="V41" s="8">
        <f t="shared" si="10"/>
        <v>0</v>
      </c>
      <c r="W41" s="8">
        <f t="shared" si="11"/>
        <v>0</v>
      </c>
      <c r="X41" s="8">
        <f t="shared" si="12"/>
        <v>0</v>
      </c>
      <c r="Y41" s="8">
        <f t="shared" si="13"/>
        <v>0</v>
      </c>
      <c r="Z41" s="9">
        <f t="shared" si="14"/>
        <v>2.7789164078623028</v>
      </c>
      <c r="AA41" s="9">
        <f t="shared" si="26"/>
        <v>0.53781284938342022</v>
      </c>
      <c r="AB41" s="9">
        <f t="shared" si="26"/>
        <v>0.20063593505099514</v>
      </c>
      <c r="AC41" s="9">
        <f t="shared" si="26"/>
        <v>0.14279860873204783</v>
      </c>
      <c r="AD41" s="9">
        <f t="shared" si="26"/>
        <v>0.11875260683353674</v>
      </c>
      <c r="AE41" s="9">
        <f t="shared" si="26"/>
        <v>0</v>
      </c>
      <c r="AF41" s="9">
        <f t="shared" si="26"/>
        <v>0</v>
      </c>
      <c r="AG41" s="9">
        <f t="shared" si="26"/>
        <v>0</v>
      </c>
      <c r="AH41" s="9">
        <f t="shared" si="26"/>
        <v>0</v>
      </c>
      <c r="AI41" s="9">
        <f t="shared" si="26"/>
        <v>0</v>
      </c>
      <c r="AJ41" s="7">
        <f t="shared" si="16"/>
        <v>0.33136959296575491</v>
      </c>
      <c r="AK41" s="7">
        <f t="shared" si="16"/>
        <v>0.12362041592790828</v>
      </c>
      <c r="AL41" s="7">
        <f t="shared" si="16"/>
        <v>8.7984355349382523E-2</v>
      </c>
      <c r="AM41" s="7">
        <f t="shared" si="16"/>
        <v>7.3168580920232124E-2</v>
      </c>
      <c r="AN41" s="7">
        <f t="shared" si="16"/>
        <v>0</v>
      </c>
      <c r="AO41" s="7">
        <f t="shared" si="16"/>
        <v>0</v>
      </c>
      <c r="AP41" s="7">
        <f t="shared" si="16"/>
        <v>0</v>
      </c>
      <c r="AQ41" s="7">
        <f t="shared" si="16"/>
        <v>0</v>
      </c>
      <c r="AR41" s="7">
        <f t="shared" si="16"/>
        <v>0</v>
      </c>
      <c r="AS41" s="10">
        <f t="shared" si="17"/>
        <v>7.4413288903828825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f t="shared" si="20"/>
        <v>0</v>
      </c>
      <c r="BA41">
        <f t="shared" si="21"/>
        <v>0</v>
      </c>
      <c r="BB41">
        <f>(-12.948+(15602*AD41+28649*AH41+9496*AC41+4194*AB41+16016*AI41+29244.229)/A41)</f>
        <v>7.5661650474061872</v>
      </c>
    </row>
    <row r="42" spans="1:54" x14ac:dyDescent="0.35">
      <c r="A42" s="12">
        <v>1623</v>
      </c>
      <c r="B42" s="5">
        <f t="shared" si="4"/>
        <v>6.1614294516327791E-4</v>
      </c>
      <c r="C42" s="12">
        <v>49.4</v>
      </c>
      <c r="D42" s="12">
        <v>15.3</v>
      </c>
      <c r="E42" s="12">
        <v>14.3</v>
      </c>
      <c r="F42" s="12">
        <v>19.2</v>
      </c>
      <c r="G42" s="15">
        <v>0</v>
      </c>
      <c r="H42" s="15">
        <v>0</v>
      </c>
      <c r="I42" s="12">
        <v>0</v>
      </c>
      <c r="J42" s="12">
        <v>0</v>
      </c>
      <c r="K42" s="15">
        <v>0</v>
      </c>
      <c r="L42" s="12">
        <v>714</v>
      </c>
      <c r="M42" s="12">
        <v>21</v>
      </c>
      <c r="N42" s="12">
        <v>99.4</v>
      </c>
      <c r="O42" s="13">
        <v>7.4382982117761749</v>
      </c>
      <c r="P42" s="12">
        <v>0.2</v>
      </c>
      <c r="Q42">
        <f t="shared" si="5"/>
        <v>1.6443235056710854</v>
      </c>
      <c r="R42" s="5">
        <f t="shared" si="6"/>
        <v>0.44897486980926776</v>
      </c>
      <c r="S42" s="5">
        <f t="shared" si="7"/>
        <v>0.35466269841269843</v>
      </c>
      <c r="T42" s="6">
        <f t="shared" si="8"/>
        <v>0.34249018908312517</v>
      </c>
      <c r="U42" s="5">
        <f t="shared" si="9"/>
        <v>0</v>
      </c>
      <c r="V42" s="8">
        <f t="shared" si="10"/>
        <v>0</v>
      </c>
      <c r="W42" s="8">
        <f t="shared" si="11"/>
        <v>0</v>
      </c>
      <c r="X42" s="8">
        <f t="shared" si="12"/>
        <v>0</v>
      </c>
      <c r="Y42" s="8">
        <f t="shared" si="13"/>
        <v>0</v>
      </c>
      <c r="Z42" s="9">
        <f t="shared" si="14"/>
        <v>2.7904512629761773</v>
      </c>
      <c r="AA42" s="9">
        <f t="shared" si="26"/>
        <v>0.58926795371345042</v>
      </c>
      <c r="AB42" s="9">
        <f t="shared" si="26"/>
        <v>0.16089686846220355</v>
      </c>
      <c r="AC42" s="9">
        <f t="shared" si="26"/>
        <v>0.1270986894192985</v>
      </c>
      <c r="AD42" s="9">
        <f t="shared" si="26"/>
        <v>0.12273648840504729</v>
      </c>
      <c r="AE42" s="9">
        <f t="shared" si="26"/>
        <v>0</v>
      </c>
      <c r="AF42" s="9">
        <f t="shared" si="26"/>
        <v>0</v>
      </c>
      <c r="AG42" s="9">
        <f t="shared" si="26"/>
        <v>0</v>
      </c>
      <c r="AH42" s="9">
        <f t="shared" si="26"/>
        <v>0</v>
      </c>
      <c r="AI42" s="9">
        <f t="shared" si="26"/>
        <v>0</v>
      </c>
      <c r="AJ42" s="7">
        <f t="shared" si="16"/>
        <v>0.36307329249134346</v>
      </c>
      <c r="AK42" s="7">
        <f t="shared" si="16"/>
        <v>9.9135470401850612E-2</v>
      </c>
      <c r="AL42" s="7">
        <f t="shared" si="16"/>
        <v>7.8310960825199324E-2</v>
      </c>
      <c r="AM42" s="7">
        <f t="shared" si="16"/>
        <v>7.5623221444884342E-2</v>
      </c>
      <c r="AN42" s="7">
        <f t="shared" si="16"/>
        <v>0</v>
      </c>
      <c r="AO42" s="7">
        <f t="shared" si="16"/>
        <v>0</v>
      </c>
      <c r="AP42" s="7">
        <f t="shared" si="16"/>
        <v>0</v>
      </c>
      <c r="AQ42" s="7">
        <f t="shared" si="16"/>
        <v>0</v>
      </c>
      <c r="AR42" s="7">
        <f t="shared" si="16"/>
        <v>0</v>
      </c>
      <c r="AS42" s="10">
        <f t="shared" si="17"/>
        <v>7.4382982117761749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f t="shared" si="20"/>
        <v>0</v>
      </c>
      <c r="BA42">
        <f t="shared" si="21"/>
        <v>0</v>
      </c>
      <c r="BB42">
        <f t="shared" si="22"/>
        <v>7.409913932933879</v>
      </c>
    </row>
    <row r="43" spans="1:54" x14ac:dyDescent="0.35">
      <c r="A43" s="5">
        <v>1673</v>
      </c>
      <c r="B43" s="5">
        <f t="shared" si="4"/>
        <v>5.977286312014345E-4</v>
      </c>
      <c r="C43" s="5">
        <v>49</v>
      </c>
      <c r="D43" s="5">
        <v>17</v>
      </c>
      <c r="E43" s="5">
        <v>4.5</v>
      </c>
      <c r="F43" s="5">
        <v>9.6</v>
      </c>
      <c r="G43" s="5">
        <v>10.65</v>
      </c>
      <c r="H43" s="5">
        <v>3.58</v>
      </c>
      <c r="I43" s="11">
        <v>0.24</v>
      </c>
      <c r="J43" s="5">
        <v>3.79</v>
      </c>
      <c r="K43" s="5">
        <v>0.23</v>
      </c>
      <c r="L43" s="5">
        <v>59.1</v>
      </c>
      <c r="M43" s="5">
        <v>16</v>
      </c>
      <c r="N43" s="5">
        <v>98.6</v>
      </c>
      <c r="O43" s="6">
        <v>6.0089374808812561</v>
      </c>
      <c r="P43" s="5">
        <v>0.2</v>
      </c>
      <c r="Q43">
        <f t="shared" si="5"/>
        <v>1.6310091453012792</v>
      </c>
      <c r="R43" s="5">
        <f t="shared" si="6"/>
        <v>0.49886096645474193</v>
      </c>
      <c r="S43" s="5">
        <f t="shared" si="7"/>
        <v>0.11160714285714286</v>
      </c>
      <c r="T43" s="6">
        <f t="shared" si="8"/>
        <v>0.17124509454156259</v>
      </c>
      <c r="U43" s="5">
        <f t="shared" si="9"/>
        <v>0.14822546972860126</v>
      </c>
      <c r="V43" s="8">
        <f t="shared" si="10"/>
        <v>8.9649041531546209E-2</v>
      </c>
      <c r="W43" s="8">
        <f t="shared" si="11"/>
        <v>2.5477707006369425E-3</v>
      </c>
      <c r="X43" s="8">
        <f t="shared" si="12"/>
        <v>6.1247575953458304E-2</v>
      </c>
      <c r="Y43" s="8">
        <f t="shared" si="13"/>
        <v>3.2421764871722585E-3</v>
      </c>
      <c r="Z43" s="9">
        <f t="shared" si="14"/>
        <v>2.7176343835561414</v>
      </c>
      <c r="AA43" s="9">
        <f t="shared" si="26"/>
        <v>0.60015767947674903</v>
      </c>
      <c r="AB43" s="9">
        <f t="shared" si="26"/>
        <v>0.18356441524041983</v>
      </c>
      <c r="AC43" s="9">
        <f t="shared" si="26"/>
        <v>4.1067754931441561E-2</v>
      </c>
      <c r="AD43" s="9">
        <f t="shared" si="26"/>
        <v>6.3012558119566117E-2</v>
      </c>
      <c r="AE43" s="9">
        <f t="shared" si="26"/>
        <v>5.4542093898091566E-2</v>
      </c>
      <c r="AF43" s="9">
        <f t="shared" si="26"/>
        <v>3.2987896412407243E-2</v>
      </c>
      <c r="AG43" s="9">
        <f t="shared" si="26"/>
        <v>9.3749575588717533E-4</v>
      </c>
      <c r="AH43" s="9">
        <f t="shared" si="26"/>
        <v>2.2537091937037249E-2</v>
      </c>
      <c r="AI43" s="9">
        <f t="shared" si="26"/>
        <v>1.1930142284002645E-3</v>
      </c>
      <c r="AJ43" s="7">
        <f t="shared" si="16"/>
        <v>0.3587314282586665</v>
      </c>
      <c r="AK43" s="7">
        <f t="shared" si="16"/>
        <v>0.1097217066589479</v>
      </c>
      <c r="AL43" s="7">
        <f t="shared" si="16"/>
        <v>2.4547372941686529E-2</v>
      </c>
      <c r="AM43" s="7">
        <f t="shared" si="16"/>
        <v>3.7664410113309094E-2</v>
      </c>
      <c r="AN43" s="7">
        <f t="shared" si="16"/>
        <v>3.2601371128566384E-2</v>
      </c>
      <c r="AO43" s="7">
        <f t="shared" si="16"/>
        <v>1.9717810168802898E-2</v>
      </c>
      <c r="AP43" s="7">
        <f t="shared" si="16"/>
        <v>5.6036805492359551E-4</v>
      </c>
      <c r="AQ43" s="7">
        <f t="shared" si="16"/>
        <v>1.3471065114786162E-2</v>
      </c>
      <c r="AR43" s="7">
        <f t="shared" si="16"/>
        <v>7.1309876174552572E-4</v>
      </c>
      <c r="AS43" s="10">
        <f t="shared" si="17"/>
        <v>6.0089374808812561</v>
      </c>
      <c r="AT43">
        <v>9.6699999999999994E-2</v>
      </c>
      <c r="AU43">
        <v>5.3800000000000001E-2</v>
      </c>
      <c r="AV43">
        <f t="shared" si="23"/>
        <v>0.64252491694352154</v>
      </c>
      <c r="AW43">
        <f t="shared" si="19"/>
        <v>0.3574750830564784</v>
      </c>
      <c r="AX43">
        <f t="shared" ref="AX43:AX52" si="27">AT43/AU43</f>
        <v>1.7973977695167285</v>
      </c>
      <c r="AY43">
        <f t="shared" ref="AY43:AY52" si="28">(AT43/2)/AU43</f>
        <v>0.89869888475836424</v>
      </c>
      <c r="AZ43">
        <f t="shared" si="20"/>
        <v>1.9497439546294525E-2</v>
      </c>
      <c r="BA43">
        <f t="shared" si="21"/>
        <v>1.1654177851939346E-5</v>
      </c>
      <c r="BB43">
        <f t="shared" si="22"/>
        <v>6.2103813227226539</v>
      </c>
    </row>
    <row r="44" spans="1:54" x14ac:dyDescent="0.35">
      <c r="A44" s="5">
        <v>1673</v>
      </c>
      <c r="B44" s="5">
        <f t="shared" si="4"/>
        <v>5.977286312014345E-4</v>
      </c>
      <c r="C44" s="5">
        <v>41.2</v>
      </c>
      <c r="D44" s="5">
        <v>11.5</v>
      </c>
      <c r="E44" s="5">
        <v>7.3</v>
      </c>
      <c r="F44" s="5">
        <v>9.1</v>
      </c>
      <c r="G44" s="5">
        <v>17.03</v>
      </c>
      <c r="H44" s="5">
        <v>8.66</v>
      </c>
      <c r="I44" s="11">
        <v>0</v>
      </c>
      <c r="J44" s="5">
        <v>2.04</v>
      </c>
      <c r="K44" s="5">
        <v>0.68</v>
      </c>
      <c r="L44" s="5">
        <v>87</v>
      </c>
      <c r="M44" s="5">
        <v>48</v>
      </c>
      <c r="N44" s="5">
        <v>97.5</v>
      </c>
      <c r="O44" s="6">
        <v>6.1768692526186193</v>
      </c>
      <c r="P44" s="5">
        <v>0.2</v>
      </c>
      <c r="Q44">
        <f t="shared" si="5"/>
        <v>1.3713791180900552</v>
      </c>
      <c r="R44" s="5">
        <f t="shared" si="6"/>
        <v>0.3374647714252666</v>
      </c>
      <c r="S44" s="5">
        <f t="shared" si="7"/>
        <v>0.1810515873015873</v>
      </c>
      <c r="T44" s="6">
        <f t="shared" si="8"/>
        <v>0.1623260792008562</v>
      </c>
      <c r="U44" s="5">
        <f t="shared" si="9"/>
        <v>0.23702157272094646</v>
      </c>
      <c r="V44" s="8">
        <f t="shared" si="10"/>
        <v>0.21686053063217603</v>
      </c>
      <c r="W44" s="8">
        <f t="shared" si="11"/>
        <v>0</v>
      </c>
      <c r="X44" s="8">
        <f t="shared" si="12"/>
        <v>3.2967032967032968E-2</v>
      </c>
      <c r="Y44" s="8">
        <f t="shared" si="13"/>
        <v>9.5855652664223294E-3</v>
      </c>
      <c r="Z44" s="9">
        <f t="shared" si="14"/>
        <v>2.548656257604343</v>
      </c>
      <c r="AA44" s="9">
        <f t="shared" si="26"/>
        <v>0.53807927765790931</v>
      </c>
      <c r="AB44" s="9">
        <f t="shared" si="26"/>
        <v>0.13240889995203703</v>
      </c>
      <c r="AC44" s="9">
        <f t="shared" si="26"/>
        <v>7.1038056529353286E-2</v>
      </c>
      <c r="AD44" s="9">
        <f t="shared" si="26"/>
        <v>6.369084835058833E-2</v>
      </c>
      <c r="AE44" s="9">
        <f t="shared" si="26"/>
        <v>9.2998642721533312E-2</v>
      </c>
      <c r="AF44" s="9">
        <f t="shared" si="26"/>
        <v>8.5088183227979966E-2</v>
      </c>
      <c r="AG44" s="9">
        <f t="shared" si="26"/>
        <v>0</v>
      </c>
      <c r="AH44" s="9">
        <f t="shared" si="26"/>
        <v>1.2935064455502895E-2</v>
      </c>
      <c r="AI44" s="9">
        <f t="shared" si="26"/>
        <v>3.761027105095946E-3</v>
      </c>
      <c r="AJ44" s="7">
        <f t="shared" si="16"/>
        <v>0.32162539011231878</v>
      </c>
      <c r="AK44" s="7">
        <f t="shared" si="16"/>
        <v>7.9144590527218783E-2</v>
      </c>
      <c r="AL44" s="7">
        <f t="shared" si="16"/>
        <v>4.2461480292500471E-2</v>
      </c>
      <c r="AM44" s="7">
        <f t="shared" si="16"/>
        <v>3.8069843604655311E-2</v>
      </c>
      <c r="AN44" s="7">
        <f t="shared" si="16"/>
        <v>5.5587951417533366E-2</v>
      </c>
      <c r="AO44" s="7">
        <f t="shared" si="16"/>
        <v>5.085964329227733E-2</v>
      </c>
      <c r="AP44" s="7">
        <f t="shared" ref="AP44:AR83" si="29">AG44*1000/$A44</f>
        <v>0</v>
      </c>
      <c r="AQ44" s="7">
        <f t="shared" si="29"/>
        <v>7.7316583714900746E-3</v>
      </c>
      <c r="AR44" s="7">
        <f t="shared" si="29"/>
        <v>2.2480735834404936E-3</v>
      </c>
      <c r="AS44" s="10">
        <f t="shared" si="17"/>
        <v>6.1768692526186193</v>
      </c>
      <c r="AT44">
        <v>0.14030000000000001</v>
      </c>
      <c r="AU44">
        <v>9.1899999999999996E-2</v>
      </c>
      <c r="AV44">
        <f t="shared" si="23"/>
        <v>0.60422049956933677</v>
      </c>
      <c r="AW44">
        <f t="shared" si="19"/>
        <v>0.39577950043066318</v>
      </c>
      <c r="AX44">
        <f t="shared" si="27"/>
        <v>1.5266594124047879</v>
      </c>
      <c r="AY44">
        <f t="shared" si="28"/>
        <v>0.76332970620239393</v>
      </c>
      <c r="AZ44">
        <f t="shared" si="20"/>
        <v>3.6806956357058183E-2</v>
      </c>
      <c r="BA44">
        <f t="shared" si="21"/>
        <v>2.2000571641995329E-5</v>
      </c>
      <c r="BB44">
        <f t="shared" si="22"/>
        <v>6.1187347273570722</v>
      </c>
    </row>
    <row r="45" spans="1:54" x14ac:dyDescent="0.35">
      <c r="A45" s="5">
        <v>1673</v>
      </c>
      <c r="B45" s="5">
        <f t="shared" si="4"/>
        <v>5.977286312014345E-4</v>
      </c>
      <c r="C45" s="5">
        <v>49.7</v>
      </c>
      <c r="D45" s="5">
        <v>14.8</v>
      </c>
      <c r="E45" s="5">
        <v>8.8000000000000007</v>
      </c>
      <c r="F45" s="5">
        <v>12.2</v>
      </c>
      <c r="G45" s="5">
        <v>9.0399999999999991</v>
      </c>
      <c r="H45" s="5">
        <v>0.93</v>
      </c>
      <c r="I45" s="11">
        <v>0</v>
      </c>
      <c r="J45" s="5">
        <v>2.42</v>
      </c>
      <c r="K45" s="11">
        <v>0</v>
      </c>
      <c r="L45" s="5">
        <v>118</v>
      </c>
      <c r="M45" s="5">
        <v>17</v>
      </c>
      <c r="N45" s="5">
        <v>98.2</v>
      </c>
      <c r="O45" s="6">
        <v>6.3092320073061252</v>
      </c>
      <c r="P45" s="5">
        <v>0.2</v>
      </c>
      <c r="Q45">
        <f t="shared" si="5"/>
        <v>1.6543092759484403</v>
      </c>
      <c r="R45" s="5">
        <f t="shared" si="6"/>
        <v>0.43430248844295183</v>
      </c>
      <c r="S45" s="5">
        <f t="shared" si="7"/>
        <v>0.21825396825396828</v>
      </c>
      <c r="T45" s="6">
        <f t="shared" si="8"/>
        <v>0.2176239743132358</v>
      </c>
      <c r="U45" s="5">
        <f t="shared" si="9"/>
        <v>0.12581767571329158</v>
      </c>
      <c r="V45" s="8">
        <f t="shared" si="10"/>
        <v>2.3288717492831838E-2</v>
      </c>
      <c r="W45" s="8">
        <f t="shared" si="11"/>
        <v>0</v>
      </c>
      <c r="X45" s="8">
        <f t="shared" si="12"/>
        <v>3.9107950872656755E-2</v>
      </c>
      <c r="Y45" s="8">
        <f t="shared" si="13"/>
        <v>0</v>
      </c>
      <c r="Z45" s="9">
        <f t="shared" si="14"/>
        <v>2.7127040510373766</v>
      </c>
      <c r="AA45" s="9">
        <f t="shared" si="26"/>
        <v>0.60983772826814964</v>
      </c>
      <c r="AB45" s="9">
        <f t="shared" si="26"/>
        <v>0.16009947280348122</v>
      </c>
      <c r="AC45" s="9">
        <f t="shared" si="26"/>
        <v>8.0456240027549211E-2</v>
      </c>
      <c r="AD45" s="9">
        <f t="shared" si="26"/>
        <v>8.0224001667271186E-2</v>
      </c>
      <c r="AE45" s="9">
        <f t="shared" si="26"/>
        <v>4.6380907517418683E-2</v>
      </c>
      <c r="AF45" s="9">
        <f t="shared" si="26"/>
        <v>8.5850564804243589E-3</v>
      </c>
      <c r="AG45" s="9">
        <f t="shared" si="26"/>
        <v>0</v>
      </c>
      <c r="AH45" s="9">
        <f t="shared" si="26"/>
        <v>1.441659323570565E-2</v>
      </c>
      <c r="AI45" s="9">
        <f t="shared" si="26"/>
        <v>0</v>
      </c>
      <c r="AJ45" s="7">
        <f t="shared" ref="AJ45:AO83" si="30">AA45*1000/$A45</f>
        <v>0.36451747057271344</v>
      </c>
      <c r="AK45" s="7">
        <f t="shared" si="30"/>
        <v>9.5696038734896113E-2</v>
      </c>
      <c r="AL45" s="7">
        <f t="shared" si="30"/>
        <v>4.8090998223281063E-2</v>
      </c>
      <c r="AM45" s="7">
        <f t="shared" si="30"/>
        <v>4.7952182706079607E-2</v>
      </c>
      <c r="AN45" s="7">
        <f t="shared" si="30"/>
        <v>2.7723196364266997E-2</v>
      </c>
      <c r="AO45" s="7">
        <f t="shared" si="30"/>
        <v>5.1315340588310582E-3</v>
      </c>
      <c r="AP45" s="7">
        <f t="shared" si="29"/>
        <v>0</v>
      </c>
      <c r="AQ45" s="7">
        <f t="shared" si="29"/>
        <v>8.6172105413661985E-3</v>
      </c>
      <c r="AR45" s="7">
        <f t="shared" si="29"/>
        <v>0</v>
      </c>
      <c r="AS45" s="10">
        <f t="shared" si="17"/>
        <v>6.3092320073061252</v>
      </c>
      <c r="AT45">
        <v>8.1299999999999997E-2</v>
      </c>
      <c r="AU45">
        <v>4.2700000000000002E-2</v>
      </c>
      <c r="AV45">
        <f t="shared" si="23"/>
        <v>0.65564516129032258</v>
      </c>
      <c r="AW45">
        <f t="shared" si="19"/>
        <v>0.34435483870967742</v>
      </c>
      <c r="AX45">
        <f t="shared" si="27"/>
        <v>1.9039812646370022</v>
      </c>
      <c r="AY45">
        <f t="shared" si="28"/>
        <v>0.95199063231850112</v>
      </c>
      <c r="AZ45">
        <f t="shared" si="20"/>
        <v>1.5971489927369176E-2</v>
      </c>
      <c r="BA45">
        <f t="shared" si="21"/>
        <v>9.5466168125338779E-6</v>
      </c>
      <c r="BB45">
        <f t="shared" si="22"/>
        <v>6.3851586956735815</v>
      </c>
    </row>
    <row r="46" spans="1:54" x14ac:dyDescent="0.35">
      <c r="A46" s="5">
        <v>1673</v>
      </c>
      <c r="B46" s="5">
        <f t="shared" si="4"/>
        <v>5.977286312014345E-4</v>
      </c>
      <c r="C46" s="5">
        <v>42.8</v>
      </c>
      <c r="D46" s="5">
        <v>14.8</v>
      </c>
      <c r="E46" s="5">
        <v>8.3000000000000007</v>
      </c>
      <c r="F46" s="5">
        <v>13.6</v>
      </c>
      <c r="G46" s="5">
        <v>10.47</v>
      </c>
      <c r="H46" s="5">
        <v>2.97</v>
      </c>
      <c r="I46" s="5">
        <v>0.11</v>
      </c>
      <c r="J46" s="5">
        <v>2.17</v>
      </c>
      <c r="K46" s="5">
        <v>2.65</v>
      </c>
      <c r="L46" s="5">
        <v>198</v>
      </c>
      <c r="M46" s="5">
        <v>26</v>
      </c>
      <c r="N46" s="5">
        <v>97.9</v>
      </c>
      <c r="O46" s="6">
        <v>6.5340151902615311</v>
      </c>
      <c r="P46" s="5">
        <v>0.2</v>
      </c>
      <c r="Q46">
        <f t="shared" si="5"/>
        <v>1.4246365595692805</v>
      </c>
      <c r="R46" s="5">
        <f t="shared" si="6"/>
        <v>0.43430248844295183</v>
      </c>
      <c r="S46" s="5">
        <f t="shared" si="7"/>
        <v>0.20585317460317462</v>
      </c>
      <c r="T46" s="6">
        <f t="shared" si="8"/>
        <v>0.24259721726721367</v>
      </c>
      <c r="U46" s="5">
        <f t="shared" si="9"/>
        <v>0.1457202505219207</v>
      </c>
      <c r="V46" s="8">
        <f t="shared" si="10"/>
        <v>7.4373646186785547E-2</v>
      </c>
      <c r="W46" s="8">
        <f t="shared" si="11"/>
        <v>1.167728237791932E-3</v>
      </c>
      <c r="X46" s="8">
        <f t="shared" si="12"/>
        <v>3.5067873303167421E-2</v>
      </c>
      <c r="Y46" s="8">
        <f t="shared" si="13"/>
        <v>3.7355511700028196E-2</v>
      </c>
      <c r="Z46" s="9">
        <f t="shared" si="14"/>
        <v>2.6010744498323142</v>
      </c>
      <c r="AA46" s="9">
        <f t="shared" si="26"/>
        <v>0.54771079684440549</v>
      </c>
      <c r="AB46" s="9">
        <f t="shared" si="26"/>
        <v>0.16697041811738622</v>
      </c>
      <c r="AC46" s="9">
        <f t="shared" si="26"/>
        <v>7.9141592666232816E-2</v>
      </c>
      <c r="AD46" s="9">
        <f t="shared" si="26"/>
        <v>9.3268078998220677E-2</v>
      </c>
      <c r="AE46" s="9">
        <f t="shared" si="26"/>
        <v>5.602309865883115E-2</v>
      </c>
      <c r="AF46" s="9">
        <f t="shared" si="26"/>
        <v>2.859343229932548E-2</v>
      </c>
      <c r="AG46" s="9">
        <f t="shared" si="26"/>
        <v>4.4894072058076346E-4</v>
      </c>
      <c r="AH46" s="9">
        <f t="shared" si="26"/>
        <v>1.3482072112710259E-2</v>
      </c>
      <c r="AI46" s="9">
        <f t="shared" si="26"/>
        <v>1.4361569582307198E-2</v>
      </c>
      <c r="AJ46" s="7">
        <f t="shared" si="30"/>
        <v>0.32738242489205349</v>
      </c>
      <c r="AK46" s="7">
        <f t="shared" si="30"/>
        <v>9.9802999472436482E-2</v>
      </c>
      <c r="AL46" s="7">
        <f t="shared" si="30"/>
        <v>4.7305195855488827E-2</v>
      </c>
      <c r="AM46" s="7">
        <f t="shared" si="30"/>
        <v>5.5749001194393709E-2</v>
      </c>
      <c r="AN46" s="7">
        <f t="shared" si="30"/>
        <v>3.3486610077006068E-2</v>
      </c>
      <c r="AO46" s="7">
        <f t="shared" si="30"/>
        <v>1.7091113149626705E-2</v>
      </c>
      <c r="AP46" s="7">
        <f t="shared" si="29"/>
        <v>2.6834472240332542E-4</v>
      </c>
      <c r="AQ46" s="7">
        <f t="shared" si="29"/>
        <v>8.0586205096893366E-3</v>
      </c>
      <c r="AR46" s="7">
        <f t="shared" si="29"/>
        <v>8.5843213283366398E-3</v>
      </c>
      <c r="AS46" s="10">
        <f t="shared" si="17"/>
        <v>6.5340151902615311</v>
      </c>
      <c r="AT46">
        <v>9.6500000000000002E-2</v>
      </c>
      <c r="AU46">
        <v>4.99E-2</v>
      </c>
      <c r="AV46">
        <f t="shared" si="23"/>
        <v>0.65915300546448086</v>
      </c>
      <c r="AW46">
        <f t="shared" si="19"/>
        <v>0.34084699453551914</v>
      </c>
      <c r="AX46">
        <f t="shared" si="27"/>
        <v>1.9338677354709419</v>
      </c>
      <c r="AY46">
        <f t="shared" si="28"/>
        <v>0.96693386773547096</v>
      </c>
      <c r="AZ46">
        <f t="shared" si="20"/>
        <v>1.9095304802429471E-2</v>
      </c>
      <c r="BA46">
        <f t="shared" si="21"/>
        <v>1.1413810401930347E-5</v>
      </c>
      <c r="BB46">
        <f t="shared" si="22"/>
        <v>6.6380507163540763</v>
      </c>
    </row>
    <row r="47" spans="1:54" x14ac:dyDescent="0.35">
      <c r="A47" s="5">
        <v>1673</v>
      </c>
      <c r="B47" s="5">
        <f t="shared" si="4"/>
        <v>5.977286312014345E-4</v>
      </c>
      <c r="C47" s="5">
        <v>65.599999999999994</v>
      </c>
      <c r="D47" s="5">
        <v>16.5</v>
      </c>
      <c r="E47" s="5">
        <v>1.6</v>
      </c>
      <c r="F47" s="5">
        <v>3.7</v>
      </c>
      <c r="G47" s="5">
        <v>4.21</v>
      </c>
      <c r="H47" s="5">
        <v>0.98</v>
      </c>
      <c r="I47" s="5">
        <v>4.41</v>
      </c>
      <c r="J47" s="5">
        <v>2.25</v>
      </c>
      <c r="K47" s="11">
        <v>0</v>
      </c>
      <c r="L47" s="5">
        <v>15.3</v>
      </c>
      <c r="M47" s="5">
        <v>9.1999999999999993</v>
      </c>
      <c r="N47" s="5">
        <v>99.3</v>
      </c>
      <c r="O47" s="6">
        <v>5.4220414308175986</v>
      </c>
      <c r="P47" s="5">
        <v>0.3</v>
      </c>
      <c r="Q47">
        <f>C47/((28.0855/2)+16)</f>
        <v>2.1835551006482428</v>
      </c>
      <c r="R47" s="5">
        <f>D47/((26.981539*0.67)+16)</f>
        <v>0.48418858508842599</v>
      </c>
      <c r="S47" s="5">
        <f>E47/40.32</f>
        <v>3.9682539682539687E-2</v>
      </c>
      <c r="T47" s="6">
        <f>F47/56.06</f>
        <v>6.6000713521227258E-2</v>
      </c>
      <c r="U47" s="5">
        <f>G47/71.85</f>
        <v>5.8594293667362567E-2</v>
      </c>
      <c r="V47" s="8">
        <f>H47/((47.867/2)+16)</f>
        <v>2.4540799078467956E-2</v>
      </c>
      <c r="W47" s="8">
        <f>I47/94.2</f>
        <v>4.6815286624203825E-2</v>
      </c>
      <c r="X47" s="8">
        <f>J47/61.88</f>
        <v>3.6360698125404003E-2</v>
      </c>
      <c r="Y47" s="8">
        <f>K47/70.94</f>
        <v>0</v>
      </c>
      <c r="Z47" s="9">
        <f t="shared" si="14"/>
        <v>2.9397380164358742</v>
      </c>
      <c r="AA47" s="9">
        <f t="shared" si="26"/>
        <v>0.74277200500185236</v>
      </c>
      <c r="AB47" s="9">
        <f t="shared" si="26"/>
        <v>0.16470467177053219</v>
      </c>
      <c r="AC47" s="9">
        <f t="shared" si="26"/>
        <v>1.3498665343876672E-2</v>
      </c>
      <c r="AD47" s="9">
        <f t="shared" si="26"/>
        <v>2.2451222915859093E-2</v>
      </c>
      <c r="AE47" s="9">
        <f t="shared" si="26"/>
        <v>1.9931807984169297E-2</v>
      </c>
      <c r="AF47" s="9">
        <f t="shared" si="26"/>
        <v>8.3479544575952094E-3</v>
      </c>
      <c r="AG47" s="9">
        <f t="shared" si="26"/>
        <v>1.5924985955368391E-2</v>
      </c>
      <c r="AH47" s="9">
        <f t="shared" si="26"/>
        <v>1.2368686570746723E-2</v>
      </c>
      <c r="AI47" s="9">
        <f t="shared" si="26"/>
        <v>0</v>
      </c>
      <c r="AJ47" s="7">
        <f t="shared" si="30"/>
        <v>0.44397609384450232</v>
      </c>
      <c r="AK47" s="7">
        <f t="shared" si="30"/>
        <v>9.8448698009881763E-2</v>
      </c>
      <c r="AL47" s="7">
        <f t="shared" si="30"/>
        <v>8.0685387590416456E-3</v>
      </c>
      <c r="AM47" s="7">
        <f t="shared" si="30"/>
        <v>1.3419738742294737E-2</v>
      </c>
      <c r="AN47" s="7">
        <f t="shared" si="30"/>
        <v>1.1913812303747337E-2</v>
      </c>
      <c r="AO47" s="7">
        <f t="shared" si="30"/>
        <v>4.9898113912702985E-3</v>
      </c>
      <c r="AP47" s="7">
        <f t="shared" si="29"/>
        <v>9.5188200570044176E-3</v>
      </c>
      <c r="AQ47" s="7">
        <f t="shared" si="29"/>
        <v>7.3931180936920044E-3</v>
      </c>
      <c r="AR47" s="7">
        <f t="shared" si="29"/>
        <v>0</v>
      </c>
      <c r="AS47" s="10">
        <f t="shared" si="17"/>
        <v>5.4220414308175986</v>
      </c>
      <c r="AT47">
        <v>3.8100000000000002E-2</v>
      </c>
      <c r="AU47">
        <v>2.1600000000000001E-2</v>
      </c>
      <c r="AV47">
        <f t="shared" si="23"/>
        <v>0.63819095477386933</v>
      </c>
      <c r="AW47">
        <f t="shared" si="19"/>
        <v>0.36180904522613067</v>
      </c>
      <c r="AX47">
        <f t="shared" si="27"/>
        <v>1.7638888888888888</v>
      </c>
      <c r="AY47">
        <f t="shared" si="28"/>
        <v>0.88194444444444442</v>
      </c>
      <c r="AZ47">
        <f t="shared" si="20"/>
        <v>7.2115084163828615E-3</v>
      </c>
      <c r="BA47">
        <f t="shared" si="21"/>
        <v>4.3105250546221526E-6</v>
      </c>
      <c r="BB47">
        <f t="shared" si="22"/>
        <v>5.4428058583440659</v>
      </c>
    </row>
    <row r="48" spans="1:54" x14ac:dyDescent="0.35">
      <c r="A48" s="5">
        <v>1673</v>
      </c>
      <c r="B48" s="5">
        <f t="shared" si="4"/>
        <v>5.977286312014345E-4</v>
      </c>
      <c r="C48" s="5">
        <v>54.8</v>
      </c>
      <c r="D48" s="5">
        <v>14.7</v>
      </c>
      <c r="E48" s="5">
        <v>9.1</v>
      </c>
      <c r="F48" s="5">
        <v>9.6999999999999993</v>
      </c>
      <c r="G48" s="5">
        <v>5.99</v>
      </c>
      <c r="H48" s="5">
        <v>0.6</v>
      </c>
      <c r="I48" s="5">
        <v>0.85</v>
      </c>
      <c r="J48" s="5">
        <v>3.16</v>
      </c>
      <c r="K48" s="11">
        <v>0</v>
      </c>
      <c r="L48" s="5">
        <v>101</v>
      </c>
      <c r="M48" s="5">
        <v>17</v>
      </c>
      <c r="N48" s="5">
        <v>98.9</v>
      </c>
      <c r="O48" s="6">
        <v>6.2416713737826424</v>
      </c>
      <c r="P48" s="11">
        <v>0.2</v>
      </c>
      <c r="Q48">
        <f t="shared" ref="Q48:Q83" si="31">C48/((28.0855/2)+16)</f>
        <v>1.8240673706634711</v>
      </c>
      <c r="R48" s="5">
        <f t="shared" ref="R48:R83" si="32">D48/((26.981539*0.67)+16)</f>
        <v>0.43136801216968862</v>
      </c>
      <c r="S48" s="5">
        <f t="shared" ref="S48:S83" si="33">E48/40.32</f>
        <v>0.22569444444444445</v>
      </c>
      <c r="T48" s="6">
        <f t="shared" ref="T48:T83" si="34">F48/56.06</f>
        <v>0.17302889760970386</v>
      </c>
      <c r="U48" s="5">
        <f t="shared" ref="U48:U83" si="35">G48/71.85</f>
        <v>8.3368128044537235E-2</v>
      </c>
      <c r="V48" s="8">
        <f t="shared" ref="V48:V83" si="36">H48/((47.867/2)+16)</f>
        <v>1.5024979027633441E-2</v>
      </c>
      <c r="W48" s="8">
        <f t="shared" ref="W48:W83" si="37">I48/94.2</f>
        <v>9.0233545647558384E-3</v>
      </c>
      <c r="X48" s="8">
        <f t="shared" ref="X48:X83" si="38">J48/61.88</f>
        <v>5.1066580478345183E-2</v>
      </c>
      <c r="Y48" s="8">
        <f t="shared" ref="Y48:Y83" si="39">K48/70.94</f>
        <v>0</v>
      </c>
      <c r="Z48" s="9">
        <f t="shared" si="14"/>
        <v>2.8126417670025798</v>
      </c>
      <c r="AA48" s="9">
        <f t="shared" si="26"/>
        <v>0.64852459778671778</v>
      </c>
      <c r="AB48" s="9">
        <f t="shared" si="26"/>
        <v>0.1533675625635737</v>
      </c>
      <c r="AC48" s="9">
        <f t="shared" si="26"/>
        <v>8.0242868854559474E-2</v>
      </c>
      <c r="AD48" s="9">
        <f t="shared" si="26"/>
        <v>6.1518284923323174E-2</v>
      </c>
      <c r="AE48" s="9">
        <f t="shared" si="26"/>
        <v>2.9640507021760645E-2</v>
      </c>
      <c r="AF48" s="9">
        <f t="shared" si="26"/>
        <v>5.3419454990336354E-3</v>
      </c>
      <c r="AG48" s="9">
        <f t="shared" si="26"/>
        <v>3.2081421354885121E-3</v>
      </c>
      <c r="AH48" s="9">
        <f t="shared" si="26"/>
        <v>1.8156091215543107E-2</v>
      </c>
      <c r="AI48" s="9">
        <f t="shared" si="26"/>
        <v>0</v>
      </c>
      <c r="AJ48" s="7">
        <f t="shared" si="30"/>
        <v>0.38764172013551573</v>
      </c>
      <c r="AK48" s="7">
        <f t="shared" si="30"/>
        <v>9.1672183241825286E-2</v>
      </c>
      <c r="AL48" s="7">
        <f t="shared" si="30"/>
        <v>4.7963460164112057E-2</v>
      </c>
      <c r="AM48" s="7">
        <f t="shared" si="30"/>
        <v>3.6771240241077807E-2</v>
      </c>
      <c r="AN48" s="7">
        <f t="shared" si="30"/>
        <v>1.77169796902335E-2</v>
      </c>
      <c r="AO48" s="7">
        <f t="shared" si="30"/>
        <v>3.1930337710900391E-3</v>
      </c>
      <c r="AP48" s="7">
        <f t="shared" si="29"/>
        <v>1.9175984073451955E-3</v>
      </c>
      <c r="AQ48" s="7">
        <f t="shared" si="29"/>
        <v>1.0852415550234971E-2</v>
      </c>
      <c r="AR48" s="7">
        <f t="shared" si="29"/>
        <v>0</v>
      </c>
      <c r="AS48" s="10">
        <f t="shared" si="17"/>
        <v>6.2416713737826424</v>
      </c>
      <c r="AT48">
        <v>5.4199999999999998E-2</v>
      </c>
      <c r="AU48">
        <v>2.76E-2</v>
      </c>
      <c r="AV48">
        <f t="shared" si="23"/>
        <v>0.66259168704156479</v>
      </c>
      <c r="AW48">
        <f t="shared" si="19"/>
        <v>0.33740831295843521</v>
      </c>
      <c r="AX48">
        <f t="shared" si="27"/>
        <v>1.963768115942029</v>
      </c>
      <c r="AY48">
        <f t="shared" si="28"/>
        <v>0.98188405797101452</v>
      </c>
      <c r="AZ48">
        <f t="shared" si="20"/>
        <v>1.0000953469444912E-2</v>
      </c>
      <c r="BA48">
        <f t="shared" si="21"/>
        <v>5.9778562280005447E-6</v>
      </c>
      <c r="BB48">
        <f t="shared" si="22"/>
        <v>6.2566628682858969</v>
      </c>
    </row>
    <row r="49" spans="1:54" x14ac:dyDescent="0.35">
      <c r="A49" s="5">
        <v>1673</v>
      </c>
      <c r="B49" s="5">
        <f t="shared" si="4"/>
        <v>5.977286312014345E-4</v>
      </c>
      <c r="C49" s="5">
        <v>62.6</v>
      </c>
      <c r="D49" s="5">
        <v>18</v>
      </c>
      <c r="E49" s="5">
        <v>3.3</v>
      </c>
      <c r="F49" s="5">
        <v>6.7</v>
      </c>
      <c r="G49" s="5">
        <v>3.55</v>
      </c>
      <c r="H49" s="5">
        <v>0.63</v>
      </c>
      <c r="I49" s="5">
        <v>1.23</v>
      </c>
      <c r="J49" s="5">
        <v>4.2</v>
      </c>
      <c r="K49" s="11">
        <v>0</v>
      </c>
      <c r="L49" s="5">
        <v>36.6</v>
      </c>
      <c r="M49" s="5">
        <v>9.6</v>
      </c>
      <c r="N49" s="5">
        <v>100.2</v>
      </c>
      <c r="O49" s="6">
        <v>5.8008310853944103</v>
      </c>
      <c r="P49" s="11">
        <v>0.2</v>
      </c>
      <c r="Q49">
        <f t="shared" si="31"/>
        <v>2.0836973978746953</v>
      </c>
      <c r="R49" s="5">
        <f t="shared" si="32"/>
        <v>0.52820572918737385</v>
      </c>
      <c r="S49" s="5">
        <f t="shared" si="33"/>
        <v>8.1845238095238096E-2</v>
      </c>
      <c r="T49" s="6">
        <f t="shared" si="34"/>
        <v>0.11951480556546556</v>
      </c>
      <c r="U49" s="5">
        <f t="shared" si="35"/>
        <v>4.9408489909533754E-2</v>
      </c>
      <c r="V49" s="8">
        <f t="shared" si="36"/>
        <v>1.5776227979015116E-2</v>
      </c>
      <c r="W49" s="8">
        <f t="shared" si="37"/>
        <v>1.305732484076433E-2</v>
      </c>
      <c r="X49" s="8">
        <f t="shared" si="38"/>
        <v>6.7873303167420809E-2</v>
      </c>
      <c r="Y49" s="8">
        <f t="shared" si="39"/>
        <v>0</v>
      </c>
      <c r="Z49" s="9">
        <f t="shared" si="14"/>
        <v>2.9593785166195072</v>
      </c>
      <c r="AA49" s="9">
        <f t="shared" si="26"/>
        <v>0.70409965679378494</v>
      </c>
      <c r="AB49" s="9">
        <f t="shared" si="26"/>
        <v>0.17848535637500751</v>
      </c>
      <c r="AC49" s="9">
        <f t="shared" si="26"/>
        <v>2.7656224993053528E-2</v>
      </c>
      <c r="AD49" s="9">
        <f t="shared" si="26"/>
        <v>4.0385102782319007E-2</v>
      </c>
      <c r="AE49" s="9">
        <f t="shared" si="26"/>
        <v>1.6695562812280258E-2</v>
      </c>
      <c r="AF49" s="9">
        <f t="shared" si="26"/>
        <v>5.3309260341040362E-3</v>
      </c>
      <c r="AG49" s="9">
        <f t="shared" si="26"/>
        <v>4.4121847771199235E-3</v>
      </c>
      <c r="AH49" s="9">
        <f t="shared" si="26"/>
        <v>2.293498543233069E-2</v>
      </c>
      <c r="AI49" s="9">
        <f t="shared" si="26"/>
        <v>0</v>
      </c>
      <c r="AJ49" s="7">
        <f t="shared" si="30"/>
        <v>0.42086052408474889</v>
      </c>
      <c r="AK49" s="7">
        <f t="shared" si="30"/>
        <v>0.10668580775553348</v>
      </c>
      <c r="AL49" s="7">
        <f t="shared" si="30"/>
        <v>1.6530917509296788E-2</v>
      </c>
      <c r="AM49" s="7">
        <f t="shared" si="30"/>
        <v>2.4139332207004788E-2</v>
      </c>
      <c r="AN49" s="7">
        <f t="shared" si="30"/>
        <v>9.979415906921852E-3</v>
      </c>
      <c r="AO49" s="7">
        <f t="shared" si="30"/>
        <v>3.1864471214010973E-3</v>
      </c>
      <c r="AP49" s="7">
        <f t="shared" si="29"/>
        <v>2.6372891674356987E-3</v>
      </c>
      <c r="AQ49" s="7">
        <f t="shared" si="29"/>
        <v>1.3708897449091866E-2</v>
      </c>
      <c r="AR49" s="7">
        <f t="shared" si="29"/>
        <v>0</v>
      </c>
      <c r="AS49" s="10">
        <f t="shared" si="17"/>
        <v>5.8008310853944103</v>
      </c>
      <c r="AT49">
        <v>3.2599999999999997E-2</v>
      </c>
      <c r="AU49">
        <v>1.7100000000000001E-2</v>
      </c>
      <c r="AV49">
        <f t="shared" si="23"/>
        <v>0.65593561368209252</v>
      </c>
      <c r="AW49">
        <f t="shared" si="19"/>
        <v>0.34406438631790748</v>
      </c>
      <c r="AX49">
        <f t="shared" si="27"/>
        <v>1.9064327485380115</v>
      </c>
      <c r="AY49">
        <f t="shared" si="28"/>
        <v>0.95321637426900574</v>
      </c>
      <c r="AZ49">
        <f t="shared" si="20"/>
        <v>5.744348573239284E-3</v>
      </c>
      <c r="BA49">
        <f t="shared" si="21"/>
        <v>3.4335616098262307E-6</v>
      </c>
      <c r="BB49">
        <f t="shared" si="22"/>
        <v>5.9058989052190078</v>
      </c>
    </row>
    <row r="50" spans="1:54" x14ac:dyDescent="0.35">
      <c r="A50" s="5">
        <v>1673</v>
      </c>
      <c r="B50" s="5">
        <f t="shared" si="4"/>
        <v>5.977286312014345E-4</v>
      </c>
      <c r="C50" s="5">
        <v>45.9</v>
      </c>
      <c r="D50" s="5">
        <v>11.5</v>
      </c>
      <c r="E50" s="5">
        <v>13.6</v>
      </c>
      <c r="F50" s="5">
        <v>9.6999999999999993</v>
      </c>
      <c r="G50" s="5">
        <v>11.66</v>
      </c>
      <c r="H50" s="5">
        <v>2.4700000000000002</v>
      </c>
      <c r="I50" s="5">
        <v>0</v>
      </c>
      <c r="J50" s="5">
        <v>2.23</v>
      </c>
      <c r="K50" s="11">
        <v>0</v>
      </c>
      <c r="L50" s="5">
        <v>138</v>
      </c>
      <c r="M50" s="5">
        <v>22</v>
      </c>
      <c r="N50" s="5">
        <v>97.3</v>
      </c>
      <c r="O50" s="6">
        <v>6.3772290864012362</v>
      </c>
      <c r="P50" s="11">
        <v>0.2</v>
      </c>
      <c r="Q50">
        <f t="shared" si="31"/>
        <v>1.5278228524352797</v>
      </c>
      <c r="R50" s="5">
        <f t="shared" si="32"/>
        <v>0.3374647714252666</v>
      </c>
      <c r="S50" s="5">
        <f t="shared" si="33"/>
        <v>0.33730158730158727</v>
      </c>
      <c r="T50" s="6">
        <f t="shared" si="34"/>
        <v>0.17302889760970386</v>
      </c>
      <c r="U50" s="5">
        <f t="shared" si="35"/>
        <v>0.16228253305497567</v>
      </c>
      <c r="V50" s="8">
        <f t="shared" si="36"/>
        <v>6.1852830330424345E-2</v>
      </c>
      <c r="W50" s="8">
        <f t="shared" si="37"/>
        <v>0</v>
      </c>
      <c r="X50" s="8">
        <f t="shared" si="38"/>
        <v>3.6037491919844858E-2</v>
      </c>
      <c r="Y50" s="8">
        <f t="shared" si="39"/>
        <v>0</v>
      </c>
      <c r="Z50" s="9">
        <f t="shared" si="14"/>
        <v>2.6357909640770822</v>
      </c>
      <c r="AA50" s="9">
        <f t="shared" si="26"/>
        <v>0.57964492376588916</v>
      </c>
      <c r="AB50" s="9">
        <f t="shared" si="26"/>
        <v>0.12803168992706115</v>
      </c>
      <c r="AC50" s="9">
        <f t="shared" si="26"/>
        <v>0.12796977905252546</v>
      </c>
      <c r="AD50" s="9">
        <f t="shared" si="26"/>
        <v>6.5645910456442302E-2</v>
      </c>
      <c r="AE50" s="9">
        <f t="shared" si="26"/>
        <v>6.1568817583301273E-2</v>
      </c>
      <c r="AF50" s="9">
        <f t="shared" si="26"/>
        <v>2.346651581002062E-2</v>
      </c>
      <c r="AG50" s="9">
        <f t="shared" si="26"/>
        <v>0</v>
      </c>
      <c r="AH50" s="9">
        <f t="shared" si="26"/>
        <v>1.3672363404760106E-2</v>
      </c>
      <c r="AI50" s="9">
        <f t="shared" si="26"/>
        <v>0</v>
      </c>
      <c r="AJ50" s="7">
        <f t="shared" si="30"/>
        <v>0.3464703668654448</v>
      </c>
      <c r="AK50" s="7">
        <f t="shared" si="30"/>
        <v>7.6528206770508769E-2</v>
      </c>
      <c r="AL50" s="7">
        <f t="shared" si="30"/>
        <v>7.6491200868216064E-2</v>
      </c>
      <c r="AM50" s="7">
        <f t="shared" si="30"/>
        <v>3.9238440201101198E-2</v>
      </c>
      <c r="AN50" s="7">
        <f t="shared" si="30"/>
        <v>3.6801445058757487E-2</v>
      </c>
      <c r="AO50" s="7">
        <f t="shared" si="30"/>
        <v>1.4026608374190449E-2</v>
      </c>
      <c r="AP50" s="7">
        <f t="shared" si="29"/>
        <v>0</v>
      </c>
      <c r="AQ50" s="7">
        <f t="shared" si="29"/>
        <v>8.1723630632158425E-3</v>
      </c>
      <c r="AR50" s="7">
        <f t="shared" si="29"/>
        <v>0</v>
      </c>
      <c r="AS50" s="10">
        <f t="shared" si="17"/>
        <v>6.3772290864012362</v>
      </c>
      <c r="AT50">
        <v>9.7100000000000006E-2</v>
      </c>
      <c r="AU50">
        <v>5.6599999999999998E-2</v>
      </c>
      <c r="AV50">
        <f t="shared" si="23"/>
        <v>0.63175016265452177</v>
      </c>
      <c r="AW50">
        <f t="shared" si="19"/>
        <v>0.36824983734547817</v>
      </c>
      <c r="AX50">
        <f t="shared" si="27"/>
        <v>1.7155477031802122</v>
      </c>
      <c r="AY50">
        <f t="shared" si="28"/>
        <v>0.85777385159010611</v>
      </c>
      <c r="AZ50">
        <f t="shared" si="20"/>
        <v>2.2672707060604109E-2</v>
      </c>
      <c r="BA50">
        <f t="shared" si="21"/>
        <v>1.3552126156965994E-5</v>
      </c>
      <c r="BB50">
        <f t="shared" si="22"/>
        <v>6.4257608867670406</v>
      </c>
    </row>
    <row r="51" spans="1:54" x14ac:dyDescent="0.35">
      <c r="A51" s="5">
        <v>1673</v>
      </c>
      <c r="B51" s="5">
        <f t="shared" si="4"/>
        <v>5.977286312014345E-4</v>
      </c>
      <c r="C51" s="5">
        <v>39.4</v>
      </c>
      <c r="D51" s="5">
        <v>10.7</v>
      </c>
      <c r="E51" s="5">
        <v>15.5</v>
      </c>
      <c r="F51" s="5">
        <v>16.7</v>
      </c>
      <c r="G51" s="11">
        <v>14.7</v>
      </c>
      <c r="H51" s="11">
        <v>0</v>
      </c>
      <c r="I51" s="11">
        <v>0</v>
      </c>
      <c r="J51" s="5">
        <v>0.63</v>
      </c>
      <c r="K51" s="11">
        <v>0</v>
      </c>
      <c r="L51" s="11">
        <v>388</v>
      </c>
      <c r="M51" s="11">
        <v>22</v>
      </c>
      <c r="N51" s="5">
        <v>97.7</v>
      </c>
      <c r="O51" s="6">
        <v>6.826181725594207</v>
      </c>
      <c r="P51" s="11">
        <v>0.2</v>
      </c>
      <c r="Q51">
        <f t="shared" si="31"/>
        <v>1.3114644964259263</v>
      </c>
      <c r="R51" s="5">
        <f t="shared" si="32"/>
        <v>0.31398896123916109</v>
      </c>
      <c r="S51" s="5">
        <f t="shared" si="33"/>
        <v>0.3844246031746032</v>
      </c>
      <c r="T51" s="6">
        <f t="shared" si="34"/>
        <v>0.29789511237959326</v>
      </c>
      <c r="U51" s="5">
        <f t="shared" si="35"/>
        <v>0.20459290187891441</v>
      </c>
      <c r="V51" s="8">
        <f t="shared" si="36"/>
        <v>0</v>
      </c>
      <c r="W51" s="8">
        <f t="shared" si="37"/>
        <v>0</v>
      </c>
      <c r="X51" s="8">
        <f t="shared" si="38"/>
        <v>1.0180995475113122E-2</v>
      </c>
      <c r="Y51" s="8">
        <f t="shared" si="39"/>
        <v>0</v>
      </c>
      <c r="Z51" s="9">
        <f t="shared" si="14"/>
        <v>2.5225470705733115</v>
      </c>
      <c r="AA51" s="9">
        <f t="shared" si="26"/>
        <v>0.51989693739505261</v>
      </c>
      <c r="AB51" s="9">
        <f t="shared" si="26"/>
        <v>0.12447298403347506</v>
      </c>
      <c r="AC51" s="9">
        <f t="shared" si="26"/>
        <v>0.15239541321511718</v>
      </c>
      <c r="AD51" s="9">
        <f t="shared" si="26"/>
        <v>0.11809298460856439</v>
      </c>
      <c r="AE51" s="9">
        <f t="shared" si="26"/>
        <v>8.1105682532384052E-2</v>
      </c>
      <c r="AF51" s="9">
        <f t="shared" si="26"/>
        <v>0</v>
      </c>
      <c r="AG51" s="9">
        <f t="shared" si="26"/>
        <v>0</v>
      </c>
      <c r="AH51" s="9">
        <f t="shared" si="26"/>
        <v>4.0359982154066359E-3</v>
      </c>
      <c r="AI51" s="9">
        <f t="shared" si="26"/>
        <v>0</v>
      </c>
      <c r="AJ51" s="7">
        <f t="shared" si="30"/>
        <v>0.31075728475496273</v>
      </c>
      <c r="AK51" s="7">
        <f t="shared" si="30"/>
        <v>7.440106636788707E-2</v>
      </c>
      <c r="AL51" s="7">
        <f t="shared" si="30"/>
        <v>9.1091101742448999E-2</v>
      </c>
      <c r="AM51" s="7">
        <f t="shared" si="30"/>
        <v>7.0587558044569274E-2</v>
      </c>
      <c r="AN51" s="7">
        <f t="shared" si="30"/>
        <v>4.8479188602740017E-2</v>
      </c>
      <c r="AO51" s="7">
        <f t="shared" si="30"/>
        <v>0</v>
      </c>
      <c r="AP51" s="7">
        <f t="shared" si="29"/>
        <v>0</v>
      </c>
      <c r="AQ51" s="7">
        <f t="shared" si="29"/>
        <v>2.4124316888264412E-3</v>
      </c>
      <c r="AR51" s="7">
        <f t="shared" si="29"/>
        <v>0</v>
      </c>
      <c r="AS51" s="10">
        <f t="shared" si="17"/>
        <v>6.826181725594207</v>
      </c>
      <c r="AT51">
        <v>0.127</v>
      </c>
      <c r="AU51">
        <v>0.66400000000000003</v>
      </c>
      <c r="AV51">
        <f t="shared" si="23"/>
        <v>0.16055625790139064</v>
      </c>
      <c r="AW51">
        <f t="shared" si="19"/>
        <v>0.83944374209860939</v>
      </c>
      <c r="AX51">
        <f t="shared" si="27"/>
        <v>0.19126506024096385</v>
      </c>
      <c r="AY51">
        <f t="shared" si="28"/>
        <v>9.5632530120481923E-2</v>
      </c>
      <c r="AZ51">
        <f t="shared" si="20"/>
        <v>6.8083657650446286E-2</v>
      </c>
      <c r="BA51">
        <f t="shared" si="21"/>
        <v>4.0695551494588335E-5</v>
      </c>
      <c r="BB51">
        <f t="shared" si="22"/>
        <v>6.8795729812690674</v>
      </c>
    </row>
    <row r="52" spans="1:54" x14ac:dyDescent="0.35">
      <c r="A52" s="5">
        <v>1673</v>
      </c>
      <c r="B52" s="5">
        <f t="shared" si="4"/>
        <v>5.977286312014345E-4</v>
      </c>
      <c r="C52" s="5">
        <v>73.2</v>
      </c>
      <c r="D52" s="5">
        <v>14.8</v>
      </c>
      <c r="E52" s="5">
        <v>0.31</v>
      </c>
      <c r="F52" s="5">
        <v>1</v>
      </c>
      <c r="G52" s="5">
        <v>1.1499999999999999</v>
      </c>
      <c r="H52" s="5">
        <v>0.32</v>
      </c>
      <c r="I52" s="5">
        <v>6.05</v>
      </c>
      <c r="J52" s="5">
        <v>2.58</v>
      </c>
      <c r="K52" s="11">
        <v>0</v>
      </c>
      <c r="L52" s="5">
        <v>8</v>
      </c>
      <c r="M52" s="5">
        <v>9</v>
      </c>
      <c r="N52" s="5">
        <v>99.4</v>
      </c>
      <c r="O52" s="6">
        <v>5.1404399869919439</v>
      </c>
      <c r="P52" s="11">
        <v>0.2</v>
      </c>
      <c r="Q52">
        <f t="shared" si="31"/>
        <v>2.436527947674564</v>
      </c>
      <c r="R52" s="5">
        <f t="shared" si="32"/>
        <v>0.43430248844295183</v>
      </c>
      <c r="S52" s="5">
        <f t="shared" si="33"/>
        <v>7.6884920634920631E-3</v>
      </c>
      <c r="T52" s="6">
        <f t="shared" si="34"/>
        <v>1.7838030681412771E-2</v>
      </c>
      <c r="U52" s="5">
        <f t="shared" si="35"/>
        <v>1.6005567153792623E-2</v>
      </c>
      <c r="V52" s="8">
        <f t="shared" si="36"/>
        <v>8.0133221480711697E-3</v>
      </c>
      <c r="W52" s="8">
        <f t="shared" si="37"/>
        <v>6.4225053078556263E-2</v>
      </c>
      <c r="X52" s="8">
        <f t="shared" si="38"/>
        <v>4.1693600517129926E-2</v>
      </c>
      <c r="Y52" s="8">
        <f t="shared" si="39"/>
        <v>0</v>
      </c>
      <c r="Z52" s="9">
        <f t="shared" si="14"/>
        <v>3.0262945017599709</v>
      </c>
      <c r="AA52" s="9">
        <f t="shared" si="26"/>
        <v>0.80511924608050456</v>
      </c>
      <c r="AB52" s="9">
        <f t="shared" si="26"/>
        <v>0.1435096578308486</v>
      </c>
      <c r="AC52" s="9">
        <f t="shared" si="26"/>
        <v>2.540563074420135E-3</v>
      </c>
      <c r="AD52" s="9">
        <f t="shared" si="26"/>
        <v>5.894347252403522E-3</v>
      </c>
      <c r="AE52" s="9">
        <f t="shared" si="26"/>
        <v>5.2888333057091539E-3</v>
      </c>
      <c r="AF52" s="9">
        <f t="shared" si="26"/>
        <v>2.6478989878251915E-3</v>
      </c>
      <c r="AG52" s="9">
        <f t="shared" si="26"/>
        <v>2.1222340734256221E-2</v>
      </c>
      <c r="AH52" s="9">
        <f t="shared" si="26"/>
        <v>1.377711273403253E-2</v>
      </c>
      <c r="AI52" s="9">
        <f t="shared" si="26"/>
        <v>0</v>
      </c>
      <c r="AJ52" s="7">
        <f t="shared" si="30"/>
        <v>0.48124282491363096</v>
      </c>
      <c r="AK52" s="7">
        <f t="shared" si="30"/>
        <v>8.5779831339419368E-2</v>
      </c>
      <c r="AL52" s="7">
        <f t="shared" si="30"/>
        <v>1.5185672889540555E-3</v>
      </c>
      <c r="AM52" s="7">
        <f t="shared" si="30"/>
        <v>3.5232201150050936E-3</v>
      </c>
      <c r="AN52" s="7">
        <f t="shared" si="30"/>
        <v>3.1612870924740909E-3</v>
      </c>
      <c r="AO52" s="7">
        <f t="shared" si="30"/>
        <v>1.5827250375524157E-3</v>
      </c>
      <c r="AP52" s="7">
        <f t="shared" si="29"/>
        <v>1.2685200677977418E-2</v>
      </c>
      <c r="AQ52" s="7">
        <f t="shared" si="29"/>
        <v>8.2349747364211176E-3</v>
      </c>
      <c r="AR52" s="7">
        <f t="shared" si="29"/>
        <v>0</v>
      </c>
      <c r="AS52" s="10">
        <f t="shared" si="17"/>
        <v>5.1404399869919439</v>
      </c>
      <c r="AT52">
        <v>1.0800000000000001E-2</v>
      </c>
      <c r="AU52">
        <v>5.7000000000000002E-3</v>
      </c>
      <c r="AV52">
        <f t="shared" si="23"/>
        <v>0.65454545454545454</v>
      </c>
      <c r="AW52">
        <f t="shared" si="19"/>
        <v>0.34545454545454546</v>
      </c>
      <c r="AX52">
        <f t="shared" si="27"/>
        <v>1.8947368421052633</v>
      </c>
      <c r="AY52">
        <f t="shared" si="28"/>
        <v>0.94736842105263164</v>
      </c>
      <c r="AZ52">
        <f t="shared" si="20"/>
        <v>1.8270515056086167E-3</v>
      </c>
      <c r="BA52">
        <f t="shared" si="21"/>
        <v>1.0920809955819585E-6</v>
      </c>
      <c r="BB52">
        <f t="shared" si="22"/>
        <v>5.1971869697827664</v>
      </c>
    </row>
    <row r="53" spans="1:54" x14ac:dyDescent="0.35">
      <c r="A53" s="5">
        <v>1673</v>
      </c>
      <c r="B53" s="5">
        <f t="shared" si="4"/>
        <v>5.977286312014345E-4</v>
      </c>
      <c r="C53" s="5">
        <v>48.1</v>
      </c>
      <c r="D53" s="5">
        <v>16.5</v>
      </c>
      <c r="E53" s="5">
        <v>12.3</v>
      </c>
      <c r="F53" s="5">
        <v>21.7</v>
      </c>
      <c r="G53" s="11">
        <v>0</v>
      </c>
      <c r="H53" s="11">
        <v>0</v>
      </c>
      <c r="I53" s="5">
        <v>0</v>
      </c>
      <c r="J53" s="5">
        <v>0</v>
      </c>
      <c r="K53" s="11">
        <v>0</v>
      </c>
      <c r="L53" s="11">
        <v>439</v>
      </c>
      <c r="M53" s="11">
        <v>14</v>
      </c>
      <c r="N53" s="5">
        <v>99.6</v>
      </c>
      <c r="O53" s="6">
        <v>6.879814520242121</v>
      </c>
      <c r="P53" s="11">
        <v>0.2</v>
      </c>
      <c r="Q53">
        <f t="shared" si="31"/>
        <v>1.6010518344692148</v>
      </c>
      <c r="R53" s="5">
        <f t="shared" si="32"/>
        <v>0.48418858508842599</v>
      </c>
      <c r="S53" s="5">
        <f t="shared" si="33"/>
        <v>0.30505952380952384</v>
      </c>
      <c r="T53" s="6">
        <f t="shared" si="34"/>
        <v>0.38708526578665714</v>
      </c>
      <c r="U53" s="5">
        <f t="shared" si="35"/>
        <v>0</v>
      </c>
      <c r="V53" s="8">
        <f t="shared" si="36"/>
        <v>0</v>
      </c>
      <c r="W53" s="8">
        <f t="shared" si="37"/>
        <v>0</v>
      </c>
      <c r="X53" s="8">
        <f t="shared" si="38"/>
        <v>0</v>
      </c>
      <c r="Y53" s="8">
        <f t="shared" si="39"/>
        <v>0</v>
      </c>
      <c r="Z53" s="9">
        <f t="shared" si="14"/>
        <v>2.7773852091538216</v>
      </c>
      <c r="AA53" s="9">
        <f t="shared" si="26"/>
        <v>0.57646012846630046</v>
      </c>
      <c r="AB53" s="9">
        <f t="shared" si="26"/>
        <v>0.17433252812487701</v>
      </c>
      <c r="AC53" s="9">
        <f t="shared" si="26"/>
        <v>0.10983695124612027</v>
      </c>
      <c r="AD53" s="9">
        <f t="shared" si="26"/>
        <v>0.13937039216270233</v>
      </c>
      <c r="AE53" s="9">
        <f t="shared" si="26"/>
        <v>0</v>
      </c>
      <c r="AF53" s="9">
        <f t="shared" si="26"/>
        <v>0</v>
      </c>
      <c r="AG53" s="9">
        <f t="shared" si="26"/>
        <v>0</v>
      </c>
      <c r="AH53" s="9">
        <f t="shared" si="26"/>
        <v>0</v>
      </c>
      <c r="AI53" s="9">
        <f t="shared" si="26"/>
        <v>0</v>
      </c>
      <c r="AJ53" s="7">
        <f t="shared" si="30"/>
        <v>0.34456672353036488</v>
      </c>
      <c r="AK53" s="7">
        <f t="shared" si="30"/>
        <v>0.10420354340996832</v>
      </c>
      <c r="AL53" s="7">
        <f t="shared" si="30"/>
        <v>6.5652690523682167E-2</v>
      </c>
      <c r="AM53" s="7">
        <f t="shared" si="30"/>
        <v>8.3305673737419206E-2</v>
      </c>
      <c r="AN53" s="7">
        <f t="shared" si="30"/>
        <v>0</v>
      </c>
      <c r="AO53" s="7">
        <f t="shared" si="30"/>
        <v>0</v>
      </c>
      <c r="AP53" s="7">
        <f t="shared" si="29"/>
        <v>0</v>
      </c>
      <c r="AQ53" s="7">
        <f t="shared" si="29"/>
        <v>0</v>
      </c>
      <c r="AR53" s="7">
        <f t="shared" si="29"/>
        <v>0</v>
      </c>
      <c r="AS53" s="10">
        <f t="shared" si="17"/>
        <v>6.879814520242121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f t="shared" si="20"/>
        <v>0</v>
      </c>
      <c r="BA53">
        <f t="shared" si="21"/>
        <v>0</v>
      </c>
      <c r="BB53">
        <f t="shared" si="22"/>
        <v>6.8923157026368038</v>
      </c>
    </row>
    <row r="54" spans="1:54" x14ac:dyDescent="0.35">
      <c r="A54" s="5">
        <v>1673</v>
      </c>
      <c r="B54" s="5">
        <f t="shared" si="4"/>
        <v>5.977286312014345E-4</v>
      </c>
      <c r="C54" s="5">
        <v>45.1</v>
      </c>
      <c r="D54" s="5">
        <v>18.600000000000001</v>
      </c>
      <c r="E54" s="5">
        <v>17.5</v>
      </c>
      <c r="F54" s="5">
        <v>17.5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398</v>
      </c>
      <c r="M54" s="5">
        <v>19</v>
      </c>
      <c r="N54" s="5">
        <v>99.8</v>
      </c>
      <c r="O54" s="6">
        <v>6.8372330720736878</v>
      </c>
      <c r="P54" s="11">
        <v>0.2</v>
      </c>
      <c r="Q54">
        <f t="shared" si="31"/>
        <v>1.5011941316956672</v>
      </c>
      <c r="R54" s="5">
        <f t="shared" si="32"/>
        <v>0.54581258682695299</v>
      </c>
      <c r="S54" s="5">
        <f t="shared" si="33"/>
        <v>0.43402777777777779</v>
      </c>
      <c r="T54" s="6">
        <f t="shared" si="34"/>
        <v>0.31216553692472349</v>
      </c>
      <c r="U54" s="5">
        <f t="shared" si="35"/>
        <v>0</v>
      </c>
      <c r="V54" s="8">
        <f t="shared" si="36"/>
        <v>0</v>
      </c>
      <c r="W54" s="8">
        <f t="shared" si="37"/>
        <v>0</v>
      </c>
      <c r="X54" s="8">
        <f t="shared" si="38"/>
        <v>0</v>
      </c>
      <c r="Y54" s="8">
        <f t="shared" si="39"/>
        <v>0</v>
      </c>
      <c r="Z54" s="9">
        <f t="shared" si="14"/>
        <v>2.7932000332251214</v>
      </c>
      <c r="AA54" s="9">
        <f t="shared" si="26"/>
        <v>0.53744598089609019</v>
      </c>
      <c r="AB54" s="9">
        <f t="shared" si="26"/>
        <v>0.19540762578208182</v>
      </c>
      <c r="AC54" s="9">
        <f t="shared" si="26"/>
        <v>0.15538728791888023</v>
      </c>
      <c r="AD54" s="9">
        <f t="shared" si="26"/>
        <v>0.11175910540294774</v>
      </c>
      <c r="AE54" s="9">
        <f t="shared" si="26"/>
        <v>0</v>
      </c>
      <c r="AF54" s="9">
        <f t="shared" si="26"/>
        <v>0</v>
      </c>
      <c r="AG54" s="9">
        <f t="shared" si="26"/>
        <v>0</v>
      </c>
      <c r="AH54" s="9">
        <f t="shared" si="26"/>
        <v>0</v>
      </c>
      <c r="AI54" s="9">
        <f t="shared" si="26"/>
        <v>0</v>
      </c>
      <c r="AJ54" s="7">
        <f t="shared" si="30"/>
        <v>0.32124685050573232</v>
      </c>
      <c r="AK54" s="7">
        <f t="shared" si="30"/>
        <v>0.11680073268504591</v>
      </c>
      <c r="AL54" s="7">
        <f t="shared" si="30"/>
        <v>9.2879430913855504E-2</v>
      </c>
      <c r="AM54" s="7">
        <f t="shared" si="30"/>
        <v>6.6801617096800797E-2</v>
      </c>
      <c r="AN54" s="7">
        <f t="shared" si="30"/>
        <v>0</v>
      </c>
      <c r="AO54" s="7">
        <f t="shared" si="30"/>
        <v>0</v>
      </c>
      <c r="AP54" s="7">
        <f t="shared" si="29"/>
        <v>0</v>
      </c>
      <c r="AQ54" s="7">
        <f t="shared" si="29"/>
        <v>0</v>
      </c>
      <c r="AR54" s="7">
        <f t="shared" si="29"/>
        <v>0</v>
      </c>
      <c r="AS54" s="10">
        <f t="shared" si="17"/>
        <v>6.8372330720736878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f t="shared" si="20"/>
        <v>0</v>
      </c>
      <c r="BA54">
        <f t="shared" si="21"/>
        <v>0</v>
      </c>
      <c r="BB54">
        <f t="shared" si="22"/>
        <v>6.9461971494946368</v>
      </c>
    </row>
    <row r="55" spans="1:54" x14ac:dyDescent="0.35">
      <c r="A55" s="12">
        <v>1673</v>
      </c>
      <c r="B55" s="5">
        <f t="shared" si="4"/>
        <v>5.977286312014345E-4</v>
      </c>
      <c r="C55" s="12">
        <v>49.6</v>
      </c>
      <c r="D55" s="12">
        <v>15.4</v>
      </c>
      <c r="E55" s="12">
        <v>14.3</v>
      </c>
      <c r="F55" s="12">
        <v>19.2</v>
      </c>
      <c r="G55" s="15">
        <v>0</v>
      </c>
      <c r="H55" s="15">
        <v>0</v>
      </c>
      <c r="I55" s="15">
        <v>0</v>
      </c>
      <c r="J55" s="12">
        <v>0</v>
      </c>
      <c r="K55" s="15">
        <v>0</v>
      </c>
      <c r="L55" s="12">
        <v>357</v>
      </c>
      <c r="M55" s="12">
        <v>29</v>
      </c>
      <c r="N55" s="12">
        <v>99.8</v>
      </c>
      <c r="O55" s="13">
        <v>6.7900182161121929</v>
      </c>
      <c r="P55" s="15">
        <v>0.2</v>
      </c>
      <c r="Q55">
        <f t="shared" si="31"/>
        <v>1.6509806858559888</v>
      </c>
      <c r="R55" s="5">
        <f t="shared" si="32"/>
        <v>0.45190934608253097</v>
      </c>
      <c r="S55" s="5">
        <f t="shared" si="33"/>
        <v>0.35466269841269843</v>
      </c>
      <c r="T55" s="6">
        <f t="shared" si="34"/>
        <v>0.34249018908312517</v>
      </c>
      <c r="U55" s="5">
        <f t="shared" si="35"/>
        <v>0</v>
      </c>
      <c r="V55" s="8">
        <f t="shared" si="36"/>
        <v>0</v>
      </c>
      <c r="W55" s="8">
        <f t="shared" si="37"/>
        <v>0</v>
      </c>
      <c r="X55" s="8">
        <f t="shared" si="38"/>
        <v>0</v>
      </c>
      <c r="Y55" s="8">
        <f t="shared" si="39"/>
        <v>0</v>
      </c>
      <c r="Z55" s="9">
        <f t="shared" si="14"/>
        <v>2.8000429194343437</v>
      </c>
      <c r="AA55" s="9">
        <f t="shared" si="26"/>
        <v>0.58962692121502014</v>
      </c>
      <c r="AB55" s="9">
        <f t="shared" si="26"/>
        <v>0.1613937211268977</v>
      </c>
      <c r="AC55" s="9">
        <f t="shared" si="26"/>
        <v>0.12666330789113273</v>
      </c>
      <c r="AD55" s="9">
        <f t="shared" si="26"/>
        <v>0.12231604976694929</v>
      </c>
      <c r="AE55" s="9">
        <f t="shared" si="26"/>
        <v>0</v>
      </c>
      <c r="AF55" s="9">
        <f t="shared" si="26"/>
        <v>0</v>
      </c>
      <c r="AG55" s="9">
        <f t="shared" si="26"/>
        <v>0</v>
      </c>
      <c r="AH55" s="9">
        <f t="shared" si="26"/>
        <v>0</v>
      </c>
      <c r="AI55" s="9">
        <f t="shared" si="26"/>
        <v>0</v>
      </c>
      <c r="AJ55" s="7">
        <f t="shared" si="30"/>
        <v>0.35243689253737009</v>
      </c>
      <c r="AK55" s="7">
        <f t="shared" si="30"/>
        <v>9.6469648013686612E-2</v>
      </c>
      <c r="AL55" s="7">
        <f t="shared" si="30"/>
        <v>7.571028564921263E-2</v>
      </c>
      <c r="AM55" s="7">
        <f t="shared" si="30"/>
        <v>7.3111805001165153E-2</v>
      </c>
      <c r="AN55" s="7">
        <f t="shared" si="30"/>
        <v>0</v>
      </c>
      <c r="AO55" s="7">
        <f t="shared" si="30"/>
        <v>0</v>
      </c>
      <c r="AP55" s="7">
        <f t="shared" si="29"/>
        <v>0</v>
      </c>
      <c r="AQ55" s="7">
        <f t="shared" si="29"/>
        <v>0</v>
      </c>
      <c r="AR55" s="7">
        <f t="shared" si="29"/>
        <v>0</v>
      </c>
      <c r="AS55" s="10">
        <f t="shared" si="17"/>
        <v>6.7900182161121929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f t="shared" si="20"/>
        <v>0</v>
      </c>
      <c r="BA55">
        <f t="shared" si="21"/>
        <v>0</v>
      </c>
      <c r="BB55">
        <f t="shared" si="22"/>
        <v>6.7963419286338009</v>
      </c>
    </row>
    <row r="56" spans="1:54" x14ac:dyDescent="0.35">
      <c r="A56" s="5">
        <v>1723</v>
      </c>
      <c r="B56" s="5">
        <f t="shared" si="4"/>
        <v>5.8038305281485781E-4</v>
      </c>
      <c r="C56" s="5">
        <v>49</v>
      </c>
      <c r="D56" s="5">
        <v>16.8</v>
      </c>
      <c r="E56" s="5">
        <v>4.4000000000000004</v>
      </c>
      <c r="F56" s="5">
        <v>9.6999999999999993</v>
      </c>
      <c r="G56" s="5">
        <v>10.02</v>
      </c>
      <c r="H56" s="5">
        <v>3.4</v>
      </c>
      <c r="I56" s="5">
        <v>0.59</v>
      </c>
      <c r="J56" s="5">
        <v>4.04</v>
      </c>
      <c r="K56" s="5">
        <v>0.21</v>
      </c>
      <c r="L56" s="5">
        <v>46.1</v>
      </c>
      <c r="M56" s="5">
        <v>9.8000000000000007</v>
      </c>
      <c r="N56" s="5">
        <v>98.2</v>
      </c>
      <c r="O56" s="6">
        <v>5.5740009253896474</v>
      </c>
      <c r="P56" s="11">
        <v>0.2</v>
      </c>
      <c r="Q56">
        <f t="shared" si="31"/>
        <v>1.6310091453012792</v>
      </c>
      <c r="R56" s="5">
        <f t="shared" si="32"/>
        <v>0.49299201390821557</v>
      </c>
      <c r="S56" s="5">
        <f t="shared" si="33"/>
        <v>0.10912698412698414</v>
      </c>
      <c r="T56" s="6">
        <f t="shared" si="34"/>
        <v>0.17302889760970386</v>
      </c>
      <c r="U56" s="5">
        <f t="shared" si="35"/>
        <v>0.1394572025052192</v>
      </c>
      <c r="V56" s="8">
        <f t="shared" si="36"/>
        <v>8.514154782325617E-2</v>
      </c>
      <c r="W56" s="8">
        <f t="shared" si="37"/>
        <v>6.2632696390658169E-3</v>
      </c>
      <c r="X56" s="8">
        <f t="shared" si="38"/>
        <v>6.5287653522947645E-2</v>
      </c>
      <c r="Y56" s="8">
        <f t="shared" si="39"/>
        <v>2.9602480969833662E-3</v>
      </c>
      <c r="Z56" s="9">
        <f t="shared" si="14"/>
        <v>2.705266962533655</v>
      </c>
      <c r="AA56" s="9">
        <f t="shared" si="26"/>
        <v>0.60290136533280814</v>
      </c>
      <c r="AB56" s="9">
        <f t="shared" si="26"/>
        <v>0.18223414573713537</v>
      </c>
      <c r="AC56" s="9">
        <f t="shared" si="26"/>
        <v>4.0338711719888731E-2</v>
      </c>
      <c r="AD56" s="9">
        <f t="shared" si="26"/>
        <v>6.3960008385882644E-2</v>
      </c>
      <c r="AE56" s="9">
        <f t="shared" si="26"/>
        <v>5.1550255274846753E-2</v>
      </c>
      <c r="AF56" s="9">
        <f t="shared" si="26"/>
        <v>3.1472512325924275E-2</v>
      </c>
      <c r="AG56" s="9">
        <f t="shared" si="26"/>
        <v>2.3152131474669197E-3</v>
      </c>
      <c r="AH56" s="9">
        <f t="shared" si="26"/>
        <v>2.4133534481861854E-2</v>
      </c>
      <c r="AI56" s="9">
        <f t="shared" si="26"/>
        <v>1.094253594185361E-3</v>
      </c>
      <c r="AJ56" s="7">
        <f t="shared" si="30"/>
        <v>0.34991373495810107</v>
      </c>
      <c r="AK56" s="7">
        <f t="shared" si="30"/>
        <v>0.10576560983002634</v>
      </c>
      <c r="AL56" s="7">
        <f t="shared" si="30"/>
        <v>2.3411904654607504E-2</v>
      </c>
      <c r="AM56" s="7">
        <f t="shared" si="30"/>
        <v>3.7121304925062479E-2</v>
      </c>
      <c r="AN56" s="7">
        <f t="shared" si="30"/>
        <v>2.9918894529800788E-2</v>
      </c>
      <c r="AO56" s="7">
        <f t="shared" si="30"/>
        <v>1.8266112783473173E-2</v>
      </c>
      <c r="AP56" s="7">
        <f t="shared" si="29"/>
        <v>1.3437104744439463E-3</v>
      </c>
      <c r="AQ56" s="7">
        <f t="shared" si="29"/>
        <v>1.4006694417795621E-2</v>
      </c>
      <c r="AR56" s="7">
        <f t="shared" si="29"/>
        <v>6.3508624154693034E-4</v>
      </c>
      <c r="AS56" s="10">
        <f t="shared" si="17"/>
        <v>5.5740009253896474</v>
      </c>
      <c r="AT56">
        <v>8.2500000000000004E-2</v>
      </c>
      <c r="AU56">
        <v>5.4800000000000001E-2</v>
      </c>
      <c r="AV56">
        <f t="shared" ref="AV56:AV80" si="40">AT56/(AT56+AU56)</f>
        <v>0.60087399854333579</v>
      </c>
      <c r="AW56">
        <f t="shared" si="19"/>
        <v>0.39912600145666421</v>
      </c>
      <c r="AX56">
        <f t="shared" ref="AX56:AX66" si="41">AT56/AU56</f>
        <v>1.5054744525547445</v>
      </c>
      <c r="AY56">
        <f t="shared" ref="AY56:AY66" si="42">(AT56/2)/AU56</f>
        <v>0.75273722627737227</v>
      </c>
      <c r="AZ56">
        <f t="shared" si="20"/>
        <v>2.0575047261919898E-2</v>
      </c>
      <c r="BA56">
        <f t="shared" si="21"/>
        <v>1.1941408741683052E-5</v>
      </c>
      <c r="BB56">
        <f t="shared" si="22"/>
        <v>5.6813712475249467</v>
      </c>
    </row>
    <row r="57" spans="1:54" x14ac:dyDescent="0.35">
      <c r="A57" s="5">
        <v>1723</v>
      </c>
      <c r="B57" s="5">
        <f t="shared" si="4"/>
        <v>5.8038305281485781E-4</v>
      </c>
      <c r="C57" s="5">
        <v>41.9</v>
      </c>
      <c r="D57" s="5">
        <v>11.7</v>
      </c>
      <c r="E57" s="5">
        <v>7.3</v>
      </c>
      <c r="F57" s="5">
        <v>9.4</v>
      </c>
      <c r="G57" s="5">
        <v>15.95</v>
      </c>
      <c r="H57" s="5">
        <v>8.56</v>
      </c>
      <c r="I57" s="11">
        <v>0</v>
      </c>
      <c r="J57" s="5">
        <v>3.09</v>
      </c>
      <c r="K57" s="5">
        <v>0.55000000000000004</v>
      </c>
      <c r="L57" s="5">
        <v>52.3</v>
      </c>
      <c r="M57" s="5">
        <v>9.9</v>
      </c>
      <c r="N57" s="5">
        <v>98.6</v>
      </c>
      <c r="O57" s="6">
        <v>5.6288016888672736</v>
      </c>
      <c r="P57" s="11">
        <v>0.2</v>
      </c>
      <c r="Q57">
        <f t="shared" si="31"/>
        <v>1.3946792487372162</v>
      </c>
      <c r="R57" s="5">
        <f t="shared" si="32"/>
        <v>0.34333372397179296</v>
      </c>
      <c r="S57" s="5">
        <f t="shared" si="33"/>
        <v>0.1810515873015873</v>
      </c>
      <c r="T57" s="6">
        <f t="shared" si="34"/>
        <v>0.16767748840528005</v>
      </c>
      <c r="U57" s="5">
        <f t="shared" si="35"/>
        <v>0.22199025748086293</v>
      </c>
      <c r="V57" s="8">
        <f t="shared" si="36"/>
        <v>0.21435636746090378</v>
      </c>
      <c r="W57" s="8">
        <f t="shared" si="37"/>
        <v>0</v>
      </c>
      <c r="X57" s="8">
        <f t="shared" si="38"/>
        <v>4.9935358758888167E-2</v>
      </c>
      <c r="Y57" s="8">
        <f t="shared" si="39"/>
        <v>7.7530307301945317E-3</v>
      </c>
      <c r="Z57" s="9">
        <f t="shared" si="14"/>
        <v>2.5807770628467255</v>
      </c>
      <c r="AA57" s="9">
        <f t="shared" si="26"/>
        <v>0.54041058749910598</v>
      </c>
      <c r="AB57" s="9">
        <f t="shared" si="26"/>
        <v>0.13303501837275272</v>
      </c>
      <c r="AC57" s="9">
        <f t="shared" si="26"/>
        <v>7.0153904383309415E-2</v>
      </c>
      <c r="AD57" s="9">
        <f t="shared" si="26"/>
        <v>6.4971705932756335E-2</v>
      </c>
      <c r="AE57" s="9">
        <f t="shared" si="26"/>
        <v>8.6016828294341943E-2</v>
      </c>
      <c r="AF57" s="9">
        <f t="shared" si="26"/>
        <v>8.3058847099508101E-2</v>
      </c>
      <c r="AG57" s="9">
        <f t="shared" si="26"/>
        <v>0</v>
      </c>
      <c r="AH57" s="9">
        <f t="shared" si="26"/>
        <v>1.9348962557737159E-2</v>
      </c>
      <c r="AI57" s="9">
        <f t="shared" si="26"/>
        <v>3.0041458604884502E-3</v>
      </c>
      <c r="AJ57" s="7">
        <f t="shared" si="30"/>
        <v>0.31364514654620196</v>
      </c>
      <c r="AK57" s="7">
        <f t="shared" si="30"/>
        <v>7.7211270094458925E-2</v>
      </c>
      <c r="AL57" s="7">
        <f t="shared" si="30"/>
        <v>4.071613719286675E-2</v>
      </c>
      <c r="AM57" s="7">
        <f t="shared" si="30"/>
        <v>3.7708477035842333E-2</v>
      </c>
      <c r="AN57" s="7">
        <f t="shared" si="30"/>
        <v>4.9922709398921621E-2</v>
      </c>
      <c r="AO57" s="7">
        <f t="shared" si="30"/>
        <v>4.8205947242895009E-2</v>
      </c>
      <c r="AP57" s="7">
        <f t="shared" si="29"/>
        <v>0</v>
      </c>
      <c r="AQ57" s="7">
        <f t="shared" si="29"/>
        <v>1.1229809958059871E-2</v>
      </c>
      <c r="AR57" s="7">
        <f t="shared" si="29"/>
        <v>1.7435553456114047E-3</v>
      </c>
      <c r="AS57" s="10">
        <f t="shared" si="17"/>
        <v>5.6288016888672736</v>
      </c>
      <c r="AT57">
        <v>0.11990000000000001</v>
      </c>
      <c r="AU57">
        <v>8.9499999999999996E-2</v>
      </c>
      <c r="AV57">
        <f t="shared" si="40"/>
        <v>0.5725883476599809</v>
      </c>
      <c r="AW57">
        <f t="shared" si="19"/>
        <v>0.4274116523400191</v>
      </c>
      <c r="AX57">
        <f t="shared" si="41"/>
        <v>1.3396648044692738</v>
      </c>
      <c r="AY57">
        <f t="shared" si="42"/>
        <v>0.66983240223463691</v>
      </c>
      <c r="AZ57">
        <f t="shared" si="20"/>
        <v>3.6764594710332395E-2</v>
      </c>
      <c r="BA57">
        <f t="shared" si="21"/>
        <v>2.1337547713483687E-5</v>
      </c>
      <c r="BB57">
        <f t="shared" si="22"/>
        <v>5.6732946764133985</v>
      </c>
    </row>
    <row r="58" spans="1:54" x14ac:dyDescent="0.35">
      <c r="A58" s="5">
        <v>1723</v>
      </c>
      <c r="B58" s="5">
        <f t="shared" si="4"/>
        <v>5.8038305281485781E-4</v>
      </c>
      <c r="C58" s="5">
        <v>50</v>
      </c>
      <c r="D58" s="5">
        <v>14.8</v>
      </c>
      <c r="E58" s="5">
        <v>8.8000000000000007</v>
      </c>
      <c r="F58" s="5">
        <v>12.3</v>
      </c>
      <c r="G58" s="5">
        <v>8.85</v>
      </c>
      <c r="H58" s="5">
        <v>0.9</v>
      </c>
      <c r="I58" s="11">
        <v>0</v>
      </c>
      <c r="J58" s="5">
        <v>3.01</v>
      </c>
      <c r="K58" s="11">
        <v>0</v>
      </c>
      <c r="L58" s="5">
        <v>101</v>
      </c>
      <c r="M58" s="5">
        <v>19</v>
      </c>
      <c r="N58" s="5">
        <v>99.1</v>
      </c>
      <c r="O58" s="6">
        <v>5.9146213737826425</v>
      </c>
      <c r="P58" s="11">
        <v>0.2</v>
      </c>
      <c r="Q58">
        <f t="shared" si="31"/>
        <v>1.664295046225795</v>
      </c>
      <c r="R58" s="5">
        <f t="shared" si="32"/>
        <v>0.43430248844295183</v>
      </c>
      <c r="S58" s="5">
        <f t="shared" si="33"/>
        <v>0.21825396825396828</v>
      </c>
      <c r="T58" s="6">
        <f t="shared" si="34"/>
        <v>0.21940777738137709</v>
      </c>
      <c r="U58" s="5">
        <f t="shared" si="35"/>
        <v>0.12317327766179541</v>
      </c>
      <c r="V58" s="8">
        <f t="shared" si="36"/>
        <v>2.2537468541450164E-2</v>
      </c>
      <c r="W58" s="8">
        <f t="shared" si="37"/>
        <v>0</v>
      </c>
      <c r="X58" s="8">
        <f t="shared" si="38"/>
        <v>4.8642533936651577E-2</v>
      </c>
      <c r="Y58" s="8">
        <f t="shared" si="39"/>
        <v>0</v>
      </c>
      <c r="Z58" s="9">
        <f t="shared" si="14"/>
        <v>2.7306125604439893</v>
      </c>
      <c r="AA58" s="9">
        <f t="shared" si="26"/>
        <v>0.60949512586845556</v>
      </c>
      <c r="AB58" s="9">
        <f t="shared" si="26"/>
        <v>0.15904947290374127</v>
      </c>
      <c r="AC58" s="9">
        <f t="shared" si="26"/>
        <v>7.9928574055369045E-2</v>
      </c>
      <c r="AD58" s="9">
        <f t="shared" ref="AD58:AI83" si="43">T58/$Z58</f>
        <v>8.0351119950060598E-2</v>
      </c>
      <c r="AE58" s="9">
        <f t="shared" si="43"/>
        <v>4.510829527634188E-2</v>
      </c>
      <c r="AF58" s="9">
        <f t="shared" si="43"/>
        <v>8.2536310232842556E-3</v>
      </c>
      <c r="AG58" s="9">
        <f t="shared" si="43"/>
        <v>0</v>
      </c>
      <c r="AH58" s="9">
        <f t="shared" si="43"/>
        <v>1.7813780922747404E-2</v>
      </c>
      <c r="AI58" s="9">
        <f t="shared" si="43"/>
        <v>0</v>
      </c>
      <c r="AJ58" s="7">
        <f t="shared" si="30"/>
        <v>0.3537406418273103</v>
      </c>
      <c r="AK58" s="7">
        <f t="shared" si="30"/>
        <v>9.2309618632467366E-2</v>
      </c>
      <c r="AL58" s="7">
        <f t="shared" si="30"/>
        <v>4.6389189817393525E-2</v>
      </c>
      <c r="AM58" s="7">
        <f t="shared" si="30"/>
        <v>4.6634428293708993E-2</v>
      </c>
      <c r="AN58" s="7">
        <f t="shared" si="30"/>
        <v>2.6180090119757329E-2</v>
      </c>
      <c r="AO58" s="7">
        <f t="shared" si="30"/>
        <v>4.7902675701011347E-3</v>
      </c>
      <c r="AP58" s="7">
        <f t="shared" si="29"/>
        <v>0</v>
      </c>
      <c r="AQ58" s="7">
        <f t="shared" si="29"/>
        <v>1.0338816554119213E-2</v>
      </c>
      <c r="AR58" s="7">
        <f t="shared" si="29"/>
        <v>0</v>
      </c>
      <c r="AS58" s="10">
        <f t="shared" si="17"/>
        <v>5.9146213737826425</v>
      </c>
      <c r="AT58">
        <v>7.1099999999999997E-2</v>
      </c>
      <c r="AU58">
        <v>4.4900000000000002E-2</v>
      </c>
      <c r="AV58">
        <f t="shared" si="40"/>
        <v>0.61293103448275865</v>
      </c>
      <c r="AW58">
        <f t="shared" si="19"/>
        <v>0.3870689655172414</v>
      </c>
      <c r="AX58">
        <f t="shared" si="41"/>
        <v>1.5835189309576836</v>
      </c>
      <c r="AY58">
        <f t="shared" si="42"/>
        <v>0.7917594654788418</v>
      </c>
      <c r="AZ58">
        <f t="shared" si="20"/>
        <v>1.746002118885992E-2</v>
      </c>
      <c r="BA58">
        <f t="shared" si="21"/>
        <v>1.0133500399802623E-5</v>
      </c>
      <c r="BB58">
        <f t="shared" si="22"/>
        <v>5.8763002969847413</v>
      </c>
    </row>
    <row r="59" spans="1:54" x14ac:dyDescent="0.35">
      <c r="A59" s="5">
        <v>1723</v>
      </c>
      <c r="B59" s="5">
        <f t="shared" si="4"/>
        <v>5.8038305281485781E-4</v>
      </c>
      <c r="C59" s="5">
        <v>42.5</v>
      </c>
      <c r="D59" s="5">
        <v>14.8</v>
      </c>
      <c r="E59" s="5">
        <v>8.4</v>
      </c>
      <c r="F59" s="5">
        <v>14.6</v>
      </c>
      <c r="G59" s="5">
        <v>10.199999999999999</v>
      </c>
      <c r="H59" s="5">
        <v>2.8</v>
      </c>
      <c r="I59" s="11">
        <v>0</v>
      </c>
      <c r="J59" s="5">
        <v>2.7</v>
      </c>
      <c r="K59" s="5">
        <v>2.4900000000000002</v>
      </c>
      <c r="L59" s="5">
        <v>137</v>
      </c>
      <c r="M59" s="5">
        <v>20</v>
      </c>
      <c r="N59" s="5">
        <v>98.5</v>
      </c>
      <c r="O59" s="6">
        <v>6.0470205671564061</v>
      </c>
      <c r="P59" s="11">
        <v>0.2</v>
      </c>
      <c r="Q59">
        <f t="shared" si="31"/>
        <v>1.4146507892919258</v>
      </c>
      <c r="R59" s="5">
        <f t="shared" si="32"/>
        <v>0.43430248844295183</v>
      </c>
      <c r="S59" s="5">
        <f t="shared" si="33"/>
        <v>0.20833333333333334</v>
      </c>
      <c r="T59" s="6">
        <f t="shared" si="34"/>
        <v>0.26043524794862644</v>
      </c>
      <c r="U59" s="5">
        <f t="shared" si="35"/>
        <v>0.14196242171189979</v>
      </c>
      <c r="V59" s="8">
        <f t="shared" si="36"/>
        <v>7.0116568795622725E-2</v>
      </c>
      <c r="W59" s="8">
        <f t="shared" si="37"/>
        <v>0</v>
      </c>
      <c r="X59" s="8">
        <f t="shared" si="38"/>
        <v>4.3632837750484807E-2</v>
      </c>
      <c r="Y59" s="8">
        <f t="shared" si="39"/>
        <v>3.5100084578517064E-2</v>
      </c>
      <c r="Z59" s="9">
        <f t="shared" si="14"/>
        <v>2.6085337718533617</v>
      </c>
      <c r="AA59" s="9">
        <f t="shared" ref="AA59:AC83" si="44">Q59/$Z59</f>
        <v>0.54231645553387531</v>
      </c>
      <c r="AB59" s="9">
        <f t="shared" si="44"/>
        <v>0.16649295214390886</v>
      </c>
      <c r="AC59" s="9">
        <f t="shared" si="44"/>
        <v>7.986606712985457E-2</v>
      </c>
      <c r="AD59" s="9">
        <f t="shared" si="43"/>
        <v>9.9839707179097528E-2</v>
      </c>
      <c r="AE59" s="9">
        <f t="shared" si="43"/>
        <v>5.4422305451324704E-2</v>
      </c>
      <c r="AF59" s="9">
        <f t="shared" si="43"/>
        <v>2.6879686033662101E-2</v>
      </c>
      <c r="AG59" s="9">
        <f t="shared" si="43"/>
        <v>0</v>
      </c>
      <c r="AH59" s="9">
        <f t="shared" si="43"/>
        <v>1.6726959114462106E-2</v>
      </c>
      <c r="AI59" s="9">
        <f t="shared" si="43"/>
        <v>1.3455867413814802E-2</v>
      </c>
      <c r="AJ59" s="7">
        <f t="shared" si="30"/>
        <v>0.31475128005448366</v>
      </c>
      <c r="AK59" s="7">
        <f t="shared" si="30"/>
        <v>9.6629687837439859E-2</v>
      </c>
      <c r="AL59" s="7">
        <f t="shared" si="30"/>
        <v>4.6352911857141361E-2</v>
      </c>
      <c r="AM59" s="7">
        <f t="shared" si="30"/>
        <v>5.7945274044746101E-2</v>
      </c>
      <c r="AN59" s="7">
        <f t="shared" si="30"/>
        <v>3.1585783779062508E-2</v>
      </c>
      <c r="AO59" s="7">
        <f t="shared" si="30"/>
        <v>1.5600514238921706E-2</v>
      </c>
      <c r="AP59" s="7">
        <f t="shared" si="29"/>
        <v>0</v>
      </c>
      <c r="AQ59" s="7">
        <f t="shared" si="29"/>
        <v>9.7080435951608264E-3</v>
      </c>
      <c r="AR59" s="7">
        <f t="shared" si="29"/>
        <v>7.8095574079018008E-3</v>
      </c>
      <c r="AS59" s="10">
        <f t="shared" si="17"/>
        <v>6.0470205671564061</v>
      </c>
      <c r="AT59">
        <v>8.5199999999999998E-2</v>
      </c>
      <c r="AU59">
        <v>5.1799999999999999E-2</v>
      </c>
      <c r="AV59">
        <f t="shared" si="40"/>
        <v>0.62189781021897805</v>
      </c>
      <c r="AW59">
        <f t="shared" si="19"/>
        <v>0.37810218978102184</v>
      </c>
      <c r="AX59">
        <f t="shared" si="41"/>
        <v>1.6447876447876448</v>
      </c>
      <c r="AY59">
        <f t="shared" si="42"/>
        <v>0.82239382239382242</v>
      </c>
      <c r="AZ59">
        <f t="shared" si="20"/>
        <v>2.0577192864077512E-2</v>
      </c>
      <c r="BA59">
        <f t="shared" si="21"/>
        <v>1.1942654012813414E-5</v>
      </c>
      <c r="BB59">
        <f>(-12.948+(15602*AD59+28649*AH59+9496*AC59+4194*AB59+16016*AI59+29244.229)/A59)</f>
        <v>6.177552844071279</v>
      </c>
    </row>
    <row r="60" spans="1:54" x14ac:dyDescent="0.35">
      <c r="A60" s="5">
        <v>1723</v>
      </c>
      <c r="B60" s="5">
        <f t="shared" si="4"/>
        <v>5.8038305281485781E-4</v>
      </c>
      <c r="C60" s="5">
        <v>66</v>
      </c>
      <c r="D60" s="5">
        <v>16.5</v>
      </c>
      <c r="E60" s="5">
        <v>1.7</v>
      </c>
      <c r="F60" s="5">
        <v>3.4</v>
      </c>
      <c r="G60" s="5">
        <v>3.82</v>
      </c>
      <c r="H60" s="5">
        <v>0.94</v>
      </c>
      <c r="I60" s="5">
        <v>4.33</v>
      </c>
      <c r="J60" s="5">
        <v>2.76</v>
      </c>
      <c r="K60" s="5">
        <v>0</v>
      </c>
      <c r="L60" s="5">
        <v>13.3</v>
      </c>
      <c r="M60" s="5">
        <v>9.1</v>
      </c>
      <c r="N60" s="5">
        <v>99.4</v>
      </c>
      <c r="O60" s="6">
        <v>5.0341516409670852</v>
      </c>
      <c r="P60" s="11">
        <v>0.3</v>
      </c>
      <c r="Q60">
        <f t="shared" si="31"/>
        <v>2.1968694610180495</v>
      </c>
      <c r="R60" s="5">
        <f t="shared" si="32"/>
        <v>0.48418858508842599</v>
      </c>
      <c r="S60" s="5">
        <f t="shared" si="33"/>
        <v>4.2162698412698409E-2</v>
      </c>
      <c r="T60" s="6">
        <f t="shared" si="34"/>
        <v>6.0649304316803418E-2</v>
      </c>
      <c r="U60" s="5">
        <f t="shared" si="35"/>
        <v>5.3166318719554628E-2</v>
      </c>
      <c r="V60" s="8">
        <f t="shared" si="36"/>
        <v>2.3539133809959058E-2</v>
      </c>
      <c r="W60" s="8">
        <f t="shared" si="37"/>
        <v>4.5966029723991504E-2</v>
      </c>
      <c r="X60" s="8">
        <f t="shared" si="38"/>
        <v>4.4602456367162244E-2</v>
      </c>
      <c r="Y60" s="8">
        <f t="shared" si="39"/>
        <v>0</v>
      </c>
      <c r="Z60" s="9">
        <f t="shared" si="14"/>
        <v>2.951143987456645</v>
      </c>
      <c r="AA60" s="9">
        <f t="shared" si="44"/>
        <v>0.74441283460091545</v>
      </c>
      <c r="AB60" s="9">
        <f t="shared" si="44"/>
        <v>0.16406809940361786</v>
      </c>
      <c r="AC60" s="9">
        <f t="shared" si="44"/>
        <v>1.428689978933731E-2</v>
      </c>
      <c r="AD60" s="9">
        <f t="shared" si="43"/>
        <v>2.0551116643099547E-2</v>
      </c>
      <c r="AE60" s="9">
        <f t="shared" si="43"/>
        <v>1.8015494650728454E-2</v>
      </c>
      <c r="AF60" s="9">
        <f t="shared" si="43"/>
        <v>7.9762742550035844E-3</v>
      </c>
      <c r="AG60" s="9">
        <f t="shared" si="43"/>
        <v>1.5575664867374347E-2</v>
      </c>
      <c r="AH60" s="9">
        <f t="shared" si="43"/>
        <v>1.5113615789923396E-2</v>
      </c>
      <c r="AI60" s="9">
        <f t="shared" si="43"/>
        <v>0</v>
      </c>
      <c r="AJ60" s="7">
        <f t="shared" si="30"/>
        <v>0.4320445935002411</v>
      </c>
      <c r="AK60" s="7">
        <f t="shared" si="30"/>
        <v>9.5222344401403286E-2</v>
      </c>
      <c r="AL60" s="7">
        <f t="shared" si="30"/>
        <v>8.291874514995537E-3</v>
      </c>
      <c r="AM60" s="7">
        <f t="shared" si="30"/>
        <v>1.1927519816076348E-2</v>
      </c>
      <c r="AN60" s="7">
        <f t="shared" si="30"/>
        <v>1.045588778335952E-2</v>
      </c>
      <c r="AO60" s="7">
        <f t="shared" si="30"/>
        <v>4.6292944022075363E-3</v>
      </c>
      <c r="AP60" s="7">
        <f t="shared" si="29"/>
        <v>9.0398519253478502E-3</v>
      </c>
      <c r="AQ60" s="7">
        <f t="shared" si="29"/>
        <v>8.7716864712265794E-3</v>
      </c>
      <c r="AR60" s="7">
        <f t="shared" si="29"/>
        <v>0</v>
      </c>
      <c r="AS60" s="10">
        <f t="shared" si="17"/>
        <v>5.0341516409670852</v>
      </c>
      <c r="AT60">
        <v>3.0599999999999999E-2</v>
      </c>
      <c r="AU60">
        <v>2.1299999999999999E-2</v>
      </c>
      <c r="AV60">
        <f t="shared" si="40"/>
        <v>0.58959537572254328</v>
      </c>
      <c r="AW60">
        <f t="shared" si="19"/>
        <v>0.41040462427745661</v>
      </c>
      <c r="AX60">
        <f t="shared" si="41"/>
        <v>1.4366197183098592</v>
      </c>
      <c r="AY60">
        <f t="shared" si="42"/>
        <v>0.71830985915492962</v>
      </c>
      <c r="AZ60">
        <f t="shared" si="20"/>
        <v>7.3936423133047404E-3</v>
      </c>
      <c r="BA60">
        <f t="shared" si="21"/>
        <v>4.2911446972169126E-6</v>
      </c>
      <c r="BB60">
        <f t="shared" si="22"/>
        <v>4.9403502669352726</v>
      </c>
    </row>
    <row r="61" spans="1:54" x14ac:dyDescent="0.35">
      <c r="A61" s="5">
        <v>1723</v>
      </c>
      <c r="B61" s="5">
        <f t="shared" si="4"/>
        <v>5.8038305281485781E-4</v>
      </c>
      <c r="C61" s="5">
        <v>55.4</v>
      </c>
      <c r="D61" s="5">
        <v>14.6</v>
      </c>
      <c r="E61" s="5">
        <v>9.1999999999999993</v>
      </c>
      <c r="F61" s="5">
        <v>9.6</v>
      </c>
      <c r="G61" s="5">
        <v>5.5</v>
      </c>
      <c r="H61" s="5">
        <v>0.59</v>
      </c>
      <c r="I61" s="5">
        <v>0.75</v>
      </c>
      <c r="J61" s="5">
        <v>4.01</v>
      </c>
      <c r="K61" s="11">
        <v>0</v>
      </c>
      <c r="L61" s="5">
        <v>62.2</v>
      </c>
      <c r="M61" s="5">
        <v>15.6</v>
      </c>
      <c r="N61" s="5">
        <v>99.7</v>
      </c>
      <c r="O61" s="6">
        <v>5.7040903846908186</v>
      </c>
      <c r="P61" s="11">
        <v>0.2</v>
      </c>
      <c r="Q61">
        <f t="shared" si="31"/>
        <v>1.8440389112181808</v>
      </c>
      <c r="R61" s="5">
        <f t="shared" si="32"/>
        <v>0.42843353589642541</v>
      </c>
      <c r="S61" s="5">
        <f t="shared" si="33"/>
        <v>0.22817460317460317</v>
      </c>
      <c r="T61" s="6">
        <f t="shared" si="34"/>
        <v>0.17124509454156259</v>
      </c>
      <c r="U61" s="5">
        <f t="shared" si="35"/>
        <v>7.6548364648573425E-2</v>
      </c>
      <c r="V61" s="8">
        <f t="shared" si="36"/>
        <v>1.4774562710506218E-2</v>
      </c>
      <c r="W61" s="8">
        <f t="shared" si="37"/>
        <v>7.9617834394904458E-3</v>
      </c>
      <c r="X61" s="8">
        <f t="shared" si="38"/>
        <v>6.4802844214608912E-2</v>
      </c>
      <c r="Y61" s="8">
        <f t="shared" si="39"/>
        <v>0</v>
      </c>
      <c r="Z61" s="9">
        <f t="shared" si="14"/>
        <v>2.8359796998439508</v>
      </c>
      <c r="AA61" s="9">
        <f t="shared" si="44"/>
        <v>0.65022994040459758</v>
      </c>
      <c r="AB61" s="9">
        <f t="shared" si="44"/>
        <v>0.15107073436386018</v>
      </c>
      <c r="AC61" s="9">
        <f t="shared" si="44"/>
        <v>8.0457065044280268E-2</v>
      </c>
      <c r="AD61" s="9">
        <f t="shared" si="43"/>
        <v>6.0383046659672958E-2</v>
      </c>
      <c r="AE61" s="9">
        <f t="shared" si="43"/>
        <v>2.6991859163443759E-2</v>
      </c>
      <c r="AF61" s="9">
        <f t="shared" si="43"/>
        <v>5.2096856374956365E-3</v>
      </c>
      <c r="AG61" s="9">
        <f t="shared" si="43"/>
        <v>2.8074190516697074E-3</v>
      </c>
      <c r="AH61" s="9">
        <f t="shared" si="43"/>
        <v>2.2850249674979929E-2</v>
      </c>
      <c r="AI61" s="9">
        <f t="shared" si="43"/>
        <v>0</v>
      </c>
      <c r="AJ61" s="7">
        <f t="shared" si="30"/>
        <v>0.37738243784364339</v>
      </c>
      <c r="AK61" s="7">
        <f t="shared" si="30"/>
        <v>8.7678894001079616E-2</v>
      </c>
      <c r="AL61" s="7">
        <f t="shared" si="30"/>
        <v>4.6695917030922969E-2</v>
      </c>
      <c r="AM61" s="7">
        <f t="shared" si="30"/>
        <v>3.5045296958602992E-2</v>
      </c>
      <c r="AN61" s="7">
        <f t="shared" si="30"/>
        <v>1.5665617622428182E-2</v>
      </c>
      <c r="AO61" s="7">
        <f t="shared" si="30"/>
        <v>3.0236132544954361E-3</v>
      </c>
      <c r="AP61" s="7">
        <f t="shared" si="29"/>
        <v>1.6293784397386579E-3</v>
      </c>
      <c r="AQ61" s="7">
        <f t="shared" si="29"/>
        <v>1.3261897663946563E-2</v>
      </c>
      <c r="AR61" s="7">
        <f t="shared" si="29"/>
        <v>0</v>
      </c>
      <c r="AS61" s="10">
        <f t="shared" si="17"/>
        <v>5.7040903846908186</v>
      </c>
      <c r="AT61">
        <v>4.4600000000000001E-2</v>
      </c>
      <c r="AU61">
        <v>2.7199999999999998E-2</v>
      </c>
      <c r="AV61">
        <f t="shared" si="40"/>
        <v>0.62116991643454034</v>
      </c>
      <c r="AW61">
        <f t="shared" si="19"/>
        <v>0.37883008356545955</v>
      </c>
      <c r="AX61">
        <f t="shared" si="41"/>
        <v>1.6397058823529413</v>
      </c>
      <c r="AY61">
        <f t="shared" si="42"/>
        <v>0.81985294117647067</v>
      </c>
      <c r="AZ61">
        <f t="shared" si="20"/>
        <v>1.0225328262474515E-2</v>
      </c>
      <c r="BA61">
        <f t="shared" si="21"/>
        <v>5.9346072330090042E-6</v>
      </c>
      <c r="BB61">
        <f t="shared" si="22"/>
        <v>5.7627214431254963</v>
      </c>
    </row>
    <row r="62" spans="1:54" x14ac:dyDescent="0.35">
      <c r="A62" s="5">
        <v>1723</v>
      </c>
      <c r="B62" s="5">
        <f t="shared" si="4"/>
        <v>5.8038305281485781E-4</v>
      </c>
      <c r="C62" s="5">
        <v>62.3</v>
      </c>
      <c r="D62" s="5">
        <v>17.899999999999999</v>
      </c>
      <c r="E62" s="5">
        <v>3.3</v>
      </c>
      <c r="F62" s="5">
        <v>6.6</v>
      </c>
      <c r="G62" s="5">
        <v>3.28</v>
      </c>
      <c r="H62" s="5">
        <v>0.59</v>
      </c>
      <c r="I62" s="5">
        <v>0.97</v>
      </c>
      <c r="J62" s="5">
        <v>5.74</v>
      </c>
      <c r="K62" s="11">
        <v>0</v>
      </c>
      <c r="L62" s="5">
        <v>23.8</v>
      </c>
      <c r="M62" s="5">
        <v>9.3000000000000007</v>
      </c>
      <c r="N62" s="5">
        <v>100.7</v>
      </c>
      <c r="O62" s="6">
        <v>5.2868769570565117</v>
      </c>
      <c r="P62" s="11">
        <v>0.2</v>
      </c>
      <c r="Q62">
        <f t="shared" si="31"/>
        <v>2.0737116275973406</v>
      </c>
      <c r="R62" s="5">
        <f t="shared" si="32"/>
        <v>0.52527125291411059</v>
      </c>
      <c r="S62" s="5">
        <f t="shared" si="33"/>
        <v>8.1845238095238096E-2</v>
      </c>
      <c r="T62" s="6">
        <f t="shared" si="34"/>
        <v>0.11773100249732428</v>
      </c>
      <c r="U62" s="5">
        <f t="shared" si="35"/>
        <v>4.5650661099512872E-2</v>
      </c>
      <c r="V62" s="8">
        <f t="shared" si="36"/>
        <v>1.4774562710506218E-2</v>
      </c>
      <c r="W62" s="8">
        <f t="shared" si="37"/>
        <v>1.0297239915074309E-2</v>
      </c>
      <c r="X62" s="8">
        <f t="shared" si="38"/>
        <v>9.2760180995475117E-2</v>
      </c>
      <c r="Y62" s="8">
        <f t="shared" si="39"/>
        <v>0</v>
      </c>
      <c r="Z62" s="9">
        <f t="shared" si="14"/>
        <v>2.9620417658245821</v>
      </c>
      <c r="AA62" s="9">
        <f t="shared" si="44"/>
        <v>0.700095336778634</v>
      </c>
      <c r="AB62" s="9">
        <f t="shared" si="44"/>
        <v>0.17733418177102711</v>
      </c>
      <c r="AC62" s="9">
        <f t="shared" si="44"/>
        <v>2.7631358557989059E-2</v>
      </c>
      <c r="AD62" s="9">
        <f t="shared" si="43"/>
        <v>3.9746570712027071E-2</v>
      </c>
      <c r="AE62" s="9">
        <f t="shared" si="43"/>
        <v>1.5411889739780393E-2</v>
      </c>
      <c r="AF62" s="9">
        <f t="shared" si="43"/>
        <v>4.9879656934524114E-3</v>
      </c>
      <c r="AG62" s="9">
        <f t="shared" si="43"/>
        <v>3.4763992979038E-3</v>
      </c>
      <c r="AH62" s="9">
        <f t="shared" si="43"/>
        <v>3.1316297449186119E-2</v>
      </c>
      <c r="AI62" s="9">
        <f t="shared" si="43"/>
        <v>0</v>
      </c>
      <c r="AJ62" s="7">
        <f t="shared" si="30"/>
        <v>0.4063234688210296</v>
      </c>
      <c r="AK62" s="7">
        <f t="shared" si="30"/>
        <v>0.10292175378469362</v>
      </c>
      <c r="AL62" s="7">
        <f t="shared" si="30"/>
        <v>1.6036772233307638E-2</v>
      </c>
      <c r="AM62" s="7">
        <f t="shared" si="30"/>
        <v>2.3068236048767888E-2</v>
      </c>
      <c r="AN62" s="7">
        <f t="shared" si="30"/>
        <v>8.9447996168197288E-3</v>
      </c>
      <c r="AO62" s="7">
        <f t="shared" si="30"/>
        <v>2.8949307565016894E-3</v>
      </c>
      <c r="AP62" s="7">
        <f t="shared" si="29"/>
        <v>2.0176432373208357E-3</v>
      </c>
      <c r="AQ62" s="7">
        <f t="shared" si="29"/>
        <v>1.8175448316416785E-2</v>
      </c>
      <c r="AR62" s="7">
        <f t="shared" si="29"/>
        <v>0</v>
      </c>
      <c r="AS62" s="10">
        <f t="shared" si="17"/>
        <v>5.2868769570565117</v>
      </c>
      <c r="AT62">
        <v>2.76E-2</v>
      </c>
      <c r="AU62">
        <v>1.67E-2</v>
      </c>
      <c r="AV62">
        <f t="shared" si="40"/>
        <v>0.62302483069977432</v>
      </c>
      <c r="AW62">
        <f t="shared" si="19"/>
        <v>0.37697516930022573</v>
      </c>
      <c r="AX62">
        <f t="shared" si="41"/>
        <v>1.652694610778443</v>
      </c>
      <c r="AY62">
        <f t="shared" si="42"/>
        <v>0.82634730538922152</v>
      </c>
      <c r="AZ62">
        <f t="shared" si="20"/>
        <v>5.8098997438901252E-3</v>
      </c>
      <c r="BA62">
        <f t="shared" si="21"/>
        <v>3.3719673499072114E-6</v>
      </c>
      <c r="BB62">
        <f t="shared" si="22"/>
        <v>5.4894129663871922</v>
      </c>
    </row>
    <row r="63" spans="1:54" x14ac:dyDescent="0.35">
      <c r="A63" s="5">
        <v>1723</v>
      </c>
      <c r="B63" s="5">
        <f t="shared" si="4"/>
        <v>5.8038305281485781E-4</v>
      </c>
      <c r="C63" s="5">
        <v>46.1</v>
      </c>
      <c r="D63" s="5">
        <v>11.5</v>
      </c>
      <c r="E63" s="5">
        <v>13.8</v>
      </c>
      <c r="F63" s="5">
        <v>9.9</v>
      </c>
      <c r="G63" s="5">
        <v>11.37</v>
      </c>
      <c r="H63" s="5">
        <v>2.39</v>
      </c>
      <c r="I63" s="5">
        <v>0.16</v>
      </c>
      <c r="J63" s="5">
        <v>2.72</v>
      </c>
      <c r="K63" s="11">
        <v>0</v>
      </c>
      <c r="L63" s="5">
        <v>118</v>
      </c>
      <c r="M63" s="5">
        <v>13</v>
      </c>
      <c r="N63" s="5">
        <v>98.1</v>
      </c>
      <c r="O63" s="6">
        <v>5.9821820073061254</v>
      </c>
      <c r="P63" s="11">
        <v>0.2</v>
      </c>
      <c r="Q63">
        <f t="shared" si="31"/>
        <v>1.5344800326201831</v>
      </c>
      <c r="R63" s="5">
        <f t="shared" si="32"/>
        <v>0.3374647714252666</v>
      </c>
      <c r="S63" s="5">
        <f t="shared" si="33"/>
        <v>0.34226190476190477</v>
      </c>
      <c r="T63" s="6">
        <f t="shared" si="34"/>
        <v>0.17659650374598646</v>
      </c>
      <c r="U63" s="5">
        <f t="shared" si="35"/>
        <v>0.1582463465553236</v>
      </c>
      <c r="V63" s="8">
        <f t="shared" si="36"/>
        <v>5.9849499793406549E-2</v>
      </c>
      <c r="W63" s="8">
        <f t="shared" si="37"/>
        <v>1.6985138004246285E-3</v>
      </c>
      <c r="X63" s="8">
        <f t="shared" si="38"/>
        <v>4.3956043956043959E-2</v>
      </c>
      <c r="Y63" s="8">
        <f t="shared" si="39"/>
        <v>0</v>
      </c>
      <c r="Z63" s="9">
        <f t="shared" si="14"/>
        <v>2.6545536166585397</v>
      </c>
      <c r="AA63" s="9">
        <f t="shared" si="44"/>
        <v>0.57805576914725632</v>
      </c>
      <c r="AB63" s="9">
        <f t="shared" si="44"/>
        <v>0.12712674903513743</v>
      </c>
      <c r="AC63" s="9">
        <f t="shared" si="44"/>
        <v>0.12893388274927076</v>
      </c>
      <c r="AD63" s="9">
        <f t="shared" si="43"/>
        <v>6.6525875626607237E-2</v>
      </c>
      <c r="AE63" s="9">
        <f t="shared" si="43"/>
        <v>5.9613166433051229E-2</v>
      </c>
      <c r="AF63" s="9">
        <f t="shared" si="43"/>
        <v>2.254597511906466E-2</v>
      </c>
      <c r="AG63" s="9">
        <f t="shared" si="43"/>
        <v>6.3984912181305233E-4</v>
      </c>
      <c r="AH63" s="9">
        <f t="shared" si="43"/>
        <v>1.655873276779932E-2</v>
      </c>
      <c r="AI63" s="9">
        <f t="shared" si="43"/>
        <v>0</v>
      </c>
      <c r="AJ63" s="7">
        <f t="shared" si="30"/>
        <v>0.3354937719949253</v>
      </c>
      <c r="AK63" s="7">
        <f t="shared" si="30"/>
        <v>7.3782210699441339E-2</v>
      </c>
      <c r="AL63" s="7">
        <f t="shared" si="30"/>
        <v>7.48310404812947E-2</v>
      </c>
      <c r="AM63" s="7">
        <f t="shared" si="30"/>
        <v>3.8610490787351848E-2</v>
      </c>
      <c r="AN63" s="7">
        <f t="shared" si="30"/>
        <v>3.4598471522374476E-2</v>
      </c>
      <c r="AO63" s="7">
        <f t="shared" si="30"/>
        <v>1.3085301868290575E-2</v>
      </c>
      <c r="AP63" s="7">
        <f t="shared" si="29"/>
        <v>3.7135758665876513E-4</v>
      </c>
      <c r="AQ63" s="7">
        <f t="shared" si="29"/>
        <v>9.6104078745207887E-3</v>
      </c>
      <c r="AR63" s="7">
        <f t="shared" si="29"/>
        <v>0</v>
      </c>
      <c r="AS63" s="10">
        <f t="shared" si="17"/>
        <v>5.9821820073061254</v>
      </c>
      <c r="AT63">
        <v>8.4199999999999997E-2</v>
      </c>
      <c r="AU63">
        <v>5.8999999999999997E-2</v>
      </c>
      <c r="AV63">
        <f t="shared" si="40"/>
        <v>0.58798882681564246</v>
      </c>
      <c r="AW63">
        <f t="shared" si="19"/>
        <v>0.41201117318435754</v>
      </c>
      <c r="AX63">
        <f t="shared" si="41"/>
        <v>1.4271186440677965</v>
      </c>
      <c r="AY63">
        <f t="shared" si="42"/>
        <v>0.71355932203389827</v>
      </c>
      <c r="AZ63">
        <f t="shared" si="20"/>
        <v>2.4561290639315798E-2</v>
      </c>
      <c r="BA63">
        <f t="shared" si="21"/>
        <v>1.4254956842319093E-5</v>
      </c>
      <c r="BB63">
        <f t="shared" si="22"/>
        <v>5.9226225087820374</v>
      </c>
    </row>
    <row r="64" spans="1:54" x14ac:dyDescent="0.35">
      <c r="A64" s="5">
        <v>1723</v>
      </c>
      <c r="B64" s="5">
        <f t="shared" si="4"/>
        <v>5.8038305281485781E-4</v>
      </c>
      <c r="C64" s="5">
        <v>57.7</v>
      </c>
      <c r="D64" s="5">
        <v>22.2</v>
      </c>
      <c r="E64" s="5">
        <v>2.1</v>
      </c>
      <c r="F64" s="5">
        <v>4.8</v>
      </c>
      <c r="G64" s="5">
        <v>4.8099999999999996</v>
      </c>
      <c r="H64" s="5">
        <v>1.64</v>
      </c>
      <c r="I64" s="5">
        <v>1.6</v>
      </c>
      <c r="J64" s="5">
        <v>5.83</v>
      </c>
      <c r="K64" s="11">
        <v>0</v>
      </c>
      <c r="L64" s="5">
        <v>74.5</v>
      </c>
      <c r="M64" s="5">
        <v>20.7</v>
      </c>
      <c r="N64" s="5">
        <v>100.8</v>
      </c>
      <c r="O64" s="6">
        <v>5.7824562727482922</v>
      </c>
      <c r="P64" s="11">
        <v>0.2</v>
      </c>
      <c r="Q64">
        <f t="shared" si="31"/>
        <v>1.9205964833445675</v>
      </c>
      <c r="R64" s="5">
        <f t="shared" si="32"/>
        <v>0.65145373266442774</v>
      </c>
      <c r="S64" s="5">
        <f t="shared" si="33"/>
        <v>5.2083333333333336E-2</v>
      </c>
      <c r="T64" s="6">
        <f t="shared" si="34"/>
        <v>8.5622547270781293E-2</v>
      </c>
      <c r="U64" s="5">
        <f t="shared" si="35"/>
        <v>6.6945024356297844E-2</v>
      </c>
      <c r="V64" s="8">
        <f t="shared" si="36"/>
        <v>4.1068276008864743E-2</v>
      </c>
      <c r="W64" s="8">
        <f t="shared" si="37"/>
        <v>1.6985138004246284E-2</v>
      </c>
      <c r="X64" s="8">
        <f t="shared" si="38"/>
        <v>9.4214608920491272E-2</v>
      </c>
      <c r="Y64" s="8">
        <f t="shared" si="39"/>
        <v>0</v>
      </c>
      <c r="Z64" s="9">
        <f t="shared" si="14"/>
        <v>2.9289691439030103</v>
      </c>
      <c r="AA64" s="9">
        <f t="shared" si="44"/>
        <v>0.65572438253318999</v>
      </c>
      <c r="AB64" s="9">
        <f t="shared" si="44"/>
        <v>0.22241741058300474</v>
      </c>
      <c r="AC64" s="9">
        <f t="shared" si="44"/>
        <v>1.7782137938103872E-2</v>
      </c>
      <c r="AD64" s="9">
        <f t="shared" si="43"/>
        <v>2.9232997366672359E-2</v>
      </c>
      <c r="AE64" s="9">
        <f t="shared" si="43"/>
        <v>2.2856172621569502E-2</v>
      </c>
      <c r="AF64" s="9">
        <f t="shared" si="43"/>
        <v>1.4021409578299291E-2</v>
      </c>
      <c r="AG64" s="9">
        <f t="shared" si="43"/>
        <v>5.7990156842733639E-3</v>
      </c>
      <c r="AH64" s="9">
        <f t="shared" si="43"/>
        <v>3.2166473694886795E-2</v>
      </c>
      <c r="AI64" s="9">
        <f t="shared" si="43"/>
        <v>0</v>
      </c>
      <c r="AJ64" s="7">
        <f t="shared" si="30"/>
        <v>0.38057131893975044</v>
      </c>
      <c r="AK64" s="7">
        <f t="shared" si="30"/>
        <v>0.12908729575333996</v>
      </c>
      <c r="AL64" s="7">
        <f t="shared" si="30"/>
        <v>1.0320451502091627E-2</v>
      </c>
      <c r="AM64" s="7">
        <f t="shared" si="30"/>
        <v>1.6966336254598004E-2</v>
      </c>
      <c r="AN64" s="7">
        <f t="shared" si="30"/>
        <v>1.326533524176988E-2</v>
      </c>
      <c r="AO64" s="7">
        <f t="shared" si="30"/>
        <v>8.1377884958208305E-3</v>
      </c>
      <c r="AP64" s="7">
        <f t="shared" si="29"/>
        <v>3.3656504261598166E-3</v>
      </c>
      <c r="AQ64" s="7">
        <f t="shared" si="29"/>
        <v>1.866887620132722E-2</v>
      </c>
      <c r="AR64" s="7">
        <f t="shared" si="29"/>
        <v>0</v>
      </c>
      <c r="AS64" s="10">
        <f t="shared" si="17"/>
        <v>5.7824562727482922</v>
      </c>
      <c r="AT64">
        <v>3.9199999999999999E-2</v>
      </c>
      <c r="AU64">
        <v>2.6599999999999999E-2</v>
      </c>
      <c r="AV64">
        <f t="shared" si="40"/>
        <v>0.5957446808510638</v>
      </c>
      <c r="AW64">
        <f t="shared" si="19"/>
        <v>0.40425531914893614</v>
      </c>
      <c r="AX64">
        <f t="shared" si="41"/>
        <v>1.4736842105263157</v>
      </c>
      <c r="AY64">
        <f t="shared" si="42"/>
        <v>0.73684210526315785</v>
      </c>
      <c r="AZ64">
        <f t="shared" si="20"/>
        <v>9.2397293576557561E-3</v>
      </c>
      <c r="BA64">
        <f t="shared" si="21"/>
        <v>5.3625823317793132E-6</v>
      </c>
      <c r="BB64">
        <f t="shared" si="22"/>
        <v>5.4638034426262294</v>
      </c>
    </row>
    <row r="65" spans="1:54" x14ac:dyDescent="0.35">
      <c r="A65" s="5">
        <v>1723</v>
      </c>
      <c r="B65" s="5">
        <f t="shared" si="4"/>
        <v>5.8038305281485781E-4</v>
      </c>
      <c r="C65" s="5">
        <v>39.700000000000003</v>
      </c>
      <c r="D65" s="5">
        <v>10.9</v>
      </c>
      <c r="E65" s="5">
        <v>15.6</v>
      </c>
      <c r="F65" s="5">
        <v>17.100000000000001</v>
      </c>
      <c r="G65" s="5">
        <v>14.22</v>
      </c>
      <c r="H65" s="11">
        <v>0</v>
      </c>
      <c r="I65" s="11">
        <v>0</v>
      </c>
      <c r="J65" s="5">
        <v>1.1499999999999999</v>
      </c>
      <c r="K65" s="11">
        <v>0</v>
      </c>
      <c r="L65" s="5">
        <v>253</v>
      </c>
      <c r="M65" s="5">
        <v>25</v>
      </c>
      <c r="N65" s="5">
        <v>98.7</v>
      </c>
      <c r="O65" s="6">
        <v>6.3134205211758179</v>
      </c>
      <c r="P65" s="11">
        <v>0.2</v>
      </c>
      <c r="Q65">
        <f t="shared" si="31"/>
        <v>1.3214502667032813</v>
      </c>
      <c r="R65" s="5">
        <f t="shared" si="32"/>
        <v>0.31985791378568751</v>
      </c>
      <c r="S65" s="5">
        <f t="shared" si="33"/>
        <v>0.38690476190476192</v>
      </c>
      <c r="T65" s="6">
        <f t="shared" si="34"/>
        <v>0.3050303246521584</v>
      </c>
      <c r="U65" s="5">
        <f t="shared" si="35"/>
        <v>0.19791231732776621</v>
      </c>
      <c r="V65" s="8">
        <f t="shared" si="36"/>
        <v>0</v>
      </c>
      <c r="W65" s="8">
        <f t="shared" si="37"/>
        <v>0</v>
      </c>
      <c r="X65" s="8">
        <f t="shared" si="38"/>
        <v>1.8584356819650934E-2</v>
      </c>
      <c r="Y65" s="8">
        <f t="shared" si="39"/>
        <v>0</v>
      </c>
      <c r="Z65" s="9">
        <f t="shared" si="14"/>
        <v>2.5497399411933062</v>
      </c>
      <c r="AA65" s="9">
        <f t="shared" si="44"/>
        <v>0.51826864589367816</v>
      </c>
      <c r="AB65" s="9">
        <f t="shared" si="44"/>
        <v>0.12544726958938035</v>
      </c>
      <c r="AC65" s="9">
        <f t="shared" si="44"/>
        <v>0.15174283292737936</v>
      </c>
      <c r="AD65" s="9">
        <f t="shared" si="43"/>
        <v>0.11963193568258608</v>
      </c>
      <c r="AE65" s="9">
        <f t="shared" si="43"/>
        <v>7.7620589508097471E-2</v>
      </c>
      <c r="AF65" s="9">
        <f t="shared" si="43"/>
        <v>0</v>
      </c>
      <c r="AG65" s="9">
        <f t="shared" si="43"/>
        <v>0</v>
      </c>
      <c r="AH65" s="9">
        <f t="shared" si="43"/>
        <v>7.2887263988786451E-3</v>
      </c>
      <c r="AI65" s="9">
        <f t="shared" si="43"/>
        <v>0</v>
      </c>
      <c r="AJ65" s="7">
        <f t="shared" si="30"/>
        <v>0.30079433888199542</v>
      </c>
      <c r="AK65" s="7">
        <f t="shared" si="30"/>
        <v>7.2807469291573043E-2</v>
      </c>
      <c r="AL65" s="7">
        <f t="shared" si="30"/>
        <v>8.806896861716737E-2</v>
      </c>
      <c r="AM65" s="7">
        <f t="shared" si="30"/>
        <v>6.9432348045610021E-2</v>
      </c>
      <c r="AN65" s="7">
        <f t="shared" si="30"/>
        <v>4.5049674699998529E-2</v>
      </c>
      <c r="AO65" s="7">
        <f t="shared" si="30"/>
        <v>0</v>
      </c>
      <c r="AP65" s="7">
        <f t="shared" si="29"/>
        <v>0</v>
      </c>
      <c r="AQ65" s="7">
        <f t="shared" si="29"/>
        <v>4.2302532785134335E-3</v>
      </c>
      <c r="AR65" s="7">
        <f t="shared" si="29"/>
        <v>0</v>
      </c>
      <c r="AS65" s="10">
        <f t="shared" si="17"/>
        <v>6.3134205211758179</v>
      </c>
      <c r="AT65">
        <v>0.10970000000000001</v>
      </c>
      <c r="AU65">
        <v>6.88E-2</v>
      </c>
      <c r="AV65">
        <f t="shared" si="40"/>
        <v>0.61456582633053225</v>
      </c>
      <c r="AW65">
        <f t="shared" si="19"/>
        <v>0.38543417366946781</v>
      </c>
      <c r="AX65">
        <f t="shared" si="41"/>
        <v>1.5944767441860466</v>
      </c>
      <c r="AY65">
        <f t="shared" si="42"/>
        <v>0.79723837209302328</v>
      </c>
      <c r="AZ65">
        <f t="shared" si="20"/>
        <v>2.9917627776790513E-2</v>
      </c>
      <c r="BA65">
        <f t="shared" si="21"/>
        <v>1.7363684142072264E-5</v>
      </c>
      <c r="BB65">
        <f t="shared" si="22"/>
        <v>6.370988376818012</v>
      </c>
    </row>
    <row r="66" spans="1:54" x14ac:dyDescent="0.35">
      <c r="A66" s="5">
        <v>1723</v>
      </c>
      <c r="B66" s="5">
        <f t="shared" si="4"/>
        <v>5.8038305281485781E-4</v>
      </c>
      <c r="C66" s="5">
        <v>75</v>
      </c>
      <c r="D66" s="5">
        <v>13.3</v>
      </c>
      <c r="E66" s="5">
        <v>0.3</v>
      </c>
      <c r="F66" s="5">
        <v>0.9</v>
      </c>
      <c r="G66" s="5">
        <v>0.93</v>
      </c>
      <c r="H66" s="5">
        <v>0.28999999999999998</v>
      </c>
      <c r="I66" s="5">
        <v>5.81</v>
      </c>
      <c r="J66" s="5">
        <v>2.97</v>
      </c>
      <c r="K66" s="11">
        <v>0</v>
      </c>
      <c r="L66" s="5">
        <v>7.8</v>
      </c>
      <c r="M66" s="5">
        <v>9</v>
      </c>
      <c r="N66" s="5">
        <v>99.5</v>
      </c>
      <c r="O66" s="6">
        <v>4.8023946026904802</v>
      </c>
      <c r="P66" s="11">
        <v>0.7</v>
      </c>
      <c r="Q66">
        <f t="shared" si="31"/>
        <v>2.4964425693386927</v>
      </c>
      <c r="R66" s="5">
        <f t="shared" si="32"/>
        <v>0.39028534434400403</v>
      </c>
      <c r="S66" s="5">
        <f t="shared" si="33"/>
        <v>7.4404761904761901E-3</v>
      </c>
      <c r="T66" s="6">
        <f t="shared" si="34"/>
        <v>1.6054227613271493E-2</v>
      </c>
      <c r="U66" s="5">
        <f t="shared" si="35"/>
        <v>1.2943632567849689E-2</v>
      </c>
      <c r="V66" s="8">
        <f t="shared" si="36"/>
        <v>7.2620731966894963E-3</v>
      </c>
      <c r="W66" s="8">
        <f t="shared" si="37"/>
        <v>6.1677282377919314E-2</v>
      </c>
      <c r="X66" s="8">
        <f t="shared" si="38"/>
        <v>4.7996121525533293E-2</v>
      </c>
      <c r="Y66" s="8">
        <f t="shared" si="39"/>
        <v>0</v>
      </c>
      <c r="Z66" s="9">
        <f t="shared" si="14"/>
        <v>3.0401017271544357</v>
      </c>
      <c r="AA66" s="9">
        <f t="shared" si="44"/>
        <v>0.82117073486070047</v>
      </c>
      <c r="AB66" s="9">
        <f t="shared" si="44"/>
        <v>0.1283790410228525</v>
      </c>
      <c r="AC66" s="9">
        <f t="shared" si="44"/>
        <v>2.4474431641603477E-3</v>
      </c>
      <c r="AD66" s="9">
        <f t="shared" si="43"/>
        <v>5.2808192139999219E-3</v>
      </c>
      <c r="AE66" s="9">
        <f t="shared" si="43"/>
        <v>4.2576313983956893E-3</v>
      </c>
      <c r="AF66" s="9">
        <f t="shared" si="43"/>
        <v>2.3887599325457002E-3</v>
      </c>
      <c r="AG66" s="9">
        <f t="shared" si="43"/>
        <v>2.0287900837992628E-2</v>
      </c>
      <c r="AH66" s="9">
        <f t="shared" si="43"/>
        <v>1.5787669569352906E-2</v>
      </c>
      <c r="AI66" s="9">
        <f t="shared" si="43"/>
        <v>0</v>
      </c>
      <c r="AJ66" s="7">
        <f t="shared" si="30"/>
        <v>0.47659357798067353</v>
      </c>
      <c r="AK66" s="7">
        <f t="shared" si="30"/>
        <v>7.4509019746287E-2</v>
      </c>
      <c r="AL66" s="7">
        <f t="shared" si="30"/>
        <v>1.4204545352062379E-3</v>
      </c>
      <c r="AM66" s="7">
        <f t="shared" si="30"/>
        <v>3.0648979767846324E-3</v>
      </c>
      <c r="AN66" s="7">
        <f t="shared" si="30"/>
        <v>2.4710571087612826E-3</v>
      </c>
      <c r="AO66" s="7">
        <f t="shared" si="30"/>
        <v>1.3863957820926872E-3</v>
      </c>
      <c r="AP66" s="7">
        <f t="shared" si="29"/>
        <v>1.1774753823559274E-2</v>
      </c>
      <c r="AQ66" s="7">
        <f t="shared" si="29"/>
        <v>9.1628958614932716E-3</v>
      </c>
      <c r="AR66" s="7">
        <f t="shared" si="29"/>
        <v>0</v>
      </c>
      <c r="AS66" s="10">
        <f t="shared" si="17"/>
        <v>4.8023946026904802</v>
      </c>
      <c r="AT66">
        <v>7.7000000000000002E-3</v>
      </c>
      <c r="AU66">
        <v>5.0000000000000001E-3</v>
      </c>
      <c r="AV66">
        <f t="shared" si="40"/>
        <v>0.60629921259842523</v>
      </c>
      <c r="AW66">
        <f t="shared" si="19"/>
        <v>0.39370078740157483</v>
      </c>
      <c r="AX66">
        <f t="shared" si="41"/>
        <v>1.54</v>
      </c>
      <c r="AY66">
        <f t="shared" si="42"/>
        <v>0.77</v>
      </c>
      <c r="AZ66">
        <f t="shared" si="20"/>
        <v>1.6762328340140509E-3</v>
      </c>
      <c r="BA66">
        <f t="shared" si="21"/>
        <v>9.7285712943357568E-7</v>
      </c>
      <c r="BB66">
        <f t="shared" si="22"/>
        <v>4.6611607110887547</v>
      </c>
    </row>
    <row r="67" spans="1:54" x14ac:dyDescent="0.35">
      <c r="A67" s="5">
        <v>1723</v>
      </c>
      <c r="B67" s="5">
        <f t="shared" ref="B67:B83" si="45">1/A67</f>
        <v>5.8038305281485781E-4</v>
      </c>
      <c r="C67" s="5">
        <v>48.1</v>
      </c>
      <c r="D67" s="5">
        <v>16.7</v>
      </c>
      <c r="E67" s="5">
        <v>12.1</v>
      </c>
      <c r="F67" s="5">
        <v>22.2</v>
      </c>
      <c r="G67" s="5">
        <v>0</v>
      </c>
      <c r="H67" s="5">
        <v>0</v>
      </c>
      <c r="I67" s="11">
        <v>0</v>
      </c>
      <c r="J67" s="5">
        <v>0</v>
      </c>
      <c r="K67" s="5">
        <v>0</v>
      </c>
      <c r="L67" s="5">
        <v>305</v>
      </c>
      <c r="M67" s="5">
        <v>18</v>
      </c>
      <c r="N67" s="5">
        <v>100.5</v>
      </c>
      <c r="O67" s="6">
        <v>6.3945998393467853</v>
      </c>
      <c r="P67" s="11">
        <v>0.2</v>
      </c>
      <c r="Q67">
        <f t="shared" si="31"/>
        <v>1.6010518344692148</v>
      </c>
      <c r="R67" s="5">
        <f t="shared" si="32"/>
        <v>0.49005753763495236</v>
      </c>
      <c r="S67" s="5">
        <f t="shared" si="33"/>
        <v>0.30009920634920634</v>
      </c>
      <c r="T67" s="6">
        <f t="shared" si="34"/>
        <v>0.39600428112736352</v>
      </c>
      <c r="U67" s="5">
        <f t="shared" si="35"/>
        <v>0</v>
      </c>
      <c r="V67" s="8">
        <f t="shared" si="36"/>
        <v>0</v>
      </c>
      <c r="W67" s="8">
        <f t="shared" si="37"/>
        <v>0</v>
      </c>
      <c r="X67" s="8">
        <f t="shared" si="38"/>
        <v>0</v>
      </c>
      <c r="Y67" s="8">
        <f t="shared" si="39"/>
        <v>0</v>
      </c>
      <c r="Z67" s="9">
        <f t="shared" ref="Z67:Z83" si="46">SUM(Q67:Y67)</f>
        <v>2.7872128595807375</v>
      </c>
      <c r="AA67" s="9">
        <f t="shared" si="44"/>
        <v>0.5744275429003477</v>
      </c>
      <c r="AB67" s="9">
        <f t="shared" si="44"/>
        <v>0.17582350624941812</v>
      </c>
      <c r="AC67" s="9">
        <f t="shared" si="44"/>
        <v>0.10766999919566543</v>
      </c>
      <c r="AD67" s="9">
        <f t="shared" si="43"/>
        <v>0.1420789516545686</v>
      </c>
      <c r="AE67" s="9">
        <f t="shared" si="43"/>
        <v>0</v>
      </c>
      <c r="AF67" s="9">
        <f t="shared" si="43"/>
        <v>0</v>
      </c>
      <c r="AG67" s="9">
        <f t="shared" si="43"/>
        <v>0</v>
      </c>
      <c r="AH67" s="9">
        <f t="shared" si="43"/>
        <v>0</v>
      </c>
      <c r="AI67" s="9">
        <f t="shared" si="43"/>
        <v>0</v>
      </c>
      <c r="AJ67" s="7">
        <f t="shared" si="30"/>
        <v>0.33338801096944148</v>
      </c>
      <c r="AK67" s="7">
        <f t="shared" si="30"/>
        <v>0.10204498331364951</v>
      </c>
      <c r="AL67" s="7">
        <f t="shared" si="30"/>
        <v>6.2489842829753582E-2</v>
      </c>
      <c r="AM67" s="7">
        <f t="shared" si="30"/>
        <v>8.2460215702013118E-2</v>
      </c>
      <c r="AN67" s="7">
        <f t="shared" si="30"/>
        <v>0</v>
      </c>
      <c r="AO67" s="7">
        <f t="shared" si="30"/>
        <v>0</v>
      </c>
      <c r="AP67" s="7">
        <f t="shared" si="29"/>
        <v>0</v>
      </c>
      <c r="AQ67" s="7">
        <f t="shared" si="29"/>
        <v>0</v>
      </c>
      <c r="AR67" s="7">
        <f t="shared" si="29"/>
        <v>0</v>
      </c>
      <c r="AS67" s="10">
        <f t="shared" ref="AS67:AS83" si="47">O67</f>
        <v>6.3945998393467853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f t="shared" ref="AZ67:AZ83" si="48">AW67*AE67</f>
        <v>0</v>
      </c>
      <c r="BA67">
        <f t="shared" ref="BA67:BA83" si="49">AZ67/A67</f>
        <v>0</v>
      </c>
      <c r="BB67">
        <f t="shared" ref="BB67:BB71" si="50">(-12.948+(15602*AD67+28649*AH67+9496*AC67+4194*AB67+16016*AI67+29244.229)/A67)</f>
        <v>6.3327793971483928</v>
      </c>
    </row>
    <row r="68" spans="1:54" x14ac:dyDescent="0.35">
      <c r="A68" s="5">
        <v>1723</v>
      </c>
      <c r="B68" s="5">
        <f t="shared" si="45"/>
        <v>5.8038305281485781E-4</v>
      </c>
      <c r="C68" s="5">
        <v>45.4</v>
      </c>
      <c r="D68" s="5">
        <v>18.8</v>
      </c>
      <c r="E68" s="5">
        <v>17.8</v>
      </c>
      <c r="F68" s="5">
        <v>17.5</v>
      </c>
      <c r="G68" s="5">
        <v>0</v>
      </c>
      <c r="H68" s="5">
        <v>0</v>
      </c>
      <c r="I68" s="11">
        <v>0</v>
      </c>
      <c r="J68" s="5">
        <v>0</v>
      </c>
      <c r="K68" s="5">
        <v>0</v>
      </c>
      <c r="L68" s="5">
        <v>262</v>
      </c>
      <c r="M68" s="5">
        <v>16</v>
      </c>
      <c r="N68" s="5">
        <v>100.9</v>
      </c>
      <c r="O68" s="6">
        <v>6.3286012913197451</v>
      </c>
      <c r="P68" s="11">
        <v>0.2</v>
      </c>
      <c r="Q68">
        <f t="shared" si="31"/>
        <v>1.5111799019730219</v>
      </c>
      <c r="R68" s="5">
        <f t="shared" si="32"/>
        <v>0.5516815393734793</v>
      </c>
      <c r="S68" s="5">
        <f t="shared" si="33"/>
        <v>0.44146825396825401</v>
      </c>
      <c r="T68" s="6">
        <f t="shared" si="34"/>
        <v>0.31216553692472349</v>
      </c>
      <c r="U68" s="5">
        <f t="shared" si="35"/>
        <v>0</v>
      </c>
      <c r="V68" s="8">
        <f t="shared" si="36"/>
        <v>0</v>
      </c>
      <c r="W68" s="8">
        <f t="shared" si="37"/>
        <v>0</v>
      </c>
      <c r="X68" s="8">
        <f t="shared" si="38"/>
        <v>0</v>
      </c>
      <c r="Y68" s="8">
        <f t="shared" si="39"/>
        <v>0</v>
      </c>
      <c r="Z68" s="9">
        <f t="shared" si="46"/>
        <v>2.816495232239479</v>
      </c>
      <c r="AA68" s="9">
        <f t="shared" si="44"/>
        <v>0.53654623117236311</v>
      </c>
      <c r="AB68" s="9">
        <f t="shared" si="44"/>
        <v>0.1958751902217214</v>
      </c>
      <c r="AC68" s="9">
        <f t="shared" si="44"/>
        <v>0.15674383145226542</v>
      </c>
      <c r="AD68" s="9">
        <f t="shared" si="43"/>
        <v>0.11083474715365003</v>
      </c>
      <c r="AE68" s="9">
        <f t="shared" si="43"/>
        <v>0</v>
      </c>
      <c r="AF68" s="9">
        <f t="shared" si="43"/>
        <v>0</v>
      </c>
      <c r="AG68" s="9">
        <f t="shared" si="43"/>
        <v>0</v>
      </c>
      <c r="AH68" s="9">
        <f t="shared" si="43"/>
        <v>0</v>
      </c>
      <c r="AI68" s="9">
        <f t="shared" si="43"/>
        <v>0</v>
      </c>
      <c r="AJ68" s="7">
        <f t="shared" si="30"/>
        <v>0.31140233962412256</v>
      </c>
      <c r="AK68" s="7">
        <f t="shared" si="30"/>
        <v>0.11368264087157365</v>
      </c>
      <c r="AL68" s="7">
        <f t="shared" si="30"/>
        <v>9.0971463408163339E-2</v>
      </c>
      <c r="AM68" s="7">
        <f t="shared" si="30"/>
        <v>6.432660891099827E-2</v>
      </c>
      <c r="AN68" s="7">
        <f t="shared" si="30"/>
        <v>0</v>
      </c>
      <c r="AO68" s="7">
        <f t="shared" si="30"/>
        <v>0</v>
      </c>
      <c r="AP68" s="7">
        <f t="shared" si="29"/>
        <v>0</v>
      </c>
      <c r="AQ68" s="7">
        <f t="shared" si="29"/>
        <v>0</v>
      </c>
      <c r="AR68" s="7">
        <f t="shared" si="29"/>
        <v>0</v>
      </c>
      <c r="AS68" s="10">
        <f t="shared" si="47"/>
        <v>6.3286012913197451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f t="shared" si="48"/>
        <v>0</v>
      </c>
      <c r="BA68">
        <f t="shared" si="49"/>
        <v>0</v>
      </c>
      <c r="BB68">
        <f t="shared" si="50"/>
        <v>6.3691286688054873</v>
      </c>
    </row>
    <row r="69" spans="1:54" x14ac:dyDescent="0.35">
      <c r="A69" s="12">
        <v>1723</v>
      </c>
      <c r="B69" s="5">
        <f t="shared" si="45"/>
        <v>5.8038305281485781E-4</v>
      </c>
      <c r="C69" s="12">
        <v>50</v>
      </c>
      <c r="D69" s="12">
        <v>15.5</v>
      </c>
      <c r="E69" s="12">
        <v>14.5</v>
      </c>
      <c r="F69" s="12">
        <v>19.2</v>
      </c>
      <c r="G69" s="12">
        <v>0</v>
      </c>
      <c r="H69" s="12">
        <v>0</v>
      </c>
      <c r="I69" s="15">
        <v>0</v>
      </c>
      <c r="J69" s="12">
        <v>0</v>
      </c>
      <c r="K69" s="12">
        <v>0</v>
      </c>
      <c r="L69" s="12">
        <v>218</v>
      </c>
      <c r="M69" s="12">
        <v>18</v>
      </c>
      <c r="N69" s="12">
        <v>100.6</v>
      </c>
      <c r="O69" s="13">
        <v>6.2487564936046045</v>
      </c>
      <c r="P69" s="15">
        <v>0.2</v>
      </c>
      <c r="Q69">
        <f t="shared" si="31"/>
        <v>1.664295046225795</v>
      </c>
      <c r="R69" s="5">
        <f t="shared" si="32"/>
        <v>0.45484382235579413</v>
      </c>
      <c r="S69" s="5">
        <f t="shared" si="33"/>
        <v>0.35962301587301587</v>
      </c>
      <c r="T69" s="6">
        <f t="shared" si="34"/>
        <v>0.34249018908312517</v>
      </c>
      <c r="U69" s="5">
        <f t="shared" si="35"/>
        <v>0</v>
      </c>
      <c r="V69" s="8">
        <f t="shared" si="36"/>
        <v>0</v>
      </c>
      <c r="W69" s="8">
        <f t="shared" si="37"/>
        <v>0</v>
      </c>
      <c r="X69" s="8">
        <f t="shared" si="38"/>
        <v>0</v>
      </c>
      <c r="Y69" s="8">
        <f t="shared" si="39"/>
        <v>0</v>
      </c>
      <c r="Z69" s="9">
        <f t="shared" si="46"/>
        <v>2.8212520735377304</v>
      </c>
      <c r="AA69" s="9">
        <f t="shared" si="44"/>
        <v>0.58991362800802116</v>
      </c>
      <c r="AB69" s="9">
        <f t="shared" si="44"/>
        <v>0.16122055403062205</v>
      </c>
      <c r="AC69" s="9">
        <f t="shared" si="44"/>
        <v>0.12746929607819973</v>
      </c>
      <c r="AD69" s="9">
        <f t="shared" si="43"/>
        <v>0.12139652188315701</v>
      </c>
      <c r="AE69" s="9">
        <f t="shared" si="43"/>
        <v>0</v>
      </c>
      <c r="AF69" s="9">
        <f t="shared" si="43"/>
        <v>0</v>
      </c>
      <c r="AG69" s="9">
        <f t="shared" si="43"/>
        <v>0</v>
      </c>
      <c r="AH69" s="9">
        <f t="shared" si="43"/>
        <v>0</v>
      </c>
      <c r="AI69" s="9">
        <f t="shared" si="43"/>
        <v>0</v>
      </c>
      <c r="AJ69" s="7">
        <f t="shared" si="30"/>
        <v>0.34237587232038375</v>
      </c>
      <c r="AK69" s="7">
        <f t="shared" si="30"/>
        <v>9.3569677324795153E-2</v>
      </c>
      <c r="AL69" s="7">
        <f t="shared" si="30"/>
        <v>7.3981019198026549E-2</v>
      </c>
      <c r="AM69" s="7">
        <f t="shared" si="30"/>
        <v>7.0456483971652356E-2</v>
      </c>
      <c r="AN69" s="7">
        <f t="shared" si="30"/>
        <v>0</v>
      </c>
      <c r="AO69" s="7">
        <f t="shared" si="30"/>
        <v>0</v>
      </c>
      <c r="AP69" s="7">
        <f t="shared" si="29"/>
        <v>0</v>
      </c>
      <c r="AQ69" s="7">
        <f t="shared" si="29"/>
        <v>0</v>
      </c>
      <c r="AR69" s="7">
        <f t="shared" si="29"/>
        <v>0</v>
      </c>
      <c r="AS69" s="10">
        <f t="shared" si="47"/>
        <v>6.2487564936046045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f t="shared" si="48"/>
        <v>0</v>
      </c>
      <c r="BA69">
        <f t="shared" si="49"/>
        <v>0</v>
      </c>
      <c r="BB69">
        <f t="shared" si="50"/>
        <v>6.219071952167166</v>
      </c>
    </row>
    <row r="70" spans="1:54" x14ac:dyDescent="0.35">
      <c r="A70" s="5">
        <v>1773</v>
      </c>
      <c r="B70" s="5">
        <f t="shared" si="45"/>
        <v>5.6401579244218843E-4</v>
      </c>
      <c r="C70" s="5">
        <v>49.2</v>
      </c>
      <c r="D70" s="5">
        <v>16.8</v>
      </c>
      <c r="E70" s="5">
        <v>4.4000000000000004</v>
      </c>
      <c r="F70" s="5">
        <v>9.6</v>
      </c>
      <c r="G70" s="5">
        <v>9.8699999999999992</v>
      </c>
      <c r="H70" s="5">
        <v>3.46</v>
      </c>
      <c r="I70" s="5">
        <v>0.42</v>
      </c>
      <c r="J70" s="5">
        <v>4.6500000000000004</v>
      </c>
      <c r="K70" s="5">
        <v>0.22</v>
      </c>
      <c r="L70" s="5">
        <v>27.4</v>
      </c>
      <c r="M70" s="5">
        <v>9.4</v>
      </c>
      <c r="N70" s="5">
        <v>98.6</v>
      </c>
      <c r="O70" s="6">
        <v>5.0394005628203882</v>
      </c>
      <c r="P70" s="11">
        <v>0.2</v>
      </c>
      <c r="Q70">
        <f t="shared" si="31"/>
        <v>1.6376663254861823</v>
      </c>
      <c r="R70" s="5">
        <f t="shared" si="32"/>
        <v>0.49299201390821557</v>
      </c>
      <c r="S70" s="5">
        <f t="shared" si="33"/>
        <v>0.10912698412698414</v>
      </c>
      <c r="T70" s="6">
        <f t="shared" si="34"/>
        <v>0.17124509454156259</v>
      </c>
      <c r="U70" s="5">
        <f t="shared" si="35"/>
        <v>0.1373695198329854</v>
      </c>
      <c r="V70" s="8">
        <f t="shared" si="36"/>
        <v>8.6644045726019511E-2</v>
      </c>
      <c r="W70" s="8">
        <f t="shared" si="37"/>
        <v>4.4585987261146496E-3</v>
      </c>
      <c r="X70" s="8">
        <f t="shared" si="38"/>
        <v>7.5145442792501613E-2</v>
      </c>
      <c r="Y70" s="8">
        <f t="shared" si="39"/>
        <v>3.1012122920778123E-3</v>
      </c>
      <c r="Z70" s="9">
        <f t="shared" si="46"/>
        <v>2.7177492374326433</v>
      </c>
      <c r="AA70" s="9">
        <f t="shared" si="44"/>
        <v>0.60258183607595261</v>
      </c>
      <c r="AB70" s="9">
        <f t="shared" si="44"/>
        <v>0.18139716759664215</v>
      </c>
      <c r="AC70" s="9">
        <f t="shared" si="44"/>
        <v>4.0153441172546274E-2</v>
      </c>
      <c r="AD70" s="9">
        <f t="shared" si="43"/>
        <v>6.3009895167271374E-2</v>
      </c>
      <c r="AE70" s="9">
        <f t="shared" si="43"/>
        <v>5.0545325499843863E-2</v>
      </c>
      <c r="AF70" s="9">
        <f t="shared" si="43"/>
        <v>3.1880809506865657E-2</v>
      </c>
      <c r="AG70" s="9">
        <f t="shared" si="43"/>
        <v>1.6405482392211144E-3</v>
      </c>
      <c r="AH70" s="9">
        <f t="shared" si="43"/>
        <v>2.7649880922600761E-2</v>
      </c>
      <c r="AI70" s="9">
        <f t="shared" si="43"/>
        <v>1.1410958190562911E-3</v>
      </c>
      <c r="AJ70" s="7">
        <f t="shared" si="30"/>
        <v>0.33986567178564731</v>
      </c>
      <c r="AK70" s="7">
        <f t="shared" si="30"/>
        <v>0.10231086722878859</v>
      </c>
      <c r="AL70" s="7">
        <f t="shared" si="30"/>
        <v>2.2647174942214479E-2</v>
      </c>
      <c r="AM70" s="7">
        <f t="shared" si="30"/>
        <v>3.5538575954467778E-2</v>
      </c>
      <c r="AN70" s="7">
        <f t="shared" si="30"/>
        <v>2.8508361816042788E-2</v>
      </c>
      <c r="AO70" s="7">
        <f t="shared" si="30"/>
        <v>1.7981280037713286E-2</v>
      </c>
      <c r="AP70" s="7">
        <f t="shared" si="29"/>
        <v>9.252951151839337E-4</v>
      </c>
      <c r="AQ70" s="7">
        <f t="shared" si="29"/>
        <v>1.5594969499492815E-2</v>
      </c>
      <c r="AR70" s="7">
        <f t="shared" si="29"/>
        <v>6.4359606263750192E-4</v>
      </c>
      <c r="AS70" s="10">
        <f t="shared" si="47"/>
        <v>5.0394005628203882</v>
      </c>
      <c r="AT70">
        <v>7.3599999999999999E-2</v>
      </c>
      <c r="AU70">
        <v>5.6899999999999999E-2</v>
      </c>
      <c r="AV70">
        <f t="shared" si="40"/>
        <v>0.56398467432950183</v>
      </c>
      <c r="AW70">
        <f t="shared" ref="AW70:AW80" si="51">AU70/(AU70+AT70)</f>
        <v>0.43601532567049806</v>
      </c>
      <c r="AX70">
        <f t="shared" ref="AX70:AX80" si="52">AT70/AU70</f>
        <v>1.2934973637961336</v>
      </c>
      <c r="AY70">
        <f t="shared" ref="AY70:AY80" si="53">(AT70/2)/AU70</f>
        <v>0.64674868189806678</v>
      </c>
      <c r="AZ70">
        <f t="shared" si="48"/>
        <v>2.2038536558935753E-2</v>
      </c>
      <c r="BA70">
        <f t="shared" si="49"/>
        <v>1.2430082661554288E-5</v>
      </c>
      <c r="BB70">
        <f t="shared" si="50"/>
        <v>5.2019173219764134</v>
      </c>
    </row>
    <row r="71" spans="1:54" x14ac:dyDescent="0.35">
      <c r="A71" s="5">
        <v>1773</v>
      </c>
      <c r="B71" s="5">
        <f t="shared" si="45"/>
        <v>5.6401579244218843E-4</v>
      </c>
      <c r="C71" s="5">
        <v>42.3</v>
      </c>
      <c r="D71" s="5">
        <v>11.5</v>
      </c>
      <c r="E71" s="5">
        <v>7.2</v>
      </c>
      <c r="F71" s="5">
        <v>9.4</v>
      </c>
      <c r="G71" s="5">
        <v>16.62</v>
      </c>
      <c r="H71" s="5">
        <v>8.6199999999999992</v>
      </c>
      <c r="I71" s="11">
        <v>0</v>
      </c>
      <c r="J71" s="5">
        <v>2.2999999999999998</v>
      </c>
      <c r="K71" s="5">
        <v>0.62</v>
      </c>
      <c r="L71" s="5">
        <v>24.5</v>
      </c>
      <c r="M71" s="5">
        <v>9.4</v>
      </c>
      <c r="N71" s="5">
        <v>98.5</v>
      </c>
      <c r="O71" s="6">
        <v>4.9908160843645328</v>
      </c>
      <c r="P71" s="11">
        <v>0.2</v>
      </c>
      <c r="Q71">
        <f t="shared" si="31"/>
        <v>1.4079936091070224</v>
      </c>
      <c r="R71" s="5">
        <f t="shared" si="32"/>
        <v>0.3374647714252666</v>
      </c>
      <c r="S71" s="5">
        <f t="shared" si="33"/>
        <v>0.17857142857142858</v>
      </c>
      <c r="T71" s="6">
        <f t="shared" si="34"/>
        <v>0.16767748840528005</v>
      </c>
      <c r="U71" s="5">
        <f t="shared" si="35"/>
        <v>0.23131524008350735</v>
      </c>
      <c r="V71" s="8">
        <f t="shared" si="36"/>
        <v>0.21585886536366711</v>
      </c>
      <c r="W71" s="8">
        <f t="shared" si="37"/>
        <v>0</v>
      </c>
      <c r="X71" s="8">
        <f t="shared" si="38"/>
        <v>3.7168713639301867E-2</v>
      </c>
      <c r="Y71" s="8">
        <f t="shared" si="39"/>
        <v>8.7397800958556524E-3</v>
      </c>
      <c r="Z71" s="9">
        <f t="shared" si="46"/>
        <v>2.5847898966913294</v>
      </c>
      <c r="AA71" s="9">
        <f t="shared" si="44"/>
        <v>0.54472265266485687</v>
      </c>
      <c r="AB71" s="9">
        <f t="shared" si="44"/>
        <v>0.13055791182766527</v>
      </c>
      <c r="AC71" s="9">
        <f t="shared" si="44"/>
        <v>6.9085471434258403E-2</v>
      </c>
      <c r="AD71" s="9">
        <f t="shared" si="43"/>
        <v>6.4870838678190546E-2</v>
      </c>
      <c r="AE71" s="9">
        <f t="shared" si="43"/>
        <v>8.9490925502147517E-2</v>
      </c>
      <c r="AF71" s="9">
        <f t="shared" si="43"/>
        <v>8.3511184270713107E-2</v>
      </c>
      <c r="AG71" s="9">
        <f t="shared" si="43"/>
        <v>0</v>
      </c>
      <c r="AH71" s="9">
        <f t="shared" si="43"/>
        <v>1.4379781384506272E-2</v>
      </c>
      <c r="AI71" s="9">
        <f t="shared" si="43"/>
        <v>3.381234237662041E-3</v>
      </c>
      <c r="AJ71" s="7">
        <f t="shared" si="30"/>
        <v>0.30723217860398017</v>
      </c>
      <c r="AK71" s="7">
        <f t="shared" si="30"/>
        <v>7.3636724099077983E-2</v>
      </c>
      <c r="AL71" s="7">
        <f t="shared" si="30"/>
        <v>3.8965296917235423E-2</v>
      </c>
      <c r="AM71" s="7">
        <f t="shared" si="30"/>
        <v>3.6588177483469007E-2</v>
      </c>
      <c r="AN71" s="7">
        <f t="shared" si="30"/>
        <v>5.0474295263478575E-2</v>
      </c>
      <c r="AO71" s="7">
        <f t="shared" si="30"/>
        <v>4.7101626774231867E-2</v>
      </c>
      <c r="AP71" s="7">
        <f t="shared" si="29"/>
        <v>0</v>
      </c>
      <c r="AQ71" s="7">
        <f t="shared" si="29"/>
        <v>8.1104237927277344E-3</v>
      </c>
      <c r="AR71" s="7">
        <f t="shared" si="29"/>
        <v>1.9070695079876146E-3</v>
      </c>
      <c r="AS71" s="10">
        <f t="shared" si="47"/>
        <v>4.9908160843645328</v>
      </c>
      <c r="AT71">
        <v>0.1067</v>
      </c>
      <c r="AU71">
        <v>0.10150000000000001</v>
      </c>
      <c r="AV71">
        <f t="shared" si="40"/>
        <v>0.51248799231508169</v>
      </c>
      <c r="AW71">
        <f t="shared" si="51"/>
        <v>0.48751200768491837</v>
      </c>
      <c r="AX71">
        <f t="shared" si="52"/>
        <v>1.0512315270935961</v>
      </c>
      <c r="AY71">
        <f t="shared" si="53"/>
        <v>0.52561576354679806</v>
      </c>
      <c r="AZ71">
        <f t="shared" si="48"/>
        <v>4.3627900761133397E-2</v>
      </c>
      <c r="BA71">
        <f t="shared" si="49"/>
        <v>2.4606825020379807E-5</v>
      </c>
      <c r="BB71">
        <f t="shared" si="50"/>
        <v>5.0588017757682948</v>
      </c>
    </row>
    <row r="72" spans="1:54" x14ac:dyDescent="0.35">
      <c r="A72" s="5">
        <v>1773</v>
      </c>
      <c r="B72" s="5">
        <f t="shared" si="45"/>
        <v>5.6401579244218843E-4</v>
      </c>
      <c r="C72" s="5">
        <v>46.6</v>
      </c>
      <c r="D72" s="5">
        <v>11.7</v>
      </c>
      <c r="E72" s="5">
        <v>13.6</v>
      </c>
      <c r="F72" s="5">
        <v>9.9</v>
      </c>
      <c r="G72" s="5">
        <v>11.04</v>
      </c>
      <c r="H72" s="5">
        <v>2.41</v>
      </c>
      <c r="I72" s="11">
        <v>0</v>
      </c>
      <c r="J72" s="5">
        <v>2.96</v>
      </c>
      <c r="K72" s="11">
        <v>0</v>
      </c>
      <c r="L72" s="5">
        <v>48.5</v>
      </c>
      <c r="M72" s="5">
        <v>9.6</v>
      </c>
      <c r="N72" s="5">
        <v>98.4</v>
      </c>
      <c r="O72" s="6">
        <v>5.2873917386022633</v>
      </c>
      <c r="P72" s="11">
        <v>0.2</v>
      </c>
      <c r="Q72">
        <f t="shared" si="31"/>
        <v>1.5511229830824409</v>
      </c>
      <c r="R72" s="5">
        <f t="shared" si="32"/>
        <v>0.34333372397179296</v>
      </c>
      <c r="S72" s="5">
        <f t="shared" si="33"/>
        <v>0.33730158730158727</v>
      </c>
      <c r="T72" s="6">
        <f t="shared" si="34"/>
        <v>0.17659650374598646</v>
      </c>
      <c r="U72" s="5">
        <f t="shared" si="35"/>
        <v>0.15365344467640918</v>
      </c>
      <c r="V72" s="8">
        <f t="shared" si="36"/>
        <v>6.0350332427660996E-2</v>
      </c>
      <c r="W72" s="8">
        <f t="shared" si="37"/>
        <v>0</v>
      </c>
      <c r="X72" s="8">
        <f t="shared" si="38"/>
        <v>4.7834518422753713E-2</v>
      </c>
      <c r="Y72" s="8">
        <f t="shared" si="39"/>
        <v>0</v>
      </c>
      <c r="Z72" s="9">
        <f t="shared" si="46"/>
        <v>2.6701930936286318</v>
      </c>
      <c r="AA72" s="9">
        <f t="shared" si="44"/>
        <v>0.58090292675222155</v>
      </c>
      <c r="AB72" s="9">
        <f t="shared" si="44"/>
        <v>0.1285801108507936</v>
      </c>
      <c r="AC72" s="9">
        <f t="shared" si="44"/>
        <v>0.12632104700833252</v>
      </c>
      <c r="AD72" s="9">
        <f t="shared" si="43"/>
        <v>6.613622968592224E-2</v>
      </c>
      <c r="AE72" s="9">
        <f t="shared" si="43"/>
        <v>5.7543945058895866E-2</v>
      </c>
      <c r="AF72" s="9">
        <f t="shared" si="43"/>
        <v>2.2601486226469309E-2</v>
      </c>
      <c r="AG72" s="9">
        <f t="shared" si="43"/>
        <v>0</v>
      </c>
      <c r="AH72" s="9">
        <f t="shared" si="43"/>
        <v>1.7914254417364807E-2</v>
      </c>
      <c r="AI72" s="9">
        <f t="shared" si="43"/>
        <v>0</v>
      </c>
      <c r="AJ72" s="7">
        <f t="shared" si="30"/>
        <v>0.32763842456414077</v>
      </c>
      <c r="AK72" s="7">
        <f t="shared" si="30"/>
        <v>7.2521213113814778E-2</v>
      </c>
      <c r="AL72" s="7">
        <f t="shared" si="30"/>
        <v>7.1247065430531595E-2</v>
      </c>
      <c r="AM72" s="7">
        <f t="shared" si="30"/>
        <v>3.7301877995444016E-2</v>
      </c>
      <c r="AN72" s="7">
        <f t="shared" si="30"/>
        <v>3.2455693772642902E-2</v>
      </c>
      <c r="AO72" s="7">
        <f t="shared" si="30"/>
        <v>1.2747595164393293E-2</v>
      </c>
      <c r="AP72" s="7">
        <f t="shared" si="29"/>
        <v>0</v>
      </c>
      <c r="AQ72" s="7">
        <f t="shared" si="29"/>
        <v>1.0103922401220985E-2</v>
      </c>
      <c r="AR72" s="7">
        <f t="shared" si="29"/>
        <v>0</v>
      </c>
      <c r="AS72" s="10">
        <f t="shared" si="47"/>
        <v>5.2873917386022633</v>
      </c>
      <c r="AT72">
        <v>6.1400000000000003E-2</v>
      </c>
      <c r="AU72">
        <v>4.5900000000000003E-2</v>
      </c>
      <c r="AV72">
        <f t="shared" si="40"/>
        <v>0.57222739981360671</v>
      </c>
      <c r="AW72">
        <f t="shared" si="51"/>
        <v>0.42777260018639329</v>
      </c>
      <c r="AX72">
        <f t="shared" si="52"/>
        <v>1.3376906318082789</v>
      </c>
      <c r="AY72">
        <f t="shared" si="53"/>
        <v>0.66884531590413943</v>
      </c>
      <c r="AZ72">
        <f t="shared" si="48"/>
        <v>2.4615723002826842E-2</v>
      </c>
      <c r="BA72">
        <f t="shared" si="49"/>
        <v>1.3883656515976786E-5</v>
      </c>
      <c r="BB72">
        <f>(-12.948+(15602*AD72+28649*AH72+9496*AC72+4194*AB72+16016*AI72+29244.229)/A72)</f>
        <v>5.3983742682809925</v>
      </c>
    </row>
    <row r="73" spans="1:54" x14ac:dyDescent="0.35">
      <c r="A73" s="5">
        <v>1773</v>
      </c>
      <c r="B73" s="5">
        <f t="shared" si="45"/>
        <v>5.6401579244218843E-4</v>
      </c>
      <c r="C73" s="5">
        <v>41.8</v>
      </c>
      <c r="D73" s="5">
        <v>14.6</v>
      </c>
      <c r="E73" s="5">
        <v>8.4</v>
      </c>
      <c r="F73" s="5">
        <v>14.3</v>
      </c>
      <c r="G73" s="5">
        <v>10.27</v>
      </c>
      <c r="H73" s="5">
        <v>2.9</v>
      </c>
      <c r="I73" s="11">
        <v>0</v>
      </c>
      <c r="J73" s="5">
        <v>3.45</v>
      </c>
      <c r="K73" s="5">
        <v>2.62</v>
      </c>
      <c r="L73" s="5">
        <v>182</v>
      </c>
      <c r="M73" s="5">
        <v>104</v>
      </c>
      <c r="N73" s="5">
        <v>98.3</v>
      </c>
      <c r="O73" s="6">
        <v>5.8617213879850754</v>
      </c>
      <c r="P73" s="11">
        <v>0.2</v>
      </c>
      <c r="Q73">
        <f t="shared" si="31"/>
        <v>1.3913506586447646</v>
      </c>
      <c r="R73" s="5">
        <f t="shared" si="32"/>
        <v>0.42843353589642541</v>
      </c>
      <c r="S73" s="5">
        <f t="shared" si="33"/>
        <v>0.20833333333333334</v>
      </c>
      <c r="T73" s="6">
        <f t="shared" si="34"/>
        <v>0.25508383874420265</v>
      </c>
      <c r="U73" s="5">
        <f t="shared" si="35"/>
        <v>0.14293667362560891</v>
      </c>
      <c r="V73" s="8">
        <f t="shared" si="36"/>
        <v>7.2620731966894975E-2</v>
      </c>
      <c r="W73" s="8">
        <f t="shared" si="37"/>
        <v>0</v>
      </c>
      <c r="X73" s="8">
        <f t="shared" si="38"/>
        <v>5.5753070458952815E-2</v>
      </c>
      <c r="Y73" s="8">
        <f t="shared" si="39"/>
        <v>3.6932619114744859E-2</v>
      </c>
      <c r="Z73" s="9">
        <f t="shared" si="46"/>
        <v>2.5914444617849273</v>
      </c>
      <c r="AA73" s="9">
        <f t="shared" si="44"/>
        <v>0.53690159259150561</v>
      </c>
      <c r="AB73" s="9">
        <f t="shared" si="44"/>
        <v>0.16532615003500026</v>
      </c>
      <c r="AC73" s="9">
        <f t="shared" si="44"/>
        <v>8.0392744820715983E-2</v>
      </c>
      <c r="AD73" s="9">
        <f t="shared" si="43"/>
        <v>9.8433071789046478E-2</v>
      </c>
      <c r="AE73" s="9">
        <f t="shared" si="43"/>
        <v>5.5157143335866604E-2</v>
      </c>
      <c r="AF73" s="9">
        <f t="shared" si="43"/>
        <v>2.8023263873799359E-2</v>
      </c>
      <c r="AG73" s="9">
        <f t="shared" si="43"/>
        <v>0</v>
      </c>
      <c r="AH73" s="9">
        <f t="shared" si="43"/>
        <v>2.1514283358614363E-2</v>
      </c>
      <c r="AI73" s="9">
        <f t="shared" si="43"/>
        <v>1.4251750195451428E-2</v>
      </c>
      <c r="AJ73" s="7">
        <f t="shared" si="30"/>
        <v>0.302820977208971</v>
      </c>
      <c r="AK73" s="7">
        <f t="shared" si="30"/>
        <v>9.3246559523406811E-2</v>
      </c>
      <c r="AL73" s="7">
        <f t="shared" si="30"/>
        <v>4.5342777676658765E-2</v>
      </c>
      <c r="AM73" s="7">
        <f t="shared" si="30"/>
        <v>5.5517806987617865E-2</v>
      </c>
      <c r="AN73" s="7">
        <f t="shared" si="30"/>
        <v>3.1109499907426175E-2</v>
      </c>
      <c r="AO73" s="7">
        <f t="shared" si="30"/>
        <v>1.5805563380597496E-2</v>
      </c>
      <c r="AP73" s="7">
        <f t="shared" si="29"/>
        <v>0</v>
      </c>
      <c r="AQ73" s="7">
        <f t="shared" si="29"/>
        <v>1.2134395577334667E-2</v>
      </c>
      <c r="AR73" s="7">
        <f t="shared" si="29"/>
        <v>8.0382121801756499E-3</v>
      </c>
      <c r="AS73" s="10">
        <f t="shared" si="47"/>
        <v>5.8617213879850754</v>
      </c>
      <c r="AT73">
        <v>7.9000000000000001E-2</v>
      </c>
      <c r="AU73">
        <v>5.5399999999999998E-2</v>
      </c>
      <c r="AV73">
        <f t="shared" si="40"/>
        <v>0.58779761904761907</v>
      </c>
      <c r="AW73">
        <f t="shared" si="51"/>
        <v>0.41220238095238099</v>
      </c>
      <c r="AX73">
        <f t="shared" si="52"/>
        <v>1.4259927797833936</v>
      </c>
      <c r="AY73">
        <f t="shared" si="53"/>
        <v>0.71299638989169678</v>
      </c>
      <c r="AZ73">
        <f t="shared" si="48"/>
        <v>2.2735905809575969E-2</v>
      </c>
      <c r="BA73">
        <f t="shared" si="49"/>
        <v>1.2823409932078944E-5</v>
      </c>
      <c r="BB73">
        <f t="shared" ref="BB73:BB83" si="54">(-12.948+(15602*AD73+28649*AH73+9496*AC73+4194*AB73+16016*AI73+29244.229)/A73)</f>
        <v>5.7104252110481113</v>
      </c>
    </row>
    <row r="74" spans="1:54" x14ac:dyDescent="0.35">
      <c r="A74" s="5">
        <v>1773</v>
      </c>
      <c r="B74" s="5">
        <f t="shared" si="45"/>
        <v>5.6401579244218843E-4</v>
      </c>
      <c r="C74" s="5">
        <v>66.099999999999994</v>
      </c>
      <c r="D74" s="5">
        <v>16.2</v>
      </c>
      <c r="E74" s="5">
        <v>1.5</v>
      </c>
      <c r="F74" s="5">
        <v>3.3</v>
      </c>
      <c r="G74" s="5">
        <v>4.0599999999999996</v>
      </c>
      <c r="H74" s="5">
        <v>0.97</v>
      </c>
      <c r="I74" s="5">
        <v>4.34</v>
      </c>
      <c r="J74" s="5">
        <v>3.06</v>
      </c>
      <c r="K74" s="11">
        <v>0</v>
      </c>
      <c r="L74" s="5">
        <v>13.9</v>
      </c>
      <c r="M74" s="5">
        <v>9.1</v>
      </c>
      <c r="N74" s="5">
        <v>99.6</v>
      </c>
      <c r="O74" s="6">
        <v>4.7446648002540952</v>
      </c>
      <c r="P74" s="11">
        <v>0.2</v>
      </c>
      <c r="Q74">
        <f t="shared" si="31"/>
        <v>2.200198051110501</v>
      </c>
      <c r="R74" s="5">
        <f t="shared" si="32"/>
        <v>0.47538515626863642</v>
      </c>
      <c r="S74" s="5">
        <f t="shared" si="33"/>
        <v>3.7202380952380952E-2</v>
      </c>
      <c r="T74" s="6">
        <f t="shared" si="34"/>
        <v>5.886550124866214E-2</v>
      </c>
      <c r="U74" s="5">
        <f t="shared" si="35"/>
        <v>5.6506610995128742E-2</v>
      </c>
      <c r="V74" s="8">
        <f t="shared" si="36"/>
        <v>2.4290382761340733E-2</v>
      </c>
      <c r="W74" s="8">
        <f t="shared" si="37"/>
        <v>4.6072186836518043E-2</v>
      </c>
      <c r="X74" s="8">
        <f t="shared" si="38"/>
        <v>4.9450549450549448E-2</v>
      </c>
      <c r="Y74" s="8">
        <f t="shared" si="39"/>
        <v>0</v>
      </c>
      <c r="Z74" s="9">
        <f t="shared" si="46"/>
        <v>2.9479708196237171</v>
      </c>
      <c r="AA74" s="9">
        <f t="shared" si="44"/>
        <v>0.74634322580958834</v>
      </c>
      <c r="AB74" s="9">
        <f t="shared" si="44"/>
        <v>0.16125843346350194</v>
      </c>
      <c r="AC74" s="9">
        <f t="shared" si="44"/>
        <v>1.2619657123040829E-2</v>
      </c>
      <c r="AD74" s="9">
        <f t="shared" si="43"/>
        <v>1.996814244456321E-2</v>
      </c>
      <c r="AE74" s="9">
        <f t="shared" si="43"/>
        <v>1.9167968223763258E-2</v>
      </c>
      <c r="AF74" s="9">
        <f t="shared" si="43"/>
        <v>8.2396957933393612E-3</v>
      </c>
      <c r="AG74" s="9">
        <f t="shared" si="43"/>
        <v>1.5628440597115122E-2</v>
      </c>
      <c r="AH74" s="9">
        <f t="shared" si="43"/>
        <v>1.6774436545088117E-2</v>
      </c>
      <c r="AI74" s="9">
        <f t="shared" si="43"/>
        <v>0</v>
      </c>
      <c r="AJ74" s="7">
        <f t="shared" si="30"/>
        <v>0.42094936593885413</v>
      </c>
      <c r="AK74" s="7">
        <f t="shared" si="30"/>
        <v>9.0952303137902951E-2</v>
      </c>
      <c r="AL74" s="7">
        <f t="shared" si="30"/>
        <v>7.1176859126005805E-3</v>
      </c>
      <c r="AM74" s="7">
        <f t="shared" si="30"/>
        <v>1.1262347684468816E-2</v>
      </c>
      <c r="AN74" s="7">
        <f t="shared" si="30"/>
        <v>1.081103678723252E-2</v>
      </c>
      <c r="AO74" s="7">
        <f t="shared" si="30"/>
        <v>4.6473185523628665E-3</v>
      </c>
      <c r="AP74" s="7">
        <f t="shared" si="29"/>
        <v>8.8146873080175523E-3</v>
      </c>
      <c r="AQ74" s="7">
        <f t="shared" si="29"/>
        <v>9.4610471207490793E-3</v>
      </c>
      <c r="AR74" s="7">
        <f t="shared" si="29"/>
        <v>0</v>
      </c>
      <c r="AS74" s="10">
        <f t="shared" si="47"/>
        <v>4.7446648002540952</v>
      </c>
      <c r="AT74">
        <v>2.93E-2</v>
      </c>
      <c r="AU74">
        <v>2.4E-2</v>
      </c>
      <c r="AV74">
        <f t="shared" si="40"/>
        <v>0.54971857410881797</v>
      </c>
      <c r="AW74">
        <f t="shared" si="51"/>
        <v>0.45028142589118197</v>
      </c>
      <c r="AX74">
        <f t="shared" si="52"/>
        <v>1.2208333333333332</v>
      </c>
      <c r="AY74">
        <f t="shared" si="53"/>
        <v>0.61041666666666661</v>
      </c>
      <c r="AZ74">
        <f t="shared" si="48"/>
        <v>8.6309800632329865E-3</v>
      </c>
      <c r="BA74">
        <f t="shared" si="49"/>
        <v>4.8680090599170823E-6</v>
      </c>
      <c r="BB74">
        <f t="shared" si="54"/>
        <v>4.4420151861176684</v>
      </c>
    </row>
    <row r="75" spans="1:54" x14ac:dyDescent="0.35">
      <c r="A75" s="5">
        <v>1773</v>
      </c>
      <c r="B75" s="5">
        <f t="shared" si="45"/>
        <v>5.6401579244218843E-4</v>
      </c>
      <c r="C75" s="5">
        <v>53.8</v>
      </c>
      <c r="D75" s="5">
        <v>14.6</v>
      </c>
      <c r="E75" s="5">
        <v>9.1</v>
      </c>
      <c r="F75" s="5">
        <v>9.8000000000000007</v>
      </c>
      <c r="G75" s="5">
        <v>6</v>
      </c>
      <c r="H75" s="5">
        <v>0.6</v>
      </c>
      <c r="I75" s="5">
        <v>0.59</v>
      </c>
      <c r="J75" s="5">
        <v>5.33</v>
      </c>
      <c r="K75" s="11">
        <v>0</v>
      </c>
      <c r="L75" s="5">
        <v>44</v>
      </c>
      <c r="M75" s="5">
        <v>9.6999999999999993</v>
      </c>
      <c r="N75" s="5">
        <v>99.8</v>
      </c>
      <c r="O75" s="6">
        <v>5.2451026764861872</v>
      </c>
      <c r="P75" s="11">
        <v>0.2</v>
      </c>
      <c r="Q75">
        <f t="shared" si="31"/>
        <v>1.7907814697389552</v>
      </c>
      <c r="R75" s="5">
        <f t="shared" si="32"/>
        <v>0.42843353589642541</v>
      </c>
      <c r="S75" s="5">
        <f t="shared" si="33"/>
        <v>0.22569444444444445</v>
      </c>
      <c r="T75" s="6">
        <f t="shared" si="34"/>
        <v>0.17481270067784518</v>
      </c>
      <c r="U75" s="5">
        <f t="shared" si="35"/>
        <v>8.3507306889352831E-2</v>
      </c>
      <c r="V75" s="8">
        <f t="shared" si="36"/>
        <v>1.5024979027633441E-2</v>
      </c>
      <c r="W75" s="8">
        <f t="shared" si="37"/>
        <v>6.2632696390658169E-3</v>
      </c>
      <c r="X75" s="8">
        <f t="shared" si="38"/>
        <v>8.6134453781512604E-2</v>
      </c>
      <c r="Y75" s="8">
        <f t="shared" si="39"/>
        <v>0</v>
      </c>
      <c r="Z75" s="9">
        <f t="shared" si="46"/>
        <v>2.8106521600952359</v>
      </c>
      <c r="AA75" s="9">
        <f t="shared" si="44"/>
        <v>0.6371409081365218</v>
      </c>
      <c r="AB75" s="9">
        <f t="shared" si="44"/>
        <v>0.15243207323168315</v>
      </c>
      <c r="AC75" s="9">
        <f t="shared" si="44"/>
        <v>8.0299671246689255E-2</v>
      </c>
      <c r="AD75" s="9">
        <f t="shared" si="43"/>
        <v>6.2196490608045163E-2</v>
      </c>
      <c r="AE75" s="9">
        <f t="shared" si="43"/>
        <v>2.9711007315299832E-2</v>
      </c>
      <c r="AF75" s="9">
        <f t="shared" si="43"/>
        <v>5.3457269600818685E-3</v>
      </c>
      <c r="AG75" s="9">
        <f t="shared" si="43"/>
        <v>2.2284043995161582E-3</v>
      </c>
      <c r="AH75" s="9">
        <f t="shared" si="43"/>
        <v>3.0645718102162465E-2</v>
      </c>
      <c r="AI75" s="9">
        <f t="shared" si="43"/>
        <v>0</v>
      </c>
      <c r="AJ75" s="7">
        <f t="shared" si="30"/>
        <v>0.35935753419995592</v>
      </c>
      <c r="AK75" s="7">
        <f t="shared" si="30"/>
        <v>8.5974096577373468E-2</v>
      </c>
      <c r="AL75" s="7">
        <f t="shared" si="30"/>
        <v>4.5290282711048652E-2</v>
      </c>
      <c r="AM75" s="7">
        <f t="shared" si="30"/>
        <v>3.5079802937419718E-2</v>
      </c>
      <c r="AN75" s="7">
        <f t="shared" si="30"/>
        <v>1.675747733519449E-2</v>
      </c>
      <c r="AO75" s="7">
        <f t="shared" si="30"/>
        <v>3.0150744275701455E-3</v>
      </c>
      <c r="AP75" s="7">
        <f t="shared" si="29"/>
        <v>1.2568552732747649E-3</v>
      </c>
      <c r="AQ75" s="7">
        <f t="shared" si="29"/>
        <v>1.7284668980351081E-2</v>
      </c>
      <c r="AR75" s="7">
        <f t="shared" si="29"/>
        <v>0</v>
      </c>
      <c r="AS75" s="10">
        <f t="shared" si="47"/>
        <v>5.2451026764861872</v>
      </c>
      <c r="AT75">
        <v>4.5600000000000002E-2</v>
      </c>
      <c r="AU75">
        <v>3.1E-2</v>
      </c>
      <c r="AV75">
        <f t="shared" si="40"/>
        <v>0.59530026109660572</v>
      </c>
      <c r="AW75">
        <f t="shared" si="51"/>
        <v>0.40469973890339422</v>
      </c>
      <c r="AX75">
        <f t="shared" si="52"/>
        <v>1.4709677419354839</v>
      </c>
      <c r="AY75">
        <f t="shared" si="53"/>
        <v>0.73548387096774193</v>
      </c>
      <c r="AZ75">
        <f t="shared" si="48"/>
        <v>1.2024036903058678E-2</v>
      </c>
      <c r="BA75">
        <f t="shared" si="49"/>
        <v>6.781746702232757E-6</v>
      </c>
      <c r="BB75">
        <f t="shared" si="54"/>
        <v>5.3793624465131487</v>
      </c>
    </row>
    <row r="76" spans="1:54" x14ac:dyDescent="0.35">
      <c r="A76" s="5">
        <v>1773</v>
      </c>
      <c r="B76" s="5">
        <f t="shared" si="45"/>
        <v>5.6401579244218843E-4</v>
      </c>
      <c r="C76" s="5">
        <v>62.3</v>
      </c>
      <c r="D76" s="5">
        <v>17.899999999999999</v>
      </c>
      <c r="E76" s="5">
        <v>3.4</v>
      </c>
      <c r="F76" s="5">
        <v>6.6</v>
      </c>
      <c r="G76" s="5">
        <v>3.37</v>
      </c>
      <c r="H76" s="5">
        <v>0.63</v>
      </c>
      <c r="I76" s="5">
        <v>1.1200000000000001</v>
      </c>
      <c r="J76" s="5">
        <v>5.33</v>
      </c>
      <c r="K76" s="11">
        <v>0</v>
      </c>
      <c r="L76" s="5">
        <v>20</v>
      </c>
      <c r="M76" s="5">
        <v>9.3000000000000007</v>
      </c>
      <c r="N76" s="5">
        <v>100.6</v>
      </c>
      <c r="O76" s="6">
        <v>4.9026799956639815</v>
      </c>
      <c r="P76" s="11">
        <v>0.2</v>
      </c>
      <c r="Q76">
        <f t="shared" si="31"/>
        <v>2.0737116275973406</v>
      </c>
      <c r="R76" s="5">
        <f t="shared" si="32"/>
        <v>0.52527125291411059</v>
      </c>
      <c r="S76" s="5">
        <f t="shared" si="33"/>
        <v>8.4325396825396817E-2</v>
      </c>
      <c r="T76" s="6">
        <f t="shared" si="34"/>
        <v>0.11773100249732428</v>
      </c>
      <c r="U76" s="5">
        <f t="shared" si="35"/>
        <v>4.6903270702853168E-2</v>
      </c>
      <c r="V76" s="8">
        <f t="shared" si="36"/>
        <v>1.5776227979015116E-2</v>
      </c>
      <c r="W76" s="8">
        <f t="shared" si="37"/>
        <v>1.18895966029724E-2</v>
      </c>
      <c r="X76" s="8">
        <f t="shared" si="38"/>
        <v>8.6134453781512604E-2</v>
      </c>
      <c r="Y76" s="8">
        <f t="shared" si="39"/>
        <v>0</v>
      </c>
      <c r="Z76" s="9">
        <f t="shared" si="46"/>
        <v>2.9617428289005256</v>
      </c>
      <c r="AA76" s="9">
        <f t="shared" si="44"/>
        <v>0.70016599934409407</v>
      </c>
      <c r="AB76" s="9">
        <f t="shared" si="44"/>
        <v>0.17735208060218538</v>
      </c>
      <c r="AC76" s="9">
        <f t="shared" si="44"/>
        <v>2.8471545875811424E-2</v>
      </c>
      <c r="AD76" s="9">
        <f t="shared" si="43"/>
        <v>3.9750582443725889E-2</v>
      </c>
      <c r="AE76" s="9">
        <f t="shared" si="43"/>
        <v>1.5836375206237895E-2</v>
      </c>
      <c r="AF76" s="9">
        <f t="shared" si="43"/>
        <v>5.3266704404823879E-3</v>
      </c>
      <c r="AG76" s="9">
        <f t="shared" si="43"/>
        <v>4.0143919610286082E-3</v>
      </c>
      <c r="AH76" s="9">
        <f t="shared" si="43"/>
        <v>2.9082354126434368E-2</v>
      </c>
      <c r="AI76" s="9">
        <f t="shared" si="43"/>
        <v>0</v>
      </c>
      <c r="AJ76" s="7">
        <f t="shared" si="30"/>
        <v>0.39490468096113596</v>
      </c>
      <c r="AK76" s="7">
        <f t="shared" si="30"/>
        <v>0.10002937428211245</v>
      </c>
      <c r="AL76" s="7">
        <f t="shared" si="30"/>
        <v>1.6058401509199901E-2</v>
      </c>
      <c r="AM76" s="7">
        <f t="shared" si="30"/>
        <v>2.2419956257036598E-2</v>
      </c>
      <c r="AN76" s="7">
        <f t="shared" si="30"/>
        <v>8.9319657113580905E-3</v>
      </c>
      <c r="AO76" s="7">
        <f t="shared" si="30"/>
        <v>3.0043262495670544E-3</v>
      </c>
      <c r="AP76" s="7">
        <f t="shared" si="29"/>
        <v>2.2641804630731013E-3</v>
      </c>
      <c r="AQ76" s="7">
        <f t="shared" si="29"/>
        <v>1.6402907008705225E-2</v>
      </c>
      <c r="AR76" s="7">
        <f t="shared" si="29"/>
        <v>0</v>
      </c>
      <c r="AS76" s="10">
        <f t="shared" si="47"/>
        <v>4.9026799956639815</v>
      </c>
      <c r="AT76">
        <v>2.52E-2</v>
      </c>
      <c r="AU76">
        <v>1.8599999999999998E-2</v>
      </c>
      <c r="AV76">
        <f t="shared" si="40"/>
        <v>0.57534246575342463</v>
      </c>
      <c r="AW76">
        <f t="shared" si="51"/>
        <v>0.42465753424657532</v>
      </c>
      <c r="AX76">
        <f t="shared" si="52"/>
        <v>1.3548387096774195</v>
      </c>
      <c r="AY76">
        <f t="shared" si="53"/>
        <v>0.67741935483870974</v>
      </c>
      <c r="AZ76">
        <f t="shared" si="48"/>
        <v>6.7250360464845846E-3</v>
      </c>
      <c r="BA76">
        <f t="shared" si="49"/>
        <v>3.7930265349602845E-6</v>
      </c>
      <c r="BB76">
        <f t="shared" si="54"/>
        <v>4.9379438106810483</v>
      </c>
    </row>
    <row r="77" spans="1:54" x14ac:dyDescent="0.35">
      <c r="A77" s="5">
        <v>1773</v>
      </c>
      <c r="B77" s="5">
        <f t="shared" si="45"/>
        <v>5.6401579244218843E-4</v>
      </c>
      <c r="C77" s="5">
        <v>50.5</v>
      </c>
      <c r="D77" s="5">
        <v>14.9</v>
      </c>
      <c r="E77" s="5">
        <v>8.6</v>
      </c>
      <c r="F77" s="5">
        <v>12.4</v>
      </c>
      <c r="G77" s="5">
        <v>8.4700000000000006</v>
      </c>
      <c r="H77" s="5">
        <v>0.92</v>
      </c>
      <c r="I77" s="5">
        <v>0</v>
      </c>
      <c r="J77" s="5">
        <v>3.23</v>
      </c>
      <c r="K77" s="11">
        <v>0</v>
      </c>
      <c r="L77" s="5">
        <v>39</v>
      </c>
      <c r="M77" s="5">
        <v>9.6</v>
      </c>
      <c r="N77" s="5">
        <v>99.2</v>
      </c>
      <c r="O77" s="6">
        <v>5.1927146070264989</v>
      </c>
      <c r="P77" s="11">
        <v>0.2</v>
      </c>
      <c r="Q77">
        <f t="shared" si="31"/>
        <v>1.6809379966880529</v>
      </c>
      <c r="R77" s="5">
        <f t="shared" si="32"/>
        <v>0.43723696471621498</v>
      </c>
      <c r="S77" s="5">
        <f t="shared" si="33"/>
        <v>0.21329365079365079</v>
      </c>
      <c r="T77" s="6">
        <f t="shared" si="34"/>
        <v>0.22119158044951837</v>
      </c>
      <c r="U77" s="5">
        <f t="shared" si="35"/>
        <v>0.11788448155880309</v>
      </c>
      <c r="V77" s="8">
        <f t="shared" si="36"/>
        <v>2.3038301175704611E-2</v>
      </c>
      <c r="W77" s="8">
        <f t="shared" si="37"/>
        <v>0</v>
      </c>
      <c r="X77" s="8">
        <f t="shared" si="38"/>
        <v>5.2197802197802193E-2</v>
      </c>
      <c r="Y77" s="8">
        <f t="shared" si="39"/>
        <v>0</v>
      </c>
      <c r="Z77" s="9">
        <f t="shared" si="46"/>
        <v>2.7457807775797467</v>
      </c>
      <c r="AA77" s="9">
        <f t="shared" si="44"/>
        <v>0.61218944003596176</v>
      </c>
      <c r="AB77" s="9">
        <f t="shared" si="44"/>
        <v>0.15923957523718085</v>
      </c>
      <c r="AC77" s="9">
        <f t="shared" si="44"/>
        <v>7.7680509870004008E-2</v>
      </c>
      <c r="AD77" s="9">
        <f t="shared" si="43"/>
        <v>8.0556897424450061E-2</v>
      </c>
      <c r="AE77" s="9">
        <f t="shared" si="43"/>
        <v>4.2932954634022788E-2</v>
      </c>
      <c r="AF77" s="9">
        <f t="shared" si="43"/>
        <v>8.390437198708774E-3</v>
      </c>
      <c r="AG77" s="9">
        <f t="shared" si="43"/>
        <v>0</v>
      </c>
      <c r="AH77" s="9">
        <f t="shared" si="43"/>
        <v>1.9010185599671822E-2</v>
      </c>
      <c r="AI77" s="9">
        <f t="shared" si="43"/>
        <v>0</v>
      </c>
      <c r="AJ77" s="7">
        <f t="shared" si="30"/>
        <v>0.34528451214662254</v>
      </c>
      <c r="AK77" s="7">
        <f t="shared" si="30"/>
        <v>8.9813635215556034E-2</v>
      </c>
      <c r="AL77" s="7">
        <f t="shared" si="30"/>
        <v>4.381303433164354E-2</v>
      </c>
      <c r="AM77" s="7">
        <f t="shared" si="30"/>
        <v>4.5435362337535284E-2</v>
      </c>
      <c r="AN77" s="7">
        <f t="shared" si="30"/>
        <v>2.4214864429792884E-2</v>
      </c>
      <c r="AO77" s="7">
        <f t="shared" si="30"/>
        <v>4.7323390855661448E-3</v>
      </c>
      <c r="AP77" s="7">
        <f t="shared" si="29"/>
        <v>0</v>
      </c>
      <c r="AQ77" s="7">
        <f t="shared" si="29"/>
        <v>1.0722044895471981E-2</v>
      </c>
      <c r="AR77" s="7">
        <f t="shared" si="29"/>
        <v>0</v>
      </c>
      <c r="AS77" s="10">
        <f t="shared" si="47"/>
        <v>5.1927146070264989</v>
      </c>
      <c r="AT77">
        <v>7.3300000000000004E-2</v>
      </c>
      <c r="AU77">
        <v>6.08E-2</v>
      </c>
      <c r="AV77">
        <f t="shared" si="40"/>
        <v>0.54660700969425802</v>
      </c>
      <c r="AW77">
        <f t="shared" si="51"/>
        <v>0.45339299030574198</v>
      </c>
      <c r="AX77">
        <f t="shared" si="52"/>
        <v>1.205592105263158</v>
      </c>
      <c r="AY77">
        <f t="shared" si="53"/>
        <v>0.60279605263157898</v>
      </c>
      <c r="AZ77">
        <f t="shared" si="48"/>
        <v>1.9465500684180355E-2</v>
      </c>
      <c r="BA77">
        <f t="shared" si="49"/>
        <v>1.0978849793671943E-5</v>
      </c>
      <c r="BB77">
        <f t="shared" si="54"/>
        <v>5.3549923413037561</v>
      </c>
    </row>
    <row r="78" spans="1:54" x14ac:dyDescent="0.35">
      <c r="A78" s="5">
        <v>1773</v>
      </c>
      <c r="B78" s="5">
        <f t="shared" si="45"/>
        <v>5.6401579244218843E-4</v>
      </c>
      <c r="C78" s="5">
        <v>58.4</v>
      </c>
      <c r="D78" s="5">
        <v>22</v>
      </c>
      <c r="E78" s="5">
        <v>2.1</v>
      </c>
      <c r="F78" s="5">
        <v>4.8</v>
      </c>
      <c r="G78" s="5">
        <v>4.6900000000000004</v>
      </c>
      <c r="H78" s="5">
        <v>1.72</v>
      </c>
      <c r="I78" s="5">
        <v>1.21</v>
      </c>
      <c r="J78" s="5">
        <v>4.3899999999999997</v>
      </c>
      <c r="K78" s="11">
        <v>0</v>
      </c>
      <c r="L78" s="5">
        <v>32</v>
      </c>
      <c r="M78" s="5">
        <v>9.5</v>
      </c>
      <c r="N78" s="5">
        <v>99.5</v>
      </c>
      <c r="O78" s="6">
        <v>5.1067999783199056</v>
      </c>
      <c r="P78" s="11">
        <v>0.2</v>
      </c>
      <c r="Q78">
        <f t="shared" si="31"/>
        <v>1.9438966139917286</v>
      </c>
      <c r="R78" s="5">
        <f t="shared" si="32"/>
        <v>0.64558478011790132</v>
      </c>
      <c r="S78" s="5">
        <f t="shared" si="33"/>
        <v>5.2083333333333336E-2</v>
      </c>
      <c r="T78" s="6">
        <f t="shared" si="34"/>
        <v>8.5622547270781293E-2</v>
      </c>
      <c r="U78" s="5">
        <f t="shared" si="35"/>
        <v>6.5274878218510801E-2</v>
      </c>
      <c r="V78" s="8">
        <f t="shared" si="36"/>
        <v>4.3071606545882532E-2</v>
      </c>
      <c r="W78" s="8">
        <f t="shared" si="37"/>
        <v>1.2845010615711252E-2</v>
      </c>
      <c r="X78" s="8">
        <f t="shared" si="38"/>
        <v>7.0943762120232706E-2</v>
      </c>
      <c r="Y78" s="8">
        <f t="shared" si="39"/>
        <v>0</v>
      </c>
      <c r="Z78" s="9">
        <f t="shared" si="46"/>
        <v>2.9193225322140828</v>
      </c>
      <c r="AA78" s="9">
        <f t="shared" si="44"/>
        <v>0.6658725072482593</v>
      </c>
      <c r="AB78" s="9">
        <f t="shared" si="44"/>
        <v>0.22114198516745412</v>
      </c>
      <c r="AC78" s="9">
        <f t="shared" si="44"/>
        <v>1.7840897248798376E-2</v>
      </c>
      <c r="AD78" s="9">
        <f t="shared" si="43"/>
        <v>2.9329594906337103E-2</v>
      </c>
      <c r="AE78" s="9">
        <f t="shared" si="43"/>
        <v>2.2359597988306144E-2</v>
      </c>
      <c r="AF78" s="9">
        <f t="shared" si="43"/>
        <v>1.4753973249134624E-2</v>
      </c>
      <c r="AG78" s="9">
        <f t="shared" si="43"/>
        <v>4.3999970794488729E-3</v>
      </c>
      <c r="AH78" s="9">
        <f t="shared" si="43"/>
        <v>2.4301447112261107E-2</v>
      </c>
      <c r="AI78" s="9">
        <f t="shared" si="43"/>
        <v>0</v>
      </c>
      <c r="AJ78" s="7">
        <f t="shared" si="30"/>
        <v>0.37556260984109385</v>
      </c>
      <c r="AK78" s="7">
        <f t="shared" si="30"/>
        <v>0.12472757200646031</v>
      </c>
      <c r="AL78" s="7">
        <f t="shared" si="30"/>
        <v>1.0062547799660673E-2</v>
      </c>
      <c r="AM78" s="7">
        <f t="shared" si="30"/>
        <v>1.6542354713106094E-2</v>
      </c>
      <c r="AN78" s="7">
        <f t="shared" si="30"/>
        <v>1.2611166378063251E-2</v>
      </c>
      <c r="AO78" s="7">
        <f t="shared" si="30"/>
        <v>8.3214739137815134E-3</v>
      </c>
      <c r="AP78" s="7">
        <f t="shared" si="29"/>
        <v>2.4816678395086708E-3</v>
      </c>
      <c r="AQ78" s="7">
        <f t="shared" si="29"/>
        <v>1.3706399950513879E-2</v>
      </c>
      <c r="AR78" s="7">
        <f t="shared" si="29"/>
        <v>0</v>
      </c>
      <c r="AS78" s="10">
        <f t="shared" si="47"/>
        <v>5.1067999783199056</v>
      </c>
      <c r="AT78">
        <v>3.2399999999999998E-2</v>
      </c>
      <c r="AU78">
        <v>2.9000000000000001E-2</v>
      </c>
      <c r="AV78">
        <f t="shared" si="40"/>
        <v>0.52768729641693812</v>
      </c>
      <c r="AW78">
        <f t="shared" si="51"/>
        <v>0.47231270358306193</v>
      </c>
      <c r="AX78">
        <f t="shared" si="52"/>
        <v>1.1172413793103446</v>
      </c>
      <c r="AY78">
        <f t="shared" si="53"/>
        <v>0.55862068965517231</v>
      </c>
      <c r="AZ78">
        <f t="shared" si="48"/>
        <v>1.0560722176887267E-2</v>
      </c>
      <c r="BA78">
        <f t="shared" si="49"/>
        <v>5.9564140873588644E-6</v>
      </c>
      <c r="BB78">
        <f t="shared" si="54"/>
        <v>4.8156368551126505</v>
      </c>
    </row>
    <row r="79" spans="1:54" x14ac:dyDescent="0.35">
      <c r="A79" s="5">
        <v>1773</v>
      </c>
      <c r="B79" s="5">
        <f t="shared" si="45"/>
        <v>5.6401579244218843E-4</v>
      </c>
      <c r="C79" s="5">
        <v>40.299999999999997</v>
      </c>
      <c r="D79" s="5">
        <v>11</v>
      </c>
      <c r="E79" s="5">
        <v>15.3</v>
      </c>
      <c r="F79" s="5">
        <v>17.2</v>
      </c>
      <c r="G79" s="5">
        <v>13.83</v>
      </c>
      <c r="H79" s="11">
        <v>0</v>
      </c>
      <c r="I79" s="5">
        <v>0</v>
      </c>
      <c r="J79" s="5">
        <v>0.96</v>
      </c>
      <c r="K79" s="11">
        <v>0</v>
      </c>
      <c r="L79" s="5">
        <v>151</v>
      </c>
      <c r="M79" s="5">
        <v>18</v>
      </c>
      <c r="N79" s="5">
        <v>98.6</v>
      </c>
      <c r="O79" s="6">
        <v>5.7806269472931699</v>
      </c>
      <c r="P79" s="11">
        <v>0.2</v>
      </c>
      <c r="Q79">
        <f t="shared" si="31"/>
        <v>1.3414218072579907</v>
      </c>
      <c r="R79" s="5">
        <f t="shared" si="32"/>
        <v>0.32279239005895066</v>
      </c>
      <c r="S79" s="5">
        <f t="shared" si="33"/>
        <v>0.37946428571428575</v>
      </c>
      <c r="T79" s="6">
        <f t="shared" si="34"/>
        <v>0.30681412772029965</v>
      </c>
      <c r="U79" s="5">
        <f t="shared" si="35"/>
        <v>0.19248434237995826</v>
      </c>
      <c r="V79" s="8">
        <f t="shared" si="36"/>
        <v>0</v>
      </c>
      <c r="W79" s="8">
        <f t="shared" si="37"/>
        <v>0</v>
      </c>
      <c r="X79" s="8">
        <f t="shared" si="38"/>
        <v>1.5513897866839042E-2</v>
      </c>
      <c r="Y79" s="8">
        <f t="shared" si="39"/>
        <v>0</v>
      </c>
      <c r="Z79" s="9">
        <f t="shared" si="46"/>
        <v>2.5584908509983242</v>
      </c>
      <c r="AA79" s="9">
        <f t="shared" si="44"/>
        <v>0.52430197541436085</v>
      </c>
      <c r="AB79" s="9">
        <f t="shared" si="44"/>
        <v>0.12616515315385901</v>
      </c>
      <c r="AC79" s="9">
        <f t="shared" si="44"/>
        <v>0.14831567037506452</v>
      </c>
      <c r="AD79" s="9">
        <f t="shared" si="43"/>
        <v>0.11991996281736972</v>
      </c>
      <c r="AE79" s="9">
        <f t="shared" si="43"/>
        <v>7.5233547270591491E-2</v>
      </c>
      <c r="AF79" s="9">
        <f t="shared" si="43"/>
        <v>0</v>
      </c>
      <c r="AG79" s="9">
        <f t="shared" si="43"/>
        <v>0</v>
      </c>
      <c r="AH79" s="9">
        <f t="shared" si="43"/>
        <v>6.0636909687542999E-3</v>
      </c>
      <c r="AI79" s="9">
        <f t="shared" si="43"/>
        <v>0</v>
      </c>
      <c r="AJ79" s="7">
        <f t="shared" si="30"/>
        <v>0.29571459414233553</v>
      </c>
      <c r="AK79" s="7">
        <f t="shared" si="30"/>
        <v>7.1159138834663849E-2</v>
      </c>
      <c r="AL79" s="7">
        <f t="shared" si="30"/>
        <v>8.3652380358186409E-2</v>
      </c>
      <c r="AM79" s="7">
        <f t="shared" si="30"/>
        <v>6.7636752858076549E-2</v>
      </c>
      <c r="AN79" s="7">
        <f t="shared" si="30"/>
        <v>4.2432908782059499E-2</v>
      </c>
      <c r="AO79" s="7">
        <f t="shared" si="30"/>
        <v>0</v>
      </c>
      <c r="AP79" s="7">
        <f t="shared" si="29"/>
        <v>0</v>
      </c>
      <c r="AQ79" s="7">
        <f t="shared" si="29"/>
        <v>3.4200174668664977E-3</v>
      </c>
      <c r="AR79" s="7">
        <f t="shared" si="29"/>
        <v>0</v>
      </c>
      <c r="AS79" s="10">
        <f t="shared" si="47"/>
        <v>5.7806269472931699</v>
      </c>
      <c r="AT79">
        <v>9.5799999999999996E-2</v>
      </c>
      <c r="AU79">
        <v>7.1999999999999995E-2</v>
      </c>
      <c r="AV79">
        <f t="shared" si="40"/>
        <v>0.57091775923718713</v>
      </c>
      <c r="AW79">
        <f t="shared" si="51"/>
        <v>0.42908224076281282</v>
      </c>
      <c r="AX79">
        <f t="shared" si="52"/>
        <v>1.3305555555555557</v>
      </c>
      <c r="AY79">
        <f t="shared" si="53"/>
        <v>0.66527777777777786</v>
      </c>
      <c r="AZ79">
        <f t="shared" si="48"/>
        <v>3.22813790434004E-2</v>
      </c>
      <c r="BA79">
        <f t="shared" si="49"/>
        <v>1.820720758229013E-5</v>
      </c>
      <c r="BB79">
        <f t="shared" si="54"/>
        <v>5.7922601244497116</v>
      </c>
    </row>
    <row r="80" spans="1:54" x14ac:dyDescent="0.35">
      <c r="A80" s="5">
        <v>1773</v>
      </c>
      <c r="B80" s="5">
        <f t="shared" si="45"/>
        <v>5.6401579244218843E-4</v>
      </c>
      <c r="C80" s="5">
        <v>74.8</v>
      </c>
      <c r="D80" s="5">
        <v>15.1</v>
      </c>
      <c r="E80" s="5">
        <v>0.3</v>
      </c>
      <c r="F80" s="5">
        <v>0.9</v>
      </c>
      <c r="G80" s="5">
        <v>1.1000000000000001</v>
      </c>
      <c r="H80" s="5">
        <v>0.32</v>
      </c>
      <c r="I80" s="5">
        <v>4.0999999999999996</v>
      </c>
      <c r="J80" s="5">
        <v>3.52</v>
      </c>
      <c r="K80" s="5">
        <v>0</v>
      </c>
      <c r="L80" s="5">
        <v>7.6</v>
      </c>
      <c r="M80" s="5">
        <v>9</v>
      </c>
      <c r="N80" s="5">
        <v>100.2</v>
      </c>
      <c r="O80" s="6">
        <v>4.4824635922807916</v>
      </c>
      <c r="P80" s="11">
        <v>0.7</v>
      </c>
      <c r="Q80">
        <f t="shared" si="31"/>
        <v>2.4897853891537891</v>
      </c>
      <c r="R80" s="5">
        <f t="shared" si="32"/>
        <v>0.44310591726274134</v>
      </c>
      <c r="S80" s="5">
        <f t="shared" si="33"/>
        <v>7.4404761904761901E-3</v>
      </c>
      <c r="T80" s="6">
        <f t="shared" si="34"/>
        <v>1.6054227613271493E-2</v>
      </c>
      <c r="U80" s="5">
        <f t="shared" si="35"/>
        <v>1.5309672929714685E-2</v>
      </c>
      <c r="V80" s="8">
        <f t="shared" si="36"/>
        <v>8.0133221480711697E-3</v>
      </c>
      <c r="W80" s="8">
        <f t="shared" si="37"/>
        <v>4.3524416135881101E-2</v>
      </c>
      <c r="X80" s="8">
        <f t="shared" si="38"/>
        <v>5.6884292178409825E-2</v>
      </c>
      <c r="Y80" s="8">
        <f t="shared" si="39"/>
        <v>0</v>
      </c>
      <c r="Z80" s="9">
        <f t="shared" si="46"/>
        <v>3.080117713612355</v>
      </c>
      <c r="AA80" s="9">
        <f t="shared" si="44"/>
        <v>0.8083409858494579</v>
      </c>
      <c r="AB80" s="9">
        <f t="shared" si="44"/>
        <v>0.1438600594076217</v>
      </c>
      <c r="AC80" s="9">
        <f t="shared" si="44"/>
        <v>2.4156466999925197E-3</v>
      </c>
      <c r="AD80" s="9">
        <f t="shared" si="43"/>
        <v>5.2122123587423326E-3</v>
      </c>
      <c r="AE80" s="9">
        <f t="shared" si="43"/>
        <v>4.970483063700684E-3</v>
      </c>
      <c r="AF80" s="9">
        <f t="shared" si="43"/>
        <v>2.6016285392785081E-3</v>
      </c>
      <c r="AG80" s="9">
        <f t="shared" si="43"/>
        <v>1.4130763880720574E-2</v>
      </c>
      <c r="AH80" s="9">
        <f t="shared" si="43"/>
        <v>1.8468220200485799E-2</v>
      </c>
      <c r="AI80" s="9">
        <f t="shared" si="43"/>
        <v>0</v>
      </c>
      <c r="AJ80" s="7">
        <f t="shared" si="30"/>
        <v>0.45591708169738177</v>
      </c>
      <c r="AK80" s="7">
        <f t="shared" si="30"/>
        <v>8.1139345407570049E-2</v>
      </c>
      <c r="AL80" s="7">
        <f t="shared" si="30"/>
        <v>1.3624628877566382E-3</v>
      </c>
      <c r="AM80" s="7">
        <f t="shared" si="30"/>
        <v>2.9397700838930249E-3</v>
      </c>
      <c r="AN80" s="7">
        <f t="shared" si="30"/>
        <v>2.8034309439936172E-3</v>
      </c>
      <c r="AO80" s="7">
        <f t="shared" si="30"/>
        <v>1.4673595822213806E-3</v>
      </c>
      <c r="AP80" s="7">
        <f t="shared" si="29"/>
        <v>7.969973987998067E-3</v>
      </c>
      <c r="AQ80" s="7">
        <f t="shared" si="29"/>
        <v>1.0416367851373828E-2</v>
      </c>
      <c r="AR80" s="7">
        <f t="shared" si="29"/>
        <v>0</v>
      </c>
      <c r="AS80" s="10">
        <f t="shared" si="47"/>
        <v>4.4824635922807916</v>
      </c>
      <c r="AT80">
        <v>8.0999999999999996E-3</v>
      </c>
      <c r="AU80">
        <v>6.7000000000000002E-3</v>
      </c>
      <c r="AV80">
        <f t="shared" si="40"/>
        <v>0.54729729729729726</v>
      </c>
      <c r="AW80">
        <f t="shared" si="51"/>
        <v>0.45270270270270269</v>
      </c>
      <c r="AX80">
        <f t="shared" si="52"/>
        <v>1.208955223880597</v>
      </c>
      <c r="AY80">
        <f t="shared" si="53"/>
        <v>0.60447761194029848</v>
      </c>
      <c r="AZ80">
        <f t="shared" si="48"/>
        <v>2.2501511166753098E-3</v>
      </c>
      <c r="BA80">
        <f t="shared" si="49"/>
        <v>1.2691207651862999E-6</v>
      </c>
      <c r="BB80">
        <f t="shared" si="54"/>
        <v>4.2437281714402211</v>
      </c>
    </row>
    <row r="81" spans="1:54" x14ac:dyDescent="0.35">
      <c r="A81" s="5">
        <v>1773</v>
      </c>
      <c r="B81" s="5">
        <f t="shared" si="45"/>
        <v>5.6401579244218843E-4</v>
      </c>
      <c r="C81" s="5">
        <v>48.4</v>
      </c>
      <c r="D81" s="5">
        <v>16.899999999999999</v>
      </c>
      <c r="E81" s="5">
        <v>12</v>
      </c>
      <c r="F81" s="5">
        <v>22.2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159</v>
      </c>
      <c r="M81" s="5">
        <v>20</v>
      </c>
      <c r="N81" s="5">
        <v>100.7</v>
      </c>
      <c r="O81" s="6">
        <v>5.803047124320452</v>
      </c>
      <c r="P81" s="11">
        <v>0.2</v>
      </c>
      <c r="Q81">
        <f t="shared" si="31"/>
        <v>1.6110376047465695</v>
      </c>
      <c r="R81" s="5">
        <f t="shared" si="32"/>
        <v>0.49592649018147872</v>
      </c>
      <c r="S81" s="5">
        <f t="shared" si="33"/>
        <v>0.29761904761904762</v>
      </c>
      <c r="T81" s="6">
        <f t="shared" si="34"/>
        <v>0.39600428112736352</v>
      </c>
      <c r="U81" s="5">
        <f t="shared" si="35"/>
        <v>0</v>
      </c>
      <c r="V81" s="8">
        <f t="shared" si="36"/>
        <v>0</v>
      </c>
      <c r="W81" s="8">
        <f t="shared" si="37"/>
        <v>0</v>
      </c>
      <c r="X81" s="8">
        <f t="shared" si="38"/>
        <v>0</v>
      </c>
      <c r="Y81" s="8">
        <f t="shared" si="39"/>
        <v>0</v>
      </c>
      <c r="Z81" s="9">
        <f t="shared" si="46"/>
        <v>2.8005874236744592</v>
      </c>
      <c r="AA81" s="9">
        <f t="shared" si="44"/>
        <v>0.57524988905107532</v>
      </c>
      <c r="AB81" s="9">
        <f t="shared" si="44"/>
        <v>0.17707945339938985</v>
      </c>
      <c r="AC81" s="9">
        <f t="shared" si="44"/>
        <v>0.10627022213381292</v>
      </c>
      <c r="AD81" s="9">
        <f t="shared" si="43"/>
        <v>0.14140043541572195</v>
      </c>
      <c r="AE81" s="9">
        <f t="shared" si="43"/>
        <v>0</v>
      </c>
      <c r="AF81" s="9">
        <f t="shared" si="43"/>
        <v>0</v>
      </c>
      <c r="AG81" s="9">
        <f t="shared" si="43"/>
        <v>0</v>
      </c>
      <c r="AH81" s="9">
        <f t="shared" si="43"/>
        <v>0</v>
      </c>
      <c r="AI81" s="9">
        <f t="shared" si="43"/>
        <v>0</v>
      </c>
      <c r="AJ81" s="7">
        <f t="shared" si="30"/>
        <v>0.32445002202542322</v>
      </c>
      <c r="AK81" s="7">
        <f t="shared" si="30"/>
        <v>9.9875608234286428E-2</v>
      </c>
      <c r="AL81" s="7">
        <f t="shared" si="30"/>
        <v>5.9938083549809881E-2</v>
      </c>
      <c r="AM81" s="7">
        <f t="shared" si="30"/>
        <v>7.9752078632668894E-2</v>
      </c>
      <c r="AN81" s="7">
        <f t="shared" si="30"/>
        <v>0</v>
      </c>
      <c r="AO81" s="7">
        <f t="shared" si="30"/>
        <v>0</v>
      </c>
      <c r="AP81" s="7">
        <f t="shared" si="29"/>
        <v>0</v>
      </c>
      <c r="AQ81" s="7">
        <f t="shared" si="29"/>
        <v>0</v>
      </c>
      <c r="AR81" s="7">
        <f t="shared" si="29"/>
        <v>0</v>
      </c>
      <c r="AS81" s="10">
        <f t="shared" si="47"/>
        <v>5.803047124320452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f t="shared" si="48"/>
        <v>0</v>
      </c>
      <c r="BA81">
        <f t="shared" si="49"/>
        <v>0</v>
      </c>
      <c r="BB81">
        <f t="shared" si="54"/>
        <v>5.778549266946321</v>
      </c>
    </row>
    <row r="82" spans="1:54" x14ac:dyDescent="0.35">
      <c r="A82" s="5">
        <v>1773</v>
      </c>
      <c r="B82" s="5">
        <f t="shared" si="45"/>
        <v>5.6401579244218843E-4</v>
      </c>
      <c r="C82" s="5">
        <v>45.6</v>
      </c>
      <c r="D82" s="5">
        <v>19</v>
      </c>
      <c r="E82" s="5">
        <v>17.3</v>
      </c>
      <c r="F82" s="5">
        <v>17.7</v>
      </c>
      <c r="G82" s="11">
        <v>0</v>
      </c>
      <c r="H82" s="11">
        <v>0</v>
      </c>
      <c r="I82" s="5">
        <v>0</v>
      </c>
      <c r="J82" s="5">
        <v>0</v>
      </c>
      <c r="K82" s="11">
        <v>0</v>
      </c>
      <c r="L82" s="5">
        <v>117</v>
      </c>
      <c r="M82" s="5">
        <v>18</v>
      </c>
      <c r="N82" s="5">
        <v>100.7</v>
      </c>
      <c r="O82" s="6">
        <v>5.6698358617461615</v>
      </c>
      <c r="P82" s="11">
        <v>0.2</v>
      </c>
      <c r="Q82">
        <f t="shared" si="31"/>
        <v>1.517837082157925</v>
      </c>
      <c r="R82" s="5">
        <f t="shared" si="32"/>
        <v>0.55755049192000572</v>
      </c>
      <c r="S82" s="5">
        <f t="shared" si="33"/>
        <v>0.42906746031746035</v>
      </c>
      <c r="T82" s="6">
        <f t="shared" si="34"/>
        <v>0.31573314306100603</v>
      </c>
      <c r="U82" s="5">
        <f t="shared" si="35"/>
        <v>0</v>
      </c>
      <c r="V82" s="8">
        <f t="shared" si="36"/>
        <v>0</v>
      </c>
      <c r="W82" s="8">
        <f t="shared" si="37"/>
        <v>0</v>
      </c>
      <c r="X82" s="8">
        <f t="shared" si="38"/>
        <v>0</v>
      </c>
      <c r="Y82" s="8">
        <f t="shared" si="39"/>
        <v>0</v>
      </c>
      <c r="Z82" s="9">
        <f t="shared" si="46"/>
        <v>2.820188177456397</v>
      </c>
      <c r="AA82" s="9">
        <f t="shared" si="44"/>
        <v>0.5382041859089356</v>
      </c>
      <c r="AB82" s="9">
        <f t="shared" si="44"/>
        <v>0.19769974797315668</v>
      </c>
      <c r="AC82" s="9">
        <f t="shared" si="44"/>
        <v>0.152141429336977</v>
      </c>
      <c r="AD82" s="9">
        <f t="shared" si="43"/>
        <v>0.11195463678093076</v>
      </c>
      <c r="AE82" s="9">
        <f t="shared" si="43"/>
        <v>0</v>
      </c>
      <c r="AF82" s="9">
        <f t="shared" si="43"/>
        <v>0</v>
      </c>
      <c r="AG82" s="9">
        <f t="shared" si="43"/>
        <v>0</v>
      </c>
      <c r="AH82" s="9">
        <f t="shared" si="43"/>
        <v>0</v>
      </c>
      <c r="AI82" s="9">
        <f t="shared" si="43"/>
        <v>0</v>
      </c>
      <c r="AJ82" s="7">
        <f t="shared" si="30"/>
        <v>0.30355566041113119</v>
      </c>
      <c r="AK82" s="7">
        <f t="shared" si="30"/>
        <v>0.11150578001870089</v>
      </c>
      <c r="AL82" s="7">
        <f t="shared" si="30"/>
        <v>8.5810168830782282E-2</v>
      </c>
      <c r="AM82" s="7">
        <f t="shared" si="30"/>
        <v>6.3144183181574026E-2</v>
      </c>
      <c r="AN82" s="7">
        <f t="shared" si="30"/>
        <v>0</v>
      </c>
      <c r="AO82" s="7">
        <f t="shared" si="30"/>
        <v>0</v>
      </c>
      <c r="AP82" s="7">
        <f t="shared" si="29"/>
        <v>0</v>
      </c>
      <c r="AQ82" s="7">
        <f t="shared" si="29"/>
        <v>0</v>
      </c>
      <c r="AR82" s="7">
        <f t="shared" si="29"/>
        <v>0</v>
      </c>
      <c r="AS82" s="10">
        <f t="shared" si="47"/>
        <v>5.6698358617461615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f t="shared" si="48"/>
        <v>0</v>
      </c>
      <c r="BA82">
        <f t="shared" si="49"/>
        <v>0</v>
      </c>
      <c r="BB82">
        <f t="shared" si="54"/>
        <v>5.8138911444102845</v>
      </c>
    </row>
    <row r="83" spans="1:54" x14ac:dyDescent="0.35">
      <c r="A83" s="12">
        <v>1773</v>
      </c>
      <c r="B83" s="5">
        <f t="shared" si="45"/>
        <v>5.6401579244218843E-4</v>
      </c>
      <c r="C83" s="12">
        <v>48.9</v>
      </c>
      <c r="D83" s="12">
        <v>15.2</v>
      </c>
      <c r="E83" s="12">
        <v>14.2</v>
      </c>
      <c r="F83" s="12">
        <v>18.899999999999999</v>
      </c>
      <c r="G83" s="15">
        <v>0</v>
      </c>
      <c r="H83" s="15">
        <v>0</v>
      </c>
      <c r="I83" s="12">
        <v>0</v>
      </c>
      <c r="J83" s="12">
        <v>0</v>
      </c>
      <c r="K83" s="15">
        <v>0</v>
      </c>
      <c r="L83" s="12">
        <v>115</v>
      </c>
      <c r="M83" s="12">
        <v>9</v>
      </c>
      <c r="N83" s="12">
        <v>100.2</v>
      </c>
      <c r="O83" s="13">
        <v>5.662347840353612</v>
      </c>
      <c r="P83" s="15">
        <v>0.2</v>
      </c>
      <c r="Q83">
        <f t="shared" si="31"/>
        <v>1.6276805552088274</v>
      </c>
      <c r="R83" s="5">
        <f t="shared" si="32"/>
        <v>0.44604039353600455</v>
      </c>
      <c r="S83" s="5">
        <f t="shared" si="33"/>
        <v>0.35218253968253965</v>
      </c>
      <c r="T83" s="6">
        <f t="shared" si="34"/>
        <v>0.33713877987870133</v>
      </c>
      <c r="U83" s="5">
        <f t="shared" si="35"/>
        <v>0</v>
      </c>
      <c r="V83" s="8">
        <f t="shared" si="36"/>
        <v>0</v>
      </c>
      <c r="W83" s="8">
        <f t="shared" si="37"/>
        <v>0</v>
      </c>
      <c r="X83" s="8">
        <f t="shared" si="38"/>
        <v>0</v>
      </c>
      <c r="Y83" s="8">
        <f t="shared" si="39"/>
        <v>0</v>
      </c>
      <c r="Z83" s="9">
        <f t="shared" si="46"/>
        <v>2.7630422683060729</v>
      </c>
      <c r="AA83" s="9">
        <f t="shared" si="44"/>
        <v>0.58908999470598145</v>
      </c>
      <c r="AB83" s="9">
        <f t="shared" si="44"/>
        <v>0.16143089762049015</v>
      </c>
      <c r="AC83" s="9">
        <f t="shared" si="44"/>
        <v>0.12746187190920202</v>
      </c>
      <c r="AD83" s="9">
        <f t="shared" si="43"/>
        <v>0.12201723576432641</v>
      </c>
      <c r="AE83" s="9">
        <f t="shared" si="43"/>
        <v>0</v>
      </c>
      <c r="AF83" s="9">
        <f t="shared" si="43"/>
        <v>0</v>
      </c>
      <c r="AG83" s="9">
        <f t="shared" si="43"/>
        <v>0</v>
      </c>
      <c r="AH83" s="9">
        <f t="shared" si="43"/>
        <v>0</v>
      </c>
      <c r="AI83" s="9">
        <f t="shared" si="43"/>
        <v>0</v>
      </c>
      <c r="AJ83" s="7">
        <f t="shared" si="30"/>
        <v>0.33225606018385867</v>
      </c>
      <c r="AK83" s="7">
        <f t="shared" si="30"/>
        <v>9.1049575646074535E-2</v>
      </c>
      <c r="AL83" s="7">
        <f t="shared" si="30"/>
        <v>7.1890508691033292E-2</v>
      </c>
      <c r="AM83" s="7">
        <f t="shared" si="30"/>
        <v>6.8819647921221888E-2</v>
      </c>
      <c r="AN83" s="7">
        <f t="shared" si="30"/>
        <v>0</v>
      </c>
      <c r="AO83" s="7">
        <f t="shared" si="30"/>
        <v>0</v>
      </c>
      <c r="AP83" s="7">
        <f t="shared" si="29"/>
        <v>0</v>
      </c>
      <c r="AQ83" s="7">
        <f t="shared" si="29"/>
        <v>0</v>
      </c>
      <c r="AR83" s="7">
        <f t="shared" si="29"/>
        <v>0</v>
      </c>
      <c r="AS83" s="10">
        <f t="shared" si="47"/>
        <v>5.662347840353612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f t="shared" si="48"/>
        <v>0</v>
      </c>
      <c r="BA83">
        <f t="shared" si="49"/>
        <v>0</v>
      </c>
      <c r="BB83">
        <f t="shared" si="54"/>
        <v>5.6844653314524187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CRPG</dc:creator>
  <cp:lastModifiedBy>Penny Wieser</cp:lastModifiedBy>
  <dcterms:created xsi:type="dcterms:W3CDTF">2022-04-12T08:42:03Z</dcterms:created>
  <dcterms:modified xsi:type="dcterms:W3CDTF">2023-01-16T17:59:21Z</dcterms:modified>
</cp:coreProperties>
</file>