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ocumentos - Pedro\"/>
    </mc:Choice>
  </mc:AlternateContent>
  <xr:revisionPtr revIDLastSave="0" documentId="13_ncr:1_{9003B1B6-CA91-4C2E-8490-9BE166AB9C38}" xr6:coauthVersionLast="45" xr6:coauthVersionMax="45" xr10:uidLastSave="{00000000-0000-0000-0000-000000000000}"/>
  <bookViews>
    <workbookView xWindow="-120" yWindow="-120" windowWidth="29040" windowHeight="15720" tabRatio="0" xr2:uid="{5FC8DF2F-01EF-456F-B364-BB1B10E3ED0D}"/>
  </bookViews>
  <sheets>
    <sheet name="Investimentos" sheetId="1" r:id="rId1"/>
    <sheet name="Apoio" sheetId="2" r:id="rId2"/>
  </sheets>
  <definedNames>
    <definedName name="aporte">Investimentos!$D$17</definedName>
    <definedName name="patrimonio">Investimentos!$D$20</definedName>
    <definedName name="qtd_anos">Investimentos!$D$18</definedName>
    <definedName name="rendimento_carteira">Investimentos!$D$13</definedName>
    <definedName name="salario">Investimentos!$D$12</definedName>
    <definedName name="sugestao_investimentos">Investimentos!$D$14</definedName>
    <definedName name="taxa_mensal">Investimentos!$D$19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9" i="2" l="1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D37" i="1"/>
  <c r="D38" i="1"/>
  <c r="D39" i="1"/>
  <c r="D40" i="1"/>
  <c r="D41" i="1"/>
  <c r="D36" i="1"/>
  <c r="C33" i="1"/>
  <c r="D20" i="1"/>
  <c r="D21" i="1" s="1"/>
  <c r="D14" i="1"/>
  <c r="D42" i="1" l="1"/>
  <c r="C25" i="1"/>
  <c r="D25" i="1" s="1"/>
  <c r="C26" i="1"/>
  <c r="D26" i="1" s="1"/>
  <c r="C27" i="1"/>
  <c r="D27" i="1" s="1"/>
  <c r="C28" i="1"/>
  <c r="D28" i="1" s="1"/>
  <c r="C24" i="1"/>
  <c r="D24" i="1" s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<sst xmlns="http://schemas.openxmlformats.org/spreadsheetml/2006/main" count="69" uniqueCount="33">
  <si>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</si>
  <si>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</si>
  <si>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</si>
  <si>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</si>
  <si>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</si>
  <si>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INVESTIMENTOS MENSAIS</t>
  </si>
  <si>
    <t>Quantos em 2 anos?</t>
  </si>
  <si>
    <t>Quantos em 5 anos?</t>
  </si>
  <si>
    <t>Quantos em 10 anos?</t>
  </si>
  <si>
    <t>Quantos em 20 anos?</t>
  </si>
  <si>
    <t>Quantos em 30 anos?</t>
  </si>
  <si>
    <t>Cenários</t>
  </si>
  <si>
    <t>Dividendos</t>
  </si>
  <si>
    <t>Salário</t>
  </si>
  <si>
    <t>Rendimento Carteira</t>
  </si>
  <si>
    <t xml:space="preserve">Sugestão de Investimentos </t>
  </si>
  <si>
    <t>CONFIGURAÇÕES</t>
  </si>
  <si>
    <t>PERFIL</t>
  </si>
  <si>
    <t>VALOR A SER INVESTIDO POR MÊS</t>
  </si>
  <si>
    <t>Conservador</t>
  </si>
  <si>
    <t>TIPO DE FII</t>
  </si>
  <si>
    <t>PAPEL</t>
  </si>
  <si>
    <t>TIJOLO</t>
  </si>
  <si>
    <t>HÍBRIDOS</t>
  </si>
  <si>
    <t>FOFs</t>
  </si>
  <si>
    <t>DESENVOLVIMENTO</t>
  </si>
  <si>
    <t>HOTELARIAS</t>
  </si>
  <si>
    <t>Percentual Sugerido</t>
  </si>
  <si>
    <t>Valores</t>
  </si>
  <si>
    <t>%</t>
  </si>
  <si>
    <t>CHAVE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</si>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</sst>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name val="Segoe UI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1"/>
      <color rgb="FF9C5700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2" fillId="0" borderId="0" xfId="0" applyFont="1"/>
    <xf numFmtId="164" fontId="6" fillId="0" borderId="15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0" fontId="6" fillId="0" borderId="15" xfId="1" applyNumberFormat="1" applyFont="1" applyBorder="1" applyAlignment="1">
      <alignment horizontal="center"/>
    </xf>
    <xf numFmtId="8" fontId="6" fillId="3" borderId="15" xfId="0" applyNumberFormat="1" applyFont="1" applyFill="1" applyBorder="1" applyAlignment="1">
      <alignment horizontal="center"/>
    </xf>
    <xf numFmtId="8" fontId="6" fillId="3" borderId="18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left" indent="3"/>
    </xf>
    <xf numFmtId="164" fontId="5" fillId="3" borderId="5" xfId="0" applyNumberFormat="1" applyFont="1" applyFill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 indent="3"/>
    </xf>
    <xf numFmtId="164" fontId="5" fillId="3" borderId="8" xfId="0" applyNumberFormat="1" applyFont="1" applyFill="1" applyBorder="1" applyAlignment="1">
      <alignment horizontal="center"/>
    </xf>
    <xf numFmtId="164" fontId="5" fillId="3" borderId="9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left" indent="3"/>
    </xf>
    <xf numFmtId="0" fontId="8" fillId="3" borderId="10" xfId="0" applyFont="1" applyFill="1" applyBorder="1" applyAlignment="1">
      <alignment horizontal="left" indent="3"/>
    </xf>
    <xf numFmtId="164" fontId="5" fillId="3" borderId="11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0" fontId="5" fillId="0" borderId="15" xfId="0" applyNumberFormat="1" applyFont="1" applyBorder="1" applyAlignment="1">
      <alignment horizontal="center" vertical="center"/>
    </xf>
    <xf numFmtId="164" fontId="5" fillId="3" borderId="18" xfId="0" applyNumberFormat="1" applyFont="1" applyFill="1" applyBorder="1" applyAlignment="1">
      <alignment horizontal="center" vertical="center"/>
    </xf>
    <xf numFmtId="0" fontId="11" fillId="4" borderId="0" xfId="2" applyFont="1"/>
    <xf numFmtId="0" fontId="11" fillId="4" borderId="0" xfId="2" applyFont="1" applyAlignment="1">
      <alignment horizontal="center" vertical="center"/>
    </xf>
    <xf numFmtId="0" fontId="5" fillId="3" borderId="0" xfId="0" applyFont="1" applyFill="1"/>
    <xf numFmtId="9" fontId="5" fillId="0" borderId="0" xfId="0" applyNumberFormat="1" applyFont="1" applyAlignment="1">
      <alignment horizontal="center"/>
    </xf>
    <xf numFmtId="0" fontId="6" fillId="3" borderId="0" xfId="0" applyFont="1" applyFill="1"/>
    <xf numFmtId="164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0" fillId="7" borderId="0" xfId="0" applyFill="1"/>
    <xf numFmtId="164" fontId="5" fillId="7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0" fillId="0" borderId="19" xfId="0" applyBorder="1"/>
    <xf numFmtId="0" fontId="5" fillId="0" borderId="19" xfId="0" applyFont="1" applyBorder="1" applyAlignment="1">
      <alignment horizontal="center"/>
    </xf>
    <xf numFmtId="9" fontId="5" fillId="0" borderId="19" xfId="0" applyNumberFormat="1" applyFont="1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4" fillId="6" borderId="13" xfId="0" applyFont="1" applyFill="1" applyBorder="1" applyAlignment="1">
      <alignment horizontal="left" indent="3"/>
    </xf>
    <xf numFmtId="0" fontId="4" fillId="6" borderId="14" xfId="0" applyFont="1" applyFill="1" applyBorder="1" applyAlignment="1">
      <alignment horizontal="left" indent="3"/>
    </xf>
    <xf numFmtId="0" fontId="7" fillId="3" borderId="13" xfId="0" applyFont="1" applyFill="1" applyBorder="1" applyAlignment="1">
      <alignment horizontal="left" indent="3"/>
    </xf>
    <xf numFmtId="0" fontId="7" fillId="3" borderId="14" xfId="0" applyFont="1" applyFill="1" applyBorder="1" applyAlignment="1">
      <alignment horizontal="left" indent="3"/>
    </xf>
    <xf numFmtId="0" fontId="7" fillId="3" borderId="16" xfId="0" applyFont="1" applyFill="1" applyBorder="1" applyAlignment="1">
      <alignment horizontal="left" indent="3"/>
    </xf>
    <xf numFmtId="0" fontId="7" fillId="3" borderId="17" xfId="0" applyFont="1" applyFill="1" applyBorder="1" applyAlignment="1">
      <alignment horizontal="left" indent="3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left" indent="3"/>
    </xf>
    <xf numFmtId="0" fontId="4" fillId="6" borderId="17" xfId="0" applyFont="1" applyFill="1" applyBorder="1" applyAlignment="1">
      <alignment horizontal="left" indent="3"/>
    </xf>
    <xf numFmtId="9" fontId="5" fillId="0" borderId="3" xfId="0" applyNumberFormat="1" applyFont="1" applyBorder="1" applyAlignment="1">
      <alignment horizontal="center"/>
    </xf>
    <xf numFmtId="0" fontId="13" fillId="8" borderId="0" xfId="0" applyFont="1" applyFill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7F7F7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97848</xdr:colOff>
      <xdr:row>0</xdr:row>
      <xdr:rowOff>161925</xdr:rowOff>
    </xdr:from>
    <xdr:to>
      <xdr:col>4</xdr:col>
      <xdr:colOff>219075</xdr:colOff>
      <xdr:row>9</xdr:row>
      <xdr:rowOff>95652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7D09CE-8591-4EC5-B186-DB790C664D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97848" y="161925"/>
          <a:ext cx="6055302" cy="16482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31BFF-B191-4C42-B779-598E67F189CC}">
  <dimension ref="A1:G45"/>
  <sheetViews>
    <sheetView showGridLines="0" showRowColHeaders="0" tabSelected="1" zoomScaleNormal="100" workbookViewId="0">
      <selection activeCell="F17" sqref="F17"/>
    </sheetView>
  </sheetViews>
  <sheetFormatPr defaultColWidth="0" defaultRowHeight="15" zeroHeight="1" x14ac:dyDescent="0.25"/>
  <cols>
    <col min="1" max="1" width="4.140625" customWidth="1"/>
    <col min="2" max="2" width="46.85546875" customWidth="1"/>
    <col min="3" max="3" width="23.140625" bestFit="1" customWidth="1"/>
    <col min="4" max="4" width="14.85546875" bestFit="1" customWidth="1"/>
    <col min="5" max="7" width="3.7109375" customWidth="1"/>
    <col min="8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x14ac:dyDescent="0.25"/>
    <row r="10" spans="2:4" ht="15.75" thickBot="1" x14ac:dyDescent="0.3"/>
    <row r="11" spans="2:4" ht="30.75" x14ac:dyDescent="0.25">
      <c r="B11" s="51" t="s">
        <v>16</v>
      </c>
      <c r="C11" s="52"/>
      <c r="D11" s="53"/>
    </row>
    <row r="12" spans="2:4" ht="17.25" x14ac:dyDescent="0.3">
      <c r="B12" s="42" t="s">
        <v>13</v>
      </c>
      <c r="C12" s="43"/>
      <c r="D12" s="18">
        <v>5000</v>
      </c>
    </row>
    <row r="13" spans="2:4" ht="17.25" x14ac:dyDescent="0.3">
      <c r="B13" s="42" t="s">
        <v>14</v>
      </c>
      <c r="C13" s="43"/>
      <c r="D13" s="19">
        <v>8.9999999999999993E-3</v>
      </c>
    </row>
    <row r="14" spans="2:4" ht="18" thickBot="1" x14ac:dyDescent="0.35">
      <c r="B14" s="54" t="s">
        <v>15</v>
      </c>
      <c r="C14" s="55"/>
      <c r="D14" s="20">
        <f>D12*30%</f>
        <v>1500</v>
      </c>
    </row>
    <row r="15" spans="2:4" ht="15.75" thickBot="1" x14ac:dyDescent="0.3"/>
    <row r="16" spans="2:4" ht="30.75" x14ac:dyDescent="0.25">
      <c r="B16" s="48" t="s">
        <v>5</v>
      </c>
      <c r="C16" s="49"/>
      <c r="D16" s="50"/>
    </row>
    <row r="17" spans="1:4" ht="17.25" x14ac:dyDescent="0.3">
      <c r="B17" s="42" t="s">
        <v>0</v>
      </c>
      <c r="C17" s="43"/>
      <c r="D17" s="2">
        <v>500</v>
      </c>
    </row>
    <row r="18" spans="1:4" ht="17.25" x14ac:dyDescent="0.3">
      <c r="B18" s="42" t="s">
        <v>1</v>
      </c>
      <c r="C18" s="43"/>
      <c r="D18" s="3">
        <v>5</v>
      </c>
    </row>
    <row r="19" spans="1:4" ht="17.25" x14ac:dyDescent="0.3">
      <c r="B19" s="42" t="s">
        <v>2</v>
      </c>
      <c r="C19" s="43"/>
      <c r="D19" s="4">
        <v>1.0789999999999999E-2</v>
      </c>
    </row>
    <row r="20" spans="1:4" ht="17.25" x14ac:dyDescent="0.3">
      <c r="B20" s="44" t="s">
        <v>3</v>
      </c>
      <c r="C20" s="45"/>
      <c r="D20" s="5">
        <f>FV(taxa_mensal,qtd_anos*12,aporte*-1)</f>
        <v>41888.456999243819</v>
      </c>
    </row>
    <row r="21" spans="1:4" ht="18" thickBot="1" x14ac:dyDescent="0.35">
      <c r="B21" s="46" t="s">
        <v>4</v>
      </c>
      <c r="C21" s="47"/>
      <c r="D21" s="6">
        <f>patrimonio*rendimento_carteira</f>
        <v>376.99611299319434</v>
      </c>
    </row>
    <row r="22" spans="1:4" ht="15.75" thickBot="1" x14ac:dyDescent="0.3"/>
    <row r="23" spans="1:4" ht="30.75" x14ac:dyDescent="0.25">
      <c r="B23" s="40" t="s">
        <v>11</v>
      </c>
      <c r="C23" s="41"/>
      <c r="D23" s="17" t="s">
        <v>12</v>
      </c>
    </row>
    <row r="24" spans="1:4" ht="18" thickBot="1" x14ac:dyDescent="0.35">
      <c r="A24" s="1">
        <v>2</v>
      </c>
      <c r="B24" s="7" t="s">
        <v>6</v>
      </c>
      <c r="C24" s="8">
        <f>FV($D$19,$A24*12,$D$17*-1)</f>
        <v>13613.813648822608</v>
      </c>
      <c r="D24" s="9">
        <f>C24*rendimento_carteira</f>
        <v>122.52432283940347</v>
      </c>
    </row>
    <row r="25" spans="1:4" ht="18" thickBot="1" x14ac:dyDescent="0.35">
      <c r="A25" s="1">
        <v>5</v>
      </c>
      <c r="B25" s="10" t="s">
        <v>7</v>
      </c>
      <c r="C25" s="11">
        <f>FV($D$19,$A25*12,$D$17*-1)</f>
        <v>41888.456999243819</v>
      </c>
      <c r="D25" s="12">
        <f>C25*rendimento_carteira</f>
        <v>376.99611299319434</v>
      </c>
    </row>
    <row r="26" spans="1:4" ht="18" thickBot="1" x14ac:dyDescent="0.35">
      <c r="A26" s="1">
        <v>10</v>
      </c>
      <c r="B26" s="10" t="s">
        <v>8</v>
      </c>
      <c r="C26" s="11">
        <f>FV($D$19,$A26*12,$D$17*-1)</f>
        <v>121642.1062650861</v>
      </c>
      <c r="D26" s="12">
        <f>C26*rendimento_carteira</f>
        <v>1094.7789563857748</v>
      </c>
    </row>
    <row r="27" spans="1:4" ht="18" thickBot="1" x14ac:dyDescent="0.35">
      <c r="A27" s="1">
        <v>20</v>
      </c>
      <c r="B27" s="13" t="s">
        <v>9</v>
      </c>
      <c r="C27" s="11">
        <f>FV($D$19,$A27*12,$D$17*-1)</f>
        <v>562599.20004854025</v>
      </c>
      <c r="D27" s="12">
        <f>C27*rendimento_carteira</f>
        <v>5063.3928004368618</v>
      </c>
    </row>
    <row r="28" spans="1:4" ht="18" thickBot="1" x14ac:dyDescent="0.35">
      <c r="A28" s="1">
        <v>30</v>
      </c>
      <c r="B28" s="14" t="s">
        <v>10</v>
      </c>
      <c r="C28" s="15">
        <f>FV($D$19,$A28*12,$D$17*-1)</f>
        <v>2161084.8275023573</v>
      </c>
      <c r="D28" s="16">
        <f>C28*rendimento_carteira</f>
        <v>19449.763447521214</v>
      </c>
    </row>
    <row r="29" spans="1:4" x14ac:dyDescent="0.25"/>
    <row r="30" spans="1:4" x14ac:dyDescent="0.25"/>
    <row r="31" spans="1:4" x14ac:dyDescent="0.25"/>
    <row r="32" spans="1:4" ht="16.5" x14ac:dyDescent="0.3">
      <c r="B32" s="21" t="s">
        <v>17</v>
      </c>
      <c r="C32" s="22" t="s">
        <v>19</v>
      </c>
      <c r="D32" s="21"/>
    </row>
    <row r="33" spans="2:4" ht="16.5" x14ac:dyDescent="0.3">
      <c r="B33" s="25" t="s">
        <v>18</v>
      </c>
      <c r="C33" s="26">
        <f>aporte</f>
        <v>500</v>
      </c>
      <c r="D33" s="23"/>
    </row>
    <row r="34" spans="2:4" x14ac:dyDescent="0.25"/>
    <row r="35" spans="2:4" ht="16.5" x14ac:dyDescent="0.3">
      <c r="B35" s="28" t="s">
        <v>20</v>
      </c>
      <c r="C35" s="28" t="s">
        <v>27</v>
      </c>
      <c r="D35" s="28" t="s">
        <v>28</v>
      </c>
    </row>
    <row r="36" spans="2:4" ht="16.5" x14ac:dyDescent="0.3">
      <c r="B36" s="27" t="s">
        <v>21</v>
      </c>
      <c r="C36" s="24">
        <f>VLOOKUP($C$32&amp;"-"&amp;B36,Apoio!$A:$D,4,FALSE)</f>
        <v>0.3</v>
      </c>
      <c r="D36" s="31">
        <f>C36*$C$33</f>
        <v>150</v>
      </c>
    </row>
    <row r="37" spans="2:4" ht="16.5" x14ac:dyDescent="0.3">
      <c r="B37" s="27" t="s">
        <v>22</v>
      </c>
      <c r="C37" s="24">
        <f>VLOOKUP($C$32&amp;"-"&amp;B37,Apoio!$A:$D,4,FALSE)</f>
        <v>0.5</v>
      </c>
      <c r="D37" s="31">
        <f t="shared" ref="D37:D41" si="0">C37*$C$33</f>
        <v>250</v>
      </c>
    </row>
    <row r="38" spans="2:4" ht="16.5" x14ac:dyDescent="0.3">
      <c r="B38" s="27" t="s">
        <v>23</v>
      </c>
      <c r="C38" s="24">
        <f>VLOOKUP($C$32&amp;"-"&amp;B38,Apoio!$A:$D,4,FALSE)</f>
        <v>0.1</v>
      </c>
      <c r="D38" s="31">
        <f t="shared" si="0"/>
        <v>50</v>
      </c>
    </row>
    <row r="39" spans="2:4" ht="16.5" x14ac:dyDescent="0.3">
      <c r="B39" s="27" t="s">
        <v>24</v>
      </c>
      <c r="C39" s="24">
        <f>VLOOKUP($C$32&amp;"-"&amp;B39,Apoio!$A:$D,4,FALSE)</f>
        <v>0.1</v>
      </c>
      <c r="D39" s="31">
        <f t="shared" si="0"/>
        <v>50</v>
      </c>
    </row>
    <row r="40" spans="2:4" ht="16.5" x14ac:dyDescent="0.3">
      <c r="B40" s="27" t="s">
        <v>25</v>
      </c>
      <c r="C40" s="24">
        <f>VLOOKUP($C$32&amp;"-"&amp;B40,Apoio!$A:$D,4,FALSE)</f>
        <v>0</v>
      </c>
      <c r="D40" s="31">
        <f t="shared" si="0"/>
        <v>0</v>
      </c>
    </row>
    <row r="41" spans="2:4" ht="16.5" x14ac:dyDescent="0.3">
      <c r="B41" s="27" t="s">
        <v>26</v>
      </c>
      <c r="C41" s="24">
        <f>VLOOKUP($C$32&amp;"-"&amp;B41,Apoio!$A:$D,4,FALSE)</f>
        <v>0</v>
      </c>
      <c r="D41" s="31">
        <f t="shared" si="0"/>
        <v>0</v>
      </c>
    </row>
    <row r="42" spans="2:4" ht="16.5" x14ac:dyDescent="0.3">
      <c r="B42" s="29"/>
      <c r="C42" s="29"/>
      <c r="D42" s="30">
        <f>SUM(D36:D41)</f>
        <v>500</v>
      </c>
    </row>
    <row r="43" spans="2:4" x14ac:dyDescent="0.25"/>
    <row r="44" spans="2:4" x14ac:dyDescent="0.25"/>
    <row r="45" spans="2:4" x14ac:dyDescent="0.25"/>
  </sheetData>
  <mergeCells count="11">
    <mergeCell ref="B16:D16"/>
    <mergeCell ref="B11:D11"/>
    <mergeCell ref="B12:C12"/>
    <mergeCell ref="B13:C13"/>
    <mergeCell ref="B14:C14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6B1D7250-90C8-4971-A8D7-E5473AE333E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FD31-C32A-4600-AA52-6EA4125D1759}">
  <dimension ref="A2:D20"/>
  <sheetViews>
    <sheetView workbookViewId="0">
      <selection activeCell="G9" sqref="G9:H9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20.85546875" bestFit="1" customWidth="1"/>
  </cols>
  <sheetData>
    <row r="2" spans="1:4" x14ac:dyDescent="0.25">
      <c r="A2" s="57" t="s">
        <v>30</v>
      </c>
      <c r="B2" s="57" t="s">
        <v>17</v>
      </c>
      <c r="C2" s="57" t="s">
        <v>20</v>
      </c>
      <c r="D2" s="57" t="s">
        <v>29</v>
      </c>
    </row>
    <row r="3" spans="1:4" ht="16.5" x14ac:dyDescent="0.3">
      <c r="A3" s="32" t="str">
        <f>B3&amp;"-"&amp;C3</f>
        <v>Conservador-PAPEL</v>
      </c>
      <c r="B3" s="32" t="s">
        <v>19</v>
      </c>
      <c r="C3" s="33" t="s">
        <v>21</v>
      </c>
      <c r="D3" s="34">
        <v>0.3</v>
      </c>
    </row>
    <row r="4" spans="1:4" ht="16.5" x14ac:dyDescent="0.3">
      <c r="A4" s="32" t="str">
        <f t="shared" ref="A4:A20" si="0">B4&amp;"-"&amp;C4</f>
        <v>Conservador-TIJOLO</v>
      </c>
      <c r="B4" s="32" t="s">
        <v>19</v>
      </c>
      <c r="C4" s="33" t="s">
        <v>22</v>
      </c>
      <c r="D4" s="34">
        <v>0.5</v>
      </c>
    </row>
    <row r="5" spans="1:4" ht="16.5" x14ac:dyDescent="0.3">
      <c r="A5" s="32" t="str">
        <f t="shared" si="0"/>
        <v>Conservador-HÍBRIDOS</v>
      </c>
      <c r="B5" s="32" t="s">
        <v>19</v>
      </c>
      <c r="C5" s="33" t="s">
        <v>23</v>
      </c>
      <c r="D5" s="34">
        <v>0.1</v>
      </c>
    </row>
    <row r="6" spans="1:4" ht="16.5" x14ac:dyDescent="0.3">
      <c r="A6" s="32" t="str">
        <f t="shared" si="0"/>
        <v>Conservador-FOFs</v>
      </c>
      <c r="B6" s="32" t="s">
        <v>19</v>
      </c>
      <c r="C6" s="33" t="s">
        <v>24</v>
      </c>
      <c r="D6" s="34">
        <v>0.1</v>
      </c>
    </row>
    <row r="7" spans="1:4" ht="16.5" x14ac:dyDescent="0.3">
      <c r="A7" s="32" t="str">
        <f t="shared" si="0"/>
        <v>Conservador-DESENVOLVIMENTO</v>
      </c>
      <c r="B7" s="32" t="s">
        <v>19</v>
      </c>
      <c r="C7" s="33" t="s">
        <v>25</v>
      </c>
      <c r="D7" s="34">
        <v>0</v>
      </c>
    </row>
    <row r="8" spans="1:4" ht="17.25" thickBot="1" x14ac:dyDescent="0.35">
      <c r="A8" s="35" t="str">
        <f t="shared" si="0"/>
        <v>Conservador-HOTELARIAS</v>
      </c>
      <c r="B8" s="35" t="s">
        <v>19</v>
      </c>
      <c r="C8" s="36" t="s">
        <v>26</v>
      </c>
      <c r="D8" s="37">
        <v>0</v>
      </c>
    </row>
    <row r="9" spans="1:4" ht="16.5" x14ac:dyDescent="0.3">
      <c r="A9" s="38" t="str">
        <f t="shared" si="0"/>
        <v>Moderado-PAPEL</v>
      </c>
      <c r="B9" s="38" t="s">
        <v>31</v>
      </c>
      <c r="C9" s="39" t="s">
        <v>21</v>
      </c>
      <c r="D9" s="56">
        <v>0.32</v>
      </c>
    </row>
    <row r="10" spans="1:4" ht="16.5" x14ac:dyDescent="0.3">
      <c r="A10" s="32" t="str">
        <f t="shared" si="0"/>
        <v>Moderado-TIJOLO</v>
      </c>
      <c r="B10" s="32" t="s">
        <v>31</v>
      </c>
      <c r="C10" s="33" t="s">
        <v>22</v>
      </c>
      <c r="D10" s="34">
        <v>0.4</v>
      </c>
    </row>
    <row r="11" spans="1:4" ht="16.5" x14ac:dyDescent="0.3">
      <c r="A11" s="32" t="str">
        <f t="shared" si="0"/>
        <v>Moderado-HÍBRIDOS</v>
      </c>
      <c r="B11" s="32" t="s">
        <v>31</v>
      </c>
      <c r="C11" s="33" t="s">
        <v>23</v>
      </c>
      <c r="D11" s="34">
        <v>0.08</v>
      </c>
    </row>
    <row r="12" spans="1:4" ht="16.5" x14ac:dyDescent="0.3">
      <c r="A12" s="32" t="str">
        <f t="shared" si="0"/>
        <v>Moderado-FOFs</v>
      </c>
      <c r="B12" s="32" t="s">
        <v>31</v>
      </c>
      <c r="C12" s="33" t="s">
        <v>24</v>
      </c>
      <c r="D12" s="34">
        <v>0.1</v>
      </c>
    </row>
    <row r="13" spans="1:4" ht="16.5" x14ac:dyDescent="0.3">
      <c r="A13" s="32" t="str">
        <f t="shared" si="0"/>
        <v>Moderado-DESENVOLVIMENTO</v>
      </c>
      <c r="B13" s="32" t="s">
        <v>31</v>
      </c>
      <c r="C13" s="33" t="s">
        <v>25</v>
      </c>
      <c r="D13" s="34">
        <v>0.05</v>
      </c>
    </row>
    <row r="14" spans="1:4" ht="17.25" thickBot="1" x14ac:dyDescent="0.35">
      <c r="A14" s="35" t="str">
        <f t="shared" si="0"/>
        <v>Moderado-HOTELARIAS</v>
      </c>
      <c r="B14" s="35" t="s">
        <v>31</v>
      </c>
      <c r="C14" s="36" t="s">
        <v>26</v>
      </c>
      <c r="D14" s="37">
        <v>0.05</v>
      </c>
    </row>
    <row r="15" spans="1:4" ht="16.5" x14ac:dyDescent="0.3">
      <c r="A15" t="str">
        <f t="shared" si="0"/>
        <v>Agressivo-PAPEL</v>
      </c>
      <c r="B15" t="s">
        <v>32</v>
      </c>
      <c r="C15" s="27" t="s">
        <v>21</v>
      </c>
      <c r="D15" s="56">
        <v>0.5</v>
      </c>
    </row>
    <row r="16" spans="1:4" ht="16.5" x14ac:dyDescent="0.3">
      <c r="A16" t="str">
        <f t="shared" si="0"/>
        <v>Agressivo-TIJOLO</v>
      </c>
      <c r="B16" t="s">
        <v>32</v>
      </c>
      <c r="C16" s="27" t="s">
        <v>22</v>
      </c>
      <c r="D16" s="34">
        <v>0.1</v>
      </c>
    </row>
    <row r="17" spans="1:4" ht="16.5" x14ac:dyDescent="0.3">
      <c r="A17" t="str">
        <f t="shared" si="0"/>
        <v>Agressivo-HÍBRIDOS</v>
      </c>
      <c r="B17" t="s">
        <v>32</v>
      </c>
      <c r="C17" s="27" t="s">
        <v>23</v>
      </c>
      <c r="D17" s="34">
        <v>0.05</v>
      </c>
    </row>
    <row r="18" spans="1:4" ht="16.5" x14ac:dyDescent="0.3">
      <c r="A18" t="str">
        <f t="shared" si="0"/>
        <v>Agressivo-FOFs</v>
      </c>
      <c r="B18" t="s">
        <v>32</v>
      </c>
      <c r="C18" s="27" t="s">
        <v>24</v>
      </c>
      <c r="D18" s="34">
        <v>0.05</v>
      </c>
    </row>
    <row r="19" spans="1:4" ht="16.5" x14ac:dyDescent="0.3">
      <c r="A19" t="str">
        <f t="shared" si="0"/>
        <v>Agressivo-DESENVOLVIMENTO</v>
      </c>
      <c r="B19" t="s">
        <v>32</v>
      </c>
      <c r="C19" s="27" t="s">
        <v>25</v>
      </c>
      <c r="D19" s="34">
        <v>0.2</v>
      </c>
    </row>
    <row r="20" spans="1:4" ht="16.5" x14ac:dyDescent="0.3">
      <c r="A20" t="str">
        <f t="shared" si="0"/>
        <v>Agressivo-HOTELARIAS</v>
      </c>
      <c r="B20" t="s">
        <v>32</v>
      </c>
      <c r="C20" s="27" t="s">
        <v>26</v>
      </c>
      <c r="D20" s="3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Investimentos</vt:lpstr>
      <vt:lpstr>Apoio</vt:lpstr>
      <vt:lpstr>aporte</vt:lpstr>
      <vt:lpstr>patrimonio</vt:lpstr>
      <vt:lpstr>qtd_anos</vt:lpstr>
      <vt:lpstr>rendimento_carteira</vt:lpstr>
      <vt:lpstr>salario</vt:lpstr>
      <vt:lpstr>sugestao_investimentos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2025-06-02T16:51:10Z</dcterms:created>
  <dcterms:modified xsi:type="dcterms:W3CDTF">2025-06-11T21:45:20Z</dcterms:modified>
</cp:coreProperties>
</file>