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0" documentId="8_{903D80BB-2957-416C-A0AD-B62A8827F42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1" i="1" l="1"/>
  <c r="C118" i="1"/>
  <c r="C117" i="1"/>
  <c r="C116" i="1"/>
  <c r="C115" i="1"/>
  <c r="C119" i="1" s="1"/>
  <c r="C120" i="1" s="1"/>
  <c r="C114" i="1"/>
  <c r="C113" i="1"/>
  <c r="F113" i="1" s="1"/>
  <c r="C101" i="1"/>
  <c r="C79" i="1"/>
  <c r="D79" i="1"/>
  <c r="C85" i="1"/>
  <c r="B68" i="1"/>
  <c r="G55" i="1"/>
  <c r="C39" i="1"/>
  <c r="C48" i="1"/>
  <c r="C45" i="1"/>
  <c r="C44" i="1"/>
  <c r="C43" i="1"/>
  <c r="C42" i="1"/>
  <c r="C46" i="1" s="1"/>
  <c r="C47" i="1" s="1"/>
  <c r="C41" i="1"/>
  <c r="C40" i="1"/>
  <c r="F40" i="1" s="1"/>
  <c r="F22" i="1"/>
  <c r="C30" i="1"/>
  <c r="C27" i="1"/>
  <c r="C26" i="1"/>
  <c r="C25" i="1"/>
  <c r="C24" i="1"/>
  <c r="C28" i="1" s="1"/>
  <c r="C29" i="1" s="1"/>
  <c r="C23" i="1"/>
  <c r="C22" i="1"/>
  <c r="C15" i="1"/>
  <c r="C14" i="1"/>
  <c r="C13" i="1"/>
  <c r="C12" i="1"/>
  <c r="C11" i="1"/>
  <c r="C10" i="1"/>
  <c r="C9" i="1"/>
  <c r="C8" i="1"/>
  <c r="C7" i="1"/>
  <c r="C104" i="1" l="1"/>
  <c r="C100" i="1"/>
  <c r="C99" i="1"/>
  <c r="C98" i="1"/>
  <c r="C102" i="1" s="1"/>
  <c r="C103" i="1" s="1"/>
  <c r="C97" i="1"/>
  <c r="C96" i="1"/>
  <c r="F96" i="1" s="1"/>
  <c r="C88" i="1"/>
  <c r="C84" i="1"/>
  <c r="C83" i="1"/>
  <c r="C82" i="1"/>
  <c r="C86" i="1" s="1"/>
  <c r="C87" i="1" s="1"/>
  <c r="C81" i="1"/>
  <c r="C80" i="1"/>
  <c r="F80" i="1" s="1"/>
  <c r="B71" i="1"/>
  <c r="B67" i="1"/>
  <c r="B66" i="1"/>
  <c r="B65" i="1"/>
  <c r="B69" i="1" s="1"/>
  <c r="B70" i="1" s="1"/>
  <c r="B64" i="1"/>
  <c r="B63" i="1"/>
  <c r="E63" i="1" s="1"/>
</calcChain>
</file>

<file path=xl/sharedStrings.xml><?xml version="1.0" encoding="utf-8"?>
<sst xmlns="http://schemas.openxmlformats.org/spreadsheetml/2006/main" count="129" uniqueCount="31">
  <si>
    <t>BAC</t>
  </si>
  <si>
    <t>AC</t>
  </si>
  <si>
    <t>PV</t>
  </si>
  <si>
    <t>EV</t>
  </si>
  <si>
    <t>CV=EV-AC</t>
  </si>
  <si>
    <t>SPI=EV/PV</t>
  </si>
  <si>
    <t>Projekt jest realizowany z harmonogramem</t>
  </si>
  <si>
    <t>CPI = EV/AC</t>
  </si>
  <si>
    <t>SV=EV-PV</t>
  </si>
  <si>
    <t>PC=EV/BAC</t>
  </si>
  <si>
    <t>PS=AC/BAC</t>
  </si>
  <si>
    <t>EAC=BAC/CPI</t>
  </si>
  <si>
    <t>ETC=EAC-AC</t>
  </si>
  <si>
    <t>TCPI</t>
  </si>
  <si>
    <t>budzet</t>
  </si>
  <si>
    <t>rzeczywiste koszty</t>
  </si>
  <si>
    <t>50% * 2000000</t>
  </si>
  <si>
    <t>przewidywane koszty</t>
  </si>
  <si>
    <t>30% * 2000000</t>
  </si>
  <si>
    <t>deficyt na poziomie:</t>
  </si>
  <si>
    <t>50% * 80000</t>
  </si>
  <si>
    <t>37.5% * 80000</t>
  </si>
  <si>
    <t>Kwiecień</t>
  </si>
  <si>
    <t>Maj</t>
  </si>
  <si>
    <t>Czerwiec</t>
  </si>
  <si>
    <t>Lipiec</t>
  </si>
  <si>
    <t>Razem</t>
  </si>
  <si>
    <t>Koszt Planowany</t>
  </si>
  <si>
    <t>Koszt Rzeczywisty</t>
  </si>
  <si>
    <t>Wartość uzyskana</t>
  </si>
  <si>
    <t>50% * 82000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</si>
</sst>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21"/>
  <sheetViews>
    <sheetView tabSelected="1" topLeftCell="A91" workbookViewId="0">
      <selection activeCell="J97" sqref="J97"/>
    </sheetView>
  </sheetViews>
  <sheetFormatPr defaultRowHeight="15"/>
  <cols>
    <col min="1" max="1" width="12.85546875" bestFit="1" customWidth="1"/>
    <col min="2" max="2" width="16.140625" bestFit="1" customWidth="1"/>
    <col min="4" max="4" width="16.42578125" bestFit="1" customWidth="1"/>
    <col min="5" max="5" width="18.7109375" bestFit="1" customWidth="1"/>
  </cols>
  <sheetData>
    <row r="3" spans="2:8">
      <c r="B3" t="s">
        <v>0</v>
      </c>
      <c r="C3">
        <v>100000</v>
      </c>
    </row>
    <row r="4" spans="2:8">
      <c r="B4" t="s">
        <v>1</v>
      </c>
      <c r="C4">
        <v>35000</v>
      </c>
    </row>
    <row r="5" spans="2:8">
      <c r="B5" t="s">
        <v>2</v>
      </c>
      <c r="C5">
        <v>25000</v>
      </c>
    </row>
    <row r="6" spans="2:8">
      <c r="B6" t="s">
        <v>3</v>
      </c>
      <c r="C6">
        <v>25000</v>
      </c>
    </row>
    <row r="7" spans="2:8">
      <c r="B7" t="s">
        <v>4</v>
      </c>
      <c r="C7">
        <f>C6-C4</f>
        <v>-10000</v>
      </c>
    </row>
    <row r="8" spans="2:8">
      <c r="B8" t="s">
        <v>5</v>
      </c>
      <c r="C8">
        <f>(C6/C5)</f>
        <v>1</v>
      </c>
      <c r="E8" s="1" t="s">
        <v>6</v>
      </c>
      <c r="F8" s="1"/>
      <c r="G8" s="1"/>
      <c r="H8" s="1"/>
    </row>
    <row r="9" spans="2:8">
      <c r="B9" t="s">
        <v>7</v>
      </c>
      <c r="C9">
        <f>ROUND((C6/C4),2)</f>
        <v>0.71</v>
      </c>
    </row>
    <row r="10" spans="2:8">
      <c r="B10" t="s">
        <v>8</v>
      </c>
      <c r="C10">
        <f>C6-C5</f>
        <v>0</v>
      </c>
    </row>
    <row r="11" spans="2:8">
      <c r="B11" t="s">
        <v>9</v>
      </c>
      <c r="C11">
        <f>C6/C3</f>
        <v>0.25</v>
      </c>
    </row>
    <row r="12" spans="2:8">
      <c r="B12" t="s">
        <v>10</v>
      </c>
      <c r="C12">
        <f>C4/C3</f>
        <v>0.35</v>
      </c>
    </row>
    <row r="13" spans="2:8">
      <c r="B13" t="s">
        <v>11</v>
      </c>
      <c r="C13">
        <f>C3/C9</f>
        <v>140845.07042253521</v>
      </c>
    </row>
    <row r="14" spans="2:8">
      <c r="B14" t="s">
        <v>12</v>
      </c>
      <c r="C14">
        <f>C13-C4</f>
        <v>105845.07042253521</v>
      </c>
    </row>
    <row r="15" spans="2:8">
      <c r="B15" t="s">
        <v>13</v>
      </c>
      <c r="C15">
        <f>(C3-C6)/(C3-C4)</f>
        <v>1.1538461538461537</v>
      </c>
    </row>
    <row r="18" spans="2:6">
      <c r="B18" t="s">
        <v>0</v>
      </c>
      <c r="C18">
        <v>2000000</v>
      </c>
      <c r="D18" t="s">
        <v>14</v>
      </c>
    </row>
    <row r="19" spans="2:6">
      <c r="B19" t="s">
        <v>1</v>
      </c>
      <c r="C19">
        <v>1500000</v>
      </c>
      <c r="D19" t="s">
        <v>15</v>
      </c>
    </row>
    <row r="20" spans="2:6">
      <c r="B20" t="s">
        <v>2</v>
      </c>
      <c r="C20">
        <v>1000000</v>
      </c>
      <c r="D20" t="s">
        <v>16</v>
      </c>
      <c r="E20" t="s">
        <v>17</v>
      </c>
    </row>
    <row r="21" spans="2:6">
      <c r="B21" t="s">
        <v>3</v>
      </c>
      <c r="C21">
        <v>600000</v>
      </c>
      <c r="D21" t="s">
        <v>18</v>
      </c>
    </row>
    <row r="22" spans="2:6">
      <c r="B22" t="s">
        <v>4</v>
      </c>
      <c r="C22">
        <f>C21-C19</f>
        <v>-900000</v>
      </c>
      <c r="E22" t="s">
        <v>19</v>
      </c>
      <c r="F22">
        <f>C22</f>
        <v>-900000</v>
      </c>
    </row>
    <row r="23" spans="2:6">
      <c r="B23" t="s">
        <v>5</v>
      </c>
      <c r="C23">
        <f>(C21/C20)</f>
        <v>0.6</v>
      </c>
    </row>
    <row r="24" spans="2:6">
      <c r="B24" t="s">
        <v>7</v>
      </c>
      <c r="C24">
        <f>ROUND((C21/C19),2)</f>
        <v>0.4</v>
      </c>
    </row>
    <row r="25" spans="2:6">
      <c r="B25" t="s">
        <v>8</v>
      </c>
      <c r="C25">
        <f>C21-C20</f>
        <v>-400000</v>
      </c>
    </row>
    <row r="26" spans="2:6">
      <c r="B26" t="s">
        <v>9</v>
      </c>
      <c r="C26">
        <f>C21/C18</f>
        <v>0.3</v>
      </c>
    </row>
    <row r="27" spans="2:6">
      <c r="B27" t="s">
        <v>10</v>
      </c>
      <c r="C27">
        <f>C19/C18</f>
        <v>0.75</v>
      </c>
    </row>
    <row r="28" spans="2:6">
      <c r="B28" t="s">
        <v>11</v>
      </c>
      <c r="C28">
        <f>C18/C24</f>
        <v>5000000</v>
      </c>
    </row>
    <row r="29" spans="2:6">
      <c r="B29" t="s">
        <v>12</v>
      </c>
      <c r="C29">
        <f>C28-C19</f>
        <v>3500000</v>
      </c>
    </row>
    <row r="30" spans="2:6">
      <c r="B30" t="s">
        <v>13</v>
      </c>
      <c r="C30">
        <f>(C18-C21)/(C18-C19)</f>
        <v>2.8</v>
      </c>
    </row>
    <row r="36" spans="2:6">
      <c r="B36" t="s">
        <v>0</v>
      </c>
      <c r="C36">
        <v>80000</v>
      </c>
      <c r="D36" t="s">
        <v>14</v>
      </c>
    </row>
    <row r="37" spans="2:6">
      <c r="B37" t="s">
        <v>1</v>
      </c>
      <c r="C37">
        <v>30000</v>
      </c>
      <c r="D37" t="s">
        <v>15</v>
      </c>
    </row>
    <row r="38" spans="2:6">
      <c r="B38" t="s">
        <v>2</v>
      </c>
      <c r="C38">
        <v>40000</v>
      </c>
      <c r="D38" t="s">
        <v>20</v>
      </c>
      <c r="E38" t="s">
        <v>17</v>
      </c>
    </row>
    <row r="39" spans="2:6">
      <c r="B39" t="s">
        <v>3</v>
      </c>
      <c r="C39">
        <f>37.5%*C36</f>
        <v>30000</v>
      </c>
      <c r="D39" t="s">
        <v>21</v>
      </c>
    </row>
    <row r="40" spans="2:6">
      <c r="B40" t="s">
        <v>4</v>
      </c>
      <c r="C40">
        <f>C39-C37</f>
        <v>0</v>
      </c>
      <c r="E40" t="s">
        <v>19</v>
      </c>
      <c r="F40">
        <f>C40</f>
        <v>0</v>
      </c>
    </row>
    <row r="41" spans="2:6">
      <c r="B41" t="s">
        <v>5</v>
      </c>
      <c r="C41">
        <f>(C39/C38)</f>
        <v>0.75</v>
      </c>
    </row>
    <row r="42" spans="2:6">
      <c r="B42" t="s">
        <v>7</v>
      </c>
      <c r="C42">
        <f>ROUND((C39/C37),2)</f>
        <v>1</v>
      </c>
    </row>
    <row r="43" spans="2:6">
      <c r="B43" t="s">
        <v>8</v>
      </c>
      <c r="C43">
        <f>C39-C38</f>
        <v>-10000</v>
      </c>
    </row>
    <row r="44" spans="2:6">
      <c r="B44" t="s">
        <v>9</v>
      </c>
      <c r="C44">
        <f>C39/C36</f>
        <v>0.375</v>
      </c>
    </row>
    <row r="45" spans="2:6">
      <c r="B45" t="s">
        <v>10</v>
      </c>
      <c r="C45">
        <f>C37/C36</f>
        <v>0.375</v>
      </c>
    </row>
    <row r="46" spans="2:6">
      <c r="B46" t="s">
        <v>11</v>
      </c>
      <c r="C46">
        <f>C36/C42</f>
        <v>80000</v>
      </c>
    </row>
    <row r="47" spans="2:6">
      <c r="B47" t="s">
        <v>12</v>
      </c>
      <c r="C47">
        <f>C46-C37</f>
        <v>50000</v>
      </c>
    </row>
    <row r="48" spans="2:6">
      <c r="B48" t="s">
        <v>13</v>
      </c>
      <c r="C48">
        <f>(C36-C39)/(C36-C37)</f>
        <v>1</v>
      </c>
    </row>
    <row r="54" spans="1:7">
      <c r="C54" t="s">
        <v>22</v>
      </c>
      <c r="D54" t="s">
        <v>23</v>
      </c>
      <c r="E54" t="s">
        <v>24</v>
      </c>
      <c r="F54" t="s">
        <v>25</v>
      </c>
      <c r="G54" t="s">
        <v>26</v>
      </c>
    </row>
    <row r="55" spans="1:7">
      <c r="B55" t="s">
        <v>27</v>
      </c>
      <c r="C55">
        <v>500000</v>
      </c>
      <c r="D55">
        <v>600000</v>
      </c>
      <c r="E55">
        <v>200000</v>
      </c>
      <c r="F55">
        <v>100000</v>
      </c>
      <c r="G55">
        <f>SUM(C55:F55)</f>
        <v>1400000</v>
      </c>
    </row>
    <row r="56" spans="1:7">
      <c r="B56" t="s">
        <v>28</v>
      </c>
      <c r="C56">
        <v>800000</v>
      </c>
      <c r="D56">
        <v>500000</v>
      </c>
    </row>
    <row r="57" spans="1:7">
      <c r="B57" t="s">
        <v>29</v>
      </c>
      <c r="C57">
        <v>200000</v>
      </c>
      <c r="D57">
        <v>300000</v>
      </c>
    </row>
    <row r="59" spans="1:7">
      <c r="A59" t="s">
        <v>0</v>
      </c>
      <c r="B59">
        <v>1400000</v>
      </c>
      <c r="C59" t="s">
        <v>14</v>
      </c>
    </row>
    <row r="60" spans="1:7">
      <c r="A60" t="s">
        <v>1</v>
      </c>
      <c r="B60">
        <v>1300000</v>
      </c>
      <c r="C60" t="s">
        <v>15</v>
      </c>
    </row>
    <row r="61" spans="1:7">
      <c r="A61" t="s">
        <v>2</v>
      </c>
      <c r="B61">
        <v>1100000</v>
      </c>
      <c r="D61" t="s">
        <v>17</v>
      </c>
    </row>
    <row r="62" spans="1:7">
      <c r="A62" t="s">
        <v>3</v>
      </c>
      <c r="B62">
        <v>500000</v>
      </c>
    </row>
    <row r="63" spans="1:7">
      <c r="A63" t="s">
        <v>4</v>
      </c>
      <c r="B63">
        <f>B62-B60</f>
        <v>-800000</v>
      </c>
      <c r="D63" t="s">
        <v>19</v>
      </c>
      <c r="E63">
        <f>B63</f>
        <v>-800000</v>
      </c>
    </row>
    <row r="64" spans="1:7">
      <c r="A64" t="s">
        <v>5</v>
      </c>
      <c r="B64">
        <f>(B62/B61)</f>
        <v>0.45454545454545453</v>
      </c>
    </row>
    <row r="65" spans="1:6">
      <c r="A65" t="s">
        <v>7</v>
      </c>
      <c r="B65">
        <f>ROUND((B62/B60),2)</f>
        <v>0.38</v>
      </c>
    </row>
    <row r="66" spans="1:6">
      <c r="A66" t="s">
        <v>8</v>
      </c>
      <c r="B66">
        <f>B62-B61</f>
        <v>-600000</v>
      </c>
    </row>
    <row r="67" spans="1:6">
      <c r="A67" t="s">
        <v>9</v>
      </c>
      <c r="B67">
        <f>B62/B59</f>
        <v>0.35714285714285715</v>
      </c>
    </row>
    <row r="68" spans="1:6">
      <c r="A68" t="s">
        <v>10</v>
      </c>
      <c r="B68">
        <f>B60/B59</f>
        <v>0.9285714285714286</v>
      </c>
    </row>
    <row r="69" spans="1:6">
      <c r="A69" t="s">
        <v>11</v>
      </c>
      <c r="B69">
        <f>B59/B65</f>
        <v>3684210.5263157892</v>
      </c>
    </row>
    <row r="70" spans="1:6">
      <c r="A70" t="s">
        <v>12</v>
      </c>
      <c r="B70">
        <f>B69-B60</f>
        <v>2384210.5263157892</v>
      </c>
    </row>
    <row r="71" spans="1:6">
      <c r="A71" t="s">
        <v>13</v>
      </c>
      <c r="B71">
        <f>(B59-B62)/(B59-B60)</f>
        <v>9</v>
      </c>
    </row>
    <row r="76" spans="1:6">
      <c r="B76" t="s">
        <v>0</v>
      </c>
      <c r="C76">
        <v>82000</v>
      </c>
      <c r="D76" t="s">
        <v>14</v>
      </c>
    </row>
    <row r="77" spans="1:6">
      <c r="B77" t="s">
        <v>1</v>
      </c>
      <c r="C77">
        <v>40000</v>
      </c>
      <c r="D77" t="s">
        <v>15</v>
      </c>
    </row>
    <row r="78" spans="1:6">
      <c r="B78" t="s">
        <v>2</v>
      </c>
      <c r="C78">
        <v>41000</v>
      </c>
      <c r="D78" t="s">
        <v>30</v>
      </c>
      <c r="E78" t="s">
        <v>17</v>
      </c>
    </row>
    <row r="79" spans="1:6">
      <c r="B79" t="s">
        <v>3</v>
      </c>
      <c r="C79">
        <f>41000</f>
        <v>41000</v>
      </c>
      <c r="D79">
        <f>C77/C76</f>
        <v>0.48780487804878048</v>
      </c>
    </row>
    <row r="80" spans="1:6">
      <c r="B80" t="s">
        <v>4</v>
      </c>
      <c r="C80">
        <f>C79-C77</f>
        <v>1000</v>
      </c>
      <c r="E80" t="s">
        <v>19</v>
      </c>
      <c r="F80">
        <f>C80</f>
        <v>1000</v>
      </c>
    </row>
    <row r="81" spans="2:6">
      <c r="B81" t="s">
        <v>5</v>
      </c>
      <c r="C81">
        <f>(C79/C78)</f>
        <v>1</v>
      </c>
    </row>
    <row r="82" spans="2:6">
      <c r="B82" t="s">
        <v>7</v>
      </c>
      <c r="C82">
        <f>ROUND((C79/C77),2)</f>
        <v>1.03</v>
      </c>
    </row>
    <row r="83" spans="2:6">
      <c r="B83" t="s">
        <v>8</v>
      </c>
      <c r="C83">
        <f>C79-C78</f>
        <v>0</v>
      </c>
    </row>
    <row r="84" spans="2:6">
      <c r="B84" t="s">
        <v>9</v>
      </c>
      <c r="C84">
        <f>C79/C76</f>
        <v>0.5</v>
      </c>
    </row>
    <row r="85" spans="2:6">
      <c r="B85" t="s">
        <v>10</v>
      </c>
      <c r="C85">
        <f>C77/C76</f>
        <v>0.48780487804878048</v>
      </c>
    </row>
    <row r="86" spans="2:6">
      <c r="B86" t="s">
        <v>11</v>
      </c>
      <c r="C86">
        <f>C76/C82</f>
        <v>79611.650485436898</v>
      </c>
    </row>
    <row r="87" spans="2:6">
      <c r="B87" t="s">
        <v>12</v>
      </c>
      <c r="C87">
        <f>C86-C77</f>
        <v>39611.650485436898</v>
      </c>
    </row>
    <row r="88" spans="2:6">
      <c r="B88" t="s">
        <v>13</v>
      </c>
      <c r="C88">
        <f>(C76-C79)/(C76-C77)</f>
        <v>0.97619047619047616</v>
      </c>
    </row>
    <row r="92" spans="2:6">
      <c r="B92" t="s">
        <v>0</v>
      </c>
      <c r="C92">
        <v>300000</v>
      </c>
      <c r="D92" t="s">
        <v>14</v>
      </c>
    </row>
    <row r="93" spans="2:6">
      <c r="B93" t="s">
        <v>1</v>
      </c>
      <c r="C93">
        <v>15000</v>
      </c>
      <c r="D93" t="s">
        <v>15</v>
      </c>
    </row>
    <row r="94" spans="2:6">
      <c r="B94" t="s">
        <v>2</v>
      </c>
      <c r="C94">
        <v>22500</v>
      </c>
      <c r="E94" t="s">
        <v>17</v>
      </c>
    </row>
    <row r="95" spans="2:6">
      <c r="B95" t="s">
        <v>3</v>
      </c>
      <c r="C95">
        <v>22500</v>
      </c>
    </row>
    <row r="96" spans="2:6">
      <c r="B96" t="s">
        <v>4</v>
      </c>
      <c r="C96">
        <f>C95-C93</f>
        <v>7500</v>
      </c>
      <c r="E96" t="s">
        <v>19</v>
      </c>
      <c r="F96">
        <f>C96</f>
        <v>7500</v>
      </c>
    </row>
    <row r="97" spans="2:5">
      <c r="B97" t="s">
        <v>5</v>
      </c>
      <c r="C97">
        <f>(C95/C94)</f>
        <v>1</v>
      </c>
    </row>
    <row r="98" spans="2:5">
      <c r="B98" t="s">
        <v>7</v>
      </c>
      <c r="C98">
        <f>ROUND((C95/C93),2)</f>
        <v>1.5</v>
      </c>
    </row>
    <row r="99" spans="2:5">
      <c r="B99" t="s">
        <v>8</v>
      </c>
      <c r="C99">
        <f>C95-C94</f>
        <v>0</v>
      </c>
    </row>
    <row r="100" spans="2:5">
      <c r="B100" t="s">
        <v>9</v>
      </c>
      <c r="C100">
        <f>C95/C92</f>
        <v>7.4999999999999997E-2</v>
      </c>
    </row>
    <row r="101" spans="2:5">
      <c r="B101" t="s">
        <v>10</v>
      </c>
      <c r="C101">
        <f>C93/C92</f>
        <v>0.05</v>
      </c>
    </row>
    <row r="102" spans="2:5">
      <c r="B102" t="s">
        <v>11</v>
      </c>
      <c r="C102">
        <f>C92/C98</f>
        <v>200000</v>
      </c>
    </row>
    <row r="103" spans="2:5">
      <c r="B103" t="s">
        <v>12</v>
      </c>
      <c r="C103">
        <f>C102-C93</f>
        <v>185000</v>
      </c>
    </row>
    <row r="104" spans="2:5">
      <c r="B104" t="s">
        <v>13</v>
      </c>
      <c r="C104">
        <f>(C92-C95)/(C92-C93)</f>
        <v>0.97368421052631582</v>
      </c>
    </row>
    <row r="109" spans="2:5">
      <c r="B109" t="s">
        <v>0</v>
      </c>
      <c r="C109">
        <v>200000</v>
      </c>
      <c r="D109" t="s">
        <v>14</v>
      </c>
    </row>
    <row r="110" spans="2:5">
      <c r="B110" t="s">
        <v>1</v>
      </c>
      <c r="C110">
        <v>11000</v>
      </c>
      <c r="D110" t="s">
        <v>15</v>
      </c>
    </row>
    <row r="111" spans="2:5">
      <c r="B111" t="s">
        <v>2</v>
      </c>
      <c r="C111">
        <v>20000</v>
      </c>
      <c r="E111" t="s">
        <v>17</v>
      </c>
    </row>
    <row r="112" spans="2:5">
      <c r="B112" t="s">
        <v>3</v>
      </c>
      <c r="C112">
        <v>12000</v>
      </c>
    </row>
    <row r="113" spans="2:6">
      <c r="B113" t="s">
        <v>4</v>
      </c>
      <c r="C113">
        <f>C112-C110</f>
        <v>1000</v>
      </c>
      <c r="E113" t="s">
        <v>19</v>
      </c>
      <c r="F113">
        <f>C113</f>
        <v>1000</v>
      </c>
    </row>
    <row r="114" spans="2:6">
      <c r="B114" t="s">
        <v>5</v>
      </c>
      <c r="C114">
        <f>(C112/C111)</f>
        <v>0.6</v>
      </c>
    </row>
    <row r="115" spans="2:6">
      <c r="B115" t="s">
        <v>7</v>
      </c>
      <c r="C115">
        <f>ROUND((C112/C110),2)</f>
        <v>1.0900000000000001</v>
      </c>
    </row>
    <row r="116" spans="2:6">
      <c r="B116" t="s">
        <v>8</v>
      </c>
      <c r="C116">
        <f>C112-C111</f>
        <v>-8000</v>
      </c>
    </row>
    <row r="117" spans="2:6">
      <c r="B117" t="s">
        <v>9</v>
      </c>
      <c r="C117">
        <f>C112/C109</f>
        <v>0.06</v>
      </c>
    </row>
    <row r="118" spans="2:6">
      <c r="B118" t="s">
        <v>10</v>
      </c>
      <c r="C118">
        <f>C110/C109</f>
        <v>5.5E-2</v>
      </c>
    </row>
    <row r="119" spans="2:6">
      <c r="B119" t="s">
        <v>11</v>
      </c>
      <c r="C119">
        <f>C109/C115</f>
        <v>183486.23853211009</v>
      </c>
    </row>
    <row r="120" spans="2:6">
      <c r="B120" t="s">
        <v>12</v>
      </c>
      <c r="C120">
        <f>C119-C110</f>
        <v>172486.23853211009</v>
      </c>
    </row>
    <row r="121" spans="2:6">
      <c r="B121" t="s">
        <v>13</v>
      </c>
      <c r="C121">
        <f>(C109-C112)/(C109-C110)</f>
        <v>0.99470899470899465</v>
      </c>
    </row>
  </sheetData>
  <mergeCells count="1">
    <mergeCell ref="E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2024-11-06T07:32:54Z</dcterms:created>
  <dcterms:modified xsi:type="dcterms:W3CDTF">2024-11-06T09:16:58Z</dcterms:modified>
  <cp:category/>
  <cp:contentStatus/>
</cp:coreProperties>
</file>