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" sheetId="1" r:id="rId4"/>
    <sheet state="visible" name="ORIGINAL" sheetId="2" r:id="rId5"/>
    <sheet state="visible" name="BASIS" sheetId="3" r:id="rId6"/>
    <sheet state="visible" name="BASIS_Gemeinden" sheetId="4" r:id="rId7"/>
    <sheet state="visible" name="dw_Karte_Gewerbesteuer" sheetId="5" r:id="rId8"/>
  </sheets>
  <definedNames>
    <definedName hidden="1" localSheetId="2" name="_xlnm._FilterDatabase">BASIS!$A$1:$I$995</definedName>
    <definedName hidden="1" localSheetId="3" name="_xlnm._FilterDatabase">BASIS_Gemeinden!$A$1:$W$989</definedName>
    <definedName hidden="1" localSheetId="4" name="_xlnm._FilterDatabase">dw_Karte_Gewerbesteuer!$A$1:$J$1000</definedName>
  </definedNames>
  <calcPr/>
</workbook>
</file>

<file path=xl/sharedStrings.xml><?xml version="1.0" encoding="utf-8"?>
<sst xmlns="http://schemas.openxmlformats.org/spreadsheetml/2006/main" count="3203" uniqueCount="2155">
  <si>
    <t>https://www.it.nrw/staedte-und-gemeinden-nrw-nahmen-im-vergangenen-jahr-198-prozent-weniger-gewerbesteuern-ein-als-2019</t>
  </si>
  <si>
    <t>Gewerbesteuerhebesätze und Gewerbesteuereinnahmen der Städte und Gemeinden in Nordrhein-Westfalen</t>
  </si>
  <si>
    <t xml:space="preserve">- </t>
  </si>
  <si>
    <t>Verwaltungsbezirk</t>
  </si>
  <si>
    <t>Gewerbe-
steuer-
hebesatz
2019</t>
  </si>
  <si>
    <t>Gewerbesteuereinnahmen</t>
  </si>
  <si>
    <t>Gewerbe-
steuer-
hebesatz
2020</t>
  </si>
  <si>
    <r>
      <rPr/>
      <t xml:space="preserve">Aufgabe: nachrichtliches Stück plus Illustration UND Idee für datenjournalistische Umsetzung Variante 1: Gewerbesteuer in NRW
</t>
    </r>
    <r>
      <rPr>
        <color rgb="FF1155CC"/>
        <u/>
      </rPr>
      <t>https://www.it.nrw/staedte-und-gemeinden-nrw-nahmen-im-vergangenen-jahr-198-prozent-weniger-gewerbesteuern-ein-als-2019</t>
    </r>
  </si>
  <si>
    <t xml:space="preserve">Hinweis: </t>
  </si>
  <si>
    <t>Steueraufkommen</t>
  </si>
  <si>
    <t>Veränderung gegenüber 2019</t>
  </si>
  <si>
    <t xml:space="preserve">- Finde den Fehler ;-)  </t>
  </si>
  <si>
    <t>in Euro</t>
  </si>
  <si>
    <t>in Euro
je Einwohner</t>
  </si>
  <si>
    <t>in Prozent</t>
  </si>
  <si>
    <t>- Grafik zur Nachricht</t>
  </si>
  <si>
    <t>- Analyse der Daten - wo könnte sich die Geschichte verbergen</t>
  </si>
  <si>
    <t>Nordrhein-Westfalen</t>
  </si>
  <si>
    <t>12 756 891 634</t>
  </si>
  <si>
    <t>10 231 865 163</t>
  </si>
  <si>
    <t>–19,8</t>
  </si>
  <si>
    <t>–2 525 026 471</t>
  </si>
  <si>
    <t>Düsseldorf, Reg.-Bez.</t>
  </si>
  <si>
    <t>4 146 771 028</t>
  </si>
  <si>
    <t>3 124 934 089</t>
  </si>
  <si>
    <t>–24,6</t>
  </si>
  <si>
    <t>–1 021 836 939</t>
  </si>
  <si>
    <t>Düsseldorf, krfr. Stadt</t>
  </si>
  <si>
    <t>988 593 089</t>
  </si>
  <si>
    <t>1 593,28</t>
  </si>
  <si>
    <t>713 435 306</t>
  </si>
  <si>
    <t>1 150,66</t>
  </si>
  <si>
    <t>–27,8</t>
  </si>
  <si>
    <t>– 275 157 783</t>
  </si>
  <si>
    <t>Duisburg, krfr. Stadt</t>
  </si>
  <si>
    <t>230 564 902</t>
  </si>
  <si>
    <t>128 294 311</t>
  </si>
  <si>
    <t>–44,4</t>
  </si>
  <si>
    <t>– 102 270 591</t>
  </si>
  <si>
    <t>Essen, krfr. Stadt</t>
  </si>
  <si>
    <t>430 899 002</t>
  </si>
  <si>
    <t>360 713 705</t>
  </si>
  <si>
    <t>–16,3</t>
  </si>
  <si>
    <t>– 70 185 297</t>
  </si>
  <si>
    <t>Krefeld, krfr. Stadt</t>
  </si>
  <si>
    <t>173 898 683</t>
  </si>
  <si>
    <t>166 298 281</t>
  </si>
  <si>
    <t>–4,4</t>
  </si>
  <si>
    <t>– 7 600 402</t>
  </si>
  <si>
    <t>Mönchengladbach, krfr. Stadt</t>
  </si>
  <si>
    <t>149 592 087</t>
  </si>
  <si>
    <t>161 502 557</t>
  </si>
  <si>
    <t>Mülheim a. d. Ruhr, krfr. Stadt</t>
  </si>
  <si>
    <t>98 826 625</t>
  </si>
  <si>
    <t>73 185 207</t>
  </si>
  <si>
    <t>–25,9</t>
  </si>
  <si>
    <t>– 25 641 418</t>
  </si>
  <si>
    <t>Oberhausen, krfr. Stadt</t>
  </si>
  <si>
    <t>101 249 619</t>
  </si>
  <si>
    <t>66 739 257</t>
  </si>
  <si>
    <t>–34,1</t>
  </si>
  <si>
    <t>– 34 510 362</t>
  </si>
  <si>
    <t>Remscheid, krfr. Stadt</t>
  </si>
  <si>
    <t>76 500 488</t>
  </si>
  <si>
    <t>42 999 558</t>
  </si>
  <si>
    <t>–43,8</t>
  </si>
  <si>
    <t>– 33 500 930</t>
  </si>
  <si>
    <t>Solingen, krfr. Stadt</t>
  </si>
  <si>
    <t>103 426 717</t>
  </si>
  <si>
    <t>68 001 540</t>
  </si>
  <si>
    <t>–34,3</t>
  </si>
  <si>
    <t>– 35 425 177</t>
  </si>
  <si>
    <t>Wuppertal, krfr. Stadt</t>
  </si>
  <si>
    <t>232 268 901</t>
  </si>
  <si>
    <t>161 167 950</t>
  </si>
  <si>
    <t>–30,6</t>
  </si>
  <si>
    <t>– 71 100 951</t>
  </si>
  <si>
    <t>Kleve, Kreis</t>
  </si>
  <si>
    <t>Bedburg-Hau</t>
  </si>
  <si>
    <t>3 003 471</t>
  </si>
  <si>
    <t>2 552 472</t>
  </si>
  <si>
    <t>–15,0</t>
  </si>
  <si>
    <t>–  450 999</t>
  </si>
  <si>
    <t>Emmerich am Rhein, Stadt</t>
  </si>
  <si>
    <t>22 832 630</t>
  </si>
  <si>
    <t>21 224 124</t>
  </si>
  <si>
    <t>–7,0</t>
  </si>
  <si>
    <t>– 1 608 506</t>
  </si>
  <si>
    <t>Geldern, Stadt</t>
  </si>
  <si>
    <t>17 389 936</t>
  </si>
  <si>
    <t>14 378 424</t>
  </si>
  <si>
    <t>–17,3</t>
  </si>
  <si>
    <t>– 3 011 512</t>
  </si>
  <si>
    <t>Goch, Stadt</t>
  </si>
  <si>
    <t>16 621 702</t>
  </si>
  <si>
    <t>17 022 517</t>
  </si>
  <si>
    <t>Issum</t>
  </si>
  <si>
    <t>4 533 970</t>
  </si>
  <si>
    <t>4 271 333</t>
  </si>
  <si>
    <t>–5,8</t>
  </si>
  <si>
    <t>–  262 637</t>
  </si>
  <si>
    <t>Kalkar, Stadt</t>
  </si>
  <si>
    <t>5 084 201</t>
  </si>
  <si>
    <t>5 461 070</t>
  </si>
  <si>
    <t>Kerken</t>
  </si>
  <si>
    <t>4 019 785</t>
  </si>
  <si>
    <t>4 002 971</t>
  </si>
  <si>
    <t>–0,4</t>
  </si>
  <si>
    <t>–  16 814</t>
  </si>
  <si>
    <t>Kevelaer, Stadt</t>
  </si>
  <si>
    <t>16 826 256</t>
  </si>
  <si>
    <t>15 585 154</t>
  </si>
  <si>
    <t>–7,4</t>
  </si>
  <si>
    <t>– 1 241 102</t>
  </si>
  <si>
    <t>Kleve, Stadt</t>
  </si>
  <si>
    <t>21 618 186</t>
  </si>
  <si>
    <t>15 258 981</t>
  </si>
  <si>
    <t>–29,4</t>
  </si>
  <si>
    <t>– 6 359 205</t>
  </si>
  <si>
    <t>Kranenburg</t>
  </si>
  <si>
    <t>2 457 436</t>
  </si>
  <si>
    <t>3 464 581</t>
  </si>
  <si>
    <t>Rees, Stadt</t>
  </si>
  <si>
    <t>7 050 816</t>
  </si>
  <si>
    <t>5 772 580</t>
  </si>
  <si>
    <t>–18,1</t>
  </si>
  <si>
    <t>– 1 278 236</t>
  </si>
  <si>
    <t>Rheurdt</t>
  </si>
  <si>
    <t>1 498 508</t>
  </si>
  <si>
    <t>1 311 306</t>
  </si>
  <si>
    <t>–12,5</t>
  </si>
  <si>
    <t>–  187 202</t>
  </si>
  <si>
    <t>Straelen, Stadt</t>
  </si>
  <si>
    <t>15 096 162</t>
  </si>
  <si>
    <t>12 699 187</t>
  </si>
  <si>
    <t>–15,9</t>
  </si>
  <si>
    <t>– 2 396 975</t>
  </si>
  <si>
    <t>Uedem</t>
  </si>
  <si>
    <t>4 934 784</t>
  </si>
  <si>
    <t>4 199 003</t>
  </si>
  <si>
    <t>–14,9</t>
  </si>
  <si>
    <t>–  735 781</t>
  </si>
  <si>
    <t>Wachtendonk</t>
  </si>
  <si>
    <t>4 372 886</t>
  </si>
  <si>
    <t>4 502 847</t>
  </si>
  <si>
    <t>Weeze</t>
  </si>
  <si>
    <t>7 682 839</t>
  </si>
  <si>
    <t>5 528 225</t>
  </si>
  <si>
    <t>–28,0</t>
  </si>
  <si>
    <t>– 2 154 614</t>
  </si>
  <si>
    <t>Mettmann, Kreis</t>
  </si>
  <si>
    <t>Erkrath, Stadt</t>
  </si>
  <si>
    <t>36 980 874</t>
  </si>
  <si>
    <t>23 313 255</t>
  </si>
  <si>
    <t>–37,0</t>
  </si>
  <si>
    <t>– 13 667 619</t>
  </si>
  <si>
    <t>Haan, Stadt</t>
  </si>
  <si>
    <t>29 969 106</t>
  </si>
  <si>
    <t>26 339 821</t>
  </si>
  <si>
    <t>–12,1</t>
  </si>
  <si>
    <t>– 3 629 285</t>
  </si>
  <si>
    <t>Heiligenhaus, Stadt</t>
  </si>
  <si>
    <t>14 271 487</t>
  </si>
  <si>
    <t>11 872 778</t>
  </si>
  <si>
    <t>–16,8</t>
  </si>
  <si>
    <t>– 2 398 709</t>
  </si>
  <si>
    <t>Hilden, Stadt</t>
  </si>
  <si>
    <t>44 886 989</t>
  </si>
  <si>
    <t>32 869 195</t>
  </si>
  <si>
    <t>–26,8</t>
  </si>
  <si>
    <t>– 12 017 794</t>
  </si>
  <si>
    <t>Langenfeld (Rhld.), Stadt</t>
  </si>
  <si>
    <t>55 622 853</t>
  </si>
  <si>
    <t>54 655 284</t>
  </si>
  <si>
    <t>–1,7</t>
  </si>
  <si>
    <t>–  967 569</t>
  </si>
  <si>
    <t>Mettmann, Stadt</t>
  </si>
  <si>
    <t>16 523 532</t>
  </si>
  <si>
    <t>11 789 858</t>
  </si>
  <si>
    <t>–28,6</t>
  </si>
  <si>
    <t>– 4 733 674</t>
  </si>
  <si>
    <t>Monheim am Rhein, Stadt</t>
  </si>
  <si>
    <t>266 478 513</t>
  </si>
  <si>
    <t>6 546,90</t>
  </si>
  <si>
    <t>162 649 067</t>
  </si>
  <si>
    <t>3 941,38</t>
  </si>
  <si>
    <t>–39,0</t>
  </si>
  <si>
    <t>– 103 829 446</t>
  </si>
  <si>
    <t>Ratingen, Stadt</t>
  </si>
  <si>
    <t>143 652 604</t>
  </si>
  <si>
    <t>1 643,90</t>
  </si>
  <si>
    <t>103 845 207</t>
  </si>
  <si>
    <t>1 193,07</t>
  </si>
  <si>
    <t>–27,7</t>
  </si>
  <si>
    <t>– 39 807 397</t>
  </si>
  <si>
    <t>Velbert, Stadt</t>
  </si>
  <si>
    <t>52 279 395</t>
  </si>
  <si>
    <t>25 691 209</t>
  </si>
  <si>
    <t>–50,9</t>
  </si>
  <si>
    <t>– 26 588 186</t>
  </si>
  <si>
    <t>Wülfrath, Stadt</t>
  </si>
  <si>
    <t>9 285 085</t>
  </si>
  <si>
    <t>5 719 403</t>
  </si>
  <si>
    <t>–38,4</t>
  </si>
  <si>
    <t>– 3 565 682</t>
  </si>
  <si>
    <t>Rhein-Kreis Neuss</t>
  </si>
  <si>
    <t>Dormagen, Stadt</t>
  </si>
  <si>
    <t>46 807 083</t>
  </si>
  <si>
    <t>22 863 498</t>
  </si>
  <si>
    <t>–51,2</t>
  </si>
  <si>
    <t>– 23 943 585</t>
  </si>
  <si>
    <t>Grevenbroich, Stadt</t>
  </si>
  <si>
    <t>55 081 618</t>
  </si>
  <si>
    <t>20 349 345</t>
  </si>
  <si>
    <t>–63,1</t>
  </si>
  <si>
    <t>– 34 732 273</t>
  </si>
  <si>
    <t>Jüchen, Stadt</t>
  </si>
  <si>
    <t>8 033 032</t>
  </si>
  <si>
    <t>5 003 966</t>
  </si>
  <si>
    <t>–37,7</t>
  </si>
  <si>
    <t>– 3 029 066</t>
  </si>
  <si>
    <t>Kaarst, Stadt</t>
  </si>
  <si>
    <t>31 742 325</t>
  </si>
  <si>
    <t>28 113 772</t>
  </si>
  <si>
    <t>–11,4</t>
  </si>
  <si>
    <t>– 3 628 553</t>
  </si>
  <si>
    <t>Korschenbroich, Stadt</t>
  </si>
  <si>
    <t>12 688 150</t>
  </si>
  <si>
    <t>13 338 742</t>
  </si>
  <si>
    <t>Meerbusch, Stadt</t>
  </si>
  <si>
    <t>38 546 751</t>
  </si>
  <si>
    <t>31 212 359</t>
  </si>
  <si>
    <t>–19,0</t>
  </si>
  <si>
    <t>– 7 334 392</t>
  </si>
  <si>
    <t>Neuss, Stadt</t>
  </si>
  <si>
    <t>157 771 784</t>
  </si>
  <si>
    <t>1 026,99</t>
  </si>
  <si>
    <t>132 889 379</t>
  </si>
  <si>
    <t>–15,8</t>
  </si>
  <si>
    <t>– 24 882 405</t>
  </si>
  <si>
    <t>Rommerskirchen</t>
  </si>
  <si>
    <t>4 009 940</t>
  </si>
  <si>
    <t>3 552 189</t>
  </si>
  <si>
    <t>–  457 751</t>
  </si>
  <si>
    <t>Viersen, Kreis</t>
  </si>
  <si>
    <t>Brüggen</t>
  </si>
  <si>
    <t>7 319 834</t>
  </si>
  <si>
    <t>5 983 570</t>
  </si>
  <si>
    <t>–18,3</t>
  </si>
  <si>
    <t>– 1 336 264</t>
  </si>
  <si>
    <t>Grefrath</t>
  </si>
  <si>
    <t>5 147 711</t>
  </si>
  <si>
    <t>4 115 604</t>
  </si>
  <si>
    <t>–20,0</t>
  </si>
  <si>
    <t>– 1 032 107</t>
  </si>
  <si>
    <t>Kempen, Stadt</t>
  </si>
  <si>
    <t>28 739 929</t>
  </si>
  <si>
    <t>21 471 963</t>
  </si>
  <si>
    <t>–25,3</t>
  </si>
  <si>
    <t>– 7 267 966</t>
  </si>
  <si>
    <t>Nettetal, Stadt</t>
  </si>
  <si>
    <t>18 706 991</t>
  </si>
  <si>
    <t>17 089 079</t>
  </si>
  <si>
    <t>–8,6</t>
  </si>
  <si>
    <t>– 1 617 912</t>
  </si>
  <si>
    <t>Niederkrüchten</t>
  </si>
  <si>
    <t>4 326 045</t>
  </si>
  <si>
    <t>3 629 079</t>
  </si>
  <si>
    <t>–16,1</t>
  </si>
  <si>
    <t>–  696 966</t>
  </si>
  <si>
    <t>Schwalmtal</t>
  </si>
  <si>
    <t>7 222 605</t>
  </si>
  <si>
    <t>6 397 804</t>
  </si>
  <si>
    <t>–  824 801</t>
  </si>
  <si>
    <t>Tönisvorst, Stadt</t>
  </si>
  <si>
    <t>8 362 140</t>
  </si>
  <si>
    <t>9 195 151</t>
  </si>
  <si>
    <t>Viersen, Stadt</t>
  </si>
  <si>
    <t>50 189 825</t>
  </si>
  <si>
    <t>45 311 896</t>
  </si>
  <si>
    <t>–9,7</t>
  </si>
  <si>
    <t>– 4 877 929</t>
  </si>
  <si>
    <t>Willich, Stadt</t>
  </si>
  <si>
    <t>38 316 148</t>
  </si>
  <si>
    <t>28 778 777</t>
  </si>
  <si>
    <t>–24,9</t>
  </si>
  <si>
    <t>– 9 537 371</t>
  </si>
  <si>
    <t>Wesel, Kreis</t>
  </si>
  <si>
    <t>Alpen</t>
  </si>
  <si>
    <t>9 124 248</t>
  </si>
  <si>
    <t>4 229 056</t>
  </si>
  <si>
    <t>–53,7</t>
  </si>
  <si>
    <t>– 4 895 192</t>
  </si>
  <si>
    <t>Dinslaken, Stadt</t>
  </si>
  <si>
    <t>25 084 161</t>
  </si>
  <si>
    <t>20 827 865</t>
  </si>
  <si>
    <t>–17,0</t>
  </si>
  <si>
    <t>– 4 256 296</t>
  </si>
  <si>
    <t>Hamminkeln, Stadt</t>
  </si>
  <si>
    <t>9 571 347</t>
  </si>
  <si>
    <t>10 699 505</t>
  </si>
  <si>
    <t>Hünxe</t>
  </si>
  <si>
    <t>8 129 312</t>
  </si>
  <si>
    <t>7 743 211</t>
  </si>
  <si>
    <t>–4,7</t>
  </si>
  <si>
    <t>–  386 101</t>
  </si>
  <si>
    <t>Kamp-Lintfort, Stadt</t>
  </si>
  <si>
    <t>19 267 893</t>
  </si>
  <si>
    <t>14 969 917</t>
  </si>
  <si>
    <t>–22,3</t>
  </si>
  <si>
    <t>– 4 297 976</t>
  </si>
  <si>
    <t>Moers, Stadt</t>
  </si>
  <si>
    <t>49 100 413</t>
  </si>
  <si>
    <t>37 863 406</t>
  </si>
  <si>
    <t>–22,9</t>
  </si>
  <si>
    <t>– 11 237 007</t>
  </si>
  <si>
    <t>Neukirchen-Vluyn, Stadt</t>
  </si>
  <si>
    <t>11 651 311</t>
  </si>
  <si>
    <t>9 398 314</t>
  </si>
  <si>
    <t>–19,3</t>
  </si>
  <si>
    <t>– 2 252 997</t>
  </si>
  <si>
    <t>Rheinberg, Stadt</t>
  </si>
  <si>
    <t>16 585 244</t>
  </si>
  <si>
    <t>14 093 593</t>
  </si>
  <si>
    <t>– 2 491 651</t>
  </si>
  <si>
    <t>Schermbeck</t>
  </si>
  <si>
    <t>6 103 525</t>
  </si>
  <si>
    <t>6 294 844</t>
  </si>
  <si>
    <t>Sonsbeck</t>
  </si>
  <si>
    <t>4 990 803</t>
  </si>
  <si>
    <t>3 413 160</t>
  </si>
  <si>
    <t>–31,6</t>
  </si>
  <si>
    <t>– 1 577 643</t>
  </si>
  <si>
    <t>Voerde (Niederrhein), Stadt</t>
  </si>
  <si>
    <t>9 180 014</t>
  </si>
  <si>
    <t>10 507 226</t>
  </si>
  <si>
    <t>Wesel, Stadt</t>
  </si>
  <si>
    <t>38 340 007</t>
  </si>
  <si>
    <t>40 036 654</t>
  </si>
  <si>
    <t>Xanten, Stadt</t>
  </si>
  <si>
    <t>5 836 720</t>
  </si>
  <si>
    <t>7 243 641</t>
  </si>
  <si>
    <t>Köln, Reg.-Bez.</t>
  </si>
  <si>
    <t>3 426 968 847</t>
  </si>
  <si>
    <t>2 846 203 680</t>
  </si>
  <si>
    <t>–16,9</t>
  </si>
  <si>
    <t>– 580 765 167</t>
  </si>
  <si>
    <t>Bonn, krfr. Stadt</t>
  </si>
  <si>
    <t>205 476 571</t>
  </si>
  <si>
    <t>208 445 715</t>
  </si>
  <si>
    <t>Köln, krfr. Stadt</t>
  </si>
  <si>
    <t>1 430 750 062</t>
  </si>
  <si>
    <t>1 317,61</t>
  </si>
  <si>
    <t>1 158 395 402</t>
  </si>
  <si>
    <t>1 066,17</t>
  </si>
  <si>
    <t>– 272 354 660</t>
  </si>
  <si>
    <t>Leverkusen, krfr. Stadt</t>
  </si>
  <si>
    <t>117 756 337</t>
  </si>
  <si>
    <t>94 516 645</t>
  </si>
  <si>
    <t>–19,7</t>
  </si>
  <si>
    <t>– 23 239 692</t>
  </si>
  <si>
    <t>Städteregion Aachen</t>
  </si>
  <si>
    <t>Aachen, krfr. Stadt1)</t>
  </si>
  <si>
    <t>192 827 372</t>
  </si>
  <si>
    <t>175 920 552</t>
  </si>
  <si>
    <t>–8,8</t>
  </si>
  <si>
    <t>– 16 906 820</t>
  </si>
  <si>
    <t>Alsdorf, Stadt</t>
  </si>
  <si>
    <t>30 660 870</t>
  </si>
  <si>
    <t>17 386 582</t>
  </si>
  <si>
    <t>–43,3</t>
  </si>
  <si>
    <t>– 13 274 288</t>
  </si>
  <si>
    <t>Baesweiler, Stadt</t>
  </si>
  <si>
    <t>8 918 248</t>
  </si>
  <si>
    <t>8 826 225</t>
  </si>
  <si>
    <t>–1,0</t>
  </si>
  <si>
    <t>–  92 023</t>
  </si>
  <si>
    <t>Eschweiler, Stadt</t>
  </si>
  <si>
    <t>27 171 383</t>
  </si>
  <si>
    <t>24 260 118</t>
  </si>
  <si>
    <t>–10,7</t>
  </si>
  <si>
    <t>– 2 911 265</t>
  </si>
  <si>
    <t>Herzogenrath, Stadt</t>
  </si>
  <si>
    <t>22 975 317</t>
  </si>
  <si>
    <t>21 404 446</t>
  </si>
  <si>
    <t>–6,8</t>
  </si>
  <si>
    <t>– 1 570 871</t>
  </si>
  <si>
    <t>Monschau, Stadt</t>
  </si>
  <si>
    <t>6 248 975</t>
  </si>
  <si>
    <t>5 725 409</t>
  </si>
  <si>
    <t>–8,4</t>
  </si>
  <si>
    <t>–  523 566</t>
  </si>
  <si>
    <t>Roetgen</t>
  </si>
  <si>
    <t>3 584 109</t>
  </si>
  <si>
    <t>4 009 727</t>
  </si>
  <si>
    <t>Simmerath</t>
  </si>
  <si>
    <t>7 136 430</t>
  </si>
  <si>
    <t>5 963 839</t>
  </si>
  <si>
    <t>–16,4</t>
  </si>
  <si>
    <t>– 1 172 591</t>
  </si>
  <si>
    <t>Stolberg (Rhld.), Stadt</t>
  </si>
  <si>
    <t>27 295 803</t>
  </si>
  <si>
    <t>28 575 292</t>
  </si>
  <si>
    <t>Würselen, Stadt</t>
  </si>
  <si>
    <t>26 715 012</t>
  </si>
  <si>
    <t>20 749 238</t>
  </si>
  <si>
    <t>– 5 965 774</t>
  </si>
  <si>
    <t>Düren, Kreis</t>
  </si>
  <si>
    <t>Aldenhoven</t>
  </si>
  <si>
    <t>6 080 738</t>
  </si>
  <si>
    <t>4 666 267</t>
  </si>
  <si>
    <t>–23,3</t>
  </si>
  <si>
    <t>– 1 414 471</t>
  </si>
  <si>
    <t>Düren, Stadt</t>
  </si>
  <si>
    <t>53 628 118</t>
  </si>
  <si>
    <t>43 802 151</t>
  </si>
  <si>
    <t>– 9 825 967</t>
  </si>
  <si>
    <t>Heimbach, Stadt</t>
  </si>
  <si>
    <t>1 391 790</t>
  </si>
  <si>
    <t>1 541 296</t>
  </si>
  <si>
    <t>Hürtgenwald</t>
  </si>
  <si>
    <t>1 824 089</t>
  </si>
  <si>
    <t>1 429 940</t>
  </si>
  <si>
    <t>–21,6</t>
  </si>
  <si>
    <t>–  394 149</t>
  </si>
  <si>
    <t>Inden</t>
  </si>
  <si>
    <t>4 354 764</t>
  </si>
  <si>
    <t>1 312 778</t>
  </si>
  <si>
    <t>–69,9</t>
  </si>
  <si>
    <t>– 3 041 986</t>
  </si>
  <si>
    <t>Jülich, Stadt</t>
  </si>
  <si>
    <t>15 991 792</t>
  </si>
  <si>
    <t>17 910 639</t>
  </si>
  <si>
    <t>Kreuzau</t>
  </si>
  <si>
    <t>10 530 488</t>
  </si>
  <si>
    <t>9 164 424</t>
  </si>
  <si>
    <t>–13,0</t>
  </si>
  <si>
    <t>– 1 366 064</t>
  </si>
  <si>
    <t>Langerwehe</t>
  </si>
  <si>
    <t>3 690 682</t>
  </si>
  <si>
    <t>2 576 218</t>
  </si>
  <si>
    <t>–30,2</t>
  </si>
  <si>
    <t>– 1 114 464</t>
  </si>
  <si>
    <t>Linnich, Stadt</t>
  </si>
  <si>
    <t>9 926 174</t>
  </si>
  <si>
    <t>15 843 642</t>
  </si>
  <si>
    <t>1 245,08</t>
  </si>
  <si>
    <t>Merzenich</t>
  </si>
  <si>
    <t>4 678 529</t>
  </si>
  <si>
    <t>3 631 389</t>
  </si>
  <si>
    <t>–22,4</t>
  </si>
  <si>
    <t>– 1 047 140</t>
  </si>
  <si>
    <t>Nideggen, Stadt</t>
  </si>
  <si>
    <t>1 800 924</t>
  </si>
  <si>
    <t>2 194 811</t>
  </si>
  <si>
    <t>Niederzier</t>
  </si>
  <si>
    <t>7 505 841</t>
  </si>
  <si>
    <t>5 691 271</t>
  </si>
  <si>
    <t>–24,2</t>
  </si>
  <si>
    <t>– 1 814 570</t>
  </si>
  <si>
    <t>Nörvenich</t>
  </si>
  <si>
    <t>2 885 636</t>
  </si>
  <si>
    <t>2 393 917</t>
  </si>
  <si>
    <t>–  491 719</t>
  </si>
  <si>
    <t>Titz</t>
  </si>
  <si>
    <t>4 859 847</t>
  </si>
  <si>
    <t>2 337 904</t>
  </si>
  <si>
    <t>–51,9</t>
  </si>
  <si>
    <t>– 2 521 943</t>
  </si>
  <si>
    <t>Vettweiß</t>
  </si>
  <si>
    <t>2 672 191</t>
  </si>
  <si>
    <t>2 168 292</t>
  </si>
  <si>
    <t>–18,9</t>
  </si>
  <si>
    <t>–  503 899</t>
  </si>
  <si>
    <t>Rhein-Erft-Kreis</t>
  </si>
  <si>
    <t>Bedburg, Stadt</t>
  </si>
  <si>
    <t>10 699 719</t>
  </si>
  <si>
    <t>6 168 390</t>
  </si>
  <si>
    <t>–42,3</t>
  </si>
  <si>
    <t>– 4 531 329</t>
  </si>
  <si>
    <t>Bergheim, Stadt</t>
  </si>
  <si>
    <t>42 213 057</t>
  </si>
  <si>
    <t>26 496 753</t>
  </si>
  <si>
    <t>–37,2</t>
  </si>
  <si>
    <t>– 15 716 304</t>
  </si>
  <si>
    <t>Brühl, Stadt</t>
  </si>
  <si>
    <t>32 392 946</t>
  </si>
  <si>
    <t>23 810 257</t>
  </si>
  <si>
    <t>–26,5</t>
  </si>
  <si>
    <t>– 8 582 689</t>
  </si>
  <si>
    <t>Elsdorf, Stadt</t>
  </si>
  <si>
    <t>9 739 647</t>
  </si>
  <si>
    <t>6 313 326</t>
  </si>
  <si>
    <t>–35,2</t>
  </si>
  <si>
    <t>– 3 426 321</t>
  </si>
  <si>
    <t>Erftstadt, Stadt</t>
  </si>
  <si>
    <t>18 875 421</t>
  </si>
  <si>
    <t>18 505 780</t>
  </si>
  <si>
    <t>–2,0</t>
  </si>
  <si>
    <t>–  369 641</t>
  </si>
  <si>
    <t>Frechen, Stadt</t>
  </si>
  <si>
    <t>47 301 083</t>
  </si>
  <si>
    <t>27 857 943</t>
  </si>
  <si>
    <t>–41,1</t>
  </si>
  <si>
    <t>– 19 443 140</t>
  </si>
  <si>
    <t>Hürth, Stadt</t>
  </si>
  <si>
    <t>48 110 725</t>
  </si>
  <si>
    <t>40 109 562</t>
  </si>
  <si>
    <t>–16,6</t>
  </si>
  <si>
    <t>– 8 001 163</t>
  </si>
  <si>
    <t>Kerpen, Stadt</t>
  </si>
  <si>
    <t>60 770 480</t>
  </si>
  <si>
    <t>52 272 493</t>
  </si>
  <si>
    <t>–14,0</t>
  </si>
  <si>
    <t>– 8 497 987</t>
  </si>
  <si>
    <t>Pulheim, Stadt</t>
  </si>
  <si>
    <t>28 423 592</t>
  </si>
  <si>
    <t>22 958 986</t>
  </si>
  <si>
    <t>–19,2</t>
  </si>
  <si>
    <t>– 5 464 606</t>
  </si>
  <si>
    <t>Wesseling, Stadt</t>
  </si>
  <si>
    <t>70 818 399</t>
  </si>
  <si>
    <t>1 950,28</t>
  </si>
  <si>
    <t>35 844 830</t>
  </si>
  <si>
    <t>–49,4</t>
  </si>
  <si>
    <t>– 34 973 569</t>
  </si>
  <si>
    <t>Euskirchen, Kreis</t>
  </si>
  <si>
    <t>Bad Münstereifel, Stadt</t>
  </si>
  <si>
    <t>6 713 898</t>
  </si>
  <si>
    <t>4 991 068</t>
  </si>
  <si>
    <t>–25,7</t>
  </si>
  <si>
    <t>– 1 722 830</t>
  </si>
  <si>
    <t>Blankenheim</t>
  </si>
  <si>
    <t>2 245 500</t>
  </si>
  <si>
    <t>2 204 067</t>
  </si>
  <si>
    <t>–1,8</t>
  </si>
  <si>
    <t>–  41 433</t>
  </si>
  <si>
    <t>Dahlem</t>
  </si>
  <si>
    <t>3 363 404</t>
  </si>
  <si>
    <t>1 347 853</t>
  </si>
  <si>
    <t>–59,9</t>
  </si>
  <si>
    <t>– 2 015 551</t>
  </si>
  <si>
    <t>Euskirchen, Stadt</t>
  </si>
  <si>
    <t>33 180 702</t>
  </si>
  <si>
    <t>57 430 331</t>
  </si>
  <si>
    <t>Hellenthal</t>
  </si>
  <si>
    <t>8 207 979</t>
  </si>
  <si>
    <t>1 041,23</t>
  </si>
  <si>
    <t>6 352 654</t>
  </si>
  <si>
    <t>–22,6</t>
  </si>
  <si>
    <t>– 1 855 325</t>
  </si>
  <si>
    <t>Kall</t>
  </si>
  <si>
    <t>6 156 357</t>
  </si>
  <si>
    <t>5 312 701</t>
  </si>
  <si>
    <t>–13,7</t>
  </si>
  <si>
    <t>–  843 656</t>
  </si>
  <si>
    <t>Mechernich, Stadt</t>
  </si>
  <si>
    <t>9 727 851</t>
  </si>
  <si>
    <t>9 386 879</t>
  </si>
  <si>
    <t>–3,5</t>
  </si>
  <si>
    <t>–  340 972</t>
  </si>
  <si>
    <t>Nettersheim</t>
  </si>
  <si>
    <t>3 681 759</t>
  </si>
  <si>
    <t>2 967 125</t>
  </si>
  <si>
    <t>–19,4</t>
  </si>
  <si>
    <t>–  714 634</t>
  </si>
  <si>
    <t>Schleiden, Stadt</t>
  </si>
  <si>
    <t>5 841 273</t>
  </si>
  <si>
    <t>6 794 379</t>
  </si>
  <si>
    <t>Weilerswist</t>
  </si>
  <si>
    <t>10 025 014</t>
  </si>
  <si>
    <t>6 589 607</t>
  </si>
  <si>
    <t>– 3 435 407</t>
  </si>
  <si>
    <t>Zülpich, Stadt</t>
  </si>
  <si>
    <t>11 128 121</t>
  </si>
  <si>
    <t>8 167 979</t>
  </si>
  <si>
    <t>–26,6</t>
  </si>
  <si>
    <t>– 2 960 142</t>
  </si>
  <si>
    <t>Heinsberg, Kreis</t>
  </si>
  <si>
    <t>Erkelenz, Stadt</t>
  </si>
  <si>
    <t>19 467 867</t>
  </si>
  <si>
    <t>19 553 345</t>
  </si>
  <si>
    <t>Gangelt</t>
  </si>
  <si>
    <t>5 961 397</t>
  </si>
  <si>
    <t>6 516 262</t>
  </si>
  <si>
    <t>Geilenkirchen, Stadt</t>
  </si>
  <si>
    <t>10 915 089</t>
  </si>
  <si>
    <t>11 011 740</t>
  </si>
  <si>
    <t>Heinsberg, Stadt</t>
  </si>
  <si>
    <t>23 336 679</t>
  </si>
  <si>
    <t>24 863 303</t>
  </si>
  <si>
    <t>Hückelhoven, Stadt</t>
  </si>
  <si>
    <t>11 314 491</t>
  </si>
  <si>
    <t>12 419 769</t>
  </si>
  <si>
    <t>Selfkant</t>
  </si>
  <si>
    <t>1 666 356</t>
  </si>
  <si>
    <t>2 150 386</t>
  </si>
  <si>
    <t>Übach-Palenberg, Stadt</t>
  </si>
  <si>
    <t>20 527 925</t>
  </si>
  <si>
    <t>5 337 449</t>
  </si>
  <si>
    <t>–74,0</t>
  </si>
  <si>
    <t>– 15 190 476</t>
  </si>
  <si>
    <t>Waldfeucht</t>
  </si>
  <si>
    <t>2 408 961</t>
  </si>
  <si>
    <t>2 454 025</t>
  </si>
  <si>
    <t>Wassenberg, Stadt</t>
  </si>
  <si>
    <t>4 285 578</t>
  </si>
  <si>
    <t>3 775 344</t>
  </si>
  <si>
    <t>–11,9</t>
  </si>
  <si>
    <t>–  510 234</t>
  </si>
  <si>
    <t>Wegberg, Stadt</t>
  </si>
  <si>
    <t>7 103 324</t>
  </si>
  <si>
    <t>6 800 986</t>
  </si>
  <si>
    <t>–4,3</t>
  </si>
  <si>
    <t>–  302 338</t>
  </si>
  <si>
    <t>Oberbergischer Kreis</t>
  </si>
  <si>
    <t>Bergneustadt, Stadt</t>
  </si>
  <si>
    <t>8 618 301</t>
  </si>
  <si>
    <t>6 061 735</t>
  </si>
  <si>
    <t>–29,7</t>
  </si>
  <si>
    <t>– 2 556 566</t>
  </si>
  <si>
    <t>Engelskirchen</t>
  </si>
  <si>
    <t>19 109 968</t>
  </si>
  <si>
    <t>15 575 267</t>
  </si>
  <si>
    <t>–18,5</t>
  </si>
  <si>
    <t>– 3 534 701</t>
  </si>
  <si>
    <t>Gummersbach, Stadt</t>
  </si>
  <si>
    <t>36 206 083</t>
  </si>
  <si>
    <t>31 736 264</t>
  </si>
  <si>
    <t>–12,3</t>
  </si>
  <si>
    <t>– 4 469 819</t>
  </si>
  <si>
    <t>Hückeswagen, Stadt</t>
  </si>
  <si>
    <t>8 572 654</t>
  </si>
  <si>
    <t>6 833 898</t>
  </si>
  <si>
    <t>–20,3</t>
  </si>
  <si>
    <t>– 1 738 756</t>
  </si>
  <si>
    <t>Lindlar</t>
  </si>
  <si>
    <t>12 726 871</t>
  </si>
  <si>
    <t>9 312 998</t>
  </si>
  <si>
    <t>– 3 413 873</t>
  </si>
  <si>
    <t>Marienheide</t>
  </si>
  <si>
    <t>7 036 942</t>
  </si>
  <si>
    <t>4 809 910</t>
  </si>
  <si>
    <t>– 2 227 032</t>
  </si>
  <si>
    <t>Morsbach</t>
  </si>
  <si>
    <t>8 937 068</t>
  </si>
  <si>
    <t>8 169 559</t>
  </si>
  <si>
    <t>–  767 509</t>
  </si>
  <si>
    <t>Nümbrecht</t>
  </si>
  <si>
    <t>13 132 223</t>
  </si>
  <si>
    <t>12 294 418</t>
  </si>
  <si>
    <t>–6,4</t>
  </si>
  <si>
    <t>–  837 805</t>
  </si>
  <si>
    <t>Radevormwald, Stadt</t>
  </si>
  <si>
    <t>15 808 151</t>
  </si>
  <si>
    <t>13 421 393</t>
  </si>
  <si>
    <t>–15,1</t>
  </si>
  <si>
    <t>– 2 386 758</t>
  </si>
  <si>
    <t>Reichshof</t>
  </si>
  <si>
    <t>18 254 359</t>
  </si>
  <si>
    <t>13 626 618</t>
  </si>
  <si>
    <t>–25,4</t>
  </si>
  <si>
    <t>– 4 627 741</t>
  </si>
  <si>
    <t>Waldbröl, Stadt</t>
  </si>
  <si>
    <t>8 568 761</t>
  </si>
  <si>
    <t>7 323 624</t>
  </si>
  <si>
    <t>–14,5</t>
  </si>
  <si>
    <t>– 1 245 137</t>
  </si>
  <si>
    <t>Wiehl, Stadt</t>
  </si>
  <si>
    <t>16 388 675</t>
  </si>
  <si>
    <t>16 427 323</t>
  </si>
  <si>
    <t>Wipperfürth, Stadt</t>
  </si>
  <si>
    <t>24 429 676</t>
  </si>
  <si>
    <t>1 161,88</t>
  </si>
  <si>
    <t>9 855 424</t>
  </si>
  <si>
    <t>–59,7</t>
  </si>
  <si>
    <t>– 14 574 252</t>
  </si>
  <si>
    <t>Rheinisch-Bergischer Kreis</t>
  </si>
  <si>
    <t>Bergisch Gladbach, Stadt</t>
  </si>
  <si>
    <t>55 359 469</t>
  </si>
  <si>
    <t>39 142 508</t>
  </si>
  <si>
    <t>–29,3</t>
  </si>
  <si>
    <t>– 16 216 961</t>
  </si>
  <si>
    <t>Burscheid, Stadt</t>
  </si>
  <si>
    <t>7 640 770</t>
  </si>
  <si>
    <t>12 480 534</t>
  </si>
  <si>
    <t>Kürten</t>
  </si>
  <si>
    <t>7 682 672</t>
  </si>
  <si>
    <t>6 426 391</t>
  </si>
  <si>
    <t>– 1 256 281</t>
  </si>
  <si>
    <t>Leichlingen (Rhld.), Stadt</t>
  </si>
  <si>
    <t>8 709 360</t>
  </si>
  <si>
    <t>6 521 349</t>
  </si>
  <si>
    <t>–25,1</t>
  </si>
  <si>
    <t>– 2 188 011</t>
  </si>
  <si>
    <t>Odenthal</t>
  </si>
  <si>
    <t>3 721 073</t>
  </si>
  <si>
    <t>2 487 398</t>
  </si>
  <si>
    <t>–33,2</t>
  </si>
  <si>
    <t>– 1 233 675</t>
  </si>
  <si>
    <t>Overath, Stadt</t>
  </si>
  <si>
    <t>13 836 521</t>
  </si>
  <si>
    <t>11 949 122</t>
  </si>
  <si>
    <t>–13,6</t>
  </si>
  <si>
    <t>– 1 887 399</t>
  </si>
  <si>
    <t>Rösrath, Stadt</t>
  </si>
  <si>
    <t>8 185 814</t>
  </si>
  <si>
    <t>11 608 627</t>
  </si>
  <si>
    <t>Wermelskirchen, Stadt</t>
  </si>
  <si>
    <t>17 149 109</t>
  </si>
  <si>
    <t>19 701 454</t>
  </si>
  <si>
    <t>Rhein-Sieg-Kreis</t>
  </si>
  <si>
    <t>Alfter</t>
  </si>
  <si>
    <t>4 529 930</t>
  </si>
  <si>
    <t>5 600 240</t>
  </si>
  <si>
    <t>Bad Honnef, Stadt</t>
  </si>
  <si>
    <t>11 276 227</t>
  </si>
  <si>
    <t>6 862 249</t>
  </si>
  <si>
    <t>–39,1</t>
  </si>
  <si>
    <t>– 4 413 978</t>
  </si>
  <si>
    <t>Bornheim, Stadt</t>
  </si>
  <si>
    <t>17 588 403</t>
  </si>
  <si>
    <t>16 694 640</t>
  </si>
  <si>
    <t>–5,1</t>
  </si>
  <si>
    <t>–  893 763</t>
  </si>
  <si>
    <t>Eitorf</t>
  </si>
  <si>
    <t>7 784 602</t>
  </si>
  <si>
    <t>7 220 303</t>
  </si>
  <si>
    <t>–7,2</t>
  </si>
  <si>
    <t>–  564 299</t>
  </si>
  <si>
    <t>Hennef (Sieg), Stadt</t>
  </si>
  <si>
    <t>20 338 577</t>
  </si>
  <si>
    <t>17 882 393</t>
  </si>
  <si>
    <t>– 2 456 184</t>
  </si>
  <si>
    <t>Königswinter, Stadt</t>
  </si>
  <si>
    <t>15 974 465</t>
  </si>
  <si>
    <t>9 594 275</t>
  </si>
  <si>
    <t>–39,9</t>
  </si>
  <si>
    <t>– 6 380 190</t>
  </si>
  <si>
    <t>Lohmar, Stadt</t>
  </si>
  <si>
    <t>14 878 468</t>
  </si>
  <si>
    <t>10 455 328</t>
  </si>
  <si>
    <t>– 4 423 140</t>
  </si>
  <si>
    <t>Meckenheim, Stadt</t>
  </si>
  <si>
    <t>18 538 061</t>
  </si>
  <si>
    <t>15 501 890</t>
  </si>
  <si>
    <t>– 3 036 171</t>
  </si>
  <si>
    <t>Much</t>
  </si>
  <si>
    <t>4 975 656</t>
  </si>
  <si>
    <t>5 385 085</t>
  </si>
  <si>
    <t>Neunkirchen-Seelscheid</t>
  </si>
  <si>
    <t>6 087 432</t>
  </si>
  <si>
    <t>5 800 084</t>
  </si>
  <si>
    <t>–  287 348</t>
  </si>
  <si>
    <t>Niederkassel, Stadt</t>
  </si>
  <si>
    <t>13 106 578</t>
  </si>
  <si>
    <t>8 474 714</t>
  </si>
  <si>
    <t>–35,3</t>
  </si>
  <si>
    <t>– 4 631 864</t>
  </si>
  <si>
    <t>Rheinbach, Stadt</t>
  </si>
  <si>
    <t>19 850 168</t>
  </si>
  <si>
    <t>16 897 202</t>
  </si>
  <si>
    <t>– 2 952 966</t>
  </si>
  <si>
    <t>Ruppichteroth</t>
  </si>
  <si>
    <t>4 310 207</t>
  </si>
  <si>
    <t>3 465 294</t>
  </si>
  <si>
    <t>–19,6</t>
  </si>
  <si>
    <t>–  844 913</t>
  </si>
  <si>
    <t>Sankt Augustin, Stadt</t>
  </si>
  <si>
    <t>18 215 579</t>
  </si>
  <si>
    <t>14 467 869</t>
  </si>
  <si>
    <t>–20,6</t>
  </si>
  <si>
    <t>– 3 747 710</t>
  </si>
  <si>
    <t>Siegburg, Stadt</t>
  </si>
  <si>
    <t>24 987 642</t>
  </si>
  <si>
    <t>22 665 801</t>
  </si>
  <si>
    <t>–9,3</t>
  </si>
  <si>
    <t>– 2 321 841</t>
  </si>
  <si>
    <t>Swisttal</t>
  </si>
  <si>
    <t>4 750 206</t>
  </si>
  <si>
    <t>4 490 318</t>
  </si>
  <si>
    <t>–5,5</t>
  </si>
  <si>
    <t>–  259 888</t>
  </si>
  <si>
    <t>Troisdorf, Stadt</t>
  </si>
  <si>
    <t>75 281 410</t>
  </si>
  <si>
    <t>1 006,38</t>
  </si>
  <si>
    <t>43 707 480</t>
  </si>
  <si>
    <t>–41,9</t>
  </si>
  <si>
    <t>– 31 573 930</t>
  </si>
  <si>
    <t>Wachtberg</t>
  </si>
  <si>
    <t>4 568 038</t>
  </si>
  <si>
    <t>4 189 347</t>
  </si>
  <si>
    <t>–8,3</t>
  </si>
  <si>
    <t>–  378 691</t>
  </si>
  <si>
    <t>Windeck</t>
  </si>
  <si>
    <t>3 909 992</t>
  </si>
  <si>
    <t>3 473 653</t>
  </si>
  <si>
    <t>–11,2</t>
  </si>
  <si>
    <t>–  436 339</t>
  </si>
  <si>
    <t>Münster, Reg.-Bez.</t>
  </si>
  <si>
    <t>1 550 301 467</t>
  </si>
  <si>
    <t>1 288 300 920</t>
  </si>
  <si>
    <t>– 262 000 547</t>
  </si>
  <si>
    <t>Bottrop, krfr. Stadt</t>
  </si>
  <si>
    <t>43 941 280</t>
  </si>
  <si>
    <t>37 010 335</t>
  </si>
  <si>
    <t>– 6 930 945</t>
  </si>
  <si>
    <t>Gelsenkirchen, krfr. Stadt</t>
  </si>
  <si>
    <t>70 955 321</t>
  </si>
  <si>
    <t>20 382 881</t>
  </si>
  <si>
    <t>–71,3</t>
  </si>
  <si>
    <t>– 50 572 440</t>
  </si>
  <si>
    <t>Münster, krfr. Stadt</t>
  </si>
  <si>
    <t>331 462 279</t>
  </si>
  <si>
    <t>1 055,63</t>
  </si>
  <si>
    <t>322 998 776</t>
  </si>
  <si>
    <t>1 026,33</t>
  </si>
  <si>
    <t>–2,6</t>
  </si>
  <si>
    <t>– 8 463 503</t>
  </si>
  <si>
    <t>Borken, Kreis</t>
  </si>
  <si>
    <t>Ahaus, Stadt</t>
  </si>
  <si>
    <t>31 086 654</t>
  </si>
  <si>
    <t>29 590 023</t>
  </si>
  <si>
    <t>–4,8</t>
  </si>
  <si>
    <t>– 1 496 631</t>
  </si>
  <si>
    <t>Bocholt, Stadt</t>
  </si>
  <si>
    <t>51 816 027</t>
  </si>
  <si>
    <t>44 507 216</t>
  </si>
  <si>
    <t>–14,1</t>
  </si>
  <si>
    <t>– 7 308 811</t>
  </si>
  <si>
    <t>Borken, Stadt</t>
  </si>
  <si>
    <t>28 365 507</t>
  </si>
  <si>
    <t>23 422 277</t>
  </si>
  <si>
    <t>–17,4</t>
  </si>
  <si>
    <t>– 4 943 230</t>
  </si>
  <si>
    <t>Gescher, Stadt</t>
  </si>
  <si>
    <t>12 969 811</t>
  </si>
  <si>
    <t>10 457 128</t>
  </si>
  <si>
    <t>– 2 512 683</t>
  </si>
  <si>
    <t>Gronau (Westf.), Stadt</t>
  </si>
  <si>
    <t>51 449 184</t>
  </si>
  <si>
    <t>1 067,26</t>
  </si>
  <si>
    <t>50 577 183</t>
  </si>
  <si>
    <t>1 044,34</t>
  </si>
  <si>
    <t>–  872 001</t>
  </si>
  <si>
    <t>Heek</t>
  </si>
  <si>
    <t>7 905 735</t>
  </si>
  <si>
    <t>8 020 774</t>
  </si>
  <si>
    <t>Heiden</t>
  </si>
  <si>
    <t>3 898 285</t>
  </si>
  <si>
    <t>2 595 185</t>
  </si>
  <si>
    <t>–33,4</t>
  </si>
  <si>
    <t>– 1 303 100</t>
  </si>
  <si>
    <t>Isselburg, Stadt</t>
  </si>
  <si>
    <t>4 455 606</t>
  </si>
  <si>
    <t>3 384 124</t>
  </si>
  <si>
    <t>–24,0</t>
  </si>
  <si>
    <t>– 1 071 482</t>
  </si>
  <si>
    <t>Legden</t>
  </si>
  <si>
    <t>4 795 346</t>
  </si>
  <si>
    <t>5 328 023</t>
  </si>
  <si>
    <t>Raesfeld</t>
  </si>
  <si>
    <t>6 300 049</t>
  </si>
  <si>
    <t>5 141 529</t>
  </si>
  <si>
    <t>–18,4</t>
  </si>
  <si>
    <t>– 1 158 520</t>
  </si>
  <si>
    <t>Reken</t>
  </si>
  <si>
    <t>8 959 307</t>
  </si>
  <si>
    <t>7 415 467</t>
  </si>
  <si>
    <t>–17,2</t>
  </si>
  <si>
    <t>– 1 543 840</t>
  </si>
  <si>
    <t>Rhede, Stadt</t>
  </si>
  <si>
    <t>10 520 436</t>
  </si>
  <si>
    <t>9 751 284</t>
  </si>
  <si>
    <t>–7,3</t>
  </si>
  <si>
    <t>–  769 152</t>
  </si>
  <si>
    <t>Schöppingen</t>
  </si>
  <si>
    <t>5 304 527</t>
  </si>
  <si>
    <t>3 072 071</t>
  </si>
  <si>
    <t>–42,1</t>
  </si>
  <si>
    <t>– 2 232 456</t>
  </si>
  <si>
    <t>Stadtlohn, Stadt</t>
  </si>
  <si>
    <t>15 139 106</t>
  </si>
  <si>
    <t>21 272 358</t>
  </si>
  <si>
    <t>1 049,81</t>
  </si>
  <si>
    <t>Südlohn</t>
  </si>
  <si>
    <t>5 886 849</t>
  </si>
  <si>
    <t>5 970 478</t>
  </si>
  <si>
    <t>Velen, Stadt</t>
  </si>
  <si>
    <t>5 847 438</t>
  </si>
  <si>
    <t>5 100 234</t>
  </si>
  <si>
    <t>–12,8</t>
  </si>
  <si>
    <t>–  747 204</t>
  </si>
  <si>
    <t>Vreden, Stadt</t>
  </si>
  <si>
    <t>18 655 973</t>
  </si>
  <si>
    <t>16 633 637</t>
  </si>
  <si>
    <t>–10,8</t>
  </si>
  <si>
    <t>– 2 022 336</t>
  </si>
  <si>
    <t>Coesfeld, Kreis</t>
  </si>
  <si>
    <t>Ascheberg</t>
  </si>
  <si>
    <t>7 683 554</t>
  </si>
  <si>
    <t>7 582 539</t>
  </si>
  <si>
    <t>–1,3</t>
  </si>
  <si>
    <t>–  101 015</t>
  </si>
  <si>
    <t>Billerbeck, Stadt</t>
  </si>
  <si>
    <t>9 691 127</t>
  </si>
  <si>
    <t>6 504 595</t>
  </si>
  <si>
    <t>–32,9</t>
  </si>
  <si>
    <t>– 3 186 532</t>
  </si>
  <si>
    <t>Coesfeld, Stadt</t>
  </si>
  <si>
    <t>30 611 343</t>
  </si>
  <si>
    <t>16 277 856</t>
  </si>
  <si>
    <t>–46,8</t>
  </si>
  <si>
    <t>– 14 333 487</t>
  </si>
  <si>
    <t>Dülmen, Stadt</t>
  </si>
  <si>
    <t>23 968 567</t>
  </si>
  <si>
    <t>21 893 768</t>
  </si>
  <si>
    <t>–8,7</t>
  </si>
  <si>
    <t>– 2 074 799</t>
  </si>
  <si>
    <t>Havixbeck</t>
  </si>
  <si>
    <t>2 891 559</t>
  </si>
  <si>
    <t>3 287 144</t>
  </si>
  <si>
    <t>Lüdinghausen, Stadt</t>
  </si>
  <si>
    <t>14 735 044</t>
  </si>
  <si>
    <t>13 179 445</t>
  </si>
  <si>
    <t>–10,6</t>
  </si>
  <si>
    <t>– 1 555 599</t>
  </si>
  <si>
    <t>Nordkirchen</t>
  </si>
  <si>
    <t>3 583 792</t>
  </si>
  <si>
    <t>2 957 778</t>
  </si>
  <si>
    <t>–17,5</t>
  </si>
  <si>
    <t>–  626 014</t>
  </si>
  <si>
    <t>Nottuln</t>
  </si>
  <si>
    <t>6 858 284</t>
  </si>
  <si>
    <t>6 124 688</t>
  </si>
  <si>
    <t>–  733 596</t>
  </si>
  <si>
    <t>Olfen, Stadt</t>
  </si>
  <si>
    <t>4 656 669</t>
  </si>
  <si>
    <t>3 470 929</t>
  </si>
  <si>
    <t>–25,5</t>
  </si>
  <si>
    <t>– 1 185 740</t>
  </si>
  <si>
    <t>Rosendahl</t>
  </si>
  <si>
    <t>5 525 331</t>
  </si>
  <si>
    <t>7 590 635</t>
  </si>
  <si>
    <t>Senden</t>
  </si>
  <si>
    <t>7 810 610</t>
  </si>
  <si>
    <t>8 810 138</t>
  </si>
  <si>
    <t>Recklinghausen, Kreis</t>
  </si>
  <si>
    <t>Castrop-Rauxel, Stadt</t>
  </si>
  <si>
    <t>16 842 892</t>
  </si>
  <si>
    <t>16 599 164</t>
  </si>
  <si>
    <t>–1,4</t>
  </si>
  <si>
    <t>–  243 728</t>
  </si>
  <si>
    <t>Datteln, Stadt</t>
  </si>
  <si>
    <t>13 314 159</t>
  </si>
  <si>
    <t>9 345 749</t>
  </si>
  <si>
    <t>–29,8</t>
  </si>
  <si>
    <t>– 3 968 410</t>
  </si>
  <si>
    <t>Dorsten, Stadt</t>
  </si>
  <si>
    <t>28 277 081</t>
  </si>
  <si>
    <t>27 782 675</t>
  </si>
  <si>
    <t>–  494 406</t>
  </si>
  <si>
    <t>Gladbeck, Stadt</t>
  </si>
  <si>
    <t>26 030 827</t>
  </si>
  <si>
    <t>20 362 402</t>
  </si>
  <si>
    <t>–21,8</t>
  </si>
  <si>
    <t>– 5 668 425</t>
  </si>
  <si>
    <t>Haltern am See, Stadt</t>
  </si>
  <si>
    <t>15 407 240</t>
  </si>
  <si>
    <t>14 233 414</t>
  </si>
  <si>
    <t>–7,6</t>
  </si>
  <si>
    <t>– 1 173 826</t>
  </si>
  <si>
    <t>Herten, Stadt</t>
  </si>
  <si>
    <t>21 299 706</t>
  </si>
  <si>
    <t>17 211 206</t>
  </si>
  <si>
    <t>– 4 088 500</t>
  </si>
  <si>
    <t>Marl, Stadt</t>
  </si>
  <si>
    <t>89 132 986</t>
  </si>
  <si>
    <t>1 062,56</t>
  </si>
  <si>
    <t>28 326 439</t>
  </si>
  <si>
    <t>–68,2</t>
  </si>
  <si>
    <t>– 60 806 547</t>
  </si>
  <si>
    <t>Oer-Erkenschwick, Stadt</t>
  </si>
  <si>
    <t>5 846 710</t>
  </si>
  <si>
    <t>6 881 287</t>
  </si>
  <si>
    <t>Recklinghausen, Stadt</t>
  </si>
  <si>
    <t>48 012 840</t>
  </si>
  <si>
    <t>40 953 374</t>
  </si>
  <si>
    <t>–14,7</t>
  </si>
  <si>
    <t>– 7 059 466</t>
  </si>
  <si>
    <t>Waltrop, Stadt</t>
  </si>
  <si>
    <t>8 279 511</t>
  </si>
  <si>
    <t>8 497 373</t>
  </si>
  <si>
    <t>Steinfurt, Kreis</t>
  </si>
  <si>
    <t>Altenberge</t>
  </si>
  <si>
    <t>9 680 570</t>
  </si>
  <si>
    <t>4 798 300</t>
  </si>
  <si>
    <t>–50,4</t>
  </si>
  <si>
    <t>– 4 882 270</t>
  </si>
  <si>
    <t>Emsdetten, Stadt</t>
  </si>
  <si>
    <t>25 325 176</t>
  </si>
  <si>
    <t>21 689 704</t>
  </si>
  <si>
    <t>–14,4</t>
  </si>
  <si>
    <t>– 3 635 472</t>
  </si>
  <si>
    <t>Greven, Stadt</t>
  </si>
  <si>
    <t>21 682 633</t>
  </si>
  <si>
    <t>23 276 677</t>
  </si>
  <si>
    <t>Hörstel, Stadt</t>
  </si>
  <si>
    <t>10 777 694</t>
  </si>
  <si>
    <t>10 698 830</t>
  </si>
  <si>
    <t>–0,7</t>
  </si>
  <si>
    <t>–  78 864</t>
  </si>
  <si>
    <t>Hopsten</t>
  </si>
  <si>
    <t>2 831 874</t>
  </si>
  <si>
    <t>2 479 523</t>
  </si>
  <si>
    <t>–12,4</t>
  </si>
  <si>
    <t>–  352 351</t>
  </si>
  <si>
    <t>Horstmar, Stadt</t>
  </si>
  <si>
    <t>10 409 782</t>
  </si>
  <si>
    <t>1 588,31</t>
  </si>
  <si>
    <t>7 425 951</t>
  </si>
  <si>
    <t>1 125,14</t>
  </si>
  <si>
    <t>–28,7</t>
  </si>
  <si>
    <t>– 2 983 831</t>
  </si>
  <si>
    <t>Ibbenbüren, Stadt</t>
  </si>
  <si>
    <t>35 377 766</t>
  </si>
  <si>
    <t>28 546 913</t>
  </si>
  <si>
    <t>– 6 830 853</t>
  </si>
  <si>
    <t>Ladbergen</t>
  </si>
  <si>
    <t>3 860 217</t>
  </si>
  <si>
    <t>3 570 545</t>
  </si>
  <si>
    <t>–7,5</t>
  </si>
  <si>
    <t>–  289 672</t>
  </si>
  <si>
    <t>Laer</t>
  </si>
  <si>
    <t>2 905 456</t>
  </si>
  <si>
    <t>3 220 236</t>
  </si>
  <si>
    <t>Lengerich, Stadt</t>
  </si>
  <si>
    <t>17 519 684</t>
  </si>
  <si>
    <t>13 707 887</t>
  </si>
  <si>
    <t>– 3 811 797</t>
  </si>
  <si>
    <t>Lienen</t>
  </si>
  <si>
    <t>2 635 108</t>
  </si>
  <si>
    <t>2 037 456</t>
  </si>
  <si>
    <t>–22,7</t>
  </si>
  <si>
    <t>–  597 652</t>
  </si>
  <si>
    <t>Lotte</t>
  </si>
  <si>
    <t>22 038 064</t>
  </si>
  <si>
    <t>1 557,24</t>
  </si>
  <si>
    <t>8 909 941</t>
  </si>
  <si>
    <t>–59,6</t>
  </si>
  <si>
    <t>– 13 128 123</t>
  </si>
  <si>
    <t>Metelen</t>
  </si>
  <si>
    <t>2 839 869</t>
  </si>
  <si>
    <t>1 698 393</t>
  </si>
  <si>
    <t>–40,2</t>
  </si>
  <si>
    <t>– 1 141 476</t>
  </si>
  <si>
    <t>Mettingen</t>
  </si>
  <si>
    <t>7 217 830</t>
  </si>
  <si>
    <t>9 552 233</t>
  </si>
  <si>
    <t>Neuenkirchen</t>
  </si>
  <si>
    <t>7 310 872</t>
  </si>
  <si>
    <t>6 120 195</t>
  </si>
  <si>
    <t>– 1 190 677</t>
  </si>
  <si>
    <t>Nordwalde</t>
  </si>
  <si>
    <t>4 732 683</t>
  </si>
  <si>
    <t>3 362 411</t>
  </si>
  <si>
    <t>–29,0</t>
  </si>
  <si>
    <t>– 1 370 272</t>
  </si>
  <si>
    <t>Ochtrup, Stadt</t>
  </si>
  <si>
    <t>11 253 015</t>
  </si>
  <si>
    <t>9 785 196</t>
  </si>
  <si>
    <t>– 1 467 819</t>
  </si>
  <si>
    <t>Recke</t>
  </si>
  <si>
    <t>2 759 392</t>
  </si>
  <si>
    <t>2 960 776</t>
  </si>
  <si>
    <t>Rheine, Stadt</t>
  </si>
  <si>
    <t>51 420 553</t>
  </si>
  <si>
    <t>45 582 220</t>
  </si>
  <si>
    <t>– 5 838 333</t>
  </si>
  <si>
    <t>Saerbeck</t>
  </si>
  <si>
    <t>5 503 309</t>
  </si>
  <si>
    <t>3 716 131</t>
  </si>
  <si>
    <t>–32,5</t>
  </si>
  <si>
    <t>– 1 787 178</t>
  </si>
  <si>
    <t>Steinfurt, Stadt</t>
  </si>
  <si>
    <t>14 321 275</t>
  </si>
  <si>
    <t>15 193 295</t>
  </si>
  <si>
    <t>Tecklenburg, Stadt</t>
  </si>
  <si>
    <t>3 236 334</t>
  </si>
  <si>
    <t>3 802 646</t>
  </si>
  <si>
    <t>Westerkappeln</t>
  </si>
  <si>
    <t>5 102 929</t>
  </si>
  <si>
    <t>4 706 112</t>
  </si>
  <si>
    <t>–7,8</t>
  </si>
  <si>
    <t>–  396 817</t>
  </si>
  <si>
    <t>Wettringen</t>
  </si>
  <si>
    <t>3 790 949</t>
  </si>
  <si>
    <t>3 699 094</t>
  </si>
  <si>
    <t>–2,4</t>
  </si>
  <si>
    <t>–  91 855</t>
  </si>
  <si>
    <t>Warendorf, Kreis</t>
  </si>
  <si>
    <t>Ahlen, Stadt</t>
  </si>
  <si>
    <t>28 567 309</t>
  </si>
  <si>
    <t>19 541 363</t>
  </si>
  <si>
    <t>– 9 025 946</t>
  </si>
  <si>
    <t>Beckum, Stadt</t>
  </si>
  <si>
    <t>20 537 738</t>
  </si>
  <si>
    <t>17 233 748</t>
  </si>
  <si>
    <t>– 3 303 990</t>
  </si>
  <si>
    <t>Beelen</t>
  </si>
  <si>
    <t>3 426 504</t>
  </si>
  <si>
    <t>1 457 691</t>
  </si>
  <si>
    <t>–57,5</t>
  </si>
  <si>
    <t>– 1 968 813</t>
  </si>
  <si>
    <t>Drensteinfurt, Stadt</t>
  </si>
  <si>
    <t>4 644 348</t>
  </si>
  <si>
    <t>4 171 894</t>
  </si>
  <si>
    <t>–10,2</t>
  </si>
  <si>
    <t>–  472 454</t>
  </si>
  <si>
    <t>Ennigerloh, Stadt</t>
  </si>
  <si>
    <t>7 258 147</t>
  </si>
  <si>
    <t>12 614 305</t>
  </si>
  <si>
    <t>Everswinkel</t>
  </si>
  <si>
    <t>6 383 126</t>
  </si>
  <si>
    <t>5 360 350</t>
  </si>
  <si>
    <t>–16,0</t>
  </si>
  <si>
    <t>– 1 022 776</t>
  </si>
  <si>
    <t>Oelde, Stadt</t>
  </si>
  <si>
    <t>21 185 444</t>
  </si>
  <si>
    <t>16 205 558</t>
  </si>
  <si>
    <t>–23,5</t>
  </si>
  <si>
    <t>– 4 979 886</t>
  </si>
  <si>
    <t>Ostbevern</t>
  </si>
  <si>
    <t>5 693 602</t>
  </si>
  <si>
    <t>3 946 634</t>
  </si>
  <si>
    <t>–30,7</t>
  </si>
  <si>
    <t>– 1 746 968</t>
  </si>
  <si>
    <t>Sassenberg, Stadt</t>
  </si>
  <si>
    <t>6 399 997</t>
  </si>
  <si>
    <t>6 357 109</t>
  </si>
  <si>
    <t>–  42 888</t>
  </si>
  <si>
    <t>Sendenhorst, Stadt</t>
  </si>
  <si>
    <t>6 244 458</t>
  </si>
  <si>
    <t>6 315 897</t>
  </si>
  <si>
    <t>Telgte, Stadt</t>
  </si>
  <si>
    <t>14 492 493</t>
  </si>
  <si>
    <t>8 226 825</t>
  </si>
  <si>
    <t>–43,2</t>
  </si>
  <si>
    <t>– 6 265 668</t>
  </si>
  <si>
    <t>Wadersloh</t>
  </si>
  <si>
    <t>5 304 876</t>
  </si>
  <si>
    <t>3 501 647</t>
  </si>
  <si>
    <t>–34,0</t>
  </si>
  <si>
    <t>– 1 803 229</t>
  </si>
  <si>
    <t>Warendorf, Stadt</t>
  </si>
  <si>
    <t>25 455 839</t>
  </si>
  <si>
    <t>22 323 653</t>
  </si>
  <si>
    <t>– 3 132 186</t>
  </si>
  <si>
    <t>Detmold, Reg.-Bez.</t>
  </si>
  <si>
    <t>1 453 951 667</t>
  </si>
  <si>
    <t>1 207 860 445</t>
  </si>
  <si>
    <t>– 246 091 222</t>
  </si>
  <si>
    <t>Bielefeld, krfr. Stadt</t>
  </si>
  <si>
    <t>278 020 966</t>
  </si>
  <si>
    <t>200 429 590</t>
  </si>
  <si>
    <t>–27,9</t>
  </si>
  <si>
    <t>– 77 591 376</t>
  </si>
  <si>
    <t>Gütersloh, Kreis</t>
  </si>
  <si>
    <t>Borgholzhausen, Stadt</t>
  </si>
  <si>
    <t>8 007 325</t>
  </si>
  <si>
    <t>5 384 934</t>
  </si>
  <si>
    <t>–32,7</t>
  </si>
  <si>
    <t>– 2 622 391</t>
  </si>
  <si>
    <t>Gütersloh, Stadt</t>
  </si>
  <si>
    <t>90 248 038</t>
  </si>
  <si>
    <t>66 200 733</t>
  </si>
  <si>
    <t>– 24 047 305</t>
  </si>
  <si>
    <t>Halle (Westf.), Stadt</t>
  </si>
  <si>
    <t>34 649 769</t>
  </si>
  <si>
    <t>1 606,16</t>
  </si>
  <si>
    <t>23 748 174</t>
  </si>
  <si>
    <t>1 105,34</t>
  </si>
  <si>
    <t>–31,5</t>
  </si>
  <si>
    <t>– 10 901 595</t>
  </si>
  <si>
    <t>Harsewinkel, Stadt</t>
  </si>
  <si>
    <t>19 372 166</t>
  </si>
  <si>
    <t>11 087 936</t>
  </si>
  <si>
    <t>–42,8</t>
  </si>
  <si>
    <t>– 8 284 230</t>
  </si>
  <si>
    <t>Herzebrock-Clarholz</t>
  </si>
  <si>
    <t>12 424 659</t>
  </si>
  <si>
    <t>5 095 033</t>
  </si>
  <si>
    <t>–59,0</t>
  </si>
  <si>
    <t>– 7 329 626</t>
  </si>
  <si>
    <t>Langenberg</t>
  </si>
  <si>
    <t>5 052 896</t>
  </si>
  <si>
    <t>4 578 969</t>
  </si>
  <si>
    <t>–9,4</t>
  </si>
  <si>
    <t>–  473 927</t>
  </si>
  <si>
    <t>Rheda-Wiedenbrück, Stadt</t>
  </si>
  <si>
    <t>42 351 545</t>
  </si>
  <si>
    <t>56 952 395</t>
  </si>
  <si>
    <t>1 172,13</t>
  </si>
  <si>
    <t>Rietberg, Stadt</t>
  </si>
  <si>
    <t>23 825 480</t>
  </si>
  <si>
    <t>21 723 366</t>
  </si>
  <si>
    <t>– 2 102 114</t>
  </si>
  <si>
    <t>Schloß Holte-Stukenbrock, Stadt</t>
  </si>
  <si>
    <t>19 983 820</t>
  </si>
  <si>
    <t>15 504 225</t>
  </si>
  <si>
    <t>– 4 479 595</t>
  </si>
  <si>
    <t>Steinhagen</t>
  </si>
  <si>
    <t>22 207 025</t>
  </si>
  <si>
    <t>1 076,70</t>
  </si>
  <si>
    <t>20 940 790</t>
  </si>
  <si>
    <t>1 014,97</t>
  </si>
  <si>
    <t>–5,7</t>
  </si>
  <si>
    <t>– 1 266 235</t>
  </si>
  <si>
    <t>Verl, Stadt</t>
  </si>
  <si>
    <t>64 629 244</t>
  </si>
  <si>
    <t>2 541,46</t>
  </si>
  <si>
    <t>62 837 819</t>
  </si>
  <si>
    <t>2 476,95</t>
  </si>
  <si>
    <t>–2,8</t>
  </si>
  <si>
    <t>– 1 791 425</t>
  </si>
  <si>
    <t>Versmold, Stadt</t>
  </si>
  <si>
    <t>11 543 544</t>
  </si>
  <si>
    <t>11 208 341</t>
  </si>
  <si>
    <t>–2,9</t>
  </si>
  <si>
    <t>–  335 203</t>
  </si>
  <si>
    <t>Werther (Westf.), Stadt</t>
  </si>
  <si>
    <t>6 236 081</t>
  </si>
  <si>
    <t>5 976 505</t>
  </si>
  <si>
    <t>–4,2</t>
  </si>
  <si>
    <t>–  259 576</t>
  </si>
  <si>
    <t>Herford, Kreis</t>
  </si>
  <si>
    <t>Bünde, Stadt</t>
  </si>
  <si>
    <t>30 776 182</t>
  </si>
  <si>
    <t>16 764 059</t>
  </si>
  <si>
    <t>–45,5</t>
  </si>
  <si>
    <t>– 14 012 123</t>
  </si>
  <si>
    <t>Enger, Stadt</t>
  </si>
  <si>
    <t>9 495 281</t>
  </si>
  <si>
    <t>8 550 596</t>
  </si>
  <si>
    <t>–9,9</t>
  </si>
  <si>
    <t>–  944 685</t>
  </si>
  <si>
    <t>Herford, Stadt</t>
  </si>
  <si>
    <t>52 820 190</t>
  </si>
  <si>
    <t>46 591 945</t>
  </si>
  <si>
    <t>–11,8</t>
  </si>
  <si>
    <t>– 6 228 245</t>
  </si>
  <si>
    <t>Hiddenhausen</t>
  </si>
  <si>
    <t>9 729 080</t>
  </si>
  <si>
    <t>6 536 237</t>
  </si>
  <si>
    <t>–32,8</t>
  </si>
  <si>
    <t>– 3 192 843</t>
  </si>
  <si>
    <t>Kirchlengern</t>
  </si>
  <si>
    <t>9 942 722</t>
  </si>
  <si>
    <t>11 770 290</t>
  </si>
  <si>
    <t>Löhne, Stadt</t>
  </si>
  <si>
    <t>23 774 447</t>
  </si>
  <si>
    <t>19 634 042</t>
  </si>
  <si>
    <t>– 4 140 405</t>
  </si>
  <si>
    <t>Rödinghausen</t>
  </si>
  <si>
    <t>19 630 450</t>
  </si>
  <si>
    <t>2 008,44</t>
  </si>
  <si>
    <t>18 232 820</t>
  </si>
  <si>
    <t>1 865,06</t>
  </si>
  <si>
    <t>–7,1</t>
  </si>
  <si>
    <t>– 1 397 630</t>
  </si>
  <si>
    <t>Spenge, Stadt</t>
  </si>
  <si>
    <t>5 158 630</t>
  </si>
  <si>
    <t>5 213 453</t>
  </si>
  <si>
    <t>Vlotho, Stadt</t>
  </si>
  <si>
    <t>9 603 767</t>
  </si>
  <si>
    <t>10 117 445</t>
  </si>
  <si>
    <t>Höxter, Kreis</t>
  </si>
  <si>
    <t>Bad Driburg, Stadt</t>
  </si>
  <si>
    <t>6 478 885</t>
  </si>
  <si>
    <t>4 648 000</t>
  </si>
  <si>
    <t>–28,3</t>
  </si>
  <si>
    <t>– 1 830 885</t>
  </si>
  <si>
    <t>Beverungen, Stadt</t>
  </si>
  <si>
    <t>5 415 189</t>
  </si>
  <si>
    <t>4 374 935</t>
  </si>
  <si>
    <t>– 1 040 254</t>
  </si>
  <si>
    <t>Borgentreich, Stadt</t>
  </si>
  <si>
    <t>3 181 479</t>
  </si>
  <si>
    <t>2 710 734</t>
  </si>
  <si>
    <t>–14,8</t>
  </si>
  <si>
    <t>–  470 745</t>
  </si>
  <si>
    <t>Brakel, Stadt</t>
  </si>
  <si>
    <t>9 543 702</t>
  </si>
  <si>
    <t>8 200 868</t>
  </si>
  <si>
    <t>– 1 342 834</t>
  </si>
  <si>
    <t>Höxter, Stadt</t>
  </si>
  <si>
    <t>11 513 763</t>
  </si>
  <si>
    <t>10 861 020</t>
  </si>
  <si>
    <t>–  652 743</t>
  </si>
  <si>
    <t>Marienmünster, Stadt</t>
  </si>
  <si>
    <t>1 562 504</t>
  </si>
  <si>
    <t>1 788 674</t>
  </si>
  <si>
    <t>Nieheim, Stadt</t>
  </si>
  <si>
    <t>2 244 018</t>
  </si>
  <si>
    <t>1 926 041</t>
  </si>
  <si>
    <t>–14,2</t>
  </si>
  <si>
    <t>–  317 977</t>
  </si>
  <si>
    <t>Steinheim, Stadt</t>
  </si>
  <si>
    <t>4 486 782</t>
  </si>
  <si>
    <t>6 083 686</t>
  </si>
  <si>
    <t>Warburg, Stadt</t>
  </si>
  <si>
    <t>11 538 388</t>
  </si>
  <si>
    <t>10 515 665</t>
  </si>
  <si>
    <t>–8,9</t>
  </si>
  <si>
    <t>– 1 022 723</t>
  </si>
  <si>
    <t>Willebadessen, Stadt</t>
  </si>
  <si>
    <t>1 628 548</t>
  </si>
  <si>
    <t>1 443 049</t>
  </si>
  <si>
    <t>–  185 499</t>
  </si>
  <si>
    <t>Lippe, Kreis</t>
  </si>
  <si>
    <t>Augustdorf</t>
  </si>
  <si>
    <t>4 872 690</t>
  </si>
  <si>
    <t>4 152 324</t>
  </si>
  <si>
    <t>–  720 366</t>
  </si>
  <si>
    <t>Bad Salzuflen, Stadt</t>
  </si>
  <si>
    <t>23 124 964</t>
  </si>
  <si>
    <t>26 022 760</t>
  </si>
  <si>
    <t>Barntrup, Stadt</t>
  </si>
  <si>
    <t>4 921 056</t>
  </si>
  <si>
    <t>3 831 228</t>
  </si>
  <si>
    <t>–22,1</t>
  </si>
  <si>
    <t>– 1 089 828</t>
  </si>
  <si>
    <t>Blomberg, Stadt</t>
  </si>
  <si>
    <t>11 489 241</t>
  </si>
  <si>
    <t>9 116 324</t>
  </si>
  <si>
    <t>–20,7</t>
  </si>
  <si>
    <t>– 2 372 917</t>
  </si>
  <si>
    <t>Detmold, Stadt</t>
  </si>
  <si>
    <t>47 585 349</t>
  </si>
  <si>
    <t>44 603 951</t>
  </si>
  <si>
    <t>–6,3</t>
  </si>
  <si>
    <t>– 2 981 398</t>
  </si>
  <si>
    <t>Dörentrup</t>
  </si>
  <si>
    <t>3 256 407</t>
  </si>
  <si>
    <t>2 802 884</t>
  </si>
  <si>
    <t>–13,9</t>
  </si>
  <si>
    <t>–  453 523</t>
  </si>
  <si>
    <t>Extertal</t>
  </si>
  <si>
    <t>5 104 295</t>
  </si>
  <si>
    <t>2 378 019</t>
  </si>
  <si>
    <t>–53,4</t>
  </si>
  <si>
    <t>– 2 726 276</t>
  </si>
  <si>
    <t>Horn-Bad Meinberg, Stadt</t>
  </si>
  <si>
    <t>5 217 607</t>
  </si>
  <si>
    <t>4 940 622</t>
  </si>
  <si>
    <t>–5,3</t>
  </si>
  <si>
    <t>–  276 985</t>
  </si>
  <si>
    <t>Kalletal</t>
  </si>
  <si>
    <t>4 988 141</t>
  </si>
  <si>
    <t>4 453 381</t>
  </si>
  <si>
    <t>–  534 760</t>
  </si>
  <si>
    <t>Lage, Stadt</t>
  </si>
  <si>
    <t>10 983 257</t>
  </si>
  <si>
    <t>10 405 741</t>
  </si>
  <si>
    <t>–  577 516</t>
  </si>
  <si>
    <t>Lemgo, Stadt</t>
  </si>
  <si>
    <t>23 132 676</t>
  </si>
  <si>
    <t>16 911 322</t>
  </si>
  <si>
    <t>–26,9</t>
  </si>
  <si>
    <t>– 6 221 354</t>
  </si>
  <si>
    <t>Leopoldshöhe</t>
  </si>
  <si>
    <t>9 159 718</t>
  </si>
  <si>
    <t>8 373 322</t>
  </si>
  <si>
    <t>–  786 396</t>
  </si>
  <si>
    <t>Lügde, Stadt</t>
  </si>
  <si>
    <t>5 229 979</t>
  </si>
  <si>
    <t>2 187 500</t>
  </si>
  <si>
    <t>–58,2</t>
  </si>
  <si>
    <t>– 3 042 479</t>
  </si>
  <si>
    <t>Oerlinghausen, Stadt</t>
  </si>
  <si>
    <t>6 024 854</t>
  </si>
  <si>
    <t>5 885 738</t>
  </si>
  <si>
    <t>–2,3</t>
  </si>
  <si>
    <t>–  139 116</t>
  </si>
  <si>
    <t>Schieder-Schwalenberg, Stadt</t>
  </si>
  <si>
    <t>2 557 859</t>
  </si>
  <si>
    <t>1 942 079</t>
  </si>
  <si>
    <t>–24,1</t>
  </si>
  <si>
    <t>–  615 780</t>
  </si>
  <si>
    <t>Schlangen</t>
  </si>
  <si>
    <t>2 452 521</t>
  </si>
  <si>
    <t>2 690 906</t>
  </si>
  <si>
    <t>Minden-Lübbecke, Kreis</t>
  </si>
  <si>
    <t>Bad Oeynhausen, Stadt</t>
  </si>
  <si>
    <t>26 490 417</t>
  </si>
  <si>
    <t>26 305 239</t>
  </si>
  <si>
    <t>–  185 178</t>
  </si>
  <si>
    <t>Espelkamp, Stadt</t>
  </si>
  <si>
    <t>44 653 946</t>
  </si>
  <si>
    <t>1 804,05</t>
  </si>
  <si>
    <t>25 119 307</t>
  </si>
  <si>
    <t>1 014,88</t>
  </si>
  <si>
    <t>–43,7</t>
  </si>
  <si>
    <t>– 19 534 639</t>
  </si>
  <si>
    <t>Hille</t>
  </si>
  <si>
    <t>5 644 839</t>
  </si>
  <si>
    <t>6 155 234</t>
  </si>
  <si>
    <t>Hüllhorst</t>
  </si>
  <si>
    <t>12 515 260</t>
  </si>
  <si>
    <t>14 153 606</t>
  </si>
  <si>
    <t>1 084,32</t>
  </si>
  <si>
    <t>Lübbecke, Stadt</t>
  </si>
  <si>
    <t>26 493 307</t>
  </si>
  <si>
    <t>1 039,77</t>
  </si>
  <si>
    <t>23 259 735</t>
  </si>
  <si>
    <t>–12,2</t>
  </si>
  <si>
    <t>– 3 233 572</t>
  </si>
  <si>
    <t>Minden, Stadt</t>
  </si>
  <si>
    <t>59 985 224</t>
  </si>
  <si>
    <t>56 131 826</t>
  </si>
  <si>
    <t>– 3 853 398</t>
  </si>
  <si>
    <t>Petershagen, Stadt</t>
  </si>
  <si>
    <t>7 622 571</t>
  </si>
  <si>
    <t>5 444 267</t>
  </si>
  <si>
    <t>– 2 178 304</t>
  </si>
  <si>
    <t>Porta Westfalica, Stadt</t>
  </si>
  <si>
    <t>49 482 956</t>
  </si>
  <si>
    <t>1 387,40</t>
  </si>
  <si>
    <t>21 026 860</t>
  </si>
  <si>
    <t>– 28 456 096</t>
  </si>
  <si>
    <t>Preußisch Oldendorf, Stadt</t>
  </si>
  <si>
    <t>4 082 032</t>
  </si>
  <si>
    <t>4 291 577</t>
  </si>
  <si>
    <t>Rahden, Stadt</t>
  </si>
  <si>
    <t>6 292 528</t>
  </si>
  <si>
    <t>9 698 861</t>
  </si>
  <si>
    <t>Stemwede</t>
  </si>
  <si>
    <t>6 254 915</t>
  </si>
  <si>
    <t>7 073 881</t>
  </si>
  <si>
    <t>Paderborn, Kreis</t>
  </si>
  <si>
    <t>Altenbeken</t>
  </si>
  <si>
    <t>2 701 893</t>
  </si>
  <si>
    <t>2 446 838</t>
  </si>
  <si>
    <t>–  255 055</t>
  </si>
  <si>
    <t>Bad Lippspringe, Stadt</t>
  </si>
  <si>
    <t>4 995 677</t>
  </si>
  <si>
    <t>2 710 476</t>
  </si>
  <si>
    <t>–45,7</t>
  </si>
  <si>
    <t>– 2 285 201</t>
  </si>
  <si>
    <t>Borchen</t>
  </si>
  <si>
    <t>5 738 181</t>
  </si>
  <si>
    <t>4 897 720</t>
  </si>
  <si>
    <t>–14,6</t>
  </si>
  <si>
    <t>–  840 461</t>
  </si>
  <si>
    <t>Büren, Stadt</t>
  </si>
  <si>
    <t>10 443 318</t>
  </si>
  <si>
    <t>9 555 310</t>
  </si>
  <si>
    <t>–8,5</t>
  </si>
  <si>
    <t>–  888 008</t>
  </si>
  <si>
    <t>Delbrück, Stadt</t>
  </si>
  <si>
    <t>22 115 313</t>
  </si>
  <si>
    <t>21 156 092</t>
  </si>
  <si>
    <t>–  959 221</t>
  </si>
  <si>
    <t>Hövelhof</t>
  </si>
  <si>
    <t>9 851 349</t>
  </si>
  <si>
    <t>10 025 287</t>
  </si>
  <si>
    <t>Lichtenau, Stadt</t>
  </si>
  <si>
    <t>4 560 374</t>
  </si>
  <si>
    <t>5 525 631</t>
  </si>
  <si>
    <t>Paderborn, Stadt</t>
  </si>
  <si>
    <t>83 039 774</t>
  </si>
  <si>
    <t>72 343 204</t>
  </si>
  <si>
    <t>–12,9</t>
  </si>
  <si>
    <t>– 10 696 570</t>
  </si>
  <si>
    <t>Salzkotten, Stadt</t>
  </si>
  <si>
    <t>11 086 565</t>
  </si>
  <si>
    <t>9 647 468</t>
  </si>
  <si>
    <t>– 1 439 097</t>
  </si>
  <si>
    <t>Bad Wünnenberg, Stadt</t>
  </si>
  <si>
    <t>12 724 049</t>
  </si>
  <si>
    <t>1 042,02</t>
  </si>
  <si>
    <t>12 561 556</t>
  </si>
  <si>
    <t>1 027,36</t>
  </si>
  <si>
    <t>–  162 493</t>
  </si>
  <si>
    <t>Arnsberg, Reg.-Bez.</t>
  </si>
  <si>
    <t>2 178 898 625</t>
  </si>
  <si>
    <t>1 764 566 029</t>
  </si>
  <si>
    <t>– 414 332 596</t>
  </si>
  <si>
    <t>Bochum, krfr. Stadt</t>
  </si>
  <si>
    <t>186 347 494</t>
  </si>
  <si>
    <t>171 426 237</t>
  </si>
  <si>
    <t>–8,0</t>
  </si>
  <si>
    <t>– 14 921 257</t>
  </si>
  <si>
    <t>Dortmund, krfr. Stadt</t>
  </si>
  <si>
    <t>347 727 929</t>
  </si>
  <si>
    <t>308 447 929</t>
  </si>
  <si>
    <t>–11,3</t>
  </si>
  <si>
    <t>– 39 280 000</t>
  </si>
  <si>
    <t>Hagen, krfr. Stadt</t>
  </si>
  <si>
    <t>109 890 878</t>
  </si>
  <si>
    <t>67 308 385</t>
  </si>
  <si>
    <t>–38,7</t>
  </si>
  <si>
    <t>– 42 582 493</t>
  </si>
  <si>
    <t>Hamm, krfr. Stadt</t>
  </si>
  <si>
    <t>74 814 132</t>
  </si>
  <si>
    <t>66 255 705</t>
  </si>
  <si>
    <t>– 8 558 427</t>
  </si>
  <si>
    <t>Herne, krfr. Stadt</t>
  </si>
  <si>
    <t>47 601 798</t>
  </si>
  <si>
    <t>42 951 966</t>
  </si>
  <si>
    <t>–9,8</t>
  </si>
  <si>
    <t>– 4 649 832</t>
  </si>
  <si>
    <t>Ennepe-Ruhr-Kreis</t>
  </si>
  <si>
    <t>Breckerfeld, Stadt</t>
  </si>
  <si>
    <t>2 819 631</t>
  </si>
  <si>
    <t>1 658 293</t>
  </si>
  <si>
    <t>–41,2</t>
  </si>
  <si>
    <t>– 1 161 338</t>
  </si>
  <si>
    <t>Ennepetal, Stadt</t>
  </si>
  <si>
    <t>37 534 226</t>
  </si>
  <si>
    <t>1 251,52</t>
  </si>
  <si>
    <t>29 154 615</t>
  </si>
  <si>
    <t>– 8 379 611</t>
  </si>
  <si>
    <t>Gevelsberg, Stadt</t>
  </si>
  <si>
    <t>15 836 050</t>
  </si>
  <si>
    <t>14 845 341</t>
  </si>
  <si>
    <t>–  990 709</t>
  </si>
  <si>
    <t>Hattingen, Stadt</t>
  </si>
  <si>
    <t>23 571 964</t>
  </si>
  <si>
    <t>16 309 433</t>
  </si>
  <si>
    <t>–30,8</t>
  </si>
  <si>
    <t>– 7 262 531</t>
  </si>
  <si>
    <t>Herdecke, Stadt</t>
  </si>
  <si>
    <t>12 595 605</t>
  </si>
  <si>
    <t>10 506 798</t>
  </si>
  <si>
    <t>– 2 088 807</t>
  </si>
  <si>
    <t>Schwelm, Stadt</t>
  </si>
  <si>
    <t>20 513 695</t>
  </si>
  <si>
    <t>9 935 771</t>
  </si>
  <si>
    <t>–51,6</t>
  </si>
  <si>
    <t>– 10 577 924</t>
  </si>
  <si>
    <t>Sprockhövel, Stadt</t>
  </si>
  <si>
    <t>13 029 585</t>
  </si>
  <si>
    <t>11 035 776</t>
  </si>
  <si>
    <t>–15,3</t>
  </si>
  <si>
    <t>– 1 993 809</t>
  </si>
  <si>
    <t>Wetter (Ruhr), Stadt</t>
  </si>
  <si>
    <t>15 352 749</t>
  </si>
  <si>
    <t>17 863 034</t>
  </si>
  <si>
    <t>Witten, Stadt</t>
  </si>
  <si>
    <t>54 710 390</t>
  </si>
  <si>
    <t>35 096 354</t>
  </si>
  <si>
    <t>–35,9</t>
  </si>
  <si>
    <t>– 19 614 036</t>
  </si>
  <si>
    <t>Hochsauerlandkreis</t>
  </si>
  <si>
    <t>Arnsberg, Stadt</t>
  </si>
  <si>
    <t>47 569 319</t>
  </si>
  <si>
    <t>45 959 810</t>
  </si>
  <si>
    <t>–3,4</t>
  </si>
  <si>
    <t>– 1 609 509</t>
  </si>
  <si>
    <t>Bestwig</t>
  </si>
  <si>
    <t>6 101 751</t>
  </si>
  <si>
    <t>6 975 892</t>
  </si>
  <si>
    <t>Brilon, Stadt</t>
  </si>
  <si>
    <t>25 815 269</t>
  </si>
  <si>
    <t>1 012,52</t>
  </si>
  <si>
    <t>21 207 745</t>
  </si>
  <si>
    <t>–17,8</t>
  </si>
  <si>
    <t>– 4 607 524</t>
  </si>
  <si>
    <t>Eslohe (Sauerland)</t>
  </si>
  <si>
    <t>5 169 914</t>
  </si>
  <si>
    <t>3 692 387</t>
  </si>
  <si>
    <t>– 1 477 527</t>
  </si>
  <si>
    <t>Hallenberg, Stadt</t>
  </si>
  <si>
    <t>5 517 144</t>
  </si>
  <si>
    <t>1 237,03</t>
  </si>
  <si>
    <t>2 593 774</t>
  </si>
  <si>
    <t>–53,0</t>
  </si>
  <si>
    <t>– 2 923 370</t>
  </si>
  <si>
    <t>Marsberg, Stadt</t>
  </si>
  <si>
    <t>9 976 987</t>
  </si>
  <si>
    <t>11 915 734</t>
  </si>
  <si>
    <t>Medebach, Stadt</t>
  </si>
  <si>
    <t>5 374 299</t>
  </si>
  <si>
    <t>3 086 601</t>
  </si>
  <si>
    <t>–42,6</t>
  </si>
  <si>
    <t>– 2 287 698</t>
  </si>
  <si>
    <t>Meschede, Stadt</t>
  </si>
  <si>
    <t>20 222 079</t>
  </si>
  <si>
    <t>24 157 733</t>
  </si>
  <si>
    <t>Olsberg, Stadt</t>
  </si>
  <si>
    <t>11 676 296</t>
  </si>
  <si>
    <t>11 601 861</t>
  </si>
  <si>
    <t>–0,6</t>
  </si>
  <si>
    <t>–  74 435</t>
  </si>
  <si>
    <t>Schmallenberg, Stadt</t>
  </si>
  <si>
    <t>12 714 204</t>
  </si>
  <si>
    <t>14 207 854</t>
  </si>
  <si>
    <t>Sundern (Sauerland), Stadt</t>
  </si>
  <si>
    <t>21 983 465</t>
  </si>
  <si>
    <t>13 503 196</t>
  </si>
  <si>
    <t>–38,6</t>
  </si>
  <si>
    <t>– 8 480 269</t>
  </si>
  <si>
    <t>Winterberg, Stadt</t>
  </si>
  <si>
    <t>7 284 039</t>
  </si>
  <si>
    <t>3 523 646</t>
  </si>
  <si>
    <t>– 3 760 393</t>
  </si>
  <si>
    <t>Märkischer Kreis</t>
  </si>
  <si>
    <t>Altena, Stadt</t>
  </si>
  <si>
    <t>10 134 865</t>
  </si>
  <si>
    <t>8 802 228</t>
  </si>
  <si>
    <t>–13,1</t>
  </si>
  <si>
    <t>– 1 332 637</t>
  </si>
  <si>
    <t>Balve, Stadt</t>
  </si>
  <si>
    <t>5 994 998</t>
  </si>
  <si>
    <t>4 880 861</t>
  </si>
  <si>
    <t>–18,6</t>
  </si>
  <si>
    <t>– 1 114 137</t>
  </si>
  <si>
    <t>Halver, Stadt</t>
  </si>
  <si>
    <t>10 286 438</t>
  </si>
  <si>
    <t>5 864 835</t>
  </si>
  <si>
    <t>–43,0</t>
  </si>
  <si>
    <t>– 4 421 603</t>
  </si>
  <si>
    <t>Hemer, Stadt</t>
  </si>
  <si>
    <t>38 498 255</t>
  </si>
  <si>
    <t>1 130,51</t>
  </si>
  <si>
    <t>20 914 062</t>
  </si>
  <si>
    <t>– 17 584 193</t>
  </si>
  <si>
    <t>Herscheid</t>
  </si>
  <si>
    <t>4 206 127</t>
  </si>
  <si>
    <t>2 220 155</t>
  </si>
  <si>
    <t>–47,2</t>
  </si>
  <si>
    <t>– 1 985 972</t>
  </si>
  <si>
    <t>Iserlohn, Stadt</t>
  </si>
  <si>
    <t>61 518 735</t>
  </si>
  <si>
    <t>40 680 727</t>
  </si>
  <si>
    <t>–33,9</t>
  </si>
  <si>
    <t>– 20 838 008</t>
  </si>
  <si>
    <t>Kierspe, Stadt</t>
  </si>
  <si>
    <t>5 700 799</t>
  </si>
  <si>
    <t>5 140 480</t>
  </si>
  <si>
    <t>–  560 319</t>
  </si>
  <si>
    <t>Lüdenscheid, Stadt</t>
  </si>
  <si>
    <t>67 348 526</t>
  </si>
  <si>
    <t>37 201 715</t>
  </si>
  <si>
    <t>–44,8</t>
  </si>
  <si>
    <t>– 30 146 811</t>
  </si>
  <si>
    <t>Meinerzhagen, Stadt</t>
  </si>
  <si>
    <t>12 472 973</t>
  </si>
  <si>
    <t>11 169 985</t>
  </si>
  <si>
    <t>–10,4</t>
  </si>
  <si>
    <t>– 1 302 988</t>
  </si>
  <si>
    <t>Menden (Sauerland), Stadt</t>
  </si>
  <si>
    <t>34 368 378</t>
  </si>
  <si>
    <t>25 424 077</t>
  </si>
  <si>
    <t>–26,0</t>
  </si>
  <si>
    <t>– 8 944 301</t>
  </si>
  <si>
    <t>Nachrodt-Wiblingwerde</t>
  </si>
  <si>
    <t>2 299 660</t>
  </si>
  <si>
    <t>1 401 531</t>
  </si>
  <si>
    <t>–  898 129</t>
  </si>
  <si>
    <t>Neuenrade, Stadt</t>
  </si>
  <si>
    <t>8 325 193</t>
  </si>
  <si>
    <t>3 879 479</t>
  </si>
  <si>
    <t>– 4 445 714</t>
  </si>
  <si>
    <t>Plettenberg, Stadt</t>
  </si>
  <si>
    <t>23 204 925</t>
  </si>
  <si>
    <t>8 528 506</t>
  </si>
  <si>
    <t>–63,2</t>
  </si>
  <si>
    <t>– 14 676 419</t>
  </si>
  <si>
    <t>Schalksmühle</t>
  </si>
  <si>
    <t>15 572 916</t>
  </si>
  <si>
    <t>1 510,47</t>
  </si>
  <si>
    <t>11 102 310</t>
  </si>
  <si>
    <t>1 076,01</t>
  </si>
  <si>
    <t>– 4 470 606</t>
  </si>
  <si>
    <t>Werdohl, Stadt</t>
  </si>
  <si>
    <t>11 269 963</t>
  </si>
  <si>
    <t>14 078 398</t>
  </si>
  <si>
    <t>Olpe, Kreis</t>
  </si>
  <si>
    <t>Attendorn, Stadt</t>
  </si>
  <si>
    <t>52 376 362</t>
  </si>
  <si>
    <t>2 157,27</t>
  </si>
  <si>
    <t>37 983 727</t>
  </si>
  <si>
    <t>1 563,18</t>
  </si>
  <si>
    <t>–27,5</t>
  </si>
  <si>
    <t>– 14 392 635</t>
  </si>
  <si>
    <t>Drolshagen, Stadt</t>
  </si>
  <si>
    <t>6 977 210</t>
  </si>
  <si>
    <t>5 247 853</t>
  </si>
  <si>
    <t>–24,8</t>
  </si>
  <si>
    <t>– 1 729 357</t>
  </si>
  <si>
    <t>Finnentrop</t>
  </si>
  <si>
    <t>10 556 409</t>
  </si>
  <si>
    <t>7 314 216</t>
  </si>
  <si>
    <t>– 3 242 193</t>
  </si>
  <si>
    <t>Kirchhundem</t>
  </si>
  <si>
    <t>7 958 187</t>
  </si>
  <si>
    <t>7 217 596</t>
  </si>
  <si>
    <t>–  740 591</t>
  </si>
  <si>
    <t>Lennestadt, Stadt</t>
  </si>
  <si>
    <t>23 069 466</t>
  </si>
  <si>
    <t>19 787 124</t>
  </si>
  <si>
    <t>– 3 282 342</t>
  </si>
  <si>
    <t>Olpe, Stadt</t>
  </si>
  <si>
    <t>18 604 775</t>
  </si>
  <si>
    <t>15 054 761</t>
  </si>
  <si>
    <t>–19,1</t>
  </si>
  <si>
    <t>– 3 550 014</t>
  </si>
  <si>
    <t>Wenden</t>
  </si>
  <si>
    <t>13 853 842</t>
  </si>
  <si>
    <t>12 763 140</t>
  </si>
  <si>
    <t>–7,9</t>
  </si>
  <si>
    <t>– 1 090 702</t>
  </si>
  <si>
    <t>Siegen-Wittgenstein, Kreis</t>
  </si>
  <si>
    <t>Bad Berleburg, Stadt</t>
  </si>
  <si>
    <t>11 248 362</t>
  </si>
  <si>
    <t>9 650 031</t>
  </si>
  <si>
    <t>– 1 598 331</t>
  </si>
  <si>
    <t>Burbach</t>
  </si>
  <si>
    <t>54 954 464</t>
  </si>
  <si>
    <t>3 695,66</t>
  </si>
  <si>
    <t>38 984 344</t>
  </si>
  <si>
    <t>2 621,85</t>
  </si>
  <si>
    <t>–29,1</t>
  </si>
  <si>
    <t>– 15 970 120</t>
  </si>
  <si>
    <t>Erndtebrück</t>
  </si>
  <si>
    <t>5 732 707</t>
  </si>
  <si>
    <t>5 198 375</t>
  </si>
  <si>
    <t>–  534 332</t>
  </si>
  <si>
    <t>Freudenberg, Stadt</t>
  </si>
  <si>
    <t>12 163 429</t>
  </si>
  <si>
    <t>12 753 074</t>
  </si>
  <si>
    <t>Hilchenbach, Stadt</t>
  </si>
  <si>
    <t>2 578 884</t>
  </si>
  <si>
    <t>5 447 730</t>
  </si>
  <si>
    <t>Kreuztal, Stadt</t>
  </si>
  <si>
    <t>35 011 921</t>
  </si>
  <si>
    <t>1 126,98</t>
  </si>
  <si>
    <t>32 925 767</t>
  </si>
  <si>
    <t>1 057,28</t>
  </si>
  <si>
    <t>–6,0</t>
  </si>
  <si>
    <t>– 2 086 154</t>
  </si>
  <si>
    <t>Bad Laasphe, Stadt</t>
  </si>
  <si>
    <t>4 798 930</t>
  </si>
  <si>
    <t>4 870 693</t>
  </si>
  <si>
    <t>Netphen, Stadt</t>
  </si>
  <si>
    <t>8 325 470</t>
  </si>
  <si>
    <t>9 778 406</t>
  </si>
  <si>
    <t>Neunkirchen</t>
  </si>
  <si>
    <t>14 307 945</t>
  </si>
  <si>
    <t>1 075,14</t>
  </si>
  <si>
    <t>6 820 822</t>
  </si>
  <si>
    <t>–52,3</t>
  </si>
  <si>
    <t>– 7 487 123</t>
  </si>
  <si>
    <t>Siegen, Stadt</t>
  </si>
  <si>
    <t>60 741 154</t>
  </si>
  <si>
    <t>47 843 278</t>
  </si>
  <si>
    <t>–21,2</t>
  </si>
  <si>
    <t>– 12 897 876</t>
  </si>
  <si>
    <t>Wilnsdorf</t>
  </si>
  <si>
    <t>9 995 759</t>
  </si>
  <si>
    <t>8 091 481</t>
  </si>
  <si>
    <t>– 1 904 278</t>
  </si>
  <si>
    <t>Soest, Kreis</t>
  </si>
  <si>
    <t>Anröchte</t>
  </si>
  <si>
    <t>8 953 019</t>
  </si>
  <si>
    <t>7 037 119</t>
  </si>
  <si>
    <t>–21,4</t>
  </si>
  <si>
    <t>– 1 915 900</t>
  </si>
  <si>
    <t>Bad Sassendorf</t>
  </si>
  <si>
    <t>2 591 046</t>
  </si>
  <si>
    <t>2 612 479</t>
  </si>
  <si>
    <t>Ense</t>
  </si>
  <si>
    <t>12 013 762</t>
  </si>
  <si>
    <t>9 210 336</t>
  </si>
  <si>
    <t>– 2 803 426</t>
  </si>
  <si>
    <t>Erwitte, Stadt</t>
  </si>
  <si>
    <t>10 699 847</t>
  </si>
  <si>
    <t>8 376 728</t>
  </si>
  <si>
    <t>–21,7</t>
  </si>
  <si>
    <t>– 2 323 119</t>
  </si>
  <si>
    <t>Geseke, Stadt</t>
  </si>
  <si>
    <t>7 771 727</t>
  </si>
  <si>
    <t>8 554 283</t>
  </si>
  <si>
    <t>Lippetal</t>
  </si>
  <si>
    <t>2 567 625</t>
  </si>
  <si>
    <t>2 691 208</t>
  </si>
  <si>
    <t>Lippstadt, Stadt</t>
  </si>
  <si>
    <t>38 379 109</t>
  </si>
  <si>
    <t>34 653 501</t>
  </si>
  <si>
    <t>– 3 725 608</t>
  </si>
  <si>
    <t>Möhnesee</t>
  </si>
  <si>
    <t>4 280 236</t>
  </si>
  <si>
    <t>5 291 787</t>
  </si>
  <si>
    <t>Rüthen, Stadt</t>
  </si>
  <si>
    <t>5 120 890</t>
  </si>
  <si>
    <t>5 153 795</t>
  </si>
  <si>
    <t>Soest, Stadt</t>
  </si>
  <si>
    <t>30 883 259</t>
  </si>
  <si>
    <t>32 901 854</t>
  </si>
  <si>
    <t>Warstein, Stadt</t>
  </si>
  <si>
    <t>11 905 542</t>
  </si>
  <si>
    <t>3 045 072</t>
  </si>
  <si>
    <t>–74,4</t>
  </si>
  <si>
    <t>– 8 860 470</t>
  </si>
  <si>
    <t>Welver</t>
  </si>
  <si>
    <t>2 198 252</t>
  </si>
  <si>
    <t>2 436 943</t>
  </si>
  <si>
    <t>Werl, Stadt</t>
  </si>
  <si>
    <t>15 763 776</t>
  </si>
  <si>
    <t>10 224 544</t>
  </si>
  <si>
    <t>–35,1</t>
  </si>
  <si>
    <t>– 5 539 232</t>
  </si>
  <si>
    <t>Wickede (Ruhr)</t>
  </si>
  <si>
    <t>10 525 746</t>
  </si>
  <si>
    <t>6 985 997</t>
  </si>
  <si>
    <t>–33,6</t>
  </si>
  <si>
    <t>– 3 539 749</t>
  </si>
  <si>
    <t>Unna, Kreis</t>
  </si>
  <si>
    <t>Bergkamen, Stadt</t>
  </si>
  <si>
    <t>17 154 137</t>
  </si>
  <si>
    <t>9 383 393</t>
  </si>
  <si>
    <t>–45,3</t>
  </si>
  <si>
    <t>– 7 770 744</t>
  </si>
  <si>
    <t>Bönen</t>
  </si>
  <si>
    <t>12 282 119</t>
  </si>
  <si>
    <t>9 851 890</t>
  </si>
  <si>
    <t>– 2 430 229</t>
  </si>
  <si>
    <t>Fröndenberg / Ruhr, Stadt</t>
  </si>
  <si>
    <t>6 157 064</t>
  </si>
  <si>
    <t>5 053 066</t>
  </si>
  <si>
    <t>–17,9</t>
  </si>
  <si>
    <t>– 1 103 998</t>
  </si>
  <si>
    <t>Holzwickede</t>
  </si>
  <si>
    <t>19 591 162</t>
  </si>
  <si>
    <t>1 147,09</t>
  </si>
  <si>
    <t>11 102 046</t>
  </si>
  <si>
    <t>– 8 489 116</t>
  </si>
  <si>
    <t>Kamen, Stadt</t>
  </si>
  <si>
    <t>17 226 744</t>
  </si>
  <si>
    <t>16 682 235</t>
  </si>
  <si>
    <t>–3,2</t>
  </si>
  <si>
    <t>–  544 509</t>
  </si>
  <si>
    <t>Lünen, Stadt</t>
  </si>
  <si>
    <t>41 415 412</t>
  </si>
  <si>
    <t>28 832 339</t>
  </si>
  <si>
    <t>–30,4</t>
  </si>
  <si>
    <t>– 12 583 073</t>
  </si>
  <si>
    <t>Schwerte, Stadt</t>
  </si>
  <si>
    <t>30 334 818</t>
  </si>
  <si>
    <t>19 014 195</t>
  </si>
  <si>
    <t>–37,3</t>
  </si>
  <si>
    <t>– 11 320 623</t>
  </si>
  <si>
    <t>Selm, Stadt</t>
  </si>
  <si>
    <t>12 079 099</t>
  </si>
  <si>
    <t>12 146 433</t>
  </si>
  <si>
    <t>Unna, Stadt</t>
  </si>
  <si>
    <t>32 987 951</t>
  </si>
  <si>
    <t>30 935 104</t>
  </si>
  <si>
    <t>–6,2</t>
  </si>
  <si>
    <t>– 2 052 847</t>
  </si>
  <si>
    <t>Werne, Stadt</t>
  </si>
  <si>
    <t>19 807 364</t>
  </si>
  <si>
    <t>28 146 045</t>
  </si>
  <si>
    <t>Ruhrgebiet</t>
  </si>
  <si>
    <t>2 633 227 695</t>
  </si>
  <si>
    <t>2 037 781 554</t>
  </si>
  <si>
    <t>– 595 446 141</t>
  </si>
  <si>
    <t>Aufkommen 2019</t>
  </si>
  <si>
    <t>Aufkommen 2019 je EW</t>
  </si>
  <si>
    <t>Aufkommen 2020</t>
  </si>
  <si>
    <t>Aufkommen 2020 je EW</t>
  </si>
  <si>
    <t>Veränderung gegenüber 2019 (%)</t>
  </si>
  <si>
    <t>Veränderung gegenüber 2019 (EUR)</t>
  </si>
  <si>
    <t>Aufkommen 2019 (EUR)</t>
  </si>
  <si>
    <t>Aufkommen 2019 (EUR je EW)</t>
  </si>
  <si>
    <t>Aufkommen 2020 (EUR)</t>
  </si>
  <si>
    <t xml:space="preserve">Aufkommen 2020 (EUR je EW) </t>
  </si>
  <si>
    <t>Veränderung Aufkommen gegenüber 2019 (%)</t>
  </si>
  <si>
    <t>Veränderung Aufkommen gegenüber 2019 (EUR)</t>
  </si>
  <si>
    <t>Veränderung Gewerbesteuerhebesatz gegenüber 2019</t>
  </si>
  <si>
    <t>Leverkusen</t>
  </si>
  <si>
    <t>Langenfeld (Rhld.)</t>
  </si>
  <si>
    <t>Wassenberg</t>
  </si>
  <si>
    <t>Pulheim</t>
  </si>
  <si>
    <t>Willich</t>
  </si>
  <si>
    <t>Kaarst</t>
  </si>
  <si>
    <t>Monheim am Rhein</t>
  </si>
  <si>
    <t>Verl</t>
  </si>
  <si>
    <t>Harsewinkel</t>
  </si>
  <si>
    <t>Schloß Holte-Stukenbrock</t>
  </si>
  <si>
    <t>Straelen</t>
  </si>
  <si>
    <t>Attendorn</t>
  </si>
  <si>
    <t>Hilden</t>
  </si>
  <si>
    <t>Ratingen</t>
  </si>
  <si>
    <t>Schmallenberg</t>
  </si>
  <si>
    <t>Rheda-Wiedenbrück</t>
  </si>
  <si>
    <t>Bad Lippspringe</t>
  </si>
  <si>
    <t>Nettetal</t>
  </si>
  <si>
    <t>Ochtrup</t>
  </si>
  <si>
    <t>Olfen</t>
  </si>
  <si>
    <t>Gütersloh</t>
  </si>
  <si>
    <t>Velen</t>
  </si>
  <si>
    <t>Oelde</t>
  </si>
  <si>
    <t>Rietberg</t>
  </si>
  <si>
    <t>Beverungen</t>
  </si>
  <si>
    <t>Borgentreich</t>
  </si>
  <si>
    <t>Delbrück</t>
  </si>
  <si>
    <t>Hörstel</t>
  </si>
  <si>
    <t>Kevelaer</t>
  </si>
  <si>
    <t>Marienmünster</t>
  </si>
  <si>
    <t>Rahden</t>
  </si>
  <si>
    <t>Steinheim</t>
  </si>
  <si>
    <t>Bad Wünnenberg</t>
  </si>
  <si>
    <t>Espelkamp</t>
  </si>
  <si>
    <t>Gronau (Westf.)</t>
  </si>
  <si>
    <t>Halle (Westf.)</t>
  </si>
  <si>
    <t>Hückelhoven</t>
  </si>
  <si>
    <t>Kleve</t>
  </si>
  <si>
    <t>Lübbecke</t>
  </si>
  <si>
    <t>Nieheim</t>
  </si>
  <si>
    <t>Werther (Westf.)</t>
  </si>
  <si>
    <t>Ahaus</t>
  </si>
  <si>
    <t>Borgholzhausen</t>
  </si>
  <si>
    <t>Borken</t>
  </si>
  <si>
    <t>Brakel</t>
  </si>
  <si>
    <t>Büren</t>
  </si>
  <si>
    <t>Geilenkirchen</t>
  </si>
  <si>
    <t>Geldern</t>
  </si>
  <si>
    <t>Lage</t>
  </si>
  <si>
    <t>Olpe</t>
  </si>
  <si>
    <t>Paderborn</t>
  </si>
  <si>
    <t>Preußisch Oldendorf</t>
  </si>
  <si>
    <t>Rees</t>
  </si>
  <si>
    <t>Salzkotten</t>
  </si>
  <si>
    <t>Sassenberg</t>
  </si>
  <si>
    <t>Schieder-Schwalenberg</t>
  </si>
  <si>
    <t>Sendenhorst</t>
  </si>
  <si>
    <t>Stadtlohn</t>
  </si>
  <si>
    <t>Versmold</t>
  </si>
  <si>
    <t>Vreden</t>
  </si>
  <si>
    <t>Willebadessen</t>
  </si>
  <si>
    <t>Erkelenz</t>
  </si>
  <si>
    <t>Erkrath</t>
  </si>
  <si>
    <t>Goch</t>
  </si>
  <si>
    <t>Kreuztal</t>
  </si>
  <si>
    <t>Spenge</t>
  </si>
  <si>
    <t>Warburg</t>
  </si>
  <si>
    <t>Haan</t>
  </si>
  <si>
    <t>Halver</t>
  </si>
  <si>
    <t>Petershagen</t>
  </si>
  <si>
    <t>Beckum</t>
  </si>
  <si>
    <t>Bünde</t>
  </si>
  <si>
    <t>Drensteinfurt</t>
  </si>
  <si>
    <t>Emmerich am Rhein</t>
  </si>
  <si>
    <t>Kalkar</t>
  </si>
  <si>
    <t>Xanten</t>
  </si>
  <si>
    <t>Ennigerloh</t>
  </si>
  <si>
    <t>Geseke</t>
  </si>
  <si>
    <t>Warendorf</t>
  </si>
  <si>
    <t>Bad Honnef</t>
  </si>
  <si>
    <t>Lügde</t>
  </si>
  <si>
    <t>Telgte</t>
  </si>
  <si>
    <t>Herford</t>
  </si>
  <si>
    <t>Rhede</t>
  </si>
  <si>
    <t>Rheine</t>
  </si>
  <si>
    <t>Soest</t>
  </si>
  <si>
    <t>Vlotho</t>
  </si>
  <si>
    <t>Wiehl</t>
  </si>
  <si>
    <t>Heinsberg</t>
  </si>
  <si>
    <t>Lichtenau</t>
  </si>
  <si>
    <t>Löhne</t>
  </si>
  <si>
    <t>Bad Oeynhausen</t>
  </si>
  <si>
    <t>Wegberg</t>
  </si>
  <si>
    <t>Brilon</t>
  </si>
  <si>
    <t>Dülmen</t>
  </si>
  <si>
    <t>Lemgo</t>
  </si>
  <si>
    <t>Meschede</t>
  </si>
  <si>
    <t>Mettmann</t>
  </si>
  <si>
    <t>Werl</t>
  </si>
  <si>
    <t>Ibbenbüren</t>
  </si>
  <si>
    <t>Bad Driburg</t>
  </si>
  <si>
    <t>Billerbeck</t>
  </si>
  <si>
    <t>Düsseldorf</t>
  </si>
  <si>
    <t>Freudenberg</t>
  </si>
  <si>
    <t>Hallenberg</t>
  </si>
  <si>
    <t>Hilchenbach</t>
  </si>
  <si>
    <t>Isselburg</t>
  </si>
  <si>
    <t>Kempen</t>
  </si>
  <si>
    <t>Lennestadt</t>
  </si>
  <si>
    <t>Lippstadt</t>
  </si>
  <si>
    <t>Medebach</t>
  </si>
  <si>
    <t>Velbert</t>
  </si>
  <si>
    <t>Wülfrath</t>
  </si>
  <si>
    <t>Blomberg</t>
  </si>
  <si>
    <t>Gescher</t>
  </si>
  <si>
    <t>Ahlen</t>
  </si>
  <si>
    <t>Bad Salzuflen</t>
  </si>
  <si>
    <t>Barntrup</t>
  </si>
  <si>
    <t>Burscheid</t>
  </si>
  <si>
    <t>Leichlingen (Rhld.)</t>
  </si>
  <si>
    <t>Oerlinghausen</t>
  </si>
  <si>
    <t>Rüthen</t>
  </si>
  <si>
    <t>Werne</t>
  </si>
  <si>
    <t>Detmold</t>
  </si>
  <si>
    <t>Minden</t>
  </si>
  <si>
    <t>Wesel</t>
  </si>
  <si>
    <t>Coesfeld</t>
  </si>
  <si>
    <t>Dormagen</t>
  </si>
  <si>
    <t>Düren</t>
  </si>
  <si>
    <t>Emsdetten</t>
  </si>
  <si>
    <t>Erwitte</t>
  </si>
  <si>
    <t>Grevenbroich</t>
  </si>
  <si>
    <t>Horn-Bad Meinberg</t>
  </si>
  <si>
    <t>Jüchen</t>
  </si>
  <si>
    <t>Korschenbroich</t>
  </si>
  <si>
    <t>Meerbusch</t>
  </si>
  <si>
    <t>Meinerzhagen</t>
  </si>
  <si>
    <t>Neuenrade</t>
  </si>
  <si>
    <t>Nideggen</t>
  </si>
  <si>
    <t>Niederkassel</t>
  </si>
  <si>
    <t>Plettenberg</t>
  </si>
  <si>
    <t>Steinfurt</t>
  </si>
  <si>
    <t>Winterberg</t>
  </si>
  <si>
    <t>Hamminkeln</t>
  </si>
  <si>
    <t>Horstmar</t>
  </si>
  <si>
    <t>Greven</t>
  </si>
  <si>
    <t>Neuss</t>
  </si>
  <si>
    <t>Bocholt</t>
  </si>
  <si>
    <t>Arnsberg</t>
  </si>
  <si>
    <t>Bergisch Gladbach</t>
  </si>
  <si>
    <t>Breckerfeld</t>
  </si>
  <si>
    <t>Brühl</t>
  </si>
  <si>
    <t>Dinslaken</t>
  </si>
  <si>
    <t>Lüdinghausen</t>
  </si>
  <si>
    <t>Menden (Sauerland)</t>
  </si>
  <si>
    <t>Münster</t>
  </si>
  <si>
    <t>Porta Westfalica</t>
  </si>
  <si>
    <t>Sundern (Sauerland)</t>
  </si>
  <si>
    <t>Viersen</t>
  </si>
  <si>
    <t>Warstein</t>
  </si>
  <si>
    <t>Wesseling</t>
  </si>
  <si>
    <t>Enger</t>
  </si>
  <si>
    <t>Fröndenberg / Ruhr</t>
  </si>
  <si>
    <t>Hamm</t>
  </si>
  <si>
    <t>Overath</t>
  </si>
  <si>
    <t>Tönisvorst</t>
  </si>
  <si>
    <t>Wermelskirchen</t>
  </si>
  <si>
    <t>Drolshagen</t>
  </si>
  <si>
    <t>Hückeswagen</t>
  </si>
  <si>
    <t>Kamen</t>
  </si>
  <si>
    <t>Königswinter</t>
  </si>
  <si>
    <t>Marsberg</t>
  </si>
  <si>
    <t>Voerde (Niederrhein)</t>
  </si>
  <si>
    <t>Wipperfürth</t>
  </si>
  <si>
    <t>Aachen</t>
  </si>
  <si>
    <t>Bergneustadt</t>
  </si>
  <si>
    <t>Euskirchen</t>
  </si>
  <si>
    <t>Gummersbach</t>
  </si>
  <si>
    <t>Heiligenhaus</t>
  </si>
  <si>
    <t>Köln</t>
  </si>
  <si>
    <t>Solingen</t>
  </si>
  <si>
    <t>Übach-Palenberg</t>
  </si>
  <si>
    <t>Zülpich</t>
  </si>
  <si>
    <t>Altena</t>
  </si>
  <si>
    <t>Balve</t>
  </si>
  <si>
    <t>Bergkamen</t>
  </si>
  <si>
    <t>Bielefeld</t>
  </si>
  <si>
    <t>Datteln</t>
  </si>
  <si>
    <t>Essen</t>
  </si>
  <si>
    <t>Gelsenkirchen</t>
  </si>
  <si>
    <t>Hemer</t>
  </si>
  <si>
    <t>Herten</t>
  </si>
  <si>
    <t>Hürth</t>
  </si>
  <si>
    <t>Iserlohn</t>
  </si>
  <si>
    <t>Krefeld</t>
  </si>
  <si>
    <t>Moers</t>
  </si>
  <si>
    <t>Unna</t>
  </si>
  <si>
    <t>Dortmund</t>
  </si>
  <si>
    <t>Herzogenrath</t>
  </si>
  <si>
    <t>Lohmar</t>
  </si>
  <si>
    <t>Selm</t>
  </si>
  <si>
    <t>Siegen</t>
  </si>
  <si>
    <t>Tecklenburg</t>
  </si>
  <si>
    <t>Werdohl</t>
  </si>
  <si>
    <t>Bonn</t>
  </si>
  <si>
    <t>Bornheim</t>
  </si>
  <si>
    <t>Bottrop</t>
  </si>
  <si>
    <t>Eschweiler</t>
  </si>
  <si>
    <t>Frechen</t>
  </si>
  <si>
    <t>Gevelsberg</t>
  </si>
  <si>
    <t>Hennef (Sieg)</t>
  </si>
  <si>
    <t>Kamp-Lintfort</t>
  </si>
  <si>
    <t>Lünen</t>
  </si>
  <si>
    <t>Mönchengladbach</t>
  </si>
  <si>
    <t>Oer-Erkenschwick</t>
  </si>
  <si>
    <t>Remscheid</t>
  </si>
  <si>
    <t>Rheinberg</t>
  </si>
  <si>
    <t>Rösrath</t>
  </si>
  <si>
    <t>Sankt Augustin</t>
  </si>
  <si>
    <t>Schleiden</t>
  </si>
  <si>
    <t>Schwerte</t>
  </si>
  <si>
    <t>Sprockhövel</t>
  </si>
  <si>
    <t>Wuppertal</t>
  </si>
  <si>
    <t>Olsberg</t>
  </si>
  <si>
    <t>Alsdorf</t>
  </si>
  <si>
    <t>Bad Berleburg</t>
  </si>
  <si>
    <t>Bad Laasphe</t>
  </si>
  <si>
    <t>Bedburg</t>
  </si>
  <si>
    <t>Bochum</t>
  </si>
  <si>
    <t>Dorsten</t>
  </si>
  <si>
    <t>Ennepetal</t>
  </si>
  <si>
    <t>Gladbeck</t>
  </si>
  <si>
    <t>Monschau</t>
  </si>
  <si>
    <t>Schwelm</t>
  </si>
  <si>
    <t>Stolberg (Rhld.)</t>
  </si>
  <si>
    <t>Waltrop</t>
  </si>
  <si>
    <t>Würselen</t>
  </si>
  <si>
    <t>Mechernich</t>
  </si>
  <si>
    <t>Lüdenscheid</t>
  </si>
  <si>
    <t>Bergheim</t>
  </si>
  <si>
    <t>Castrop-Rauxel</t>
  </si>
  <si>
    <t>Haltern am See</t>
  </si>
  <si>
    <t>Herne</t>
  </si>
  <si>
    <t>Kerpen</t>
  </si>
  <si>
    <t>Troisdorf</t>
  </si>
  <si>
    <t>Bad Münstereifel</t>
  </si>
  <si>
    <t>Jülich</t>
  </si>
  <si>
    <t>Hattingen</t>
  </si>
  <si>
    <t>Siegburg</t>
  </si>
  <si>
    <t>Duisburg</t>
  </si>
  <si>
    <t>Elsdorf</t>
  </si>
  <si>
    <t>Hagen</t>
  </si>
  <si>
    <t>Recklinghausen</t>
  </si>
  <si>
    <t>Witten</t>
  </si>
  <si>
    <t>Marl</t>
  </si>
  <si>
    <t>Herdecke</t>
  </si>
  <si>
    <t>Linnich</t>
  </si>
  <si>
    <t>Heimbach</t>
  </si>
  <si>
    <t>Erftstadt</t>
  </si>
  <si>
    <t>Waldbröl</t>
  </si>
  <si>
    <t>Oberhausen</t>
  </si>
  <si>
    <t>Höxter</t>
  </si>
  <si>
    <t>Neukirchen-Vluyn</t>
  </si>
  <si>
    <t>Rheinbach</t>
  </si>
  <si>
    <t>Lengerich</t>
  </si>
  <si>
    <t>Kierspe</t>
  </si>
  <si>
    <t>Radevormwald</t>
  </si>
  <si>
    <t>Meckenheim</t>
  </si>
  <si>
    <t>Wetter (Ruhr)</t>
  </si>
  <si>
    <t>Baesweiler</t>
  </si>
  <si>
    <t>Netphen</t>
  </si>
  <si>
    <t>Mülheim a. d. Ruhr</t>
  </si>
  <si>
    <t>Veränderung Hebesatz (Punkte)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</si>
</sst>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u/>
      <color rgb="FF1155CC"/>
    </font>
    <font>
      <color theme="1"/>
      <name val="Arial"/>
    </font>
    <font>
      <u/>
      <color rgb="FF0000FF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t.nrw/staedte-und-gemeinden-nrw-nahmen-im-vergangenen-jahr-198-prozent-weniger-gewerbesteuern-ein-als-201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t.nrw/staedte-und-gemeinden-nrw-nahmen-im-vergangenen-jahr-198-prozent-weniger-gewerbesteuern-ein-als-201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</cols>
  <sheetData>
    <row r="1">
      <c r="A1" s="2" t="s">
        <v>1</v>
      </c>
      <c r="K1" s="2" t="s">
        <v>2</v>
      </c>
    </row>
    <row r="2">
      <c r="A2" s="2" t="s">
        <v>3</v>
      </c>
      <c r="B2" s="2" t="s">
        <v>4</v>
      </c>
      <c r="C2" s="2" t="s">
        <v>5</v>
      </c>
      <c r="E2" s="2" t="s">
        <v>6</v>
      </c>
      <c r="F2" s="2" t="s">
        <v>5</v>
      </c>
      <c r="K2" s="3" t="s">
        <v>7</v>
      </c>
    </row>
    <row r="3">
      <c r="C3" s="2">
        <v>2019.0</v>
      </c>
      <c r="F3" s="2">
        <v>2020.0</v>
      </c>
      <c r="K3" s="2" t="s">
        <v>8</v>
      </c>
    </row>
    <row r="4">
      <c r="C4" s="2" t="s">
        <v>9</v>
      </c>
      <c r="F4" s="2" t="s">
        <v>9</v>
      </c>
      <c r="H4" s="2" t="s">
        <v>10</v>
      </c>
      <c r="K4" s="2" t="s">
        <v>11</v>
      </c>
    </row>
    <row r="5">
      <c r="C5" s="2" t="s">
        <v>12</v>
      </c>
      <c r="D5" s="2" t="s">
        <v>13</v>
      </c>
      <c r="F5" s="2" t="s">
        <v>12</v>
      </c>
      <c r="G5" s="2" t="s">
        <v>13</v>
      </c>
      <c r="H5" s="2" t="s">
        <v>14</v>
      </c>
      <c r="I5" s="2" t="s">
        <v>12</v>
      </c>
      <c r="K5" s="2" t="s">
        <v>15</v>
      </c>
    </row>
    <row r="6">
      <c r="B6" s="2">
        <v>8.0</v>
      </c>
      <c r="C6" s="2">
        <v>5.0</v>
      </c>
      <c r="D6" s="2">
        <v>10.0</v>
      </c>
      <c r="E6" s="2">
        <v>16.0</v>
      </c>
      <c r="F6" s="2">
        <v>13.0</v>
      </c>
      <c r="G6" s="2">
        <v>18.0</v>
      </c>
      <c r="H6" s="2">
        <v>20.0</v>
      </c>
      <c r="I6" s="2">
        <v>22.0</v>
      </c>
      <c r="K6" s="2" t="s">
        <v>16</v>
      </c>
    </row>
    <row r="7">
      <c r="A7" s="2" t="s">
        <v>17</v>
      </c>
      <c r="C7" s="2" t="s">
        <v>18</v>
      </c>
      <c r="D7" s="2">
        <v>711.5</v>
      </c>
      <c r="F7" s="2" t="s">
        <v>19</v>
      </c>
      <c r="G7" s="2">
        <v>570.6</v>
      </c>
      <c r="H7" s="2" t="s">
        <v>20</v>
      </c>
      <c r="I7" s="2" t="s">
        <v>21</v>
      </c>
    </row>
    <row r="8">
      <c r="A8" s="2" t="s">
        <v>22</v>
      </c>
      <c r="C8" s="2" t="s">
        <v>23</v>
      </c>
      <c r="D8" s="2">
        <v>797.06</v>
      </c>
      <c r="F8" s="2" t="s">
        <v>24</v>
      </c>
      <c r="G8" s="2">
        <v>600.67</v>
      </c>
      <c r="H8" s="2" t="s">
        <v>25</v>
      </c>
      <c r="I8" s="2" t="s">
        <v>26</v>
      </c>
    </row>
    <row r="9">
      <c r="A9" s="2" t="s">
        <v>27</v>
      </c>
      <c r="B9" s="2">
        <v>440.0</v>
      </c>
      <c r="C9" s="2" t="s">
        <v>28</v>
      </c>
      <c r="D9" s="2" t="s">
        <v>29</v>
      </c>
      <c r="E9" s="2">
        <v>440.0</v>
      </c>
      <c r="F9" s="2" t="s">
        <v>30</v>
      </c>
      <c r="G9" s="2" t="s">
        <v>31</v>
      </c>
      <c r="H9" s="2" t="s">
        <v>32</v>
      </c>
      <c r="I9" s="2" t="s">
        <v>33</v>
      </c>
    </row>
    <row r="10">
      <c r="A10" s="2" t="s">
        <v>34</v>
      </c>
      <c r="B10" s="2">
        <v>520.0</v>
      </c>
      <c r="C10" s="2" t="s">
        <v>35</v>
      </c>
      <c r="D10" s="2">
        <v>462.81</v>
      </c>
      <c r="E10" s="2">
        <v>520.0</v>
      </c>
      <c r="F10" s="2" t="s">
        <v>36</v>
      </c>
      <c r="G10" s="2">
        <v>258.17</v>
      </c>
      <c r="H10" s="2" t="s">
        <v>37</v>
      </c>
      <c r="I10" s="2" t="s">
        <v>38</v>
      </c>
    </row>
    <row r="11">
      <c r="A11" s="2" t="s">
        <v>39</v>
      </c>
      <c r="B11" s="2">
        <v>480.0</v>
      </c>
      <c r="C11" s="2" t="s">
        <v>40</v>
      </c>
      <c r="D11" s="2">
        <v>740.4</v>
      </c>
      <c r="E11" s="2">
        <v>480.0</v>
      </c>
      <c r="F11" s="2" t="s">
        <v>41</v>
      </c>
      <c r="G11" s="2">
        <v>618.99</v>
      </c>
      <c r="H11" s="2" t="s">
        <v>42</v>
      </c>
      <c r="I11" s="2" t="s">
        <v>43</v>
      </c>
    </row>
    <row r="12">
      <c r="A12" s="2" t="s">
        <v>44</v>
      </c>
      <c r="B12" s="2">
        <v>480.0</v>
      </c>
      <c r="C12" s="2" t="s">
        <v>45</v>
      </c>
      <c r="D12" s="2">
        <v>766.02</v>
      </c>
      <c r="E12" s="2">
        <v>480.0</v>
      </c>
      <c r="F12" s="2" t="s">
        <v>46</v>
      </c>
      <c r="G12" s="2">
        <v>733.02</v>
      </c>
      <c r="H12" s="2" t="s">
        <v>47</v>
      </c>
      <c r="I12" s="2" t="s">
        <v>48</v>
      </c>
    </row>
    <row r="13">
      <c r="A13" s="2" t="s">
        <v>49</v>
      </c>
      <c r="B13" s="2">
        <v>490.0</v>
      </c>
      <c r="C13" s="2" t="s">
        <v>50</v>
      </c>
      <c r="D13" s="2">
        <v>572.82</v>
      </c>
      <c r="E13" s="2">
        <v>490.0</v>
      </c>
      <c r="F13" s="2" t="s">
        <v>51</v>
      </c>
      <c r="G13" s="2">
        <v>619.23</v>
      </c>
      <c r="H13" s="4">
        <f>+8</f>
        <v>8</v>
      </c>
      <c r="I13" s="4" t="str">
        <f>+ 11 910 470</f>
        <v>#ERROR!</v>
      </c>
    </row>
    <row r="14">
      <c r="A14" s="2" t="s">
        <v>52</v>
      </c>
      <c r="B14" s="2">
        <v>550.0</v>
      </c>
      <c r="C14" s="2" t="s">
        <v>53</v>
      </c>
      <c r="D14" s="2">
        <v>578.21</v>
      </c>
      <c r="E14" s="2">
        <v>580.0</v>
      </c>
      <c r="F14" s="2" t="s">
        <v>54</v>
      </c>
      <c r="G14" s="2">
        <v>428.53</v>
      </c>
      <c r="H14" s="2" t="s">
        <v>55</v>
      </c>
      <c r="I14" s="2" t="s">
        <v>56</v>
      </c>
    </row>
    <row r="15">
      <c r="A15" s="2" t="s">
        <v>57</v>
      </c>
      <c r="B15" s="2">
        <v>580.0</v>
      </c>
      <c r="C15" s="2" t="s">
        <v>58</v>
      </c>
      <c r="D15" s="2">
        <v>479.84</v>
      </c>
      <c r="E15" s="2">
        <v>580.0</v>
      </c>
      <c r="F15" s="2" t="s">
        <v>59</v>
      </c>
      <c r="G15" s="2">
        <v>317.32</v>
      </c>
      <c r="H15" s="2" t="s">
        <v>60</v>
      </c>
      <c r="I15" s="2" t="s">
        <v>61</v>
      </c>
    </row>
    <row r="16">
      <c r="A16" s="2" t="s">
        <v>62</v>
      </c>
      <c r="B16" s="2">
        <v>490.0</v>
      </c>
      <c r="C16" s="2" t="s">
        <v>63</v>
      </c>
      <c r="D16" s="2">
        <v>688.68</v>
      </c>
      <c r="E16" s="2">
        <v>490.0</v>
      </c>
      <c r="F16" s="2" t="s">
        <v>64</v>
      </c>
      <c r="G16" s="2">
        <v>386.09</v>
      </c>
      <c r="H16" s="2" t="s">
        <v>65</v>
      </c>
      <c r="I16" s="2" t="s">
        <v>66</v>
      </c>
    </row>
    <row r="17">
      <c r="A17" s="2" t="s">
        <v>67</v>
      </c>
      <c r="B17" s="2">
        <v>475.0</v>
      </c>
      <c r="C17" s="2" t="s">
        <v>68</v>
      </c>
      <c r="D17" s="2">
        <v>650.36</v>
      </c>
      <c r="E17" s="2">
        <v>475.0</v>
      </c>
      <c r="F17" s="2" t="s">
        <v>69</v>
      </c>
      <c r="G17" s="2">
        <v>427.55</v>
      </c>
      <c r="H17" s="2" t="s">
        <v>70</v>
      </c>
      <c r="I17" s="2" t="s">
        <v>71</v>
      </c>
    </row>
    <row r="18">
      <c r="A18" s="2" t="s">
        <v>72</v>
      </c>
      <c r="B18" s="2">
        <v>490.0</v>
      </c>
      <c r="C18" s="2" t="s">
        <v>73</v>
      </c>
      <c r="D18" s="2">
        <v>656.05</v>
      </c>
      <c r="E18" s="2">
        <v>490.0</v>
      </c>
      <c r="F18" s="2" t="s">
        <v>74</v>
      </c>
      <c r="G18" s="2">
        <v>454.09</v>
      </c>
      <c r="H18" s="2" t="s">
        <v>75</v>
      </c>
      <c r="I18" s="2" t="s">
        <v>76</v>
      </c>
    </row>
    <row r="19">
      <c r="A19" s="2" t="s">
        <v>77</v>
      </c>
    </row>
    <row r="20">
      <c r="A20" s="2" t="s">
        <v>78</v>
      </c>
      <c r="B20" s="2">
        <v>418.0</v>
      </c>
      <c r="C20" s="2" t="s">
        <v>79</v>
      </c>
      <c r="D20" s="2">
        <v>231.52</v>
      </c>
      <c r="E20" s="2">
        <v>418.0</v>
      </c>
      <c r="F20" s="2" t="s">
        <v>80</v>
      </c>
      <c r="G20" s="2">
        <v>196.1</v>
      </c>
      <c r="H20" s="2" t="s">
        <v>81</v>
      </c>
      <c r="I20" s="2" t="s">
        <v>82</v>
      </c>
    </row>
    <row r="21">
      <c r="A21" s="2" t="s">
        <v>83</v>
      </c>
      <c r="B21" s="2">
        <v>425.0</v>
      </c>
      <c r="C21" s="2" t="s">
        <v>84</v>
      </c>
      <c r="D21" s="2">
        <v>742.69</v>
      </c>
      <c r="E21" s="2">
        <v>425.0</v>
      </c>
      <c r="F21" s="2" t="s">
        <v>85</v>
      </c>
      <c r="G21" s="2">
        <v>684.74</v>
      </c>
      <c r="H21" s="2" t="s">
        <v>86</v>
      </c>
      <c r="I21" s="2" t="s">
        <v>87</v>
      </c>
    </row>
    <row r="22">
      <c r="A22" s="2" t="s">
        <v>88</v>
      </c>
      <c r="B22" s="2">
        <v>418.0</v>
      </c>
      <c r="C22" s="2" t="s">
        <v>89</v>
      </c>
      <c r="D22" s="2">
        <v>513.19</v>
      </c>
      <c r="E22" s="2">
        <v>418.0</v>
      </c>
      <c r="F22" s="2" t="s">
        <v>90</v>
      </c>
      <c r="G22" s="2">
        <v>425.57</v>
      </c>
      <c r="H22" s="2" t="s">
        <v>91</v>
      </c>
      <c r="I22" s="2" t="s">
        <v>92</v>
      </c>
    </row>
    <row r="23">
      <c r="A23" s="2" t="s">
        <v>93</v>
      </c>
      <c r="B23" s="2">
        <v>420.0</v>
      </c>
      <c r="C23" s="2" t="s">
        <v>94</v>
      </c>
      <c r="D23" s="2">
        <v>488.1</v>
      </c>
      <c r="E23" s="2">
        <v>420.0</v>
      </c>
      <c r="F23" s="2" t="s">
        <v>95</v>
      </c>
      <c r="G23" s="2">
        <v>495.85</v>
      </c>
      <c r="H23" s="4">
        <f>+2.4</f>
        <v>2.4</v>
      </c>
      <c r="I23" s="4" t="str">
        <f>+  400 815</f>
        <v>#ERROR!</v>
      </c>
    </row>
    <row r="24">
      <c r="A24" s="2" t="s">
        <v>96</v>
      </c>
      <c r="B24" s="2">
        <v>423.0</v>
      </c>
      <c r="C24" s="2" t="s">
        <v>97</v>
      </c>
      <c r="D24" s="2">
        <v>379.44</v>
      </c>
      <c r="E24" s="2">
        <v>423.0</v>
      </c>
      <c r="F24" s="2" t="s">
        <v>98</v>
      </c>
      <c r="G24" s="2">
        <v>354.64</v>
      </c>
      <c r="H24" s="2" t="s">
        <v>99</v>
      </c>
      <c r="I24" s="2" t="s">
        <v>100</v>
      </c>
    </row>
    <row r="25">
      <c r="A25" s="2" t="s">
        <v>101</v>
      </c>
      <c r="B25" s="2">
        <v>425.0</v>
      </c>
      <c r="C25" s="2" t="s">
        <v>102</v>
      </c>
      <c r="D25" s="2">
        <v>366.3</v>
      </c>
      <c r="E25" s="2">
        <v>425.0</v>
      </c>
      <c r="F25" s="2" t="s">
        <v>103</v>
      </c>
      <c r="G25" s="2">
        <v>392.06</v>
      </c>
      <c r="H25" s="4">
        <f>+7.4</f>
        <v>7.4</v>
      </c>
      <c r="I25" s="4" t="str">
        <f>+  376 869</f>
        <v>#ERROR!</v>
      </c>
    </row>
    <row r="26">
      <c r="A26" s="2" t="s">
        <v>104</v>
      </c>
      <c r="B26" s="2">
        <v>411.0</v>
      </c>
      <c r="C26" s="2" t="s">
        <v>105</v>
      </c>
      <c r="D26" s="2">
        <v>321.09</v>
      </c>
      <c r="E26" s="2">
        <v>411.0</v>
      </c>
      <c r="F26" s="2" t="s">
        <v>106</v>
      </c>
      <c r="G26" s="2">
        <v>317.75</v>
      </c>
      <c r="H26" s="2" t="s">
        <v>107</v>
      </c>
      <c r="I26" s="2" t="s">
        <v>108</v>
      </c>
    </row>
    <row r="27">
      <c r="A27" s="2" t="s">
        <v>109</v>
      </c>
      <c r="B27" s="2">
        <v>415.0</v>
      </c>
      <c r="C27" s="2" t="s">
        <v>110</v>
      </c>
      <c r="D27" s="2">
        <v>598.69</v>
      </c>
      <c r="E27" s="2">
        <v>415.0</v>
      </c>
      <c r="F27" s="2" t="s">
        <v>111</v>
      </c>
      <c r="G27" s="2">
        <v>555.03</v>
      </c>
      <c r="H27" s="2" t="s">
        <v>112</v>
      </c>
      <c r="I27" s="2" t="s">
        <v>113</v>
      </c>
    </row>
    <row r="28">
      <c r="A28" s="2" t="s">
        <v>114</v>
      </c>
      <c r="B28" s="2">
        <v>417.0</v>
      </c>
      <c r="C28" s="2" t="s">
        <v>115</v>
      </c>
      <c r="D28" s="2">
        <v>416.79</v>
      </c>
      <c r="E28" s="2">
        <v>417.0</v>
      </c>
      <c r="F28" s="2" t="s">
        <v>116</v>
      </c>
      <c r="G28" s="2">
        <v>292.54</v>
      </c>
      <c r="H28" s="2" t="s">
        <v>117</v>
      </c>
      <c r="I28" s="2" t="s">
        <v>118</v>
      </c>
    </row>
    <row r="29">
      <c r="A29" s="2" t="s">
        <v>119</v>
      </c>
      <c r="B29" s="2">
        <v>418.0</v>
      </c>
      <c r="C29" s="2" t="s">
        <v>120</v>
      </c>
      <c r="D29" s="2">
        <v>230.2</v>
      </c>
      <c r="E29" s="2">
        <v>418.0</v>
      </c>
      <c r="F29" s="2" t="s">
        <v>121</v>
      </c>
      <c r="G29" s="2">
        <v>320.41</v>
      </c>
      <c r="H29" s="4">
        <f>+41</f>
        <v>41</v>
      </c>
      <c r="I29" s="4" t="str">
        <f>+ 1 007 145</f>
        <v>#ERROR!</v>
      </c>
    </row>
    <row r="30">
      <c r="A30" s="2" t="s">
        <v>122</v>
      </c>
      <c r="B30" s="2">
        <v>418.0</v>
      </c>
      <c r="C30" s="2" t="s">
        <v>123</v>
      </c>
      <c r="D30" s="2">
        <v>334.27</v>
      </c>
      <c r="E30" s="2">
        <v>418.0</v>
      </c>
      <c r="F30" s="2" t="s">
        <v>124</v>
      </c>
      <c r="G30" s="2">
        <v>273.27</v>
      </c>
      <c r="H30" s="2" t="s">
        <v>125</v>
      </c>
      <c r="I30" s="2" t="s">
        <v>126</v>
      </c>
    </row>
    <row r="31">
      <c r="A31" s="2" t="s">
        <v>127</v>
      </c>
      <c r="B31" s="2">
        <v>418.0</v>
      </c>
      <c r="C31" s="2" t="s">
        <v>128</v>
      </c>
      <c r="D31" s="2">
        <v>228.57</v>
      </c>
      <c r="E31" s="2">
        <v>418.0</v>
      </c>
      <c r="F31" s="2" t="s">
        <v>129</v>
      </c>
      <c r="G31" s="2">
        <v>200.9</v>
      </c>
      <c r="H31" s="2" t="s">
        <v>130</v>
      </c>
      <c r="I31" s="2" t="s">
        <v>131</v>
      </c>
    </row>
    <row r="32">
      <c r="A32" s="2" t="s">
        <v>132</v>
      </c>
      <c r="B32" s="2">
        <v>370.0</v>
      </c>
      <c r="C32" s="2" t="s">
        <v>133</v>
      </c>
      <c r="D32" s="2">
        <v>923.2</v>
      </c>
      <c r="E32" s="2">
        <v>370.0</v>
      </c>
      <c r="F32" s="2" t="s">
        <v>134</v>
      </c>
      <c r="G32" s="2">
        <v>772.64</v>
      </c>
      <c r="H32" s="2" t="s">
        <v>135</v>
      </c>
      <c r="I32" s="2" t="s">
        <v>136</v>
      </c>
    </row>
    <row r="33">
      <c r="A33" s="2" t="s">
        <v>137</v>
      </c>
      <c r="B33" s="2">
        <v>415.0</v>
      </c>
      <c r="C33" s="2" t="s">
        <v>138</v>
      </c>
      <c r="D33" s="2">
        <v>596.35</v>
      </c>
      <c r="E33" s="2">
        <v>415.0</v>
      </c>
      <c r="F33" s="2" t="s">
        <v>139</v>
      </c>
      <c r="G33" s="2">
        <v>507.49</v>
      </c>
      <c r="H33" s="2" t="s">
        <v>140</v>
      </c>
      <c r="I33" s="2" t="s">
        <v>141</v>
      </c>
    </row>
    <row r="34">
      <c r="A34" s="2" t="s">
        <v>142</v>
      </c>
      <c r="B34" s="2">
        <v>418.0</v>
      </c>
      <c r="C34" s="2" t="s">
        <v>143</v>
      </c>
      <c r="D34" s="2">
        <v>535.89</v>
      </c>
      <c r="E34" s="2">
        <v>418.0</v>
      </c>
      <c r="F34" s="2" t="s">
        <v>144</v>
      </c>
      <c r="G34" s="2">
        <v>556.73</v>
      </c>
      <c r="H34" s="4">
        <f>+3</f>
        <v>3</v>
      </c>
      <c r="I34" s="4" t="str">
        <f>+  129 961</f>
        <v>#ERROR!</v>
      </c>
    </row>
    <row r="35">
      <c r="A35" s="2" t="s">
        <v>145</v>
      </c>
      <c r="B35" s="2">
        <v>415.0</v>
      </c>
      <c r="C35" s="2" t="s">
        <v>146</v>
      </c>
      <c r="D35" s="2">
        <v>690.34</v>
      </c>
      <c r="E35" s="2">
        <v>415.0</v>
      </c>
      <c r="F35" s="2" t="s">
        <v>147</v>
      </c>
      <c r="G35" s="2">
        <v>497.19</v>
      </c>
      <c r="H35" s="2" t="s">
        <v>148</v>
      </c>
      <c r="I35" s="2" t="s">
        <v>149</v>
      </c>
    </row>
    <row r="36">
      <c r="A36" s="2" t="s">
        <v>150</v>
      </c>
    </row>
    <row r="37">
      <c r="A37" s="2" t="s">
        <v>151</v>
      </c>
      <c r="B37" s="2">
        <v>420.0</v>
      </c>
      <c r="C37" s="2" t="s">
        <v>152</v>
      </c>
      <c r="D37" s="2">
        <v>838.45</v>
      </c>
      <c r="E37" s="2">
        <v>420.0</v>
      </c>
      <c r="F37" s="2" t="s">
        <v>153</v>
      </c>
      <c r="G37" s="2">
        <v>529.65</v>
      </c>
      <c r="H37" s="2" t="s">
        <v>154</v>
      </c>
      <c r="I37" s="2" t="s">
        <v>155</v>
      </c>
    </row>
    <row r="38">
      <c r="A38" s="2" t="s">
        <v>156</v>
      </c>
      <c r="B38" s="2">
        <v>421.0</v>
      </c>
      <c r="C38" s="2" t="s">
        <v>157</v>
      </c>
      <c r="D38" s="2">
        <v>985.08</v>
      </c>
      <c r="E38" s="2">
        <v>421.0</v>
      </c>
      <c r="F38" s="2" t="s">
        <v>158</v>
      </c>
      <c r="G38" s="2">
        <v>866.81</v>
      </c>
      <c r="H38" s="2" t="s">
        <v>159</v>
      </c>
      <c r="I38" s="2" t="s">
        <v>160</v>
      </c>
    </row>
    <row r="39">
      <c r="A39" s="2" t="s">
        <v>161</v>
      </c>
      <c r="B39" s="2">
        <v>475.0</v>
      </c>
      <c r="C39" s="2" t="s">
        <v>162</v>
      </c>
      <c r="D39" s="2">
        <v>541.47</v>
      </c>
      <c r="E39" s="2">
        <v>475.0</v>
      </c>
      <c r="F39" s="2" t="s">
        <v>163</v>
      </c>
      <c r="G39" s="2">
        <v>450.19</v>
      </c>
      <c r="H39" s="2" t="s">
        <v>164</v>
      </c>
      <c r="I39" s="2" t="s">
        <v>165</v>
      </c>
    </row>
    <row r="40">
      <c r="A40" s="2" t="s">
        <v>166</v>
      </c>
      <c r="B40" s="2">
        <v>400.0</v>
      </c>
      <c r="C40" s="2" t="s">
        <v>167</v>
      </c>
      <c r="D40" s="2">
        <v>806.45</v>
      </c>
      <c r="E40" s="2">
        <v>400.0</v>
      </c>
      <c r="F40" s="2" t="s">
        <v>168</v>
      </c>
      <c r="G40" s="2">
        <v>592.81</v>
      </c>
      <c r="H40" s="2" t="s">
        <v>169</v>
      </c>
      <c r="I40" s="2" t="s">
        <v>170</v>
      </c>
    </row>
    <row r="41">
      <c r="A41" s="2" t="s">
        <v>171</v>
      </c>
      <c r="B41" s="2">
        <v>330.0</v>
      </c>
      <c r="C41" s="2" t="s">
        <v>172</v>
      </c>
      <c r="D41" s="2">
        <v>942.28</v>
      </c>
      <c r="E41" s="2">
        <v>310.0</v>
      </c>
      <c r="F41" s="2" t="s">
        <v>173</v>
      </c>
      <c r="G41" s="2">
        <v>923.64</v>
      </c>
      <c r="H41" s="2" t="s">
        <v>174</v>
      </c>
      <c r="I41" s="2" t="s">
        <v>175</v>
      </c>
    </row>
    <row r="42">
      <c r="A42" s="2" t="s">
        <v>176</v>
      </c>
      <c r="B42" s="2">
        <v>435.0</v>
      </c>
      <c r="C42" s="2" t="s">
        <v>177</v>
      </c>
      <c r="D42" s="2">
        <v>424.56</v>
      </c>
      <c r="E42" s="2">
        <v>435.0</v>
      </c>
      <c r="F42" s="2" t="s">
        <v>178</v>
      </c>
      <c r="G42" s="2">
        <v>304.05</v>
      </c>
      <c r="H42" s="2" t="s">
        <v>179</v>
      </c>
      <c r="I42" s="2" t="s">
        <v>180</v>
      </c>
    </row>
    <row r="43">
      <c r="A43" s="2" t="s">
        <v>181</v>
      </c>
      <c r="B43" s="2">
        <v>250.0</v>
      </c>
      <c r="C43" s="2" t="s">
        <v>182</v>
      </c>
      <c r="D43" s="2" t="s">
        <v>183</v>
      </c>
      <c r="E43" s="2">
        <v>250.0</v>
      </c>
      <c r="F43" s="2" t="s">
        <v>184</v>
      </c>
      <c r="G43" s="2" t="s">
        <v>185</v>
      </c>
      <c r="H43" s="2" t="s">
        <v>186</v>
      </c>
      <c r="I43" s="2" t="s">
        <v>187</v>
      </c>
    </row>
    <row r="44">
      <c r="A44" s="2" t="s">
        <v>188</v>
      </c>
      <c r="B44" s="2">
        <v>400.0</v>
      </c>
      <c r="C44" s="2" t="s">
        <v>189</v>
      </c>
      <c r="D44" s="2" t="s">
        <v>190</v>
      </c>
      <c r="E44" s="2">
        <v>400.0</v>
      </c>
      <c r="F44" s="2" t="s">
        <v>191</v>
      </c>
      <c r="G44" s="2" t="s">
        <v>192</v>
      </c>
      <c r="H44" s="2" t="s">
        <v>193</v>
      </c>
      <c r="I44" s="2" t="s">
        <v>194</v>
      </c>
    </row>
    <row r="45">
      <c r="A45" s="2" t="s">
        <v>195</v>
      </c>
      <c r="B45" s="2">
        <v>440.0</v>
      </c>
      <c r="C45" s="2" t="s">
        <v>196</v>
      </c>
      <c r="D45" s="2">
        <v>639.27</v>
      </c>
      <c r="E45" s="2">
        <v>440.0</v>
      </c>
      <c r="F45" s="2" t="s">
        <v>197</v>
      </c>
      <c r="G45" s="2">
        <v>314.95</v>
      </c>
      <c r="H45" s="2" t="s">
        <v>198</v>
      </c>
      <c r="I45" s="2" t="s">
        <v>199</v>
      </c>
    </row>
    <row r="46">
      <c r="A46" s="2" t="s">
        <v>200</v>
      </c>
      <c r="B46" s="2">
        <v>440.0</v>
      </c>
      <c r="C46" s="2" t="s">
        <v>201</v>
      </c>
      <c r="D46" s="2">
        <v>441.73</v>
      </c>
      <c r="E46" s="2">
        <v>440.0</v>
      </c>
      <c r="F46" s="2" t="s">
        <v>202</v>
      </c>
      <c r="G46" s="2">
        <v>273.0</v>
      </c>
      <c r="H46" s="2" t="s">
        <v>203</v>
      </c>
      <c r="I46" s="2" t="s">
        <v>204</v>
      </c>
    </row>
    <row r="47">
      <c r="A47" s="2" t="s">
        <v>205</v>
      </c>
    </row>
    <row r="48">
      <c r="A48" s="2" t="s">
        <v>206</v>
      </c>
      <c r="B48" s="2">
        <v>450.0</v>
      </c>
      <c r="C48" s="2" t="s">
        <v>207</v>
      </c>
      <c r="D48" s="2">
        <v>727.17</v>
      </c>
      <c r="E48" s="2">
        <v>450.0</v>
      </c>
      <c r="F48" s="2" t="s">
        <v>208</v>
      </c>
      <c r="G48" s="2">
        <v>355.24</v>
      </c>
      <c r="H48" s="2" t="s">
        <v>209</v>
      </c>
      <c r="I48" s="2" t="s">
        <v>210</v>
      </c>
    </row>
    <row r="49">
      <c r="A49" s="2" t="s">
        <v>211</v>
      </c>
      <c r="B49" s="2">
        <v>450.0</v>
      </c>
      <c r="C49" s="2" t="s">
        <v>212</v>
      </c>
      <c r="D49" s="2">
        <v>863.23</v>
      </c>
      <c r="E49" s="2">
        <v>450.0</v>
      </c>
      <c r="F49" s="2" t="s">
        <v>213</v>
      </c>
      <c r="G49" s="2">
        <v>318.96</v>
      </c>
      <c r="H49" s="2" t="s">
        <v>214</v>
      </c>
      <c r="I49" s="2" t="s">
        <v>215</v>
      </c>
    </row>
    <row r="50">
      <c r="A50" s="2" t="s">
        <v>216</v>
      </c>
      <c r="B50" s="2">
        <v>450.0</v>
      </c>
      <c r="C50" s="2" t="s">
        <v>217</v>
      </c>
      <c r="D50" s="2">
        <v>343.82</v>
      </c>
      <c r="E50" s="2">
        <v>450.0</v>
      </c>
      <c r="F50" s="2" t="s">
        <v>218</v>
      </c>
      <c r="G50" s="2">
        <v>213.61</v>
      </c>
      <c r="H50" s="2" t="s">
        <v>219</v>
      </c>
      <c r="I50" s="2" t="s">
        <v>220</v>
      </c>
    </row>
    <row r="51">
      <c r="A51" s="2" t="s">
        <v>221</v>
      </c>
      <c r="B51" s="2">
        <v>444.0</v>
      </c>
      <c r="C51" s="2" t="s">
        <v>222</v>
      </c>
      <c r="D51" s="2">
        <v>728.77</v>
      </c>
      <c r="E51" s="2">
        <v>439.0</v>
      </c>
      <c r="F51" s="2" t="s">
        <v>223</v>
      </c>
      <c r="G51" s="2">
        <v>645.8</v>
      </c>
      <c r="H51" s="2" t="s">
        <v>224</v>
      </c>
      <c r="I51" s="2" t="s">
        <v>225</v>
      </c>
    </row>
    <row r="52">
      <c r="A52" s="2" t="s">
        <v>226</v>
      </c>
      <c r="B52" s="2">
        <v>450.0</v>
      </c>
      <c r="C52" s="2" t="s">
        <v>227</v>
      </c>
      <c r="D52" s="2">
        <v>383.72</v>
      </c>
      <c r="E52" s="2">
        <v>450.0</v>
      </c>
      <c r="F52" s="2" t="s">
        <v>228</v>
      </c>
      <c r="G52" s="2">
        <v>400.09</v>
      </c>
      <c r="H52" s="4">
        <f>+5.1</f>
        <v>5.1</v>
      </c>
      <c r="I52" s="4" t="str">
        <f>+  650 592</f>
        <v>#ERROR!</v>
      </c>
    </row>
    <row r="53">
      <c r="A53" s="2" t="s">
        <v>229</v>
      </c>
      <c r="B53" s="2">
        <v>450.0</v>
      </c>
      <c r="C53" s="2" t="s">
        <v>230</v>
      </c>
      <c r="D53" s="2">
        <v>685.45</v>
      </c>
      <c r="E53" s="2">
        <v>450.0</v>
      </c>
      <c r="F53" s="2" t="s">
        <v>231</v>
      </c>
      <c r="G53" s="2">
        <v>552.89</v>
      </c>
      <c r="H53" s="2" t="s">
        <v>232</v>
      </c>
      <c r="I53" s="2" t="s">
        <v>233</v>
      </c>
    </row>
    <row r="54">
      <c r="A54" s="2" t="s">
        <v>234</v>
      </c>
      <c r="B54" s="2">
        <v>455.0</v>
      </c>
      <c r="C54" s="2" t="s">
        <v>235</v>
      </c>
      <c r="D54" s="2" t="s">
        <v>236</v>
      </c>
      <c r="E54" s="2">
        <v>455.0</v>
      </c>
      <c r="F54" s="2" t="s">
        <v>237</v>
      </c>
      <c r="G54" s="2">
        <v>865.8</v>
      </c>
      <c r="H54" s="2" t="s">
        <v>238</v>
      </c>
      <c r="I54" s="2" t="s">
        <v>239</v>
      </c>
    </row>
    <row r="55">
      <c r="A55" s="2" t="s">
        <v>240</v>
      </c>
      <c r="B55" s="2">
        <v>450.0</v>
      </c>
      <c r="C55" s="2" t="s">
        <v>241</v>
      </c>
      <c r="D55" s="2">
        <v>301.54</v>
      </c>
      <c r="E55" s="2">
        <v>450.0</v>
      </c>
      <c r="F55" s="2" t="s">
        <v>242</v>
      </c>
      <c r="G55" s="2">
        <v>265.74</v>
      </c>
      <c r="H55" s="2" t="s">
        <v>224</v>
      </c>
      <c r="I55" s="2" t="s">
        <v>243</v>
      </c>
    </row>
    <row r="56">
      <c r="A56" s="2" t="s">
        <v>244</v>
      </c>
    </row>
    <row r="57">
      <c r="A57" s="2" t="s">
        <v>245</v>
      </c>
      <c r="B57" s="2">
        <v>418.0</v>
      </c>
      <c r="C57" s="2" t="s">
        <v>246</v>
      </c>
      <c r="D57" s="2">
        <v>464.01</v>
      </c>
      <c r="E57" s="2">
        <v>418.0</v>
      </c>
      <c r="F57" s="2" t="s">
        <v>247</v>
      </c>
      <c r="G57" s="2">
        <v>378.8</v>
      </c>
      <c r="H57" s="2" t="s">
        <v>248</v>
      </c>
      <c r="I57" s="2" t="s">
        <v>249</v>
      </c>
    </row>
    <row r="58">
      <c r="A58" s="2" t="s">
        <v>250</v>
      </c>
      <c r="B58" s="2">
        <v>455.0</v>
      </c>
      <c r="C58" s="2" t="s">
        <v>251</v>
      </c>
      <c r="D58" s="2">
        <v>348.67</v>
      </c>
      <c r="E58" s="2">
        <v>455.0</v>
      </c>
      <c r="F58" s="2" t="s">
        <v>252</v>
      </c>
      <c r="G58" s="2">
        <v>279.01</v>
      </c>
      <c r="H58" s="2" t="s">
        <v>253</v>
      </c>
      <c r="I58" s="2" t="s">
        <v>254</v>
      </c>
    </row>
    <row r="59">
      <c r="A59" s="2" t="s">
        <v>255</v>
      </c>
      <c r="B59" s="2">
        <v>440.0</v>
      </c>
      <c r="C59" s="2" t="s">
        <v>256</v>
      </c>
      <c r="D59" s="2">
        <v>830.59</v>
      </c>
      <c r="E59" s="2">
        <v>440.0</v>
      </c>
      <c r="F59" s="2" t="s">
        <v>257</v>
      </c>
      <c r="G59" s="2">
        <v>621.8</v>
      </c>
      <c r="H59" s="2" t="s">
        <v>258</v>
      </c>
      <c r="I59" s="2" t="s">
        <v>259</v>
      </c>
    </row>
    <row r="60">
      <c r="A60" s="2" t="s">
        <v>260</v>
      </c>
      <c r="B60" s="2">
        <v>410.0</v>
      </c>
      <c r="C60" s="2" t="s">
        <v>261</v>
      </c>
      <c r="D60" s="2">
        <v>440.9</v>
      </c>
      <c r="E60" s="2">
        <v>410.0</v>
      </c>
      <c r="F60" s="2" t="s">
        <v>262</v>
      </c>
      <c r="G60" s="2">
        <v>401.91</v>
      </c>
      <c r="H60" s="2" t="s">
        <v>263</v>
      </c>
      <c r="I60" s="2" t="s">
        <v>264</v>
      </c>
    </row>
    <row r="61">
      <c r="A61" s="2" t="s">
        <v>265</v>
      </c>
      <c r="B61" s="2">
        <v>420.0</v>
      </c>
      <c r="C61" s="2" t="s">
        <v>266</v>
      </c>
      <c r="D61" s="2">
        <v>278.56</v>
      </c>
      <c r="E61" s="2">
        <v>420.0</v>
      </c>
      <c r="F61" s="2" t="s">
        <v>267</v>
      </c>
      <c r="G61" s="2">
        <v>242.26</v>
      </c>
      <c r="H61" s="2" t="s">
        <v>268</v>
      </c>
      <c r="I61" s="2" t="s">
        <v>269</v>
      </c>
    </row>
    <row r="62">
      <c r="A62" s="2" t="s">
        <v>270</v>
      </c>
      <c r="B62" s="2">
        <v>420.0</v>
      </c>
      <c r="C62" s="2" t="s">
        <v>271</v>
      </c>
      <c r="D62" s="2">
        <v>380.06</v>
      </c>
      <c r="E62" s="2">
        <v>420.0</v>
      </c>
      <c r="F62" s="2" t="s">
        <v>272</v>
      </c>
      <c r="G62" s="2">
        <v>337.33</v>
      </c>
      <c r="H62" s="2" t="s">
        <v>224</v>
      </c>
      <c r="I62" s="2" t="s">
        <v>273</v>
      </c>
    </row>
    <row r="63">
      <c r="A63" s="2" t="s">
        <v>274</v>
      </c>
      <c r="B63" s="2">
        <v>465.0</v>
      </c>
      <c r="C63" s="2" t="s">
        <v>275</v>
      </c>
      <c r="D63" s="2">
        <v>284.9</v>
      </c>
      <c r="E63" s="2">
        <v>465.0</v>
      </c>
      <c r="F63" s="2" t="s">
        <v>276</v>
      </c>
      <c r="G63" s="2">
        <v>313.42</v>
      </c>
      <c r="H63" s="4">
        <f>+10</f>
        <v>10</v>
      </c>
      <c r="I63" s="4" t="str">
        <f>+  833 011</f>
        <v>#ERROR!</v>
      </c>
    </row>
    <row r="64">
      <c r="A64" s="2" t="s">
        <v>277</v>
      </c>
      <c r="B64" s="2">
        <v>460.0</v>
      </c>
      <c r="C64" s="2" t="s">
        <v>278</v>
      </c>
      <c r="D64" s="2">
        <v>651.75</v>
      </c>
      <c r="E64" s="2">
        <v>460.0</v>
      </c>
      <c r="F64" s="2" t="s">
        <v>279</v>
      </c>
      <c r="G64" s="2">
        <v>587.11</v>
      </c>
      <c r="H64" s="2" t="s">
        <v>280</v>
      </c>
      <c r="I64" s="2" t="s">
        <v>281</v>
      </c>
    </row>
    <row r="65">
      <c r="A65" s="2" t="s">
        <v>282</v>
      </c>
      <c r="B65" s="2">
        <v>439.0</v>
      </c>
      <c r="C65" s="2" t="s">
        <v>283</v>
      </c>
      <c r="D65" s="2">
        <v>757.3</v>
      </c>
      <c r="E65" s="2">
        <v>434.0</v>
      </c>
      <c r="F65" s="2" t="s">
        <v>284</v>
      </c>
      <c r="G65" s="2">
        <v>571.18</v>
      </c>
      <c r="H65" s="2" t="s">
        <v>285</v>
      </c>
      <c r="I65" s="2" t="s">
        <v>286</v>
      </c>
    </row>
    <row r="66">
      <c r="A66" s="2" t="s">
        <v>287</v>
      </c>
    </row>
    <row r="67">
      <c r="A67" s="2" t="s">
        <v>288</v>
      </c>
      <c r="B67" s="2">
        <v>418.0</v>
      </c>
      <c r="C67" s="2" t="s">
        <v>289</v>
      </c>
      <c r="D67" s="2">
        <v>732.87</v>
      </c>
      <c r="E67" s="2">
        <v>418.0</v>
      </c>
      <c r="F67" s="2" t="s">
        <v>290</v>
      </c>
      <c r="G67" s="2">
        <v>338.51</v>
      </c>
      <c r="H67" s="2" t="s">
        <v>291</v>
      </c>
      <c r="I67" s="2" t="s">
        <v>292</v>
      </c>
    </row>
    <row r="68">
      <c r="A68" s="2" t="s">
        <v>293</v>
      </c>
      <c r="B68" s="2">
        <v>460.0</v>
      </c>
      <c r="C68" s="2" t="s">
        <v>294</v>
      </c>
      <c r="D68" s="2">
        <v>371.79</v>
      </c>
      <c r="E68" s="2">
        <v>460.0</v>
      </c>
      <c r="F68" s="2" t="s">
        <v>295</v>
      </c>
      <c r="G68" s="2">
        <v>309.58</v>
      </c>
      <c r="H68" s="2" t="s">
        <v>296</v>
      </c>
      <c r="I68" s="2" t="s">
        <v>297</v>
      </c>
    </row>
    <row r="69">
      <c r="A69" s="2" t="s">
        <v>298</v>
      </c>
      <c r="B69" s="2">
        <v>452.0</v>
      </c>
      <c r="C69" s="2" t="s">
        <v>299</v>
      </c>
      <c r="D69" s="2">
        <v>356.33</v>
      </c>
      <c r="E69" s="2">
        <v>452.0</v>
      </c>
      <c r="F69" s="2" t="s">
        <v>300</v>
      </c>
      <c r="G69" s="2">
        <v>398.51</v>
      </c>
      <c r="H69" s="4">
        <f>+11.8</f>
        <v>11.8</v>
      </c>
      <c r="I69" s="4" t="str">
        <f>+ 1 128 158</f>
        <v>#ERROR!</v>
      </c>
    </row>
    <row r="70">
      <c r="A70" s="2" t="s">
        <v>301</v>
      </c>
      <c r="B70" s="2">
        <v>510.0</v>
      </c>
      <c r="C70" s="2" t="s">
        <v>302</v>
      </c>
      <c r="D70" s="2">
        <v>600.75</v>
      </c>
      <c r="E70" s="2">
        <v>510.0</v>
      </c>
      <c r="F70" s="2" t="s">
        <v>303</v>
      </c>
      <c r="G70" s="2">
        <v>566.81</v>
      </c>
      <c r="H70" s="2" t="s">
        <v>304</v>
      </c>
      <c r="I70" s="2" t="s">
        <v>305</v>
      </c>
    </row>
    <row r="71">
      <c r="A71" s="2" t="s">
        <v>306</v>
      </c>
      <c r="B71" s="2">
        <v>490.0</v>
      </c>
      <c r="C71" s="2" t="s">
        <v>307</v>
      </c>
      <c r="D71" s="2">
        <v>514.84</v>
      </c>
      <c r="E71" s="2">
        <v>490.0</v>
      </c>
      <c r="F71" s="2" t="s">
        <v>308</v>
      </c>
      <c r="G71" s="2">
        <v>398.75</v>
      </c>
      <c r="H71" s="2" t="s">
        <v>309</v>
      </c>
      <c r="I71" s="2" t="s">
        <v>310</v>
      </c>
    </row>
    <row r="72">
      <c r="A72" s="2" t="s">
        <v>311</v>
      </c>
      <c r="B72" s="2">
        <v>480.0</v>
      </c>
      <c r="C72" s="2" t="s">
        <v>312</v>
      </c>
      <c r="D72" s="2">
        <v>473.58</v>
      </c>
      <c r="E72" s="2">
        <v>480.0</v>
      </c>
      <c r="F72" s="2" t="s">
        <v>313</v>
      </c>
      <c r="G72" s="2">
        <v>364.96</v>
      </c>
      <c r="H72" s="2" t="s">
        <v>314</v>
      </c>
      <c r="I72" s="2" t="s">
        <v>315</v>
      </c>
    </row>
    <row r="73">
      <c r="A73" s="2" t="s">
        <v>316</v>
      </c>
      <c r="B73" s="2">
        <v>475.0</v>
      </c>
      <c r="C73" s="2" t="s">
        <v>317</v>
      </c>
      <c r="D73" s="2">
        <v>431.67</v>
      </c>
      <c r="E73" s="2">
        <v>480.0</v>
      </c>
      <c r="F73" s="2" t="s">
        <v>318</v>
      </c>
      <c r="G73" s="2">
        <v>343.48</v>
      </c>
      <c r="H73" s="2" t="s">
        <v>319</v>
      </c>
      <c r="I73" s="2" t="s">
        <v>320</v>
      </c>
    </row>
    <row r="74">
      <c r="A74" s="2" t="s">
        <v>321</v>
      </c>
      <c r="B74" s="2">
        <v>490.0</v>
      </c>
      <c r="C74" s="2" t="s">
        <v>322</v>
      </c>
      <c r="D74" s="2">
        <v>534.94</v>
      </c>
      <c r="E74" s="2">
        <v>490.0</v>
      </c>
      <c r="F74" s="2" t="s">
        <v>323</v>
      </c>
      <c r="G74" s="2">
        <v>455.84</v>
      </c>
      <c r="H74" s="2" t="s">
        <v>81</v>
      </c>
      <c r="I74" s="2" t="s">
        <v>324</v>
      </c>
    </row>
    <row r="75">
      <c r="A75" s="2" t="s">
        <v>325</v>
      </c>
      <c r="B75" s="2">
        <v>460.0</v>
      </c>
      <c r="C75" s="2" t="s">
        <v>326</v>
      </c>
      <c r="D75" s="2">
        <v>447.37</v>
      </c>
      <c r="E75" s="2">
        <v>460.0</v>
      </c>
      <c r="F75" s="2" t="s">
        <v>327</v>
      </c>
      <c r="G75" s="2">
        <v>462.35</v>
      </c>
      <c r="H75" s="4">
        <f>+3.1</f>
        <v>3.1</v>
      </c>
      <c r="I75" s="4" t="str">
        <f>+  191 319</f>
        <v>#ERROR!</v>
      </c>
    </row>
    <row r="76">
      <c r="A76" s="2" t="s">
        <v>328</v>
      </c>
      <c r="B76" s="2">
        <v>411.0</v>
      </c>
      <c r="C76" s="2" t="s">
        <v>329</v>
      </c>
      <c r="D76" s="2">
        <v>572.01</v>
      </c>
      <c r="E76" s="2">
        <v>411.0</v>
      </c>
      <c r="F76" s="2" t="s">
        <v>330</v>
      </c>
      <c r="G76" s="2">
        <v>391.82</v>
      </c>
      <c r="H76" s="2" t="s">
        <v>331</v>
      </c>
      <c r="I76" s="2" t="s">
        <v>332</v>
      </c>
    </row>
    <row r="77">
      <c r="A77" s="2" t="s">
        <v>333</v>
      </c>
      <c r="B77" s="2">
        <v>470.0</v>
      </c>
      <c r="C77" s="2" t="s">
        <v>334</v>
      </c>
      <c r="D77" s="2">
        <v>255.03</v>
      </c>
      <c r="E77" s="2">
        <v>470.0</v>
      </c>
      <c r="F77" s="2" t="s">
        <v>335</v>
      </c>
      <c r="G77" s="2">
        <v>291.75</v>
      </c>
      <c r="H77" s="4">
        <f>+14.5</f>
        <v>14.5</v>
      </c>
      <c r="I77" s="4" t="str">
        <f>+ 1 327 212</f>
        <v>#ERROR!</v>
      </c>
    </row>
    <row r="78">
      <c r="A78" s="2" t="s">
        <v>336</v>
      </c>
      <c r="B78" s="2">
        <v>448.0</v>
      </c>
      <c r="C78" s="2" t="s">
        <v>337</v>
      </c>
      <c r="D78" s="2">
        <v>635.87</v>
      </c>
      <c r="E78" s="2">
        <v>448.0</v>
      </c>
      <c r="F78" s="2" t="s">
        <v>338</v>
      </c>
      <c r="G78" s="2">
        <v>663.92</v>
      </c>
      <c r="H78" s="4">
        <f>+4.4</f>
        <v>4.4</v>
      </c>
      <c r="I78" s="4" t="str">
        <f>+ 1 696 647</f>
        <v>#ERROR!</v>
      </c>
    </row>
    <row r="79">
      <c r="A79" s="2" t="s">
        <v>339</v>
      </c>
      <c r="B79" s="2">
        <v>425.0</v>
      </c>
      <c r="C79" s="2" t="s">
        <v>340</v>
      </c>
      <c r="D79" s="2">
        <v>269.67</v>
      </c>
      <c r="E79" s="2">
        <v>425.0</v>
      </c>
      <c r="F79" s="2" t="s">
        <v>341</v>
      </c>
      <c r="G79" s="2">
        <v>336.02</v>
      </c>
      <c r="H79" s="4">
        <f>+24.1</f>
        <v>24.1</v>
      </c>
      <c r="I79" s="4" t="str">
        <f>+ 1 406 921</f>
        <v>#ERROR!</v>
      </c>
    </row>
    <row r="80">
      <c r="A80" s="2" t="s">
        <v>342</v>
      </c>
      <c r="C80" s="2" t="s">
        <v>343</v>
      </c>
      <c r="D80" s="2">
        <v>766.91</v>
      </c>
      <c r="F80" s="2" t="s">
        <v>344</v>
      </c>
      <c r="G80" s="2">
        <v>635.84</v>
      </c>
      <c r="H80" s="2" t="s">
        <v>345</v>
      </c>
      <c r="I80" s="2" t="s">
        <v>346</v>
      </c>
    </row>
    <row r="81">
      <c r="A81" s="2" t="s">
        <v>347</v>
      </c>
      <c r="B81" s="2">
        <v>490.0</v>
      </c>
      <c r="C81" s="2" t="s">
        <v>348</v>
      </c>
      <c r="D81" s="2">
        <v>627.05</v>
      </c>
      <c r="E81" s="2">
        <v>490.0</v>
      </c>
      <c r="F81" s="2" t="s">
        <v>349</v>
      </c>
      <c r="G81" s="2">
        <v>632.87</v>
      </c>
      <c r="H81" s="4">
        <f>+1.4</f>
        <v>1.4</v>
      </c>
      <c r="I81" s="4" t="str">
        <f>+ 2 969 144</f>
        <v>#ERROR!</v>
      </c>
    </row>
    <row r="82">
      <c r="A82" s="2" t="s">
        <v>350</v>
      </c>
      <c r="B82" s="2">
        <v>475.0</v>
      </c>
      <c r="C82" s="2" t="s">
        <v>351</v>
      </c>
      <c r="D82" s="2" t="s">
        <v>352</v>
      </c>
      <c r="E82" s="2">
        <v>475.0</v>
      </c>
      <c r="F82" s="2" t="s">
        <v>353</v>
      </c>
      <c r="G82" s="2" t="s">
        <v>354</v>
      </c>
      <c r="H82" s="2" t="s">
        <v>232</v>
      </c>
      <c r="I82" s="2" t="s">
        <v>355</v>
      </c>
    </row>
    <row r="83">
      <c r="A83" s="2" t="s">
        <v>356</v>
      </c>
      <c r="B83" s="2">
        <v>475.0</v>
      </c>
      <c r="C83" s="2" t="s">
        <v>357</v>
      </c>
      <c r="D83" s="2">
        <v>718.21</v>
      </c>
      <c r="E83" s="2">
        <v>250.0</v>
      </c>
      <c r="F83" s="2" t="s">
        <v>358</v>
      </c>
      <c r="G83" s="2">
        <v>578.61</v>
      </c>
      <c r="H83" s="2" t="s">
        <v>359</v>
      </c>
      <c r="I83" s="2" t="s">
        <v>360</v>
      </c>
    </row>
    <row r="84">
      <c r="A84" s="2" t="s">
        <v>361</v>
      </c>
    </row>
    <row r="85">
      <c r="A85" s="2" t="s">
        <v>362</v>
      </c>
      <c r="B85" s="2">
        <v>475.0</v>
      </c>
      <c r="C85" s="2" t="s">
        <v>363</v>
      </c>
      <c r="D85" s="2">
        <v>782.44</v>
      </c>
      <c r="E85" s="2">
        <v>475.0</v>
      </c>
      <c r="F85" s="2" t="s">
        <v>364</v>
      </c>
      <c r="G85" s="2">
        <v>709.44</v>
      </c>
      <c r="H85" s="2" t="s">
        <v>365</v>
      </c>
      <c r="I85" s="2" t="s">
        <v>366</v>
      </c>
    </row>
    <row r="86">
      <c r="A86" s="2" t="s">
        <v>367</v>
      </c>
      <c r="B86" s="2">
        <v>495.0</v>
      </c>
      <c r="C86" s="2" t="s">
        <v>368</v>
      </c>
      <c r="D86" s="2">
        <v>652.79</v>
      </c>
      <c r="E86" s="2">
        <v>495.0</v>
      </c>
      <c r="F86" s="2" t="s">
        <v>369</v>
      </c>
      <c r="G86" s="2">
        <v>369.17</v>
      </c>
      <c r="H86" s="2" t="s">
        <v>370</v>
      </c>
      <c r="I86" s="2" t="s">
        <v>371</v>
      </c>
    </row>
    <row r="87">
      <c r="A87" s="2" t="s">
        <v>372</v>
      </c>
      <c r="B87" s="2">
        <v>420.0</v>
      </c>
      <c r="C87" s="2" t="s">
        <v>373</v>
      </c>
      <c r="D87" s="2">
        <v>329.9</v>
      </c>
      <c r="E87" s="2">
        <v>440.0</v>
      </c>
      <c r="F87" s="2" t="s">
        <v>374</v>
      </c>
      <c r="G87" s="2">
        <v>324.15</v>
      </c>
      <c r="H87" s="2" t="s">
        <v>375</v>
      </c>
      <c r="I87" s="2" t="s">
        <v>376</v>
      </c>
    </row>
    <row r="88">
      <c r="A88" s="2" t="s">
        <v>377</v>
      </c>
      <c r="B88" s="2">
        <v>490.0</v>
      </c>
      <c r="C88" s="2" t="s">
        <v>378</v>
      </c>
      <c r="D88" s="2">
        <v>480.96</v>
      </c>
      <c r="E88" s="2">
        <v>490.0</v>
      </c>
      <c r="F88" s="2" t="s">
        <v>379</v>
      </c>
      <c r="G88" s="2">
        <v>430.41</v>
      </c>
      <c r="H88" s="2" t="s">
        <v>380</v>
      </c>
      <c r="I88" s="2" t="s">
        <v>381</v>
      </c>
    </row>
    <row r="89">
      <c r="A89" s="2" t="s">
        <v>382</v>
      </c>
      <c r="B89" s="2">
        <v>485.0</v>
      </c>
      <c r="C89" s="2" t="s">
        <v>383</v>
      </c>
      <c r="D89" s="2">
        <v>495.91</v>
      </c>
      <c r="E89" s="2">
        <v>485.0</v>
      </c>
      <c r="F89" s="2" t="s">
        <v>384</v>
      </c>
      <c r="G89" s="2">
        <v>462.17</v>
      </c>
      <c r="H89" s="2" t="s">
        <v>385</v>
      </c>
      <c r="I89" s="2" t="s">
        <v>386</v>
      </c>
    </row>
    <row r="90">
      <c r="A90" s="2" t="s">
        <v>387</v>
      </c>
      <c r="B90" s="2">
        <v>495.0</v>
      </c>
      <c r="C90" s="2" t="s">
        <v>388</v>
      </c>
      <c r="D90" s="2">
        <v>532.14</v>
      </c>
      <c r="E90" s="2">
        <v>495.0</v>
      </c>
      <c r="F90" s="2" t="s">
        <v>389</v>
      </c>
      <c r="G90" s="2">
        <v>491.07</v>
      </c>
      <c r="H90" s="2" t="s">
        <v>390</v>
      </c>
      <c r="I90" s="2" t="s">
        <v>391</v>
      </c>
    </row>
    <row r="91">
      <c r="A91" s="2" t="s">
        <v>392</v>
      </c>
      <c r="B91" s="2">
        <v>510.0</v>
      </c>
      <c r="C91" s="2" t="s">
        <v>393</v>
      </c>
      <c r="D91" s="2">
        <v>414.3</v>
      </c>
      <c r="E91" s="2">
        <v>530.0</v>
      </c>
      <c r="F91" s="2" t="s">
        <v>394</v>
      </c>
      <c r="G91" s="2">
        <v>463.87</v>
      </c>
      <c r="H91" s="4">
        <f>+11.9</f>
        <v>11.9</v>
      </c>
      <c r="I91" s="4" t="str">
        <f>+  425 618</f>
        <v>#ERROR!</v>
      </c>
    </row>
    <row r="92">
      <c r="A92" s="2" t="s">
        <v>395</v>
      </c>
      <c r="B92" s="2">
        <v>445.0</v>
      </c>
      <c r="C92" s="2" t="s">
        <v>396</v>
      </c>
      <c r="D92" s="2">
        <v>462.35</v>
      </c>
      <c r="E92" s="2">
        <v>445.0</v>
      </c>
      <c r="F92" s="2" t="s">
        <v>397</v>
      </c>
      <c r="G92" s="2">
        <v>386.31</v>
      </c>
      <c r="H92" s="2" t="s">
        <v>398</v>
      </c>
      <c r="I92" s="2" t="s">
        <v>399</v>
      </c>
    </row>
    <row r="93">
      <c r="A93" s="2" t="s">
        <v>400</v>
      </c>
      <c r="B93" s="2">
        <v>495.0</v>
      </c>
      <c r="C93" s="2" t="s">
        <v>401</v>
      </c>
      <c r="D93" s="2">
        <v>482.25</v>
      </c>
      <c r="E93" s="2">
        <v>495.0</v>
      </c>
      <c r="F93" s="2" t="s">
        <v>402</v>
      </c>
      <c r="G93" s="2">
        <v>507.69</v>
      </c>
      <c r="H93" s="4">
        <f>+4.7</f>
        <v>4.7</v>
      </c>
      <c r="I93" s="4" t="str">
        <f>+ 1 279 489</f>
        <v>#ERROR!</v>
      </c>
    </row>
    <row r="94">
      <c r="A94" s="2" t="s">
        <v>403</v>
      </c>
      <c r="B94" s="2">
        <v>495.0</v>
      </c>
      <c r="C94" s="2" t="s">
        <v>404</v>
      </c>
      <c r="D94" s="2">
        <v>690.95</v>
      </c>
      <c r="E94" s="2">
        <v>495.0</v>
      </c>
      <c r="F94" s="2" t="s">
        <v>405</v>
      </c>
      <c r="G94" s="2">
        <v>536.95</v>
      </c>
      <c r="H94" s="2" t="s">
        <v>309</v>
      </c>
      <c r="I94" s="2" t="s">
        <v>406</v>
      </c>
    </row>
    <row r="95">
      <c r="A95" s="2" t="s">
        <v>407</v>
      </c>
    </row>
    <row r="96">
      <c r="A96" s="2" t="s">
        <v>408</v>
      </c>
      <c r="B96" s="2">
        <v>476.0</v>
      </c>
      <c r="C96" s="2" t="s">
        <v>409</v>
      </c>
      <c r="D96" s="2">
        <v>440.54</v>
      </c>
      <c r="E96" s="2">
        <v>476.0</v>
      </c>
      <c r="F96" s="2" t="s">
        <v>410</v>
      </c>
      <c r="G96" s="2">
        <v>338.38</v>
      </c>
      <c r="H96" s="2" t="s">
        <v>411</v>
      </c>
      <c r="I96" s="2" t="s">
        <v>412</v>
      </c>
    </row>
    <row r="97">
      <c r="A97" s="2" t="s">
        <v>413</v>
      </c>
      <c r="B97" s="2">
        <v>450.0</v>
      </c>
      <c r="C97" s="2" t="s">
        <v>414</v>
      </c>
      <c r="D97" s="2">
        <v>591.8</v>
      </c>
      <c r="E97" s="2">
        <v>450.0</v>
      </c>
      <c r="F97" s="2" t="s">
        <v>415</v>
      </c>
      <c r="G97" s="2">
        <v>480.69</v>
      </c>
      <c r="H97" s="2" t="s">
        <v>248</v>
      </c>
      <c r="I97" s="2" t="s">
        <v>416</v>
      </c>
    </row>
    <row r="98">
      <c r="A98" s="2" t="s">
        <v>417</v>
      </c>
      <c r="B98" s="2">
        <v>550.0</v>
      </c>
      <c r="C98" s="2" t="s">
        <v>418</v>
      </c>
      <c r="D98" s="2">
        <v>321.5</v>
      </c>
      <c r="E98" s="2">
        <v>550.0</v>
      </c>
      <c r="F98" s="2" t="s">
        <v>419</v>
      </c>
      <c r="G98" s="2">
        <v>359.19</v>
      </c>
      <c r="H98" s="4">
        <f>+10.7</f>
        <v>10.7</v>
      </c>
      <c r="I98" s="4" t="str">
        <f>+  149 506</f>
        <v>#ERROR!</v>
      </c>
    </row>
    <row r="99">
      <c r="A99" s="2" t="s">
        <v>420</v>
      </c>
      <c r="B99" s="2">
        <v>510.0</v>
      </c>
      <c r="C99" s="2" t="s">
        <v>421</v>
      </c>
      <c r="D99" s="2">
        <v>209.5</v>
      </c>
      <c r="E99" s="2">
        <v>510.0</v>
      </c>
      <c r="F99" s="2" t="s">
        <v>422</v>
      </c>
      <c r="G99" s="2">
        <v>164.61</v>
      </c>
      <c r="H99" s="2" t="s">
        <v>423</v>
      </c>
      <c r="I99" s="2" t="s">
        <v>424</v>
      </c>
    </row>
    <row r="100">
      <c r="A100" s="2" t="s">
        <v>425</v>
      </c>
      <c r="B100" s="2">
        <v>550.0</v>
      </c>
      <c r="C100" s="2" t="s">
        <v>426</v>
      </c>
      <c r="D100" s="2">
        <v>584.77</v>
      </c>
      <c r="E100" s="2">
        <v>550.0</v>
      </c>
      <c r="F100" s="2" t="s">
        <v>427</v>
      </c>
      <c r="G100" s="2">
        <v>176.95</v>
      </c>
      <c r="H100" s="2" t="s">
        <v>428</v>
      </c>
      <c r="I100" s="2" t="s">
        <v>429</v>
      </c>
    </row>
    <row r="101">
      <c r="A101" s="2" t="s">
        <v>430</v>
      </c>
      <c r="B101" s="2">
        <v>513.0</v>
      </c>
      <c r="C101" s="2" t="s">
        <v>431</v>
      </c>
      <c r="D101" s="2">
        <v>490.47</v>
      </c>
      <c r="E101" s="2">
        <v>513.0</v>
      </c>
      <c r="F101" s="2" t="s">
        <v>432</v>
      </c>
      <c r="G101" s="2">
        <v>551.78</v>
      </c>
      <c r="H101" s="4">
        <f>+12</f>
        <v>12</v>
      </c>
      <c r="I101" s="4" t="str">
        <f>+ 1 918 847</f>
        <v>#ERROR!</v>
      </c>
    </row>
    <row r="102">
      <c r="A102" s="2" t="s">
        <v>433</v>
      </c>
      <c r="B102" s="2">
        <v>499.0</v>
      </c>
      <c r="C102" s="2" t="s">
        <v>434</v>
      </c>
      <c r="D102" s="2">
        <v>602.53</v>
      </c>
      <c r="E102" s="2">
        <v>509.0</v>
      </c>
      <c r="F102" s="2" t="s">
        <v>435</v>
      </c>
      <c r="G102" s="2">
        <v>524.55</v>
      </c>
      <c r="H102" s="2" t="s">
        <v>436</v>
      </c>
      <c r="I102" s="2" t="s">
        <v>437</v>
      </c>
    </row>
    <row r="103">
      <c r="A103" s="2" t="s">
        <v>438</v>
      </c>
      <c r="B103" s="2">
        <v>510.0</v>
      </c>
      <c r="C103" s="2" t="s">
        <v>439</v>
      </c>
      <c r="D103" s="2">
        <v>263.11</v>
      </c>
      <c r="E103" s="2">
        <v>510.0</v>
      </c>
      <c r="F103" s="2" t="s">
        <v>440</v>
      </c>
      <c r="G103" s="2">
        <v>183.35</v>
      </c>
      <c r="H103" s="2" t="s">
        <v>441</v>
      </c>
      <c r="I103" s="2" t="s">
        <v>442</v>
      </c>
    </row>
    <row r="104">
      <c r="A104" s="2" t="s">
        <v>443</v>
      </c>
      <c r="B104" s="2">
        <v>540.0</v>
      </c>
      <c r="C104" s="2" t="s">
        <v>444</v>
      </c>
      <c r="D104" s="2">
        <v>785.92</v>
      </c>
      <c r="E104" s="2">
        <v>540.0</v>
      </c>
      <c r="F104" s="2" t="s">
        <v>445</v>
      </c>
      <c r="G104" s="2" t="s">
        <v>446</v>
      </c>
      <c r="H104" s="4">
        <f>+59.6</f>
        <v>59.6</v>
      </c>
      <c r="I104" s="4" t="str">
        <f>+ 5 917 468</f>
        <v>#ERROR!</v>
      </c>
    </row>
    <row r="105">
      <c r="A105" s="2" t="s">
        <v>447</v>
      </c>
      <c r="B105" s="2">
        <v>441.0</v>
      </c>
      <c r="C105" s="2" t="s">
        <v>448</v>
      </c>
      <c r="D105" s="2">
        <v>475.36</v>
      </c>
      <c r="E105" s="2">
        <v>449.0</v>
      </c>
      <c r="F105" s="2" t="s">
        <v>449</v>
      </c>
      <c r="G105" s="2">
        <v>366.18</v>
      </c>
      <c r="H105" s="2" t="s">
        <v>450</v>
      </c>
      <c r="I105" s="2" t="s">
        <v>451</v>
      </c>
    </row>
    <row r="106">
      <c r="A106" s="2" t="s">
        <v>452</v>
      </c>
      <c r="B106" s="2">
        <v>450.0</v>
      </c>
      <c r="C106" s="2" t="s">
        <v>453</v>
      </c>
      <c r="D106" s="2">
        <v>180.76</v>
      </c>
      <c r="E106" s="2">
        <v>450.0</v>
      </c>
      <c r="F106" s="2" t="s">
        <v>454</v>
      </c>
      <c r="G106" s="2">
        <v>216.62</v>
      </c>
      <c r="H106" s="4">
        <f>+21.9</f>
        <v>21.9</v>
      </c>
      <c r="I106" s="4" t="str">
        <f>+  393 887</f>
        <v>#ERROR!</v>
      </c>
    </row>
    <row r="107">
      <c r="A107" s="2" t="s">
        <v>455</v>
      </c>
      <c r="B107" s="2">
        <v>495.0</v>
      </c>
      <c r="C107" s="2" t="s">
        <v>456</v>
      </c>
      <c r="D107" s="2">
        <v>532.63</v>
      </c>
      <c r="E107" s="2">
        <v>495.0</v>
      </c>
      <c r="F107" s="2" t="s">
        <v>457</v>
      </c>
      <c r="G107" s="2">
        <v>400.57</v>
      </c>
      <c r="H107" s="2" t="s">
        <v>458</v>
      </c>
      <c r="I107" s="2" t="s">
        <v>459</v>
      </c>
    </row>
    <row r="108">
      <c r="A108" s="2" t="s">
        <v>460</v>
      </c>
      <c r="B108" s="2">
        <v>550.0</v>
      </c>
      <c r="C108" s="2" t="s">
        <v>461</v>
      </c>
      <c r="D108" s="2">
        <v>273.03</v>
      </c>
      <c r="E108" s="2">
        <v>550.0</v>
      </c>
      <c r="F108" s="2" t="s">
        <v>462</v>
      </c>
      <c r="G108" s="2">
        <v>225.8</v>
      </c>
      <c r="H108" s="2" t="s">
        <v>296</v>
      </c>
      <c r="I108" s="2" t="s">
        <v>463</v>
      </c>
    </row>
    <row r="109">
      <c r="A109" s="2" t="s">
        <v>464</v>
      </c>
      <c r="B109" s="2">
        <v>499.0</v>
      </c>
      <c r="C109" s="2" t="s">
        <v>465</v>
      </c>
      <c r="D109" s="2">
        <v>576.49</v>
      </c>
      <c r="E109" s="2">
        <v>499.0</v>
      </c>
      <c r="F109" s="2" t="s">
        <v>466</v>
      </c>
      <c r="G109" s="2">
        <v>274.63</v>
      </c>
      <c r="H109" s="2" t="s">
        <v>467</v>
      </c>
      <c r="I109" s="2" t="s">
        <v>468</v>
      </c>
    </row>
    <row r="110">
      <c r="A110" s="2" t="s">
        <v>469</v>
      </c>
      <c r="B110" s="2">
        <v>449.0</v>
      </c>
      <c r="C110" s="2" t="s">
        <v>470</v>
      </c>
      <c r="D110" s="2">
        <v>286.1</v>
      </c>
      <c r="E110" s="2">
        <v>472.0</v>
      </c>
      <c r="F110" s="2" t="s">
        <v>471</v>
      </c>
      <c r="G110" s="2">
        <v>228.96</v>
      </c>
      <c r="H110" s="2" t="s">
        <v>472</v>
      </c>
      <c r="I110" s="2" t="s">
        <v>473</v>
      </c>
    </row>
    <row r="111">
      <c r="A111" s="2" t="s">
        <v>474</v>
      </c>
    </row>
    <row r="112">
      <c r="A112" s="2" t="s">
        <v>475</v>
      </c>
      <c r="B112" s="2">
        <v>495.0</v>
      </c>
      <c r="C112" s="2" t="s">
        <v>476</v>
      </c>
      <c r="D112" s="2">
        <v>452.78</v>
      </c>
      <c r="E112" s="2">
        <v>495.0</v>
      </c>
      <c r="F112" s="2" t="s">
        <v>477</v>
      </c>
      <c r="G112" s="2">
        <v>259.31</v>
      </c>
      <c r="H112" s="2" t="s">
        <v>478</v>
      </c>
      <c r="I112" s="2" t="s">
        <v>479</v>
      </c>
    </row>
    <row r="113">
      <c r="A113" s="2" t="s">
        <v>480</v>
      </c>
      <c r="B113" s="2">
        <v>500.0</v>
      </c>
      <c r="C113" s="2" t="s">
        <v>481</v>
      </c>
      <c r="D113" s="2">
        <v>686.12</v>
      </c>
      <c r="E113" s="2">
        <v>500.0</v>
      </c>
      <c r="F113" s="2" t="s">
        <v>482</v>
      </c>
      <c r="G113" s="2">
        <v>428.81</v>
      </c>
      <c r="H113" s="2" t="s">
        <v>483</v>
      </c>
      <c r="I113" s="2" t="s">
        <v>484</v>
      </c>
    </row>
    <row r="114">
      <c r="A114" s="2" t="s">
        <v>485</v>
      </c>
      <c r="B114" s="2">
        <v>460.0</v>
      </c>
      <c r="C114" s="2" t="s">
        <v>486</v>
      </c>
      <c r="D114" s="2">
        <v>731.27</v>
      </c>
      <c r="E114" s="2">
        <v>460.0</v>
      </c>
      <c r="F114" s="2" t="s">
        <v>487</v>
      </c>
      <c r="G114" s="2">
        <v>543.3</v>
      </c>
      <c r="H114" s="2" t="s">
        <v>488</v>
      </c>
      <c r="I114" s="2" t="s">
        <v>489</v>
      </c>
    </row>
    <row r="115">
      <c r="A115" s="2" t="s">
        <v>490</v>
      </c>
      <c r="B115" s="2">
        <v>520.0</v>
      </c>
      <c r="C115" s="2" t="s">
        <v>491</v>
      </c>
      <c r="D115" s="2">
        <v>447.31</v>
      </c>
      <c r="E115" s="2">
        <v>520.0</v>
      </c>
      <c r="F115" s="2" t="s">
        <v>492</v>
      </c>
      <c r="G115" s="2">
        <v>289.91</v>
      </c>
      <c r="H115" s="2" t="s">
        <v>493</v>
      </c>
      <c r="I115" s="2" t="s">
        <v>494</v>
      </c>
    </row>
    <row r="116">
      <c r="A116" s="2" t="s">
        <v>495</v>
      </c>
      <c r="B116" s="2">
        <v>565.0</v>
      </c>
      <c r="C116" s="2" t="s">
        <v>496</v>
      </c>
      <c r="D116" s="2">
        <v>378.8</v>
      </c>
      <c r="E116" s="2">
        <v>565.0</v>
      </c>
      <c r="F116" s="2" t="s">
        <v>497</v>
      </c>
      <c r="G116" s="2">
        <v>370.05</v>
      </c>
      <c r="H116" s="2" t="s">
        <v>498</v>
      </c>
      <c r="I116" s="2" t="s">
        <v>499</v>
      </c>
    </row>
    <row r="117">
      <c r="A117" s="2" t="s">
        <v>500</v>
      </c>
      <c r="B117" s="2">
        <v>490.0</v>
      </c>
      <c r="C117" s="2" t="s">
        <v>501</v>
      </c>
      <c r="D117" s="2">
        <v>903.59</v>
      </c>
      <c r="E117" s="2">
        <v>490.0</v>
      </c>
      <c r="F117" s="2" t="s">
        <v>502</v>
      </c>
      <c r="G117" s="2">
        <v>533.41</v>
      </c>
      <c r="H117" s="2" t="s">
        <v>503</v>
      </c>
      <c r="I117" s="2" t="s">
        <v>504</v>
      </c>
    </row>
    <row r="118">
      <c r="A118" s="2" t="s">
        <v>505</v>
      </c>
      <c r="B118" s="2">
        <v>480.0</v>
      </c>
      <c r="C118" s="2" t="s">
        <v>506</v>
      </c>
      <c r="D118" s="2">
        <v>804.2</v>
      </c>
      <c r="E118" s="2">
        <v>480.0</v>
      </c>
      <c r="F118" s="2" t="s">
        <v>507</v>
      </c>
      <c r="G118" s="2">
        <v>672.57</v>
      </c>
      <c r="H118" s="2" t="s">
        <v>508</v>
      </c>
      <c r="I118" s="2" t="s">
        <v>509</v>
      </c>
    </row>
    <row r="119">
      <c r="A119" s="2" t="s">
        <v>510</v>
      </c>
      <c r="B119" s="2">
        <v>500.0</v>
      </c>
      <c r="C119" s="2" t="s">
        <v>511</v>
      </c>
      <c r="D119" s="2">
        <v>918.0</v>
      </c>
      <c r="E119" s="2">
        <v>500.0</v>
      </c>
      <c r="F119" s="2" t="s">
        <v>512</v>
      </c>
      <c r="G119" s="2">
        <v>789.83</v>
      </c>
      <c r="H119" s="2" t="s">
        <v>513</v>
      </c>
      <c r="I119" s="2" t="s">
        <v>514</v>
      </c>
    </row>
    <row r="120">
      <c r="A120" s="2" t="s">
        <v>515</v>
      </c>
      <c r="B120" s="2">
        <v>485.0</v>
      </c>
      <c r="C120" s="2" t="s">
        <v>516</v>
      </c>
      <c r="D120" s="2">
        <v>526.46</v>
      </c>
      <c r="E120" s="2">
        <v>475.0</v>
      </c>
      <c r="F120" s="2" t="s">
        <v>517</v>
      </c>
      <c r="G120" s="2">
        <v>421.1</v>
      </c>
      <c r="H120" s="2" t="s">
        <v>518</v>
      </c>
      <c r="I120" s="2" t="s">
        <v>519</v>
      </c>
    </row>
    <row r="121">
      <c r="A121" s="2" t="s">
        <v>520</v>
      </c>
      <c r="B121" s="2">
        <v>460.0</v>
      </c>
      <c r="C121" s="2" t="s">
        <v>521</v>
      </c>
      <c r="D121" s="2" t="s">
        <v>522</v>
      </c>
      <c r="E121" s="2">
        <v>460.0</v>
      </c>
      <c r="F121" s="2" t="s">
        <v>523</v>
      </c>
      <c r="G121" s="2">
        <v>981.49</v>
      </c>
      <c r="H121" s="2" t="s">
        <v>524</v>
      </c>
      <c r="I121" s="2" t="s">
        <v>525</v>
      </c>
    </row>
    <row r="122">
      <c r="A122" s="2" t="s">
        <v>526</v>
      </c>
    </row>
    <row r="123">
      <c r="A123" s="2" t="s">
        <v>527</v>
      </c>
      <c r="B123" s="2">
        <v>505.0</v>
      </c>
      <c r="C123" s="2" t="s">
        <v>528</v>
      </c>
      <c r="D123" s="2">
        <v>386.7</v>
      </c>
      <c r="E123" s="2">
        <v>505.0</v>
      </c>
      <c r="F123" s="2" t="s">
        <v>529</v>
      </c>
      <c r="G123" s="2">
        <v>286.58</v>
      </c>
      <c r="H123" s="2" t="s">
        <v>530</v>
      </c>
      <c r="I123" s="2" t="s">
        <v>531</v>
      </c>
    </row>
    <row r="124">
      <c r="A124" s="2" t="s">
        <v>532</v>
      </c>
      <c r="B124" s="2">
        <v>450.0</v>
      </c>
      <c r="C124" s="2" t="s">
        <v>533</v>
      </c>
      <c r="D124" s="2">
        <v>271.89</v>
      </c>
      <c r="E124" s="2">
        <v>450.0</v>
      </c>
      <c r="F124" s="2" t="s">
        <v>534</v>
      </c>
      <c r="G124" s="2">
        <v>267.26</v>
      </c>
      <c r="H124" s="2" t="s">
        <v>535</v>
      </c>
      <c r="I124" s="2" t="s">
        <v>536</v>
      </c>
    </row>
    <row r="125">
      <c r="A125" s="2" t="s">
        <v>537</v>
      </c>
      <c r="B125" s="2">
        <v>445.0</v>
      </c>
      <c r="C125" s="2" t="s">
        <v>538</v>
      </c>
      <c r="D125" s="2">
        <v>795.88</v>
      </c>
      <c r="E125" s="2">
        <v>460.0</v>
      </c>
      <c r="F125" s="2" t="s">
        <v>539</v>
      </c>
      <c r="G125" s="2">
        <v>317.59</v>
      </c>
      <c r="H125" s="2" t="s">
        <v>540</v>
      </c>
      <c r="I125" s="2" t="s">
        <v>541</v>
      </c>
    </row>
    <row r="126">
      <c r="A126" s="2" t="s">
        <v>542</v>
      </c>
      <c r="B126" s="2">
        <v>475.0</v>
      </c>
      <c r="C126" s="2" t="s">
        <v>543</v>
      </c>
      <c r="D126" s="2">
        <v>572.5</v>
      </c>
      <c r="E126" s="2">
        <v>475.0</v>
      </c>
      <c r="F126" s="2" t="s">
        <v>544</v>
      </c>
      <c r="G126" s="2">
        <v>982.81</v>
      </c>
      <c r="H126" s="4">
        <f>+73.1</f>
        <v>73.1</v>
      </c>
      <c r="I126" s="4" t="str">
        <f>+ 24 249 629</f>
        <v>#ERROR!</v>
      </c>
    </row>
    <row r="127">
      <c r="A127" s="2" t="s">
        <v>545</v>
      </c>
      <c r="B127" s="2">
        <v>470.0</v>
      </c>
      <c r="C127" s="2" t="s">
        <v>546</v>
      </c>
      <c r="D127" s="2" t="s">
        <v>547</v>
      </c>
      <c r="E127" s="2">
        <v>475.0</v>
      </c>
      <c r="F127" s="2" t="s">
        <v>548</v>
      </c>
      <c r="G127" s="2">
        <v>805.56</v>
      </c>
      <c r="H127" s="2" t="s">
        <v>549</v>
      </c>
      <c r="I127" s="2" t="s">
        <v>550</v>
      </c>
    </row>
    <row r="128">
      <c r="A128" s="2" t="s">
        <v>551</v>
      </c>
      <c r="B128" s="2">
        <v>515.0</v>
      </c>
      <c r="C128" s="2" t="s">
        <v>552</v>
      </c>
      <c r="D128" s="2">
        <v>547.62</v>
      </c>
      <c r="E128" s="2">
        <v>515.0</v>
      </c>
      <c r="F128" s="2" t="s">
        <v>553</v>
      </c>
      <c r="G128" s="2">
        <v>478.79</v>
      </c>
      <c r="H128" s="2" t="s">
        <v>554</v>
      </c>
      <c r="I128" s="2" t="s">
        <v>555</v>
      </c>
    </row>
    <row r="129">
      <c r="A129" s="2" t="s">
        <v>556</v>
      </c>
      <c r="B129" s="2">
        <v>498.0</v>
      </c>
      <c r="C129" s="2" t="s">
        <v>557</v>
      </c>
      <c r="D129" s="2">
        <v>352.1</v>
      </c>
      <c r="E129" s="2">
        <v>498.0</v>
      </c>
      <c r="F129" s="2" t="s">
        <v>558</v>
      </c>
      <c r="G129" s="2">
        <v>336.81</v>
      </c>
      <c r="H129" s="2" t="s">
        <v>559</v>
      </c>
      <c r="I129" s="2" t="s">
        <v>560</v>
      </c>
    </row>
    <row r="130">
      <c r="A130" s="2" t="s">
        <v>561</v>
      </c>
      <c r="B130" s="2">
        <v>433.0</v>
      </c>
      <c r="C130" s="2" t="s">
        <v>562</v>
      </c>
      <c r="D130" s="2">
        <v>493.53</v>
      </c>
      <c r="E130" s="2">
        <v>433.0</v>
      </c>
      <c r="F130" s="2" t="s">
        <v>563</v>
      </c>
      <c r="G130" s="2">
        <v>391.23</v>
      </c>
      <c r="H130" s="2" t="s">
        <v>564</v>
      </c>
      <c r="I130" s="2" t="s">
        <v>565</v>
      </c>
    </row>
    <row r="131">
      <c r="A131" s="2" t="s">
        <v>566</v>
      </c>
      <c r="B131" s="2">
        <v>490.0</v>
      </c>
      <c r="C131" s="2" t="s">
        <v>567</v>
      </c>
      <c r="D131" s="2">
        <v>446.07</v>
      </c>
      <c r="E131" s="2">
        <v>490.0</v>
      </c>
      <c r="F131" s="2" t="s">
        <v>568</v>
      </c>
      <c r="G131" s="2">
        <v>513.83</v>
      </c>
      <c r="H131" s="4">
        <f>+16.3</f>
        <v>16.3</v>
      </c>
      <c r="I131" s="4" t="str">
        <f>+  953 106</f>
        <v>#ERROR!</v>
      </c>
    </row>
    <row r="132">
      <c r="A132" s="2" t="s">
        <v>569</v>
      </c>
      <c r="B132" s="2">
        <v>490.0</v>
      </c>
      <c r="C132" s="2" t="s">
        <v>570</v>
      </c>
      <c r="D132" s="2">
        <v>568.92</v>
      </c>
      <c r="E132" s="2">
        <v>490.0</v>
      </c>
      <c r="F132" s="2" t="s">
        <v>571</v>
      </c>
      <c r="G132" s="2">
        <v>372.48</v>
      </c>
      <c r="H132" s="2" t="s">
        <v>70</v>
      </c>
      <c r="I132" s="2" t="s">
        <v>572</v>
      </c>
    </row>
    <row r="133">
      <c r="A133" s="2" t="s">
        <v>573</v>
      </c>
      <c r="B133" s="2">
        <v>475.0</v>
      </c>
      <c r="C133" s="2" t="s">
        <v>574</v>
      </c>
      <c r="D133" s="2">
        <v>549.73</v>
      </c>
      <c r="E133" s="2">
        <v>475.0</v>
      </c>
      <c r="F133" s="2" t="s">
        <v>575</v>
      </c>
      <c r="G133" s="2">
        <v>400.65</v>
      </c>
      <c r="H133" s="2" t="s">
        <v>576</v>
      </c>
      <c r="I133" s="2" t="s">
        <v>577</v>
      </c>
    </row>
    <row r="134">
      <c r="A134" s="2" t="s">
        <v>578</v>
      </c>
    </row>
    <row r="135">
      <c r="A135" s="2" t="s">
        <v>579</v>
      </c>
      <c r="B135" s="2">
        <v>420.0</v>
      </c>
      <c r="C135" s="2" t="s">
        <v>580</v>
      </c>
      <c r="D135" s="2">
        <v>450.32</v>
      </c>
      <c r="E135" s="2">
        <v>420.0</v>
      </c>
      <c r="F135" s="2" t="s">
        <v>581</v>
      </c>
      <c r="G135" s="2">
        <v>452.66</v>
      </c>
      <c r="H135" s="4">
        <f>+0.4</f>
        <v>0.4</v>
      </c>
      <c r="I135" s="4" t="str">
        <f>+  85 478</f>
        <v>#ERROR!</v>
      </c>
    </row>
    <row r="136">
      <c r="A136" s="2" t="s">
        <v>582</v>
      </c>
      <c r="B136" s="2">
        <v>416.0</v>
      </c>
      <c r="C136" s="2" t="s">
        <v>583</v>
      </c>
      <c r="D136" s="2">
        <v>475.81</v>
      </c>
      <c r="E136" s="2">
        <v>416.0</v>
      </c>
      <c r="F136" s="2" t="s">
        <v>584</v>
      </c>
      <c r="G136" s="2">
        <v>514.06</v>
      </c>
      <c r="H136" s="4">
        <f>+9.3</f>
        <v>9.3</v>
      </c>
      <c r="I136" s="4" t="str">
        <f>+  554 865</f>
        <v>#ERROR!</v>
      </c>
    </row>
    <row r="137">
      <c r="A137" s="2" t="s">
        <v>585</v>
      </c>
      <c r="B137" s="2">
        <v>418.0</v>
      </c>
      <c r="C137" s="2" t="s">
        <v>586</v>
      </c>
      <c r="D137" s="2">
        <v>399.28</v>
      </c>
      <c r="E137" s="2">
        <v>418.0</v>
      </c>
      <c r="F137" s="2" t="s">
        <v>587</v>
      </c>
      <c r="G137" s="2">
        <v>398.93</v>
      </c>
      <c r="H137" s="4">
        <f>+0.9</f>
        <v>0.9</v>
      </c>
      <c r="I137" s="4" t="str">
        <f>+  96 651</f>
        <v>#ERROR!</v>
      </c>
    </row>
    <row r="138">
      <c r="A138" s="2" t="s">
        <v>588</v>
      </c>
      <c r="B138" s="2">
        <v>431.0</v>
      </c>
      <c r="C138" s="2" t="s">
        <v>589</v>
      </c>
      <c r="D138" s="2">
        <v>556.54</v>
      </c>
      <c r="E138" s="2">
        <v>431.0</v>
      </c>
      <c r="F138" s="2" t="s">
        <v>590</v>
      </c>
      <c r="G138" s="2">
        <v>587.83</v>
      </c>
      <c r="H138" s="4">
        <f>+6.5</f>
        <v>6.5</v>
      </c>
      <c r="I138" s="4" t="str">
        <f>+ 1 526 624</f>
        <v>#ERROR!</v>
      </c>
    </row>
    <row r="139">
      <c r="A139" s="2" t="s">
        <v>591</v>
      </c>
      <c r="B139" s="2">
        <v>417.0</v>
      </c>
      <c r="C139" s="2" t="s">
        <v>592</v>
      </c>
      <c r="D139" s="2">
        <v>282.49</v>
      </c>
      <c r="E139" s="2">
        <v>417.0</v>
      </c>
      <c r="F139" s="2" t="s">
        <v>593</v>
      </c>
      <c r="G139" s="2">
        <v>307.72</v>
      </c>
      <c r="H139" s="4">
        <f>+9.8</f>
        <v>9.8</v>
      </c>
      <c r="I139" s="4" t="str">
        <f>+ 1 105 278</f>
        <v>#ERROR!</v>
      </c>
    </row>
    <row r="140">
      <c r="A140" s="2" t="s">
        <v>594</v>
      </c>
      <c r="B140" s="2">
        <v>420.0</v>
      </c>
      <c r="C140" s="2" t="s">
        <v>595</v>
      </c>
      <c r="D140" s="2">
        <v>164.11</v>
      </c>
      <c r="E140" s="2">
        <v>420.0</v>
      </c>
      <c r="F140" s="2" t="s">
        <v>596</v>
      </c>
      <c r="G140" s="2">
        <v>210.47</v>
      </c>
      <c r="H140" s="4">
        <f>+29</f>
        <v>29</v>
      </c>
      <c r="I140" s="4" t="str">
        <f>+  484 030</f>
        <v>#ERROR!</v>
      </c>
    </row>
    <row r="141">
      <c r="A141" s="2" t="s">
        <v>597</v>
      </c>
      <c r="B141" s="2">
        <v>475.0</v>
      </c>
      <c r="C141" s="2" t="s">
        <v>598</v>
      </c>
      <c r="D141" s="2">
        <v>853.73</v>
      </c>
      <c r="E141" s="2">
        <v>475.0</v>
      </c>
      <c r="F141" s="2" t="s">
        <v>599</v>
      </c>
      <c r="G141" s="2">
        <v>223.0</v>
      </c>
      <c r="H141" s="2" t="s">
        <v>600</v>
      </c>
      <c r="I141" s="2" t="s">
        <v>601</v>
      </c>
    </row>
    <row r="142">
      <c r="A142" s="2" t="s">
        <v>602</v>
      </c>
      <c r="B142" s="2">
        <v>421.0</v>
      </c>
      <c r="C142" s="2" t="s">
        <v>603</v>
      </c>
      <c r="D142" s="2">
        <v>273.5</v>
      </c>
      <c r="E142" s="2">
        <v>421.0</v>
      </c>
      <c r="F142" s="2" t="s">
        <v>604</v>
      </c>
      <c r="G142" s="2">
        <v>278.14</v>
      </c>
      <c r="H142" s="4">
        <f>+1.9</f>
        <v>1.9</v>
      </c>
      <c r="I142" s="4" t="str">
        <f>+  45 064</f>
        <v>#ERROR!</v>
      </c>
    </row>
    <row r="143">
      <c r="A143" s="2" t="s">
        <v>605</v>
      </c>
      <c r="B143" s="2">
        <v>411.0</v>
      </c>
      <c r="C143" s="2" t="s">
        <v>606</v>
      </c>
      <c r="D143" s="2">
        <v>232.52</v>
      </c>
      <c r="E143" s="2">
        <v>395.0</v>
      </c>
      <c r="F143" s="2" t="s">
        <v>607</v>
      </c>
      <c r="G143" s="2">
        <v>201.65</v>
      </c>
      <c r="H143" s="2" t="s">
        <v>608</v>
      </c>
      <c r="I143" s="2" t="s">
        <v>609</v>
      </c>
    </row>
    <row r="144">
      <c r="A144" s="2" t="s">
        <v>610</v>
      </c>
      <c r="B144" s="2">
        <v>433.0</v>
      </c>
      <c r="C144" s="2" t="s">
        <v>611</v>
      </c>
      <c r="D144" s="2">
        <v>255.79</v>
      </c>
      <c r="E144" s="2">
        <v>433.0</v>
      </c>
      <c r="F144" s="2" t="s">
        <v>612</v>
      </c>
      <c r="G144" s="2">
        <v>240.79</v>
      </c>
      <c r="H144" s="2" t="s">
        <v>613</v>
      </c>
      <c r="I144" s="2" t="s">
        <v>614</v>
      </c>
    </row>
    <row r="145">
      <c r="A145" s="2" t="s">
        <v>615</v>
      </c>
    </row>
    <row r="146">
      <c r="A146" s="2" t="s">
        <v>616</v>
      </c>
      <c r="B146" s="2">
        <v>475.0</v>
      </c>
      <c r="C146" s="2" t="s">
        <v>617</v>
      </c>
      <c r="D146" s="2">
        <v>458.69</v>
      </c>
      <c r="E146" s="2">
        <v>475.0</v>
      </c>
      <c r="F146" s="2" t="s">
        <v>618</v>
      </c>
      <c r="G146" s="2">
        <v>325.44</v>
      </c>
      <c r="H146" s="2" t="s">
        <v>619</v>
      </c>
      <c r="I146" s="2" t="s">
        <v>620</v>
      </c>
    </row>
    <row r="147">
      <c r="A147" s="2" t="s">
        <v>621</v>
      </c>
      <c r="B147" s="2">
        <v>503.0</v>
      </c>
      <c r="C147" s="2" t="s">
        <v>622</v>
      </c>
      <c r="D147" s="2">
        <v>990.31</v>
      </c>
      <c r="E147" s="2">
        <v>499.0</v>
      </c>
      <c r="F147" s="2" t="s">
        <v>623</v>
      </c>
      <c r="G147" s="2">
        <v>803.76</v>
      </c>
      <c r="H147" s="2" t="s">
        <v>624</v>
      </c>
      <c r="I147" s="2" t="s">
        <v>625</v>
      </c>
    </row>
    <row r="148">
      <c r="A148" s="2" t="s">
        <v>626</v>
      </c>
      <c r="B148" s="2">
        <v>475.0</v>
      </c>
      <c r="C148" s="2" t="s">
        <v>627</v>
      </c>
      <c r="D148" s="2">
        <v>713.31</v>
      </c>
      <c r="E148" s="2">
        <v>475.0</v>
      </c>
      <c r="F148" s="2" t="s">
        <v>628</v>
      </c>
      <c r="G148" s="2">
        <v>623.48</v>
      </c>
      <c r="H148" s="2" t="s">
        <v>629</v>
      </c>
      <c r="I148" s="2" t="s">
        <v>630</v>
      </c>
    </row>
    <row r="149">
      <c r="A149" s="2" t="s">
        <v>631</v>
      </c>
      <c r="B149" s="2">
        <v>470.0</v>
      </c>
      <c r="C149" s="2" t="s">
        <v>632</v>
      </c>
      <c r="D149" s="2">
        <v>571.97</v>
      </c>
      <c r="E149" s="2">
        <v>470.0</v>
      </c>
      <c r="F149" s="2" t="s">
        <v>633</v>
      </c>
      <c r="G149" s="2">
        <v>457.33</v>
      </c>
      <c r="H149" s="2" t="s">
        <v>634</v>
      </c>
      <c r="I149" s="2" t="s">
        <v>635</v>
      </c>
    </row>
    <row r="150">
      <c r="A150" s="2" t="s">
        <v>636</v>
      </c>
      <c r="B150" s="2">
        <v>495.0</v>
      </c>
      <c r="C150" s="2" t="s">
        <v>637</v>
      </c>
      <c r="D150" s="2">
        <v>596.92</v>
      </c>
      <c r="E150" s="2">
        <v>495.0</v>
      </c>
      <c r="F150" s="2" t="s">
        <v>638</v>
      </c>
      <c r="G150" s="2">
        <v>435.0</v>
      </c>
      <c r="H150" s="2" t="s">
        <v>169</v>
      </c>
      <c r="I150" s="2" t="s">
        <v>639</v>
      </c>
    </row>
    <row r="151">
      <c r="A151" s="2" t="s">
        <v>640</v>
      </c>
      <c r="B151" s="2">
        <v>490.0</v>
      </c>
      <c r="C151" s="2" t="s">
        <v>641</v>
      </c>
      <c r="D151" s="2">
        <v>518.49</v>
      </c>
      <c r="E151" s="2">
        <v>490.0</v>
      </c>
      <c r="F151" s="2" t="s">
        <v>642</v>
      </c>
      <c r="G151" s="2">
        <v>356.82</v>
      </c>
      <c r="H151" s="2" t="s">
        <v>331</v>
      </c>
      <c r="I151" s="2" t="s">
        <v>643</v>
      </c>
    </row>
    <row r="152">
      <c r="A152" s="2" t="s">
        <v>644</v>
      </c>
      <c r="B152" s="2">
        <v>470.0</v>
      </c>
      <c r="C152" s="2" t="s">
        <v>645</v>
      </c>
      <c r="D152" s="2">
        <v>877.99</v>
      </c>
      <c r="E152" s="2">
        <v>470.0</v>
      </c>
      <c r="F152" s="2" t="s">
        <v>646</v>
      </c>
      <c r="G152" s="2">
        <v>812.73</v>
      </c>
      <c r="H152" s="2" t="s">
        <v>263</v>
      </c>
      <c r="I152" s="2" t="s">
        <v>647</v>
      </c>
    </row>
    <row r="153">
      <c r="A153" s="2" t="s">
        <v>648</v>
      </c>
      <c r="B153" s="2">
        <v>489.0</v>
      </c>
      <c r="C153" s="2" t="s">
        <v>649</v>
      </c>
      <c r="D153" s="2">
        <v>771.62</v>
      </c>
      <c r="E153" s="2">
        <v>494.0</v>
      </c>
      <c r="F153" s="2" t="s">
        <v>650</v>
      </c>
      <c r="G153" s="2">
        <v>719.9</v>
      </c>
      <c r="H153" s="2" t="s">
        <v>651</v>
      </c>
      <c r="I153" s="2" t="s">
        <v>652</v>
      </c>
    </row>
    <row r="154">
      <c r="A154" s="2" t="s">
        <v>653</v>
      </c>
      <c r="B154" s="2">
        <v>480.0</v>
      </c>
      <c r="C154" s="2" t="s">
        <v>654</v>
      </c>
      <c r="D154" s="2">
        <v>717.51</v>
      </c>
      <c r="E154" s="2">
        <v>490.0</v>
      </c>
      <c r="F154" s="2" t="s">
        <v>655</v>
      </c>
      <c r="G154" s="2">
        <v>612.18</v>
      </c>
      <c r="H154" s="2" t="s">
        <v>656</v>
      </c>
      <c r="I154" s="2" t="s">
        <v>657</v>
      </c>
    </row>
    <row r="155">
      <c r="A155" s="2" t="s">
        <v>658</v>
      </c>
      <c r="B155" s="2">
        <v>475.0</v>
      </c>
      <c r="C155" s="2" t="s">
        <v>659</v>
      </c>
      <c r="D155" s="2">
        <v>978.26</v>
      </c>
      <c r="E155" s="2">
        <v>475.0</v>
      </c>
      <c r="F155" s="2" t="s">
        <v>660</v>
      </c>
      <c r="G155" s="2">
        <v>733.92</v>
      </c>
      <c r="H155" s="2" t="s">
        <v>661</v>
      </c>
      <c r="I155" s="2" t="s">
        <v>662</v>
      </c>
    </row>
    <row r="156">
      <c r="A156" s="2" t="s">
        <v>663</v>
      </c>
      <c r="B156" s="2">
        <v>575.0</v>
      </c>
      <c r="C156" s="2" t="s">
        <v>664</v>
      </c>
      <c r="D156" s="2">
        <v>439.06</v>
      </c>
      <c r="E156" s="2">
        <v>575.0</v>
      </c>
      <c r="F156" s="2" t="s">
        <v>665</v>
      </c>
      <c r="G156" s="2">
        <v>373.52</v>
      </c>
      <c r="H156" s="2" t="s">
        <v>666</v>
      </c>
      <c r="I156" s="2" t="s">
        <v>667</v>
      </c>
    </row>
    <row r="157">
      <c r="A157" s="2" t="s">
        <v>668</v>
      </c>
      <c r="B157" s="2">
        <v>430.0</v>
      </c>
      <c r="C157" s="2" t="s">
        <v>669</v>
      </c>
      <c r="D157" s="2">
        <v>651.3</v>
      </c>
      <c r="E157" s="2">
        <v>430.0</v>
      </c>
      <c r="F157" s="2" t="s">
        <v>670</v>
      </c>
      <c r="G157" s="2">
        <v>654.19</v>
      </c>
      <c r="H157" s="4">
        <f>+0.2</f>
        <v>0.2</v>
      </c>
      <c r="I157" s="4" t="str">
        <f>+  38 648</f>
        <v>#ERROR!</v>
      </c>
    </row>
    <row r="158">
      <c r="A158" s="2" t="s">
        <v>671</v>
      </c>
      <c r="B158" s="2">
        <v>470.0</v>
      </c>
      <c r="C158" s="2" t="s">
        <v>672</v>
      </c>
      <c r="D158" s="2" t="s">
        <v>673</v>
      </c>
      <c r="E158" s="2">
        <v>470.0</v>
      </c>
      <c r="F158" s="2" t="s">
        <v>674</v>
      </c>
      <c r="G158" s="2">
        <v>470.54</v>
      </c>
      <c r="H158" s="2" t="s">
        <v>675</v>
      </c>
      <c r="I158" s="2" t="s">
        <v>676</v>
      </c>
    </row>
    <row r="159">
      <c r="A159" s="2" t="s">
        <v>677</v>
      </c>
    </row>
    <row r="160">
      <c r="A160" s="2" t="s">
        <v>678</v>
      </c>
      <c r="B160" s="2">
        <v>460.0</v>
      </c>
      <c r="C160" s="2" t="s">
        <v>679</v>
      </c>
      <c r="D160" s="2">
        <v>494.52</v>
      </c>
      <c r="E160" s="2">
        <v>460.0</v>
      </c>
      <c r="F160" s="2" t="s">
        <v>680</v>
      </c>
      <c r="G160" s="2">
        <v>350.22</v>
      </c>
      <c r="H160" s="2" t="s">
        <v>681</v>
      </c>
      <c r="I160" s="2" t="s">
        <v>682</v>
      </c>
    </row>
    <row r="161">
      <c r="A161" s="2" t="s">
        <v>683</v>
      </c>
      <c r="B161" s="2">
        <v>445.0</v>
      </c>
      <c r="C161" s="2" t="s">
        <v>684</v>
      </c>
      <c r="D161" s="2">
        <v>418.47</v>
      </c>
      <c r="E161" s="2">
        <v>445.0</v>
      </c>
      <c r="F161" s="2" t="s">
        <v>685</v>
      </c>
      <c r="G161" s="2">
        <v>675.57</v>
      </c>
      <c r="H161" s="4">
        <f>+63.3</f>
        <v>63.3</v>
      </c>
      <c r="I161" s="4" t="str">
        <f>+ 4 839 764</f>
        <v>#ERROR!</v>
      </c>
    </row>
    <row r="162">
      <c r="A162" s="2" t="s">
        <v>686</v>
      </c>
      <c r="B162" s="2">
        <v>480.0</v>
      </c>
      <c r="C162" s="2" t="s">
        <v>687</v>
      </c>
      <c r="D162" s="2">
        <v>390.24</v>
      </c>
      <c r="E162" s="2">
        <v>480.0</v>
      </c>
      <c r="F162" s="2" t="s">
        <v>688</v>
      </c>
      <c r="G162" s="2">
        <v>326.69</v>
      </c>
      <c r="H162" s="2" t="s">
        <v>398</v>
      </c>
      <c r="I162" s="2" t="s">
        <v>689</v>
      </c>
    </row>
    <row r="163">
      <c r="A163" s="2" t="s">
        <v>690</v>
      </c>
      <c r="B163" s="2">
        <v>445.0</v>
      </c>
      <c r="C163" s="2" t="s">
        <v>691</v>
      </c>
      <c r="D163" s="2">
        <v>310.36</v>
      </c>
      <c r="E163" s="2">
        <v>445.0</v>
      </c>
      <c r="F163" s="2" t="s">
        <v>692</v>
      </c>
      <c r="G163" s="2">
        <v>233.12</v>
      </c>
      <c r="H163" s="2" t="s">
        <v>693</v>
      </c>
      <c r="I163" s="2" t="s">
        <v>694</v>
      </c>
    </row>
    <row r="164">
      <c r="A164" s="2" t="s">
        <v>695</v>
      </c>
      <c r="B164" s="2">
        <v>424.0</v>
      </c>
      <c r="C164" s="2" t="s">
        <v>696</v>
      </c>
      <c r="D164" s="2">
        <v>248.97</v>
      </c>
      <c r="E164" s="2">
        <v>424.0</v>
      </c>
      <c r="F164" s="2" t="s">
        <v>697</v>
      </c>
      <c r="G164" s="2">
        <v>165.28</v>
      </c>
      <c r="H164" s="2" t="s">
        <v>698</v>
      </c>
      <c r="I164" s="2" t="s">
        <v>699</v>
      </c>
    </row>
    <row r="165">
      <c r="A165" s="2" t="s">
        <v>700</v>
      </c>
      <c r="B165" s="2">
        <v>465.0</v>
      </c>
      <c r="C165" s="2" t="s">
        <v>701</v>
      </c>
      <c r="D165" s="2">
        <v>511.37</v>
      </c>
      <c r="E165" s="2">
        <v>465.0</v>
      </c>
      <c r="F165" s="2" t="s">
        <v>702</v>
      </c>
      <c r="G165" s="2">
        <v>440.67</v>
      </c>
      <c r="H165" s="2" t="s">
        <v>703</v>
      </c>
      <c r="I165" s="2" t="s">
        <v>704</v>
      </c>
    </row>
    <row r="166">
      <c r="A166" s="2" t="s">
        <v>705</v>
      </c>
      <c r="B166" s="2">
        <v>490.0</v>
      </c>
      <c r="C166" s="2" t="s">
        <v>706</v>
      </c>
      <c r="D166" s="2">
        <v>285.43</v>
      </c>
      <c r="E166" s="2">
        <v>490.0</v>
      </c>
      <c r="F166" s="2" t="s">
        <v>707</v>
      </c>
      <c r="G166" s="2">
        <v>405.05</v>
      </c>
      <c r="H166" s="4">
        <f>+41.8</f>
        <v>41.8</v>
      </c>
      <c r="I166" s="4" t="str">
        <f>+ 3 422 813</f>
        <v>#ERROR!</v>
      </c>
    </row>
    <row r="167">
      <c r="A167" s="2" t="s">
        <v>708</v>
      </c>
      <c r="B167" s="2">
        <v>465.0</v>
      </c>
      <c r="C167" s="2" t="s">
        <v>709</v>
      </c>
      <c r="D167" s="2">
        <v>492.51</v>
      </c>
      <c r="E167" s="2">
        <v>465.0</v>
      </c>
      <c r="F167" s="2" t="s">
        <v>710</v>
      </c>
      <c r="G167" s="2">
        <v>569.09</v>
      </c>
      <c r="H167" s="4">
        <f>+14.9</f>
        <v>14.9</v>
      </c>
      <c r="I167" s="4" t="str">
        <f>+ 2 552 345</f>
        <v>#ERROR!</v>
      </c>
    </row>
    <row r="168">
      <c r="A168" s="2" t="s">
        <v>711</v>
      </c>
    </row>
    <row r="169">
      <c r="A169" s="2" t="s">
        <v>712</v>
      </c>
      <c r="B169" s="2">
        <v>510.0</v>
      </c>
      <c r="C169" s="2" t="s">
        <v>713</v>
      </c>
      <c r="D169" s="2">
        <v>191.23</v>
      </c>
      <c r="E169" s="2">
        <v>525.0</v>
      </c>
      <c r="F169" s="2" t="s">
        <v>714</v>
      </c>
      <c r="G169" s="2">
        <v>238.52</v>
      </c>
      <c r="H169" s="4">
        <f>+23.6</f>
        <v>23.6</v>
      </c>
      <c r="I169" s="4" t="str">
        <f>+ 1 070 310</f>
        <v>#ERROR!</v>
      </c>
    </row>
    <row r="170">
      <c r="A170" s="2" t="s">
        <v>715</v>
      </c>
      <c r="B170" s="2">
        <v>428.0</v>
      </c>
      <c r="C170" s="2" t="s">
        <v>716</v>
      </c>
      <c r="D170" s="2">
        <v>437.95</v>
      </c>
      <c r="E170" s="2">
        <v>428.0</v>
      </c>
      <c r="F170" s="2" t="s">
        <v>717</v>
      </c>
      <c r="G170" s="2">
        <v>264.98</v>
      </c>
      <c r="H170" s="2" t="s">
        <v>718</v>
      </c>
      <c r="I170" s="2" t="s">
        <v>719</v>
      </c>
    </row>
    <row r="171">
      <c r="A171" s="2" t="s">
        <v>720</v>
      </c>
      <c r="B171" s="2">
        <v>490.0</v>
      </c>
      <c r="C171" s="2" t="s">
        <v>721</v>
      </c>
      <c r="D171" s="2">
        <v>364.38</v>
      </c>
      <c r="E171" s="2">
        <v>490.0</v>
      </c>
      <c r="F171" s="2" t="s">
        <v>722</v>
      </c>
      <c r="G171" s="2">
        <v>345.69</v>
      </c>
      <c r="H171" s="2" t="s">
        <v>723</v>
      </c>
      <c r="I171" s="2" t="s">
        <v>724</v>
      </c>
    </row>
    <row r="172">
      <c r="A172" s="2" t="s">
        <v>725</v>
      </c>
      <c r="B172" s="2">
        <v>492.0</v>
      </c>
      <c r="C172" s="2" t="s">
        <v>726</v>
      </c>
      <c r="D172" s="2">
        <v>415.47</v>
      </c>
      <c r="E172" s="2">
        <v>492.0</v>
      </c>
      <c r="F172" s="2" t="s">
        <v>727</v>
      </c>
      <c r="G172" s="2">
        <v>385.06</v>
      </c>
      <c r="H172" s="2" t="s">
        <v>728</v>
      </c>
      <c r="I172" s="2" t="s">
        <v>729</v>
      </c>
    </row>
    <row r="173">
      <c r="A173" s="2" t="s">
        <v>730</v>
      </c>
      <c r="B173" s="2">
        <v>490.0</v>
      </c>
      <c r="C173" s="2" t="s">
        <v>731</v>
      </c>
      <c r="D173" s="2">
        <v>429.52</v>
      </c>
      <c r="E173" s="2">
        <v>490.0</v>
      </c>
      <c r="F173" s="2" t="s">
        <v>732</v>
      </c>
      <c r="G173" s="2">
        <v>377.47</v>
      </c>
      <c r="H173" s="2" t="s">
        <v>159</v>
      </c>
      <c r="I173" s="2" t="s">
        <v>733</v>
      </c>
    </row>
    <row r="174">
      <c r="A174" s="2" t="s">
        <v>734</v>
      </c>
      <c r="B174" s="2">
        <v>470.0</v>
      </c>
      <c r="C174" s="2" t="s">
        <v>735</v>
      </c>
      <c r="D174" s="2">
        <v>386.74</v>
      </c>
      <c r="E174" s="2">
        <v>470.0</v>
      </c>
      <c r="F174" s="2" t="s">
        <v>736</v>
      </c>
      <c r="G174" s="2">
        <v>232.28</v>
      </c>
      <c r="H174" s="2" t="s">
        <v>737</v>
      </c>
      <c r="I174" s="2" t="s">
        <v>738</v>
      </c>
    </row>
    <row r="175">
      <c r="A175" s="2" t="s">
        <v>739</v>
      </c>
      <c r="B175" s="2">
        <v>485.0</v>
      </c>
      <c r="C175" s="2" t="s">
        <v>740</v>
      </c>
      <c r="D175" s="2">
        <v>489.96</v>
      </c>
      <c r="E175" s="2">
        <v>485.0</v>
      </c>
      <c r="F175" s="2" t="s">
        <v>741</v>
      </c>
      <c r="G175" s="2">
        <v>343.98</v>
      </c>
      <c r="H175" s="2" t="s">
        <v>619</v>
      </c>
      <c r="I175" s="2" t="s">
        <v>742</v>
      </c>
    </row>
    <row r="176">
      <c r="A176" s="2" t="s">
        <v>743</v>
      </c>
      <c r="B176" s="2">
        <v>490.0</v>
      </c>
      <c r="C176" s="2" t="s">
        <v>744</v>
      </c>
      <c r="D176" s="2">
        <v>751.56</v>
      </c>
      <c r="E176" s="2">
        <v>500.0</v>
      </c>
      <c r="F176" s="2" t="s">
        <v>745</v>
      </c>
      <c r="G176" s="2">
        <v>625.5</v>
      </c>
      <c r="H176" s="2" t="s">
        <v>398</v>
      </c>
      <c r="I176" s="2" t="s">
        <v>746</v>
      </c>
    </row>
    <row r="177">
      <c r="A177" s="2" t="s">
        <v>747</v>
      </c>
      <c r="B177" s="2">
        <v>450.0</v>
      </c>
      <c r="C177" s="2" t="s">
        <v>748</v>
      </c>
      <c r="D177" s="2">
        <v>343.84</v>
      </c>
      <c r="E177" s="2">
        <v>450.0</v>
      </c>
      <c r="F177" s="2" t="s">
        <v>749</v>
      </c>
      <c r="G177" s="2">
        <v>372.03</v>
      </c>
      <c r="H177" s="4">
        <f>+8.2</f>
        <v>8.2</v>
      </c>
      <c r="I177" s="4" t="str">
        <f>+  409 429</f>
        <v>#ERROR!</v>
      </c>
    </row>
    <row r="178">
      <c r="A178" s="2" t="s">
        <v>750</v>
      </c>
      <c r="B178" s="2">
        <v>511.0</v>
      </c>
      <c r="C178" s="2" t="s">
        <v>751</v>
      </c>
      <c r="D178" s="2">
        <v>309.43</v>
      </c>
      <c r="E178" s="2">
        <v>515.0</v>
      </c>
      <c r="F178" s="2" t="s">
        <v>752</v>
      </c>
      <c r="G178" s="2">
        <v>294.3</v>
      </c>
      <c r="H178" s="2" t="s">
        <v>304</v>
      </c>
      <c r="I178" s="2" t="s">
        <v>753</v>
      </c>
    </row>
    <row r="179">
      <c r="A179" s="2" t="s">
        <v>754</v>
      </c>
      <c r="B179" s="2">
        <v>450.0</v>
      </c>
      <c r="C179" s="2" t="s">
        <v>755</v>
      </c>
      <c r="D179" s="2">
        <v>340.63</v>
      </c>
      <c r="E179" s="2">
        <v>450.0</v>
      </c>
      <c r="F179" s="2" t="s">
        <v>756</v>
      </c>
      <c r="G179" s="2">
        <v>219.16</v>
      </c>
      <c r="H179" s="2" t="s">
        <v>757</v>
      </c>
      <c r="I179" s="2" t="s">
        <v>758</v>
      </c>
    </row>
    <row r="180">
      <c r="A180" s="2" t="s">
        <v>759</v>
      </c>
      <c r="B180" s="2">
        <v>519.0</v>
      </c>
      <c r="C180" s="2" t="s">
        <v>760</v>
      </c>
      <c r="D180" s="2">
        <v>736.23</v>
      </c>
      <c r="E180" s="2">
        <v>525.0</v>
      </c>
      <c r="F180" s="2" t="s">
        <v>761</v>
      </c>
      <c r="G180" s="2">
        <v>627.59</v>
      </c>
      <c r="H180" s="2" t="s">
        <v>140</v>
      </c>
      <c r="I180" s="2" t="s">
        <v>762</v>
      </c>
    </row>
    <row r="181">
      <c r="A181" s="2" t="s">
        <v>763</v>
      </c>
      <c r="B181" s="2">
        <v>450.0</v>
      </c>
      <c r="C181" s="2" t="s">
        <v>764</v>
      </c>
      <c r="D181" s="2">
        <v>410.73</v>
      </c>
      <c r="E181" s="2">
        <v>500.0</v>
      </c>
      <c r="F181" s="2" t="s">
        <v>765</v>
      </c>
      <c r="G181" s="2">
        <v>332.66</v>
      </c>
      <c r="H181" s="2" t="s">
        <v>766</v>
      </c>
      <c r="I181" s="2" t="s">
        <v>767</v>
      </c>
    </row>
    <row r="182">
      <c r="A182" s="2" t="s">
        <v>768</v>
      </c>
      <c r="B182" s="2">
        <v>490.0</v>
      </c>
      <c r="C182" s="2" t="s">
        <v>769</v>
      </c>
      <c r="D182" s="2">
        <v>327.77</v>
      </c>
      <c r="E182" s="2">
        <v>490.0</v>
      </c>
      <c r="F182" s="2" t="s">
        <v>770</v>
      </c>
      <c r="G182" s="2">
        <v>258.78</v>
      </c>
      <c r="H182" s="2" t="s">
        <v>771</v>
      </c>
      <c r="I182" s="2" t="s">
        <v>772</v>
      </c>
    </row>
    <row r="183">
      <c r="A183" s="2" t="s">
        <v>773</v>
      </c>
      <c r="B183" s="2">
        <v>515.0</v>
      </c>
      <c r="C183" s="2" t="s">
        <v>774</v>
      </c>
      <c r="D183" s="2">
        <v>602.71</v>
      </c>
      <c r="E183" s="2">
        <v>515.0</v>
      </c>
      <c r="F183" s="2" t="s">
        <v>775</v>
      </c>
      <c r="G183" s="2">
        <v>544.29</v>
      </c>
      <c r="H183" s="2" t="s">
        <v>776</v>
      </c>
      <c r="I183" s="2" t="s">
        <v>777</v>
      </c>
    </row>
    <row r="184">
      <c r="A184" s="2" t="s">
        <v>778</v>
      </c>
      <c r="B184" s="2">
        <v>490.0</v>
      </c>
      <c r="C184" s="2" t="s">
        <v>779</v>
      </c>
      <c r="D184" s="2">
        <v>253.21</v>
      </c>
      <c r="E184" s="2">
        <v>500.0</v>
      </c>
      <c r="F184" s="2" t="s">
        <v>780</v>
      </c>
      <c r="G184" s="2">
        <v>239.62</v>
      </c>
      <c r="H184" s="2" t="s">
        <v>781</v>
      </c>
      <c r="I184" s="2" t="s">
        <v>782</v>
      </c>
    </row>
    <row r="185">
      <c r="A185" s="2" t="s">
        <v>783</v>
      </c>
      <c r="B185" s="2">
        <v>500.0</v>
      </c>
      <c r="C185" s="2" t="s">
        <v>784</v>
      </c>
      <c r="D185" s="2" t="s">
        <v>785</v>
      </c>
      <c r="E185" s="2">
        <v>500.0</v>
      </c>
      <c r="F185" s="2" t="s">
        <v>786</v>
      </c>
      <c r="G185" s="2">
        <v>584.47</v>
      </c>
      <c r="H185" s="2" t="s">
        <v>787</v>
      </c>
      <c r="I185" s="2" t="s">
        <v>788</v>
      </c>
    </row>
    <row r="186">
      <c r="A186" s="2" t="s">
        <v>789</v>
      </c>
      <c r="B186" s="2">
        <v>440.0</v>
      </c>
      <c r="C186" s="2" t="s">
        <v>790</v>
      </c>
      <c r="D186" s="2">
        <v>223.85</v>
      </c>
      <c r="E186" s="2">
        <v>440.0</v>
      </c>
      <c r="F186" s="2" t="s">
        <v>791</v>
      </c>
      <c r="G186" s="2">
        <v>204.43</v>
      </c>
      <c r="H186" s="2" t="s">
        <v>792</v>
      </c>
      <c r="I186" s="2" t="s">
        <v>793</v>
      </c>
    </row>
    <row r="187">
      <c r="A187" s="2" t="s">
        <v>794</v>
      </c>
      <c r="B187" s="2">
        <v>460.0</v>
      </c>
      <c r="C187" s="2" t="s">
        <v>795</v>
      </c>
      <c r="D187" s="2">
        <v>208.16</v>
      </c>
      <c r="E187" s="2">
        <v>460.0</v>
      </c>
      <c r="F187" s="2" t="s">
        <v>796</v>
      </c>
      <c r="G187" s="2">
        <v>185.0</v>
      </c>
      <c r="H187" s="2" t="s">
        <v>797</v>
      </c>
      <c r="I187" s="2" t="s">
        <v>798</v>
      </c>
    </row>
    <row r="188">
      <c r="A188" s="2" t="s">
        <v>799</v>
      </c>
      <c r="C188" s="2" t="s">
        <v>800</v>
      </c>
      <c r="D188" s="2">
        <v>590.99</v>
      </c>
      <c r="F188" s="2" t="s">
        <v>801</v>
      </c>
      <c r="G188" s="2">
        <v>491.05</v>
      </c>
      <c r="H188" s="2" t="s">
        <v>345</v>
      </c>
      <c r="I188" s="2" t="s">
        <v>802</v>
      </c>
    </row>
    <row r="189">
      <c r="A189" s="2" t="s">
        <v>803</v>
      </c>
      <c r="B189" s="2">
        <v>490.0</v>
      </c>
      <c r="C189" s="2" t="s">
        <v>804</v>
      </c>
      <c r="D189" s="2">
        <v>374.09</v>
      </c>
      <c r="E189" s="2">
        <v>490.0</v>
      </c>
      <c r="F189" s="2" t="s">
        <v>805</v>
      </c>
      <c r="G189" s="2">
        <v>315.02</v>
      </c>
      <c r="H189" s="2" t="s">
        <v>238</v>
      </c>
      <c r="I189" s="2" t="s">
        <v>806</v>
      </c>
    </row>
    <row r="190">
      <c r="A190" s="2" t="s">
        <v>807</v>
      </c>
      <c r="B190" s="2">
        <v>480.0</v>
      </c>
      <c r="C190" s="2" t="s">
        <v>808</v>
      </c>
      <c r="D190" s="2">
        <v>273.2</v>
      </c>
      <c r="E190" s="2">
        <v>480.0</v>
      </c>
      <c r="F190" s="2" t="s">
        <v>809</v>
      </c>
      <c r="G190" s="2">
        <v>78.71</v>
      </c>
      <c r="H190" s="2" t="s">
        <v>810</v>
      </c>
      <c r="I190" s="2" t="s">
        <v>811</v>
      </c>
    </row>
    <row r="191">
      <c r="A191" s="2" t="s">
        <v>812</v>
      </c>
      <c r="B191" s="2">
        <v>460.0</v>
      </c>
      <c r="C191" s="2" t="s">
        <v>813</v>
      </c>
      <c r="D191" s="2" t="s">
        <v>814</v>
      </c>
      <c r="E191" s="2">
        <v>460.0</v>
      </c>
      <c r="F191" s="2" t="s">
        <v>815</v>
      </c>
      <c r="G191" s="2" t="s">
        <v>816</v>
      </c>
      <c r="H191" s="2" t="s">
        <v>817</v>
      </c>
      <c r="I191" s="2" t="s">
        <v>818</v>
      </c>
    </row>
    <row r="192">
      <c r="A192" s="2" t="s">
        <v>819</v>
      </c>
    </row>
    <row r="193">
      <c r="A193" s="2" t="s">
        <v>820</v>
      </c>
      <c r="B193" s="2">
        <v>418.0</v>
      </c>
      <c r="C193" s="2" t="s">
        <v>821</v>
      </c>
      <c r="D193" s="2">
        <v>790.47</v>
      </c>
      <c r="E193" s="2">
        <v>418.0</v>
      </c>
      <c r="F193" s="2" t="s">
        <v>822</v>
      </c>
      <c r="G193" s="2">
        <v>751.45</v>
      </c>
      <c r="H193" s="2" t="s">
        <v>823</v>
      </c>
      <c r="I193" s="2" t="s">
        <v>824</v>
      </c>
    </row>
    <row r="194">
      <c r="A194" s="2" t="s">
        <v>825</v>
      </c>
      <c r="B194" s="2">
        <v>458.0</v>
      </c>
      <c r="C194" s="2" t="s">
        <v>826</v>
      </c>
      <c r="D194" s="2">
        <v>728.41</v>
      </c>
      <c r="E194" s="2">
        <v>458.0</v>
      </c>
      <c r="F194" s="2" t="s">
        <v>827</v>
      </c>
      <c r="G194" s="2">
        <v>626.05</v>
      </c>
      <c r="H194" s="2" t="s">
        <v>828</v>
      </c>
      <c r="I194" s="2" t="s">
        <v>829</v>
      </c>
    </row>
    <row r="195">
      <c r="A195" s="2" t="s">
        <v>830</v>
      </c>
      <c r="B195" s="2">
        <v>418.0</v>
      </c>
      <c r="C195" s="2" t="s">
        <v>831</v>
      </c>
      <c r="D195" s="2">
        <v>665.37</v>
      </c>
      <c r="E195" s="2">
        <v>418.0</v>
      </c>
      <c r="F195" s="2" t="s">
        <v>832</v>
      </c>
      <c r="G195" s="2">
        <v>548.53</v>
      </c>
      <c r="H195" s="2" t="s">
        <v>833</v>
      </c>
      <c r="I195" s="2" t="s">
        <v>834</v>
      </c>
    </row>
    <row r="196">
      <c r="A196" s="2" t="s">
        <v>835</v>
      </c>
      <c r="B196" s="2">
        <v>444.0</v>
      </c>
      <c r="C196" s="2" t="s">
        <v>836</v>
      </c>
      <c r="D196" s="2">
        <v>752.35</v>
      </c>
      <c r="E196" s="2">
        <v>444.0</v>
      </c>
      <c r="F196" s="2" t="s">
        <v>837</v>
      </c>
      <c r="G196" s="2">
        <v>606.42</v>
      </c>
      <c r="H196" s="2" t="s">
        <v>564</v>
      </c>
      <c r="I196" s="2" t="s">
        <v>838</v>
      </c>
    </row>
    <row r="197">
      <c r="A197" s="2" t="s">
        <v>839</v>
      </c>
      <c r="B197" s="2">
        <v>417.0</v>
      </c>
      <c r="C197" s="2" t="s">
        <v>840</v>
      </c>
      <c r="D197" s="2" t="s">
        <v>841</v>
      </c>
      <c r="E197" s="2">
        <v>417.0</v>
      </c>
      <c r="F197" s="2" t="s">
        <v>842</v>
      </c>
      <c r="G197" s="2" t="s">
        <v>843</v>
      </c>
      <c r="H197" s="2" t="s">
        <v>174</v>
      </c>
      <c r="I197" s="2" t="s">
        <v>844</v>
      </c>
    </row>
    <row r="198">
      <c r="A198" s="2" t="s">
        <v>845</v>
      </c>
      <c r="B198" s="2">
        <v>418.0</v>
      </c>
      <c r="C198" s="2" t="s">
        <v>846</v>
      </c>
      <c r="D198" s="2">
        <v>908.18</v>
      </c>
      <c r="E198" s="2">
        <v>418.0</v>
      </c>
      <c r="F198" s="2" t="s">
        <v>847</v>
      </c>
      <c r="G198" s="2">
        <v>930.27</v>
      </c>
      <c r="H198" s="4">
        <f>+1.5</f>
        <v>1.5</v>
      </c>
      <c r="I198" s="4" t="str">
        <f>+  115 039</f>
        <v>#ERROR!</v>
      </c>
    </row>
    <row r="199">
      <c r="A199" s="2" t="s">
        <v>848</v>
      </c>
      <c r="B199" s="2">
        <v>417.0</v>
      </c>
      <c r="C199" s="2" t="s">
        <v>849</v>
      </c>
      <c r="D199" s="2">
        <v>475.63</v>
      </c>
      <c r="E199" s="2">
        <v>417.0</v>
      </c>
      <c r="F199" s="2" t="s">
        <v>850</v>
      </c>
      <c r="G199" s="2">
        <v>315.79</v>
      </c>
      <c r="H199" s="2" t="s">
        <v>851</v>
      </c>
      <c r="I199" s="2" t="s">
        <v>852</v>
      </c>
    </row>
    <row r="200">
      <c r="A200" s="2" t="s">
        <v>853</v>
      </c>
      <c r="B200" s="2">
        <v>440.0</v>
      </c>
      <c r="C200" s="2" t="s">
        <v>854</v>
      </c>
      <c r="D200" s="2">
        <v>417.62</v>
      </c>
      <c r="E200" s="2">
        <v>440.0</v>
      </c>
      <c r="F200" s="2" t="s">
        <v>855</v>
      </c>
      <c r="G200" s="2">
        <v>316.6</v>
      </c>
      <c r="H200" s="2" t="s">
        <v>856</v>
      </c>
      <c r="I200" s="2" t="s">
        <v>857</v>
      </c>
    </row>
    <row r="201">
      <c r="A201" s="2" t="s">
        <v>858</v>
      </c>
      <c r="B201" s="2">
        <v>448.0</v>
      </c>
      <c r="C201" s="2" t="s">
        <v>859</v>
      </c>
      <c r="D201" s="2">
        <v>656.81</v>
      </c>
      <c r="E201" s="2">
        <v>448.0</v>
      </c>
      <c r="F201" s="2" t="s">
        <v>860</v>
      </c>
      <c r="G201" s="2">
        <v>724.51</v>
      </c>
      <c r="H201" s="4">
        <f>+11.1</f>
        <v>11.1</v>
      </c>
      <c r="I201" s="4" t="str">
        <f>+  532 677</f>
        <v>#ERROR!</v>
      </c>
    </row>
    <row r="202">
      <c r="A202" s="2" t="s">
        <v>861</v>
      </c>
      <c r="B202" s="2">
        <v>418.0</v>
      </c>
      <c r="C202" s="2" t="s">
        <v>862</v>
      </c>
      <c r="D202" s="2">
        <v>553.07</v>
      </c>
      <c r="E202" s="2">
        <v>418.0</v>
      </c>
      <c r="F202" s="2" t="s">
        <v>863</v>
      </c>
      <c r="G202" s="2">
        <v>448.14</v>
      </c>
      <c r="H202" s="2" t="s">
        <v>864</v>
      </c>
      <c r="I202" s="2" t="s">
        <v>865</v>
      </c>
    </row>
    <row r="203">
      <c r="A203" s="2" t="s">
        <v>866</v>
      </c>
      <c r="B203" s="2">
        <v>390.0</v>
      </c>
      <c r="C203" s="2" t="s">
        <v>867</v>
      </c>
      <c r="D203" s="2">
        <v>602.14</v>
      </c>
      <c r="E203" s="2">
        <v>390.0</v>
      </c>
      <c r="F203" s="2" t="s">
        <v>868</v>
      </c>
      <c r="G203" s="2">
        <v>496.12</v>
      </c>
      <c r="H203" s="2" t="s">
        <v>869</v>
      </c>
      <c r="I203" s="2" t="s">
        <v>870</v>
      </c>
    </row>
    <row r="204">
      <c r="A204" s="2" t="s">
        <v>871</v>
      </c>
      <c r="B204" s="2">
        <v>430.0</v>
      </c>
      <c r="C204" s="2" t="s">
        <v>872</v>
      </c>
      <c r="D204" s="2">
        <v>544.71</v>
      </c>
      <c r="E204" s="2">
        <v>430.0</v>
      </c>
      <c r="F204" s="2" t="s">
        <v>873</v>
      </c>
      <c r="G204" s="2">
        <v>506.14</v>
      </c>
      <c r="H204" s="2" t="s">
        <v>874</v>
      </c>
      <c r="I204" s="2" t="s">
        <v>875</v>
      </c>
    </row>
    <row r="205">
      <c r="A205" s="2" t="s">
        <v>876</v>
      </c>
      <c r="B205" s="2">
        <v>411.0</v>
      </c>
      <c r="C205" s="2" t="s">
        <v>877</v>
      </c>
      <c r="D205" s="2">
        <v>782.84</v>
      </c>
      <c r="E205" s="2">
        <v>411.0</v>
      </c>
      <c r="F205" s="2" t="s">
        <v>878</v>
      </c>
      <c r="G205" s="2">
        <v>448.81</v>
      </c>
      <c r="H205" s="2" t="s">
        <v>879</v>
      </c>
      <c r="I205" s="2" t="s">
        <v>880</v>
      </c>
    </row>
    <row r="206">
      <c r="A206" s="2" t="s">
        <v>881</v>
      </c>
      <c r="B206" s="2">
        <v>418.0</v>
      </c>
      <c r="C206" s="2" t="s">
        <v>882</v>
      </c>
      <c r="D206" s="2">
        <v>745.62</v>
      </c>
      <c r="E206" s="2">
        <v>418.0</v>
      </c>
      <c r="F206" s="2" t="s">
        <v>883</v>
      </c>
      <c r="G206" s="2" t="s">
        <v>884</v>
      </c>
      <c r="H206" s="4">
        <f>+40.5</f>
        <v>40.5</v>
      </c>
      <c r="I206" s="4" t="str">
        <f>+ 6 133 252</f>
        <v>#ERROR!</v>
      </c>
    </row>
    <row r="207">
      <c r="A207" s="2" t="s">
        <v>885</v>
      </c>
      <c r="B207" s="2">
        <v>417.0</v>
      </c>
      <c r="C207" s="2" t="s">
        <v>886</v>
      </c>
      <c r="D207" s="2">
        <v>632.45</v>
      </c>
      <c r="E207" s="2">
        <v>417.0</v>
      </c>
      <c r="F207" s="2" t="s">
        <v>887</v>
      </c>
      <c r="G207" s="2">
        <v>643.37</v>
      </c>
      <c r="H207" s="4">
        <f>+1.4</f>
        <v>1.4</v>
      </c>
      <c r="I207" s="4" t="str">
        <f>+  83 629</f>
        <v>#ERROR!</v>
      </c>
    </row>
    <row r="208">
      <c r="A208" s="2" t="s">
        <v>888</v>
      </c>
      <c r="B208" s="2">
        <v>411.0</v>
      </c>
      <c r="C208" s="2" t="s">
        <v>889</v>
      </c>
      <c r="D208" s="2">
        <v>445.35</v>
      </c>
      <c r="E208" s="2">
        <v>411.0</v>
      </c>
      <c r="F208" s="2" t="s">
        <v>890</v>
      </c>
      <c r="G208" s="2">
        <v>389.12</v>
      </c>
      <c r="H208" s="2" t="s">
        <v>891</v>
      </c>
      <c r="I208" s="2" t="s">
        <v>892</v>
      </c>
    </row>
    <row r="209">
      <c r="A209" s="2" t="s">
        <v>893</v>
      </c>
      <c r="B209" s="2">
        <v>418.0</v>
      </c>
      <c r="C209" s="2" t="s">
        <v>894</v>
      </c>
      <c r="D209" s="2">
        <v>821.41</v>
      </c>
      <c r="E209" s="2">
        <v>418.0</v>
      </c>
      <c r="F209" s="2" t="s">
        <v>895</v>
      </c>
      <c r="G209" s="2">
        <v>732.92</v>
      </c>
      <c r="H209" s="2" t="s">
        <v>896</v>
      </c>
      <c r="I209" s="2" t="s">
        <v>897</v>
      </c>
    </row>
    <row r="210">
      <c r="A210" s="2" t="s">
        <v>898</v>
      </c>
    </row>
    <row r="211">
      <c r="A211" s="2" t="s">
        <v>899</v>
      </c>
      <c r="B211" s="2">
        <v>415.0</v>
      </c>
      <c r="C211" s="2" t="s">
        <v>900</v>
      </c>
      <c r="D211" s="2">
        <v>497.22</v>
      </c>
      <c r="E211" s="2">
        <v>415.0</v>
      </c>
      <c r="F211" s="2" t="s">
        <v>901</v>
      </c>
      <c r="G211" s="2">
        <v>486.68</v>
      </c>
      <c r="H211" s="2" t="s">
        <v>902</v>
      </c>
      <c r="I211" s="2" t="s">
        <v>903</v>
      </c>
    </row>
    <row r="212">
      <c r="A212" s="2" t="s">
        <v>904</v>
      </c>
      <c r="B212" s="2">
        <v>440.0</v>
      </c>
      <c r="C212" s="2" t="s">
        <v>905</v>
      </c>
      <c r="D212" s="2">
        <v>839.64</v>
      </c>
      <c r="E212" s="2">
        <v>440.0</v>
      </c>
      <c r="F212" s="2" t="s">
        <v>906</v>
      </c>
      <c r="G212" s="2">
        <v>561.13</v>
      </c>
      <c r="H212" s="2" t="s">
        <v>907</v>
      </c>
      <c r="I212" s="2" t="s">
        <v>908</v>
      </c>
    </row>
    <row r="213">
      <c r="A213" s="2" t="s">
        <v>909</v>
      </c>
      <c r="B213" s="2">
        <v>450.0</v>
      </c>
      <c r="C213" s="2" t="s">
        <v>910</v>
      </c>
      <c r="D213" s="2">
        <v>843.68</v>
      </c>
      <c r="E213" s="2">
        <v>450.0</v>
      </c>
      <c r="F213" s="2" t="s">
        <v>911</v>
      </c>
      <c r="G213" s="2">
        <v>448.9</v>
      </c>
      <c r="H213" s="2" t="s">
        <v>912</v>
      </c>
      <c r="I213" s="2" t="s">
        <v>913</v>
      </c>
    </row>
    <row r="214">
      <c r="A214" s="2" t="s">
        <v>914</v>
      </c>
      <c r="B214" s="2">
        <v>435.0</v>
      </c>
      <c r="C214" s="2" t="s">
        <v>915</v>
      </c>
      <c r="D214" s="2">
        <v>513.7</v>
      </c>
      <c r="E214" s="2">
        <v>435.0</v>
      </c>
      <c r="F214" s="2" t="s">
        <v>916</v>
      </c>
      <c r="G214" s="2">
        <v>468.86</v>
      </c>
      <c r="H214" s="2" t="s">
        <v>917</v>
      </c>
      <c r="I214" s="2" t="s">
        <v>918</v>
      </c>
    </row>
    <row r="215">
      <c r="A215" s="2" t="s">
        <v>919</v>
      </c>
      <c r="B215" s="2">
        <v>435.0</v>
      </c>
      <c r="C215" s="2" t="s">
        <v>920</v>
      </c>
      <c r="D215" s="2">
        <v>242.99</v>
      </c>
      <c r="E215" s="2">
        <v>435.0</v>
      </c>
      <c r="F215" s="2" t="s">
        <v>921</v>
      </c>
      <c r="G215" s="2">
        <v>274.94</v>
      </c>
      <c r="H215" s="4">
        <f>+13.7</f>
        <v>13.7</v>
      </c>
      <c r="I215" s="4" t="str">
        <f>+  395 585</f>
        <v>#ERROR!</v>
      </c>
    </row>
    <row r="216">
      <c r="A216" s="2" t="s">
        <v>922</v>
      </c>
      <c r="B216" s="2">
        <v>460.0</v>
      </c>
      <c r="C216" s="2" t="s">
        <v>923</v>
      </c>
      <c r="D216" s="2">
        <v>595.76</v>
      </c>
      <c r="E216" s="2">
        <v>460.0</v>
      </c>
      <c r="F216" s="2" t="s">
        <v>924</v>
      </c>
      <c r="G216" s="2">
        <v>529.61</v>
      </c>
      <c r="H216" s="2" t="s">
        <v>925</v>
      </c>
      <c r="I216" s="2" t="s">
        <v>926</v>
      </c>
    </row>
    <row r="217">
      <c r="A217" s="2" t="s">
        <v>927</v>
      </c>
      <c r="B217" s="2">
        <v>450.0</v>
      </c>
      <c r="C217" s="2" t="s">
        <v>928</v>
      </c>
      <c r="D217" s="2">
        <v>356.28</v>
      </c>
      <c r="E217" s="2">
        <v>450.0</v>
      </c>
      <c r="F217" s="2" t="s">
        <v>929</v>
      </c>
      <c r="G217" s="2">
        <v>292.59</v>
      </c>
      <c r="H217" s="2" t="s">
        <v>930</v>
      </c>
      <c r="I217" s="2" t="s">
        <v>931</v>
      </c>
    </row>
    <row r="218">
      <c r="A218" s="2" t="s">
        <v>932</v>
      </c>
      <c r="B218" s="2">
        <v>430.0</v>
      </c>
      <c r="C218" s="2" t="s">
        <v>933</v>
      </c>
      <c r="D218" s="2">
        <v>351.08</v>
      </c>
      <c r="E218" s="2">
        <v>430.0</v>
      </c>
      <c r="F218" s="2" t="s">
        <v>934</v>
      </c>
      <c r="G218" s="2">
        <v>312.34</v>
      </c>
      <c r="H218" s="2" t="s">
        <v>380</v>
      </c>
      <c r="I218" s="2" t="s">
        <v>935</v>
      </c>
    </row>
    <row r="219">
      <c r="A219" s="2" t="s">
        <v>936</v>
      </c>
      <c r="B219" s="2">
        <v>410.0</v>
      </c>
      <c r="C219" s="2" t="s">
        <v>937</v>
      </c>
      <c r="D219" s="2">
        <v>361.15</v>
      </c>
      <c r="E219" s="2">
        <v>410.0</v>
      </c>
      <c r="F219" s="2" t="s">
        <v>938</v>
      </c>
      <c r="G219" s="2">
        <v>267.65</v>
      </c>
      <c r="H219" s="2" t="s">
        <v>939</v>
      </c>
      <c r="I219" s="2" t="s">
        <v>940</v>
      </c>
    </row>
    <row r="220">
      <c r="A220" s="2" t="s">
        <v>941</v>
      </c>
      <c r="B220" s="2">
        <v>460.0</v>
      </c>
      <c r="C220" s="2" t="s">
        <v>942</v>
      </c>
      <c r="D220" s="2">
        <v>512.46</v>
      </c>
      <c r="E220" s="2">
        <v>460.0</v>
      </c>
      <c r="F220" s="2" t="s">
        <v>943</v>
      </c>
      <c r="G220" s="2">
        <v>706.83</v>
      </c>
      <c r="H220" s="4">
        <f>+37.4</f>
        <v>37.4</v>
      </c>
      <c r="I220" s="4" t="str">
        <f>+ 2 065 304</f>
        <v>#ERROR!</v>
      </c>
    </row>
    <row r="221">
      <c r="A221" s="2" t="s">
        <v>944</v>
      </c>
      <c r="B221" s="2">
        <v>430.0</v>
      </c>
      <c r="C221" s="2" t="s">
        <v>945</v>
      </c>
      <c r="D221" s="2">
        <v>381.58</v>
      </c>
      <c r="E221" s="2">
        <v>430.0</v>
      </c>
      <c r="F221" s="2" t="s">
        <v>946</v>
      </c>
      <c r="G221" s="2">
        <v>433.23</v>
      </c>
      <c r="H221" s="4">
        <f>+12.8</f>
        <v>12.8</v>
      </c>
      <c r="I221" s="4" t="str">
        <f>+  999 528</f>
        <v>#ERROR!</v>
      </c>
    </row>
    <row r="222">
      <c r="A222" s="2" t="s">
        <v>947</v>
      </c>
    </row>
    <row r="223">
      <c r="A223" s="2" t="s">
        <v>948</v>
      </c>
      <c r="B223" s="2">
        <v>500.0</v>
      </c>
      <c r="C223" s="2" t="s">
        <v>949</v>
      </c>
      <c r="D223" s="2">
        <v>229.27</v>
      </c>
      <c r="E223" s="2">
        <v>500.0</v>
      </c>
      <c r="F223" s="2" t="s">
        <v>950</v>
      </c>
      <c r="G223" s="2">
        <v>226.54</v>
      </c>
      <c r="H223" s="2" t="s">
        <v>951</v>
      </c>
      <c r="I223" s="2" t="s">
        <v>952</v>
      </c>
    </row>
    <row r="224">
      <c r="A224" s="2" t="s">
        <v>953</v>
      </c>
      <c r="B224" s="2">
        <v>480.0</v>
      </c>
      <c r="C224" s="2" t="s">
        <v>954</v>
      </c>
      <c r="D224" s="2">
        <v>383.42</v>
      </c>
      <c r="E224" s="2">
        <v>480.0</v>
      </c>
      <c r="F224" s="2" t="s">
        <v>955</v>
      </c>
      <c r="G224" s="2">
        <v>269.88</v>
      </c>
      <c r="H224" s="2" t="s">
        <v>956</v>
      </c>
      <c r="I224" s="2" t="s">
        <v>957</v>
      </c>
    </row>
    <row r="225">
      <c r="A225" s="2" t="s">
        <v>958</v>
      </c>
      <c r="B225" s="2">
        <v>495.0</v>
      </c>
      <c r="C225" s="2" t="s">
        <v>959</v>
      </c>
      <c r="D225" s="2">
        <v>378.06</v>
      </c>
      <c r="E225" s="2">
        <v>495.0</v>
      </c>
      <c r="F225" s="2" t="s">
        <v>960</v>
      </c>
      <c r="G225" s="2">
        <v>372.41</v>
      </c>
      <c r="H225" s="2" t="s">
        <v>174</v>
      </c>
      <c r="I225" s="2" t="s">
        <v>961</v>
      </c>
    </row>
    <row r="226">
      <c r="A226" s="2" t="s">
        <v>962</v>
      </c>
      <c r="B226" s="2">
        <v>495.0</v>
      </c>
      <c r="C226" s="2" t="s">
        <v>963</v>
      </c>
      <c r="D226" s="2">
        <v>343.84</v>
      </c>
      <c r="E226" s="2">
        <v>495.0</v>
      </c>
      <c r="F226" s="2" t="s">
        <v>964</v>
      </c>
      <c r="G226" s="2">
        <v>270.27</v>
      </c>
      <c r="H226" s="2" t="s">
        <v>965</v>
      </c>
      <c r="I226" s="2" t="s">
        <v>966</v>
      </c>
    </row>
    <row r="227">
      <c r="A227" s="2" t="s">
        <v>967</v>
      </c>
      <c r="B227" s="2">
        <v>500.0</v>
      </c>
      <c r="C227" s="2" t="s">
        <v>968</v>
      </c>
      <c r="D227" s="2">
        <v>406.44</v>
      </c>
      <c r="E227" s="2">
        <v>500.0</v>
      </c>
      <c r="F227" s="2" t="s">
        <v>969</v>
      </c>
      <c r="G227" s="2">
        <v>375.72</v>
      </c>
      <c r="H227" s="2" t="s">
        <v>970</v>
      </c>
      <c r="I227" s="2" t="s">
        <v>971</v>
      </c>
    </row>
    <row r="228">
      <c r="A228" s="2" t="s">
        <v>972</v>
      </c>
      <c r="B228" s="2">
        <v>480.0</v>
      </c>
      <c r="C228" s="2" t="s">
        <v>973</v>
      </c>
      <c r="D228" s="2">
        <v>344.42</v>
      </c>
      <c r="E228" s="2">
        <v>480.0</v>
      </c>
      <c r="F228" s="2" t="s">
        <v>974</v>
      </c>
      <c r="G228" s="2">
        <v>277.9</v>
      </c>
      <c r="H228" s="2" t="s">
        <v>518</v>
      </c>
      <c r="I228" s="2" t="s">
        <v>975</v>
      </c>
    </row>
    <row r="229">
      <c r="A229" s="2" t="s">
        <v>976</v>
      </c>
      <c r="B229" s="2">
        <v>530.0</v>
      </c>
      <c r="C229" s="2" t="s">
        <v>977</v>
      </c>
      <c r="D229" s="2" t="s">
        <v>978</v>
      </c>
      <c r="E229" s="2">
        <v>530.0</v>
      </c>
      <c r="F229" s="2" t="s">
        <v>979</v>
      </c>
      <c r="G229" s="2">
        <v>337.0</v>
      </c>
      <c r="H229" s="2" t="s">
        <v>980</v>
      </c>
      <c r="I229" s="2" t="s">
        <v>981</v>
      </c>
    </row>
    <row r="230">
      <c r="A230" s="2" t="s">
        <v>982</v>
      </c>
      <c r="B230" s="2">
        <v>490.0</v>
      </c>
      <c r="C230" s="2" t="s">
        <v>983</v>
      </c>
      <c r="D230" s="2">
        <v>185.66</v>
      </c>
      <c r="E230" s="2">
        <v>490.0</v>
      </c>
      <c r="F230" s="2" t="s">
        <v>984</v>
      </c>
      <c r="G230" s="2">
        <v>218.5</v>
      </c>
      <c r="H230" s="4">
        <f>+17.7</f>
        <v>17.7</v>
      </c>
      <c r="I230" s="4" t="str">
        <f>+ 1 034 577</f>
        <v>#ERROR!</v>
      </c>
    </row>
    <row r="231">
      <c r="A231" s="2" t="s">
        <v>985</v>
      </c>
      <c r="B231" s="2">
        <v>520.0</v>
      </c>
      <c r="C231" s="2" t="s">
        <v>986</v>
      </c>
      <c r="D231" s="2">
        <v>430.66</v>
      </c>
      <c r="E231" s="2">
        <v>520.0</v>
      </c>
      <c r="F231" s="2" t="s">
        <v>987</v>
      </c>
      <c r="G231" s="2">
        <v>367.94</v>
      </c>
      <c r="H231" s="2" t="s">
        <v>988</v>
      </c>
      <c r="I231" s="2" t="s">
        <v>989</v>
      </c>
    </row>
    <row r="232">
      <c r="A232" s="2" t="s">
        <v>990</v>
      </c>
      <c r="B232" s="2">
        <v>495.0</v>
      </c>
      <c r="C232" s="2" t="s">
        <v>991</v>
      </c>
      <c r="D232" s="2">
        <v>281.68</v>
      </c>
      <c r="E232" s="2">
        <v>495.0</v>
      </c>
      <c r="F232" s="2" t="s">
        <v>992</v>
      </c>
      <c r="G232" s="2">
        <v>289.59</v>
      </c>
      <c r="H232" s="4">
        <f>+2.6</f>
        <v>2.6</v>
      </c>
      <c r="I232" s="4" t="str">
        <f>+  217 862</f>
        <v>#ERROR!</v>
      </c>
    </row>
    <row r="233">
      <c r="A233" s="2" t="s">
        <v>993</v>
      </c>
    </row>
    <row r="234">
      <c r="A234" s="2" t="s">
        <v>994</v>
      </c>
      <c r="B234" s="2">
        <v>411.0</v>
      </c>
      <c r="C234" s="2" t="s">
        <v>995</v>
      </c>
      <c r="D234" s="2">
        <v>939.77</v>
      </c>
      <c r="E234" s="2">
        <v>411.0</v>
      </c>
      <c r="F234" s="2" t="s">
        <v>996</v>
      </c>
      <c r="G234" s="2">
        <v>463.25</v>
      </c>
      <c r="H234" s="2" t="s">
        <v>997</v>
      </c>
      <c r="I234" s="2" t="s">
        <v>998</v>
      </c>
    </row>
    <row r="235">
      <c r="A235" s="2" t="s">
        <v>999</v>
      </c>
      <c r="B235" s="2">
        <v>450.0</v>
      </c>
      <c r="C235" s="2" t="s">
        <v>1000</v>
      </c>
      <c r="D235" s="2">
        <v>703.03</v>
      </c>
      <c r="E235" s="2">
        <v>450.0</v>
      </c>
      <c r="F235" s="2" t="s">
        <v>1001</v>
      </c>
      <c r="G235" s="2">
        <v>601.39</v>
      </c>
      <c r="H235" s="2" t="s">
        <v>1002</v>
      </c>
      <c r="I235" s="2" t="s">
        <v>1003</v>
      </c>
    </row>
    <row r="236">
      <c r="A236" s="2" t="s">
        <v>1004</v>
      </c>
      <c r="B236" s="2">
        <v>455.0</v>
      </c>
      <c r="C236" s="2" t="s">
        <v>1005</v>
      </c>
      <c r="D236" s="2">
        <v>573.72</v>
      </c>
      <c r="E236" s="2">
        <v>455.0</v>
      </c>
      <c r="F236" s="2" t="s">
        <v>1006</v>
      </c>
      <c r="G236" s="2">
        <v>614.74</v>
      </c>
      <c r="H236" s="4">
        <f>+7.4</f>
        <v>7.4</v>
      </c>
      <c r="I236" s="4" t="str">
        <f>+ 1 594 044</f>
        <v>#ERROR!</v>
      </c>
    </row>
    <row r="237">
      <c r="A237" s="2" t="s">
        <v>1007</v>
      </c>
      <c r="B237" s="2">
        <v>415.0</v>
      </c>
      <c r="C237" s="2" t="s">
        <v>1008</v>
      </c>
      <c r="D237" s="2">
        <v>531.44</v>
      </c>
      <c r="E237" s="2">
        <v>415.0</v>
      </c>
      <c r="F237" s="2" t="s">
        <v>1009</v>
      </c>
      <c r="G237" s="2">
        <v>527.01</v>
      </c>
      <c r="H237" s="2" t="s">
        <v>1010</v>
      </c>
      <c r="I237" s="2" t="s">
        <v>1011</v>
      </c>
    </row>
    <row r="238">
      <c r="A238" s="2" t="s">
        <v>1012</v>
      </c>
      <c r="B238" s="2">
        <v>417.0</v>
      </c>
      <c r="C238" s="2" t="s">
        <v>1013</v>
      </c>
      <c r="D238" s="2">
        <v>370.52</v>
      </c>
      <c r="E238" s="2">
        <v>417.0</v>
      </c>
      <c r="F238" s="2" t="s">
        <v>1014</v>
      </c>
      <c r="G238" s="2">
        <v>326.12</v>
      </c>
      <c r="H238" s="2" t="s">
        <v>1015</v>
      </c>
      <c r="I238" s="2" t="s">
        <v>1016</v>
      </c>
    </row>
    <row r="239">
      <c r="A239" s="2" t="s">
        <v>1017</v>
      </c>
      <c r="B239" s="2">
        <v>452.0</v>
      </c>
      <c r="C239" s="2" t="s">
        <v>1018</v>
      </c>
      <c r="D239" s="2" t="s">
        <v>1019</v>
      </c>
      <c r="E239" s="2">
        <v>452.0</v>
      </c>
      <c r="F239" s="2" t="s">
        <v>1020</v>
      </c>
      <c r="G239" s="2" t="s">
        <v>1021</v>
      </c>
      <c r="H239" s="2" t="s">
        <v>1022</v>
      </c>
      <c r="I239" s="2" t="s">
        <v>1023</v>
      </c>
    </row>
    <row r="240">
      <c r="A240" s="2" t="s">
        <v>1024</v>
      </c>
      <c r="B240" s="2">
        <v>438.0</v>
      </c>
      <c r="C240" s="2" t="s">
        <v>1025</v>
      </c>
      <c r="D240" s="2">
        <v>684.69</v>
      </c>
      <c r="E240" s="2">
        <v>438.0</v>
      </c>
      <c r="F240" s="2" t="s">
        <v>1026</v>
      </c>
      <c r="G240" s="2">
        <v>551.33</v>
      </c>
      <c r="H240" s="2" t="s">
        <v>319</v>
      </c>
      <c r="I240" s="2" t="s">
        <v>1027</v>
      </c>
    </row>
    <row r="241">
      <c r="A241" s="2" t="s">
        <v>1028</v>
      </c>
      <c r="B241" s="2">
        <v>425.0</v>
      </c>
      <c r="C241" s="2" t="s">
        <v>1029</v>
      </c>
      <c r="D241" s="2">
        <v>578.05</v>
      </c>
      <c r="E241" s="2">
        <v>425.0</v>
      </c>
      <c r="F241" s="2" t="s">
        <v>1030</v>
      </c>
      <c r="G241" s="2">
        <v>529.05</v>
      </c>
      <c r="H241" s="2" t="s">
        <v>1031</v>
      </c>
      <c r="I241" s="2" t="s">
        <v>1032</v>
      </c>
    </row>
    <row r="242">
      <c r="A242" s="2" t="s">
        <v>1033</v>
      </c>
      <c r="B242" s="2">
        <v>523.0</v>
      </c>
      <c r="C242" s="2" t="s">
        <v>1034</v>
      </c>
      <c r="D242" s="2">
        <v>428.41</v>
      </c>
      <c r="E242" s="2">
        <v>523.0</v>
      </c>
      <c r="F242" s="2" t="s">
        <v>1035</v>
      </c>
      <c r="G242" s="2">
        <v>481.06</v>
      </c>
      <c r="H242" s="4">
        <f>+10.8</f>
        <v>10.8</v>
      </c>
      <c r="I242" s="4" t="str">
        <f>+  314 780</f>
        <v>#ERROR!</v>
      </c>
    </row>
    <row r="243">
      <c r="A243" s="2" t="s">
        <v>1036</v>
      </c>
      <c r="B243" s="2">
        <v>434.0</v>
      </c>
      <c r="C243" s="2" t="s">
        <v>1037</v>
      </c>
      <c r="D243" s="2">
        <v>775.38</v>
      </c>
      <c r="E243" s="2">
        <v>442.0</v>
      </c>
      <c r="F243" s="2" t="s">
        <v>1038</v>
      </c>
      <c r="G243" s="2">
        <v>608.62</v>
      </c>
      <c r="H243" s="2" t="s">
        <v>965</v>
      </c>
      <c r="I243" s="2" t="s">
        <v>1039</v>
      </c>
    </row>
    <row r="244">
      <c r="A244" s="2" t="s">
        <v>1040</v>
      </c>
      <c r="B244" s="2">
        <v>440.0</v>
      </c>
      <c r="C244" s="2" t="s">
        <v>1041</v>
      </c>
      <c r="D244" s="2">
        <v>306.27</v>
      </c>
      <c r="E244" s="2">
        <v>440.0</v>
      </c>
      <c r="F244" s="2" t="s">
        <v>1042</v>
      </c>
      <c r="G244" s="2">
        <v>235.87</v>
      </c>
      <c r="H244" s="2" t="s">
        <v>1043</v>
      </c>
      <c r="I244" s="2" t="s">
        <v>1044</v>
      </c>
    </row>
    <row r="245">
      <c r="A245" s="2" t="s">
        <v>1045</v>
      </c>
      <c r="B245" s="2">
        <v>420.0</v>
      </c>
      <c r="C245" s="2" t="s">
        <v>1046</v>
      </c>
      <c r="D245" s="2" t="s">
        <v>1047</v>
      </c>
      <c r="E245" s="2">
        <v>420.0</v>
      </c>
      <c r="F245" s="2" t="s">
        <v>1048</v>
      </c>
      <c r="G245" s="2">
        <v>632.09</v>
      </c>
      <c r="H245" s="2" t="s">
        <v>1049</v>
      </c>
      <c r="I245" s="2" t="s">
        <v>1050</v>
      </c>
    </row>
    <row r="246">
      <c r="A246" s="2" t="s">
        <v>1051</v>
      </c>
      <c r="B246" s="2">
        <v>442.0</v>
      </c>
      <c r="C246" s="2" t="s">
        <v>1052</v>
      </c>
      <c r="D246" s="2">
        <v>446.17</v>
      </c>
      <c r="E246" s="2">
        <v>442.0</v>
      </c>
      <c r="F246" s="2" t="s">
        <v>1053</v>
      </c>
      <c r="G246" s="2">
        <v>266.75</v>
      </c>
      <c r="H246" s="2" t="s">
        <v>1054</v>
      </c>
      <c r="I246" s="2" t="s">
        <v>1055</v>
      </c>
    </row>
    <row r="247">
      <c r="A247" s="2" t="s">
        <v>1056</v>
      </c>
      <c r="B247" s="2">
        <v>425.0</v>
      </c>
      <c r="C247" s="2" t="s">
        <v>1057</v>
      </c>
      <c r="D247" s="2">
        <v>609.25</v>
      </c>
      <c r="E247" s="2">
        <v>425.0</v>
      </c>
      <c r="F247" s="2" t="s">
        <v>1058</v>
      </c>
      <c r="G247" s="2">
        <v>803.92</v>
      </c>
      <c r="H247" s="4">
        <f>+32.3</f>
        <v>32.3</v>
      </c>
      <c r="I247" s="4" t="str">
        <f>+ 2 334 403</f>
        <v>#ERROR!</v>
      </c>
    </row>
    <row r="248">
      <c r="A248" s="2" t="s">
        <v>1059</v>
      </c>
      <c r="B248" s="2">
        <v>400.0</v>
      </c>
      <c r="C248" s="2" t="s">
        <v>1060</v>
      </c>
      <c r="D248" s="2">
        <v>525.32</v>
      </c>
      <c r="E248" s="2">
        <v>400.0</v>
      </c>
      <c r="F248" s="2" t="s">
        <v>1061</v>
      </c>
      <c r="G248" s="2">
        <v>440.4</v>
      </c>
      <c r="H248" s="2" t="s">
        <v>42</v>
      </c>
      <c r="I248" s="2" t="s">
        <v>1062</v>
      </c>
    </row>
    <row r="249">
      <c r="A249" s="2" t="s">
        <v>1063</v>
      </c>
      <c r="B249" s="2">
        <v>425.0</v>
      </c>
      <c r="C249" s="2" t="s">
        <v>1064</v>
      </c>
      <c r="D249" s="2">
        <v>492.53</v>
      </c>
      <c r="E249" s="2">
        <v>425.0</v>
      </c>
      <c r="F249" s="2" t="s">
        <v>1065</v>
      </c>
      <c r="G249" s="2">
        <v>347.39</v>
      </c>
      <c r="H249" s="2" t="s">
        <v>1066</v>
      </c>
      <c r="I249" s="2" t="s">
        <v>1067</v>
      </c>
    </row>
    <row r="250">
      <c r="A250" s="2" t="s">
        <v>1068</v>
      </c>
      <c r="B250" s="2">
        <v>410.0</v>
      </c>
      <c r="C250" s="2" t="s">
        <v>1069</v>
      </c>
      <c r="D250" s="2">
        <v>573.14</v>
      </c>
      <c r="E250" s="2">
        <v>410.0</v>
      </c>
      <c r="F250" s="2" t="s">
        <v>1070</v>
      </c>
      <c r="G250" s="2">
        <v>496.89</v>
      </c>
      <c r="H250" s="2" t="s">
        <v>436</v>
      </c>
      <c r="I250" s="2" t="s">
        <v>1071</v>
      </c>
    </row>
    <row r="251">
      <c r="A251" s="2" t="s">
        <v>1072</v>
      </c>
      <c r="B251" s="2">
        <v>422.0</v>
      </c>
      <c r="C251" s="2" t="s">
        <v>1073</v>
      </c>
      <c r="D251" s="2">
        <v>242.86</v>
      </c>
      <c r="E251" s="2">
        <v>422.0</v>
      </c>
      <c r="F251" s="2" t="s">
        <v>1074</v>
      </c>
      <c r="G251" s="2">
        <v>259.88</v>
      </c>
      <c r="H251" s="4">
        <f>+7.3</f>
        <v>7.3</v>
      </c>
      <c r="I251" s="4" t="str">
        <f>+  201 384</f>
        <v>#ERROR!</v>
      </c>
    </row>
    <row r="252">
      <c r="A252" s="2" t="s">
        <v>1075</v>
      </c>
      <c r="B252" s="2">
        <v>430.0</v>
      </c>
      <c r="C252" s="2" t="s">
        <v>1076</v>
      </c>
      <c r="D252" s="2">
        <v>675.01</v>
      </c>
      <c r="E252" s="2">
        <v>430.0</v>
      </c>
      <c r="F252" s="2" t="s">
        <v>1077</v>
      </c>
      <c r="G252" s="2">
        <v>596.13</v>
      </c>
      <c r="H252" s="2" t="s">
        <v>224</v>
      </c>
      <c r="I252" s="2" t="s">
        <v>1078</v>
      </c>
    </row>
    <row r="253">
      <c r="A253" s="2" t="s">
        <v>1079</v>
      </c>
      <c r="B253" s="2">
        <v>435.0</v>
      </c>
      <c r="C253" s="2" t="s">
        <v>1080</v>
      </c>
      <c r="D253" s="2">
        <v>774.9</v>
      </c>
      <c r="E253" s="2">
        <v>435.0</v>
      </c>
      <c r="F253" s="2" t="s">
        <v>1081</v>
      </c>
      <c r="G253" s="2">
        <v>523.69</v>
      </c>
      <c r="H253" s="2" t="s">
        <v>1082</v>
      </c>
      <c r="I253" s="2" t="s">
        <v>1083</v>
      </c>
    </row>
    <row r="254">
      <c r="A254" s="2" t="s">
        <v>1084</v>
      </c>
      <c r="B254" s="2">
        <v>450.0</v>
      </c>
      <c r="C254" s="2" t="s">
        <v>1085</v>
      </c>
      <c r="D254" s="2">
        <v>419.76</v>
      </c>
      <c r="E254" s="2">
        <v>450.0</v>
      </c>
      <c r="F254" s="2" t="s">
        <v>1086</v>
      </c>
      <c r="G254" s="2">
        <v>442.89</v>
      </c>
      <c r="H254" s="4">
        <f>+6.1</f>
        <v>6.1</v>
      </c>
      <c r="I254" s="4" t="str">
        <f>+  872 020</f>
        <v>#ERROR!</v>
      </c>
    </row>
    <row r="255">
      <c r="A255" s="2" t="s">
        <v>1087</v>
      </c>
      <c r="B255" s="2">
        <v>485.0</v>
      </c>
      <c r="C255" s="2" t="s">
        <v>1088</v>
      </c>
      <c r="D255" s="2">
        <v>354.01</v>
      </c>
      <c r="E255" s="2">
        <v>485.0</v>
      </c>
      <c r="F255" s="2" t="s">
        <v>1089</v>
      </c>
      <c r="G255" s="2">
        <v>416.5</v>
      </c>
      <c r="H255" s="4">
        <f>+17.5</f>
        <v>17.5</v>
      </c>
      <c r="I255" s="4" t="str">
        <f>+  566 312</f>
        <v>#ERROR!</v>
      </c>
    </row>
    <row r="256">
      <c r="A256" s="2" t="s">
        <v>1090</v>
      </c>
      <c r="B256" s="2">
        <v>425.0</v>
      </c>
      <c r="C256" s="2" t="s">
        <v>1091</v>
      </c>
      <c r="D256" s="2">
        <v>452.95</v>
      </c>
      <c r="E256" s="2">
        <v>425.0</v>
      </c>
      <c r="F256" s="2" t="s">
        <v>1092</v>
      </c>
      <c r="G256" s="2">
        <v>420.75</v>
      </c>
      <c r="H256" s="2" t="s">
        <v>1093</v>
      </c>
      <c r="I256" s="2" t="s">
        <v>1094</v>
      </c>
    </row>
    <row r="257">
      <c r="A257" s="2" t="s">
        <v>1095</v>
      </c>
      <c r="B257" s="2">
        <v>375.0</v>
      </c>
      <c r="C257" s="2" t="s">
        <v>1096</v>
      </c>
      <c r="D257" s="2">
        <v>461.86</v>
      </c>
      <c r="E257" s="2">
        <v>375.0</v>
      </c>
      <c r="F257" s="2" t="s">
        <v>1097</v>
      </c>
      <c r="G257" s="2">
        <v>449.74</v>
      </c>
      <c r="H257" s="2" t="s">
        <v>1098</v>
      </c>
      <c r="I257" s="2" t="s">
        <v>1099</v>
      </c>
    </row>
    <row r="258">
      <c r="A258" s="2" t="s">
        <v>1100</v>
      </c>
    </row>
    <row r="259">
      <c r="A259" s="2" t="s">
        <v>1101</v>
      </c>
      <c r="B259" s="2">
        <v>445.0</v>
      </c>
      <c r="C259" s="2" t="s">
        <v>1102</v>
      </c>
      <c r="D259" s="2">
        <v>543.69</v>
      </c>
      <c r="E259" s="2">
        <v>445.0</v>
      </c>
      <c r="F259" s="2" t="s">
        <v>1103</v>
      </c>
      <c r="G259" s="2">
        <v>372.1</v>
      </c>
      <c r="H259" s="2" t="s">
        <v>331</v>
      </c>
      <c r="I259" s="2" t="s">
        <v>1104</v>
      </c>
    </row>
    <row r="260">
      <c r="A260" s="2" t="s">
        <v>1105</v>
      </c>
      <c r="B260" s="2">
        <v>425.0</v>
      </c>
      <c r="C260" s="2" t="s">
        <v>1106</v>
      </c>
      <c r="D260" s="2">
        <v>558.58</v>
      </c>
      <c r="E260" s="2">
        <v>425.0</v>
      </c>
      <c r="F260" s="2" t="s">
        <v>1107</v>
      </c>
      <c r="G260" s="2">
        <v>469.44</v>
      </c>
      <c r="H260" s="2" t="s">
        <v>268</v>
      </c>
      <c r="I260" s="2" t="s">
        <v>1108</v>
      </c>
    </row>
    <row r="261">
      <c r="A261" s="2" t="s">
        <v>1109</v>
      </c>
      <c r="B261" s="2">
        <v>418.0</v>
      </c>
      <c r="C261" s="2" t="s">
        <v>1110</v>
      </c>
      <c r="D261" s="2">
        <v>554.63</v>
      </c>
      <c r="E261" s="2">
        <v>418.0</v>
      </c>
      <c r="F261" s="2" t="s">
        <v>1111</v>
      </c>
      <c r="G261" s="2">
        <v>238.57</v>
      </c>
      <c r="H261" s="2" t="s">
        <v>1112</v>
      </c>
      <c r="I261" s="2" t="s">
        <v>1113</v>
      </c>
    </row>
    <row r="262">
      <c r="A262" s="2" t="s">
        <v>1114</v>
      </c>
      <c r="B262" s="2">
        <v>425.0</v>
      </c>
      <c r="C262" s="2" t="s">
        <v>1115</v>
      </c>
      <c r="D262" s="2">
        <v>298.84</v>
      </c>
      <c r="E262" s="2">
        <v>425.0</v>
      </c>
      <c r="F262" s="2" t="s">
        <v>1116</v>
      </c>
      <c r="G262" s="2">
        <v>269.26</v>
      </c>
      <c r="H262" s="2" t="s">
        <v>1117</v>
      </c>
      <c r="I262" s="2" t="s">
        <v>1118</v>
      </c>
    </row>
    <row r="263">
      <c r="A263" s="2" t="s">
        <v>1119</v>
      </c>
      <c r="B263" s="2">
        <v>427.0</v>
      </c>
      <c r="C263" s="2" t="s">
        <v>1120</v>
      </c>
      <c r="D263" s="2">
        <v>365.02</v>
      </c>
      <c r="E263" s="2">
        <v>427.0</v>
      </c>
      <c r="F263" s="2" t="s">
        <v>1121</v>
      </c>
      <c r="G263" s="2">
        <v>643.65</v>
      </c>
      <c r="H263" s="4">
        <f>+73.8</f>
        <v>73.8</v>
      </c>
      <c r="I263" s="4" t="str">
        <f>+ 5 356 158</f>
        <v>#ERROR!</v>
      </c>
    </row>
    <row r="264">
      <c r="A264" s="2" t="s">
        <v>1122</v>
      </c>
      <c r="B264" s="2">
        <v>420.0</v>
      </c>
      <c r="C264" s="2" t="s">
        <v>1123</v>
      </c>
      <c r="D264" s="2">
        <v>662.08</v>
      </c>
      <c r="E264" s="2">
        <v>420.0</v>
      </c>
      <c r="F264" s="2" t="s">
        <v>1124</v>
      </c>
      <c r="G264" s="2">
        <v>555.71</v>
      </c>
      <c r="H264" s="2" t="s">
        <v>1125</v>
      </c>
      <c r="I264" s="2" t="s">
        <v>1126</v>
      </c>
    </row>
    <row r="265">
      <c r="A265" s="2" t="s">
        <v>1127</v>
      </c>
      <c r="B265" s="2">
        <v>412.0</v>
      </c>
      <c r="C265" s="2" t="s">
        <v>1128</v>
      </c>
      <c r="D265" s="2">
        <v>720.79</v>
      </c>
      <c r="E265" s="2">
        <v>412.0</v>
      </c>
      <c r="F265" s="2" t="s">
        <v>1129</v>
      </c>
      <c r="G265" s="2">
        <v>553.13</v>
      </c>
      <c r="H265" s="2" t="s">
        <v>1130</v>
      </c>
      <c r="I265" s="2" t="s">
        <v>1131</v>
      </c>
    </row>
    <row r="266">
      <c r="A266" s="2" t="s">
        <v>1132</v>
      </c>
      <c r="B266" s="2">
        <v>417.0</v>
      </c>
      <c r="C266" s="2" t="s">
        <v>1133</v>
      </c>
      <c r="D266" s="2">
        <v>518.26</v>
      </c>
      <c r="E266" s="2">
        <v>417.0</v>
      </c>
      <c r="F266" s="2" t="s">
        <v>1134</v>
      </c>
      <c r="G266" s="2">
        <v>355.91</v>
      </c>
      <c r="H266" s="2" t="s">
        <v>1135</v>
      </c>
      <c r="I266" s="2" t="s">
        <v>1136</v>
      </c>
    </row>
    <row r="267">
      <c r="A267" s="2" t="s">
        <v>1137</v>
      </c>
      <c r="B267" s="2">
        <v>418.0</v>
      </c>
      <c r="C267" s="2" t="s">
        <v>1138</v>
      </c>
      <c r="D267" s="2">
        <v>449.56</v>
      </c>
      <c r="E267" s="2">
        <v>418.0</v>
      </c>
      <c r="F267" s="2" t="s">
        <v>1139</v>
      </c>
      <c r="G267" s="2">
        <v>447.62</v>
      </c>
      <c r="H267" s="2" t="s">
        <v>1010</v>
      </c>
      <c r="I267" s="2" t="s">
        <v>1140</v>
      </c>
    </row>
    <row r="268">
      <c r="A268" s="2" t="s">
        <v>1141</v>
      </c>
      <c r="B268" s="2">
        <v>418.0</v>
      </c>
      <c r="C268" s="2" t="s">
        <v>1142</v>
      </c>
      <c r="D268" s="2">
        <v>473.71</v>
      </c>
      <c r="E268" s="2">
        <v>418.0</v>
      </c>
      <c r="F268" s="2" t="s">
        <v>1143</v>
      </c>
      <c r="G268" s="2">
        <v>476.02</v>
      </c>
      <c r="H268" s="4">
        <f>+1.1</f>
        <v>1.1</v>
      </c>
      <c r="I268" s="4" t="str">
        <f>+  71 439</f>
        <v>#ERROR!</v>
      </c>
    </row>
    <row r="269">
      <c r="A269" s="2" t="s">
        <v>1144</v>
      </c>
      <c r="B269" s="2">
        <v>428.0</v>
      </c>
      <c r="C269" s="2" t="s">
        <v>1145</v>
      </c>
      <c r="D269" s="2">
        <v>727.64</v>
      </c>
      <c r="E269" s="2">
        <v>428.0</v>
      </c>
      <c r="F269" s="2" t="s">
        <v>1146</v>
      </c>
      <c r="G269" s="2">
        <v>413.53</v>
      </c>
      <c r="H269" s="2" t="s">
        <v>1147</v>
      </c>
      <c r="I269" s="2" t="s">
        <v>1148</v>
      </c>
    </row>
    <row r="270">
      <c r="A270" s="2" t="s">
        <v>1149</v>
      </c>
      <c r="B270" s="2">
        <v>428.0</v>
      </c>
      <c r="C270" s="2" t="s">
        <v>1150</v>
      </c>
      <c r="D270" s="2">
        <v>421.26</v>
      </c>
      <c r="E270" s="2">
        <v>428.0</v>
      </c>
      <c r="F270" s="2" t="s">
        <v>1151</v>
      </c>
      <c r="G270" s="2">
        <v>276.68</v>
      </c>
      <c r="H270" s="2" t="s">
        <v>1152</v>
      </c>
      <c r="I270" s="2" t="s">
        <v>1153</v>
      </c>
    </row>
    <row r="271">
      <c r="A271" s="2" t="s">
        <v>1154</v>
      </c>
      <c r="B271" s="2">
        <v>427.0</v>
      </c>
      <c r="C271" s="2" t="s">
        <v>1155</v>
      </c>
      <c r="D271" s="2">
        <v>685.24</v>
      </c>
      <c r="E271" s="2">
        <v>427.0</v>
      </c>
      <c r="F271" s="2" t="s">
        <v>1156</v>
      </c>
      <c r="G271" s="2">
        <v>601.2</v>
      </c>
      <c r="H271" s="2" t="s">
        <v>629</v>
      </c>
      <c r="I271" s="2" t="s">
        <v>1157</v>
      </c>
    </row>
    <row r="272">
      <c r="A272" s="2" t="s">
        <v>1158</v>
      </c>
      <c r="C272" s="2" t="s">
        <v>1159</v>
      </c>
      <c r="D272" s="2">
        <v>707.12</v>
      </c>
      <c r="F272" s="2" t="s">
        <v>1160</v>
      </c>
      <c r="G272" s="2">
        <v>587.92</v>
      </c>
      <c r="H272" s="2" t="s">
        <v>345</v>
      </c>
      <c r="I272" s="2" t="s">
        <v>1161</v>
      </c>
    </row>
    <row r="273">
      <c r="A273" s="2" t="s">
        <v>1162</v>
      </c>
      <c r="B273" s="2">
        <v>480.0</v>
      </c>
      <c r="C273" s="2" t="s">
        <v>1163</v>
      </c>
      <c r="D273" s="2">
        <v>832.38</v>
      </c>
      <c r="E273" s="2">
        <v>480.0</v>
      </c>
      <c r="F273" s="2" t="s">
        <v>1164</v>
      </c>
      <c r="G273" s="2">
        <v>600.47</v>
      </c>
      <c r="H273" s="2" t="s">
        <v>1165</v>
      </c>
      <c r="I273" s="2" t="s">
        <v>1166</v>
      </c>
    </row>
    <row r="274">
      <c r="A274" s="2" t="s">
        <v>1167</v>
      </c>
    </row>
    <row r="275">
      <c r="A275" s="2" t="s">
        <v>1168</v>
      </c>
      <c r="B275" s="2">
        <v>418.0</v>
      </c>
      <c r="C275" s="2" t="s">
        <v>1169</v>
      </c>
      <c r="D275" s="2">
        <v>899.8</v>
      </c>
      <c r="E275" s="2">
        <v>418.0</v>
      </c>
      <c r="F275" s="2" t="s">
        <v>1170</v>
      </c>
      <c r="G275" s="2">
        <v>600.33</v>
      </c>
      <c r="H275" s="2" t="s">
        <v>1171</v>
      </c>
      <c r="I275" s="2" t="s">
        <v>1172</v>
      </c>
    </row>
    <row r="276">
      <c r="A276" s="2" t="s">
        <v>1173</v>
      </c>
      <c r="B276" s="2">
        <v>411.0</v>
      </c>
      <c r="C276" s="2" t="s">
        <v>1174</v>
      </c>
      <c r="D276" s="2">
        <v>894.9</v>
      </c>
      <c r="E276" s="2">
        <v>411.0</v>
      </c>
      <c r="F276" s="2" t="s">
        <v>1175</v>
      </c>
      <c r="G276" s="2">
        <v>656.51</v>
      </c>
      <c r="H276" s="2" t="s">
        <v>576</v>
      </c>
      <c r="I276" s="2" t="s">
        <v>1176</v>
      </c>
    </row>
    <row r="277">
      <c r="A277" s="2" t="s">
        <v>1177</v>
      </c>
      <c r="B277" s="2">
        <v>417.0</v>
      </c>
      <c r="C277" s="2" t="s">
        <v>1178</v>
      </c>
      <c r="D277" s="2" t="s">
        <v>1179</v>
      </c>
      <c r="E277" s="2">
        <v>417.0</v>
      </c>
      <c r="F277" s="2" t="s">
        <v>1180</v>
      </c>
      <c r="G277" s="2" t="s">
        <v>1181</v>
      </c>
      <c r="H277" s="2" t="s">
        <v>1182</v>
      </c>
      <c r="I277" s="2" t="s">
        <v>1183</v>
      </c>
    </row>
    <row r="278">
      <c r="A278" s="2" t="s">
        <v>1184</v>
      </c>
      <c r="B278" s="2">
        <v>370.0</v>
      </c>
      <c r="C278" s="2" t="s">
        <v>1185</v>
      </c>
      <c r="D278" s="2">
        <v>768.83</v>
      </c>
      <c r="E278" s="2">
        <v>370.0</v>
      </c>
      <c r="F278" s="2" t="s">
        <v>1186</v>
      </c>
      <c r="G278" s="2">
        <v>438.73</v>
      </c>
      <c r="H278" s="2" t="s">
        <v>1187</v>
      </c>
      <c r="I278" s="2" t="s">
        <v>1188</v>
      </c>
    </row>
    <row r="279">
      <c r="A279" s="2" t="s">
        <v>1189</v>
      </c>
      <c r="B279" s="2">
        <v>397.0</v>
      </c>
      <c r="C279" s="2" t="s">
        <v>1190</v>
      </c>
      <c r="D279" s="2">
        <v>776.78</v>
      </c>
      <c r="E279" s="2">
        <v>397.0</v>
      </c>
      <c r="F279" s="2" t="s">
        <v>1191</v>
      </c>
      <c r="G279" s="2">
        <v>318.18</v>
      </c>
      <c r="H279" s="2" t="s">
        <v>1192</v>
      </c>
      <c r="I279" s="2" t="s">
        <v>1193</v>
      </c>
    </row>
    <row r="280">
      <c r="A280" s="2" t="s">
        <v>1194</v>
      </c>
      <c r="B280" s="2">
        <v>403.0</v>
      </c>
      <c r="C280" s="2" t="s">
        <v>1195</v>
      </c>
      <c r="D280" s="2">
        <v>585.57</v>
      </c>
      <c r="E280" s="2">
        <v>403.0</v>
      </c>
      <c r="F280" s="2" t="s">
        <v>1196</v>
      </c>
      <c r="G280" s="2">
        <v>532.62</v>
      </c>
      <c r="H280" s="2" t="s">
        <v>1197</v>
      </c>
      <c r="I280" s="2" t="s">
        <v>1198</v>
      </c>
    </row>
    <row r="281">
      <c r="A281" s="2" t="s">
        <v>1199</v>
      </c>
      <c r="B281" s="2">
        <v>403.0</v>
      </c>
      <c r="C281" s="2" t="s">
        <v>1200</v>
      </c>
      <c r="D281" s="2">
        <v>870.27</v>
      </c>
      <c r="E281" s="2">
        <v>403.0</v>
      </c>
      <c r="F281" s="2" t="s">
        <v>1201</v>
      </c>
      <c r="G281" s="2" t="s">
        <v>1202</v>
      </c>
      <c r="H281" s="4">
        <f>+34.5</f>
        <v>34.5</v>
      </c>
      <c r="I281" s="4" t="str">
        <f>+ 14 600 850</f>
        <v>#ERROR!</v>
      </c>
    </row>
    <row r="282">
      <c r="A282" s="2" t="s">
        <v>1203</v>
      </c>
      <c r="B282" s="2">
        <v>414.0</v>
      </c>
      <c r="C282" s="2" t="s">
        <v>1204</v>
      </c>
      <c r="D282" s="2">
        <v>806.99</v>
      </c>
      <c r="E282" s="2">
        <v>414.0</v>
      </c>
      <c r="F282" s="2" t="s">
        <v>1205</v>
      </c>
      <c r="G282" s="2">
        <v>734.89</v>
      </c>
      <c r="H282" s="2" t="s">
        <v>365</v>
      </c>
      <c r="I282" s="2" t="s">
        <v>1206</v>
      </c>
    </row>
    <row r="283">
      <c r="A283" s="2" t="s">
        <v>1207</v>
      </c>
      <c r="B283" s="2">
        <v>370.0</v>
      </c>
      <c r="C283" s="2" t="s">
        <v>1208</v>
      </c>
      <c r="D283" s="2">
        <v>742.12</v>
      </c>
      <c r="E283" s="2">
        <v>370.0</v>
      </c>
      <c r="F283" s="2" t="s">
        <v>1209</v>
      </c>
      <c r="G283" s="2">
        <v>576.02</v>
      </c>
      <c r="H283" s="2" t="s">
        <v>450</v>
      </c>
      <c r="I283" s="2" t="s">
        <v>1210</v>
      </c>
    </row>
    <row r="284">
      <c r="A284" s="2" t="s">
        <v>1211</v>
      </c>
      <c r="B284" s="2">
        <v>417.0</v>
      </c>
      <c r="C284" s="2" t="s">
        <v>1212</v>
      </c>
      <c r="D284" s="2" t="s">
        <v>1213</v>
      </c>
      <c r="E284" s="2">
        <v>417.0</v>
      </c>
      <c r="F284" s="2" t="s">
        <v>1214</v>
      </c>
      <c r="G284" s="2" t="s">
        <v>1215</v>
      </c>
      <c r="H284" s="2" t="s">
        <v>1216</v>
      </c>
      <c r="I284" s="2" t="s">
        <v>1217</v>
      </c>
    </row>
    <row r="285">
      <c r="A285" s="2" t="s">
        <v>1218</v>
      </c>
      <c r="B285" s="2">
        <v>340.0</v>
      </c>
      <c r="C285" s="2" t="s">
        <v>1219</v>
      </c>
      <c r="D285" s="2" t="s">
        <v>1220</v>
      </c>
      <c r="E285" s="2">
        <v>340.0</v>
      </c>
      <c r="F285" s="2" t="s">
        <v>1221</v>
      </c>
      <c r="G285" s="2" t="s">
        <v>1222</v>
      </c>
      <c r="H285" s="2" t="s">
        <v>1223</v>
      </c>
      <c r="I285" s="2" t="s">
        <v>1224</v>
      </c>
    </row>
    <row r="286">
      <c r="A286" s="2" t="s">
        <v>1225</v>
      </c>
      <c r="B286" s="2">
        <v>418.0</v>
      </c>
      <c r="C286" s="2" t="s">
        <v>1226</v>
      </c>
      <c r="D286" s="2">
        <v>535.84</v>
      </c>
      <c r="E286" s="2">
        <v>418.0</v>
      </c>
      <c r="F286" s="2" t="s">
        <v>1227</v>
      </c>
      <c r="G286" s="2">
        <v>516.42</v>
      </c>
      <c r="H286" s="2" t="s">
        <v>1228</v>
      </c>
      <c r="I286" s="2" t="s">
        <v>1229</v>
      </c>
    </row>
    <row r="287">
      <c r="A287" s="2" t="s">
        <v>1230</v>
      </c>
      <c r="B287" s="2">
        <v>417.0</v>
      </c>
      <c r="C287" s="2" t="s">
        <v>1231</v>
      </c>
      <c r="D287" s="2">
        <v>557.04</v>
      </c>
      <c r="E287" s="2">
        <v>417.0</v>
      </c>
      <c r="F287" s="2" t="s">
        <v>1232</v>
      </c>
      <c r="G287" s="2">
        <v>538.13</v>
      </c>
      <c r="H287" s="2" t="s">
        <v>1233</v>
      </c>
      <c r="I287" s="2" t="s">
        <v>1234</v>
      </c>
    </row>
    <row r="288">
      <c r="A288" s="2" t="s">
        <v>1235</v>
      </c>
    </row>
    <row r="289">
      <c r="A289" s="2" t="s">
        <v>1236</v>
      </c>
      <c r="B289" s="2">
        <v>425.0</v>
      </c>
      <c r="C289" s="2" t="s">
        <v>1237</v>
      </c>
      <c r="D289" s="2">
        <v>678.55</v>
      </c>
      <c r="E289" s="2">
        <v>425.0</v>
      </c>
      <c r="F289" s="2" t="s">
        <v>1238</v>
      </c>
      <c r="G289" s="2">
        <v>371.03</v>
      </c>
      <c r="H289" s="2" t="s">
        <v>1239</v>
      </c>
      <c r="I289" s="2" t="s">
        <v>1240</v>
      </c>
    </row>
    <row r="290">
      <c r="A290" s="2" t="s">
        <v>1241</v>
      </c>
      <c r="B290" s="2">
        <v>465.0</v>
      </c>
      <c r="C290" s="2" t="s">
        <v>1242</v>
      </c>
      <c r="D290" s="2">
        <v>463.37</v>
      </c>
      <c r="E290" s="2">
        <v>465.0</v>
      </c>
      <c r="F290" s="2" t="s">
        <v>1243</v>
      </c>
      <c r="G290" s="2">
        <v>418.9</v>
      </c>
      <c r="H290" s="2" t="s">
        <v>1244</v>
      </c>
      <c r="I290" s="2" t="s">
        <v>1245</v>
      </c>
    </row>
    <row r="291">
      <c r="A291" s="2" t="s">
        <v>1246</v>
      </c>
      <c r="B291" s="2">
        <v>430.0</v>
      </c>
      <c r="C291" s="2" t="s">
        <v>1247</v>
      </c>
      <c r="D291" s="2">
        <v>794.0</v>
      </c>
      <c r="E291" s="2">
        <v>430.0</v>
      </c>
      <c r="F291" s="2" t="s">
        <v>1248</v>
      </c>
      <c r="G291" s="2">
        <v>698.6</v>
      </c>
      <c r="H291" s="2" t="s">
        <v>1249</v>
      </c>
      <c r="I291" s="2" t="s">
        <v>1250</v>
      </c>
    </row>
    <row r="292">
      <c r="A292" s="2" t="s">
        <v>1251</v>
      </c>
      <c r="B292" s="2">
        <v>435.0</v>
      </c>
      <c r="C292" s="2" t="s">
        <v>1252</v>
      </c>
      <c r="D292" s="2">
        <v>492.16</v>
      </c>
      <c r="E292" s="2">
        <v>435.0</v>
      </c>
      <c r="F292" s="2" t="s">
        <v>1253</v>
      </c>
      <c r="G292" s="2">
        <v>330.48</v>
      </c>
      <c r="H292" s="2" t="s">
        <v>1254</v>
      </c>
      <c r="I292" s="2" t="s">
        <v>1255</v>
      </c>
    </row>
    <row r="293">
      <c r="A293" s="2" t="s">
        <v>1256</v>
      </c>
      <c r="B293" s="2">
        <v>442.0</v>
      </c>
      <c r="C293" s="2" t="s">
        <v>1257</v>
      </c>
      <c r="D293" s="2">
        <v>617.98</v>
      </c>
      <c r="E293" s="2">
        <v>442.0</v>
      </c>
      <c r="F293" s="2" t="s">
        <v>1258</v>
      </c>
      <c r="G293" s="2">
        <v>733.99</v>
      </c>
      <c r="H293" s="4">
        <f>+18.4</f>
        <v>18.4</v>
      </c>
      <c r="I293" s="4" t="str">
        <f>+ 1 827 568</f>
        <v>#ERROR!</v>
      </c>
    </row>
    <row r="294">
      <c r="A294" s="2" t="s">
        <v>1259</v>
      </c>
      <c r="B294" s="2">
        <v>431.0</v>
      </c>
      <c r="C294" s="2" t="s">
        <v>1260</v>
      </c>
      <c r="D294" s="2">
        <v>596.81</v>
      </c>
      <c r="E294" s="2">
        <v>431.0</v>
      </c>
      <c r="F294" s="2" t="s">
        <v>1261</v>
      </c>
      <c r="G294" s="2">
        <v>491.69</v>
      </c>
      <c r="H294" s="2" t="s">
        <v>833</v>
      </c>
      <c r="I294" s="2" t="s">
        <v>1262</v>
      </c>
    </row>
    <row r="295">
      <c r="A295" s="2" t="s">
        <v>1263</v>
      </c>
      <c r="B295" s="2">
        <v>430.0</v>
      </c>
      <c r="C295" s="2" t="s">
        <v>1264</v>
      </c>
      <c r="D295" s="2" t="s">
        <v>1265</v>
      </c>
      <c r="E295" s="2">
        <v>430.0</v>
      </c>
      <c r="F295" s="2" t="s">
        <v>1266</v>
      </c>
      <c r="G295" s="2" t="s">
        <v>1267</v>
      </c>
      <c r="H295" s="2" t="s">
        <v>1268</v>
      </c>
      <c r="I295" s="2" t="s">
        <v>1269</v>
      </c>
    </row>
    <row r="296">
      <c r="A296" s="2" t="s">
        <v>1270</v>
      </c>
      <c r="B296" s="2">
        <v>420.0</v>
      </c>
      <c r="C296" s="2" t="s">
        <v>1271</v>
      </c>
      <c r="D296" s="2">
        <v>355.13</v>
      </c>
      <c r="E296" s="2">
        <v>420.0</v>
      </c>
      <c r="F296" s="2" t="s">
        <v>1272</v>
      </c>
      <c r="G296" s="2">
        <v>360.39</v>
      </c>
      <c r="H296" s="4">
        <f>+1.1</f>
        <v>1.1</v>
      </c>
      <c r="I296" s="4" t="str">
        <f>+  54 823</f>
        <v>#ERROR!</v>
      </c>
    </row>
    <row r="297">
      <c r="A297" s="2" t="s">
        <v>1273</v>
      </c>
      <c r="B297" s="2">
        <v>430.0</v>
      </c>
      <c r="C297" s="2" t="s">
        <v>1274</v>
      </c>
      <c r="D297" s="2">
        <v>520.39</v>
      </c>
      <c r="E297" s="2">
        <v>430.0</v>
      </c>
      <c r="F297" s="2" t="s">
        <v>1275</v>
      </c>
      <c r="G297" s="2">
        <v>550.28</v>
      </c>
      <c r="H297" s="4">
        <f>+5.3</f>
        <v>5.3</v>
      </c>
      <c r="I297" s="4" t="str">
        <f>+  513 678</f>
        <v>#ERROR!</v>
      </c>
    </row>
    <row r="298">
      <c r="A298" s="2" t="s">
        <v>1276</v>
      </c>
    </row>
    <row r="299">
      <c r="A299" s="2" t="s">
        <v>1277</v>
      </c>
      <c r="B299" s="2">
        <v>440.0</v>
      </c>
      <c r="C299" s="2" t="s">
        <v>1278</v>
      </c>
      <c r="D299" s="2">
        <v>343.93</v>
      </c>
      <c r="E299" s="2">
        <v>440.0</v>
      </c>
      <c r="F299" s="2" t="s">
        <v>1279</v>
      </c>
      <c r="G299" s="2">
        <v>245.43</v>
      </c>
      <c r="H299" s="2" t="s">
        <v>1280</v>
      </c>
      <c r="I299" s="2" t="s">
        <v>1281</v>
      </c>
    </row>
    <row r="300">
      <c r="A300" s="2" t="s">
        <v>1282</v>
      </c>
      <c r="B300" s="2">
        <v>415.0</v>
      </c>
      <c r="C300" s="2" t="s">
        <v>1283</v>
      </c>
      <c r="D300" s="2">
        <v>414.01</v>
      </c>
      <c r="E300" s="2">
        <v>415.0</v>
      </c>
      <c r="F300" s="2" t="s">
        <v>1284</v>
      </c>
      <c r="G300" s="2">
        <v>334.4</v>
      </c>
      <c r="H300" s="2" t="s">
        <v>518</v>
      </c>
      <c r="I300" s="2" t="s">
        <v>1285</v>
      </c>
    </row>
    <row r="301">
      <c r="A301" s="2" t="s">
        <v>1286</v>
      </c>
      <c r="B301" s="2">
        <v>415.0</v>
      </c>
      <c r="C301" s="2" t="s">
        <v>1287</v>
      </c>
      <c r="D301" s="2">
        <v>370.41</v>
      </c>
      <c r="E301" s="2">
        <v>415.0</v>
      </c>
      <c r="F301" s="2" t="s">
        <v>1288</v>
      </c>
      <c r="G301" s="2">
        <v>311.01</v>
      </c>
      <c r="H301" s="2" t="s">
        <v>1289</v>
      </c>
      <c r="I301" s="2" t="s">
        <v>1290</v>
      </c>
    </row>
    <row r="302">
      <c r="A302" s="2" t="s">
        <v>1291</v>
      </c>
      <c r="B302" s="2">
        <v>418.0</v>
      </c>
      <c r="C302" s="2" t="s">
        <v>1292</v>
      </c>
      <c r="D302" s="2">
        <v>589.01</v>
      </c>
      <c r="E302" s="2">
        <v>418.0</v>
      </c>
      <c r="F302" s="2" t="s">
        <v>1293</v>
      </c>
      <c r="G302" s="2">
        <v>509.62</v>
      </c>
      <c r="H302" s="2" t="s">
        <v>828</v>
      </c>
      <c r="I302" s="2" t="s">
        <v>1294</v>
      </c>
    </row>
    <row r="303">
      <c r="A303" s="2" t="s">
        <v>1295</v>
      </c>
      <c r="B303" s="2">
        <v>427.0</v>
      </c>
      <c r="C303" s="2" t="s">
        <v>1296</v>
      </c>
      <c r="D303" s="2">
        <v>400.14</v>
      </c>
      <c r="E303" s="2">
        <v>432.0</v>
      </c>
      <c r="F303" s="2" t="s">
        <v>1297</v>
      </c>
      <c r="G303" s="2">
        <v>378.58</v>
      </c>
      <c r="H303" s="2" t="s">
        <v>1216</v>
      </c>
      <c r="I303" s="2" t="s">
        <v>1298</v>
      </c>
    </row>
    <row r="304">
      <c r="A304" s="2" t="s">
        <v>1299</v>
      </c>
      <c r="B304" s="2">
        <v>415.0</v>
      </c>
      <c r="C304" s="2" t="s">
        <v>1300</v>
      </c>
      <c r="D304" s="2">
        <v>316.36</v>
      </c>
      <c r="E304" s="2">
        <v>415.0</v>
      </c>
      <c r="F304" s="2" t="s">
        <v>1301</v>
      </c>
      <c r="G304" s="2">
        <v>366.23</v>
      </c>
      <c r="H304" s="4">
        <f>+14.5</f>
        <v>14.5</v>
      </c>
      <c r="I304" s="4" t="str">
        <f>+  226 170</f>
        <v>#ERROR!</v>
      </c>
    </row>
    <row r="305">
      <c r="A305" s="2" t="s">
        <v>1302</v>
      </c>
      <c r="B305" s="2">
        <v>417.0</v>
      </c>
      <c r="C305" s="2" t="s">
        <v>1303</v>
      </c>
      <c r="D305" s="2">
        <v>368.66</v>
      </c>
      <c r="E305" s="2">
        <v>417.0</v>
      </c>
      <c r="F305" s="2" t="s">
        <v>1304</v>
      </c>
      <c r="G305" s="2">
        <v>318.25</v>
      </c>
      <c r="H305" s="2" t="s">
        <v>1305</v>
      </c>
      <c r="I305" s="2" t="s">
        <v>1306</v>
      </c>
    </row>
    <row r="306">
      <c r="A306" s="2" t="s">
        <v>1307</v>
      </c>
      <c r="B306" s="2">
        <v>415.0</v>
      </c>
      <c r="C306" s="2" t="s">
        <v>1308</v>
      </c>
      <c r="D306" s="2">
        <v>356.29</v>
      </c>
      <c r="E306" s="2">
        <v>415.0</v>
      </c>
      <c r="F306" s="2" t="s">
        <v>1309</v>
      </c>
      <c r="G306" s="2">
        <v>484.76</v>
      </c>
      <c r="H306" s="4">
        <f>+35.6</f>
        <v>35.6</v>
      </c>
      <c r="I306" s="4" t="str">
        <f>+ 1 596 904</f>
        <v>#ERROR!</v>
      </c>
    </row>
    <row r="307">
      <c r="A307" s="2" t="s">
        <v>1310</v>
      </c>
      <c r="B307" s="2">
        <v>420.0</v>
      </c>
      <c r="C307" s="2" t="s">
        <v>1311</v>
      </c>
      <c r="D307" s="2">
        <v>501.52</v>
      </c>
      <c r="E307" s="2">
        <v>420.0</v>
      </c>
      <c r="F307" s="2" t="s">
        <v>1312</v>
      </c>
      <c r="G307" s="2">
        <v>457.32</v>
      </c>
      <c r="H307" s="2" t="s">
        <v>1313</v>
      </c>
      <c r="I307" s="2" t="s">
        <v>1314</v>
      </c>
    </row>
    <row r="308">
      <c r="A308" s="2" t="s">
        <v>1315</v>
      </c>
      <c r="B308" s="2">
        <v>418.0</v>
      </c>
      <c r="C308" s="2" t="s">
        <v>1316</v>
      </c>
      <c r="D308" s="2">
        <v>199.82</v>
      </c>
      <c r="E308" s="2">
        <v>418.0</v>
      </c>
      <c r="F308" s="2" t="s">
        <v>1317</v>
      </c>
      <c r="G308" s="2">
        <v>177.67</v>
      </c>
      <c r="H308" s="2" t="s">
        <v>224</v>
      </c>
      <c r="I308" s="2" t="s">
        <v>1318</v>
      </c>
    </row>
    <row r="309">
      <c r="A309" s="2" t="s">
        <v>1319</v>
      </c>
    </row>
    <row r="310">
      <c r="A310" s="2" t="s">
        <v>1320</v>
      </c>
      <c r="B310" s="2">
        <v>430.0</v>
      </c>
      <c r="C310" s="2" t="s">
        <v>1321</v>
      </c>
      <c r="D310" s="2">
        <v>484.36</v>
      </c>
      <c r="E310" s="2">
        <v>430.0</v>
      </c>
      <c r="F310" s="2" t="s">
        <v>1322</v>
      </c>
      <c r="G310" s="2">
        <v>411.24</v>
      </c>
      <c r="H310" s="2" t="s">
        <v>1289</v>
      </c>
      <c r="I310" s="2" t="s">
        <v>1323</v>
      </c>
    </row>
    <row r="311">
      <c r="A311" s="2" t="s">
        <v>1324</v>
      </c>
      <c r="B311" s="2">
        <v>445.0</v>
      </c>
      <c r="C311" s="2" t="s">
        <v>1325</v>
      </c>
      <c r="D311" s="2">
        <v>426.59</v>
      </c>
      <c r="E311" s="2">
        <v>445.0</v>
      </c>
      <c r="F311" s="2" t="s">
        <v>1326</v>
      </c>
      <c r="G311" s="2">
        <v>479.43</v>
      </c>
      <c r="H311" s="4">
        <f>+12.5</f>
        <v>12.5</v>
      </c>
      <c r="I311" s="4" t="str">
        <f>+ 2 897 796</f>
        <v>#ERROR!</v>
      </c>
    </row>
    <row r="312">
      <c r="A312" s="2" t="s">
        <v>1327</v>
      </c>
      <c r="B312" s="2">
        <v>445.0</v>
      </c>
      <c r="C312" s="2" t="s">
        <v>1328</v>
      </c>
      <c r="D312" s="2">
        <v>577.11</v>
      </c>
      <c r="E312" s="2">
        <v>445.0</v>
      </c>
      <c r="F312" s="2" t="s">
        <v>1329</v>
      </c>
      <c r="G312" s="2">
        <v>449.67</v>
      </c>
      <c r="H312" s="2" t="s">
        <v>1330</v>
      </c>
      <c r="I312" s="2" t="s">
        <v>1331</v>
      </c>
    </row>
    <row r="313">
      <c r="A313" s="2" t="s">
        <v>1332</v>
      </c>
      <c r="B313" s="2">
        <v>443.0</v>
      </c>
      <c r="C313" s="2" t="s">
        <v>1333</v>
      </c>
      <c r="D313" s="2">
        <v>762.7</v>
      </c>
      <c r="E313" s="2">
        <v>443.0</v>
      </c>
      <c r="F313" s="2" t="s">
        <v>1334</v>
      </c>
      <c r="G313" s="2">
        <v>601.86</v>
      </c>
      <c r="H313" s="2" t="s">
        <v>1335</v>
      </c>
      <c r="I313" s="2" t="s">
        <v>1336</v>
      </c>
    </row>
    <row r="314">
      <c r="A314" s="2" t="s">
        <v>1337</v>
      </c>
      <c r="B314" s="2">
        <v>446.0</v>
      </c>
      <c r="C314" s="2" t="s">
        <v>1338</v>
      </c>
      <c r="D314" s="2">
        <v>640.07</v>
      </c>
      <c r="E314" s="2">
        <v>446.0</v>
      </c>
      <c r="F314" s="2" t="s">
        <v>1339</v>
      </c>
      <c r="G314" s="2">
        <v>602.36</v>
      </c>
      <c r="H314" s="2" t="s">
        <v>1340</v>
      </c>
      <c r="I314" s="2" t="s">
        <v>1341</v>
      </c>
    </row>
    <row r="315">
      <c r="A315" s="2" t="s">
        <v>1342</v>
      </c>
      <c r="B315" s="2">
        <v>443.0</v>
      </c>
      <c r="C315" s="2" t="s">
        <v>1343</v>
      </c>
      <c r="D315" s="2">
        <v>422.25</v>
      </c>
      <c r="E315" s="2">
        <v>443.0</v>
      </c>
      <c r="F315" s="2" t="s">
        <v>1344</v>
      </c>
      <c r="G315" s="2">
        <v>362.13</v>
      </c>
      <c r="H315" s="2" t="s">
        <v>1345</v>
      </c>
      <c r="I315" s="2" t="s">
        <v>1346</v>
      </c>
    </row>
    <row r="316">
      <c r="A316" s="2" t="s">
        <v>1347</v>
      </c>
      <c r="B316" s="2">
        <v>485.0</v>
      </c>
      <c r="C316" s="2" t="s">
        <v>1348</v>
      </c>
      <c r="D316" s="2">
        <v>461.43</v>
      </c>
      <c r="E316" s="2">
        <v>475.0</v>
      </c>
      <c r="F316" s="2" t="s">
        <v>1349</v>
      </c>
      <c r="G316" s="2">
        <v>215.42</v>
      </c>
      <c r="H316" s="2" t="s">
        <v>1350</v>
      </c>
      <c r="I316" s="2" t="s">
        <v>1351</v>
      </c>
    </row>
    <row r="317">
      <c r="A317" s="2" t="s">
        <v>1352</v>
      </c>
      <c r="B317" s="2">
        <v>450.0</v>
      </c>
      <c r="C317" s="2" t="s">
        <v>1353</v>
      </c>
      <c r="D317" s="2">
        <v>302.03</v>
      </c>
      <c r="E317" s="2">
        <v>450.0</v>
      </c>
      <c r="F317" s="2" t="s">
        <v>1354</v>
      </c>
      <c r="G317" s="2">
        <v>287.46</v>
      </c>
      <c r="H317" s="2" t="s">
        <v>1355</v>
      </c>
      <c r="I317" s="2" t="s">
        <v>1356</v>
      </c>
    </row>
    <row r="318">
      <c r="A318" s="2" t="s">
        <v>1357</v>
      </c>
      <c r="B318" s="2">
        <v>443.0</v>
      </c>
      <c r="C318" s="2" t="s">
        <v>1358</v>
      </c>
      <c r="D318" s="2">
        <v>368.54</v>
      </c>
      <c r="E318" s="2">
        <v>443.0</v>
      </c>
      <c r="F318" s="2" t="s">
        <v>1359</v>
      </c>
      <c r="G318" s="2">
        <v>332.22</v>
      </c>
      <c r="H318" s="2" t="s">
        <v>380</v>
      </c>
      <c r="I318" s="2" t="s">
        <v>1360</v>
      </c>
    </row>
    <row r="319">
      <c r="A319" s="2" t="s">
        <v>1361</v>
      </c>
      <c r="B319" s="2">
        <v>418.0</v>
      </c>
      <c r="C319" s="2" t="s">
        <v>1362</v>
      </c>
      <c r="D319" s="2">
        <v>314.82</v>
      </c>
      <c r="E319" s="2">
        <v>418.0</v>
      </c>
      <c r="F319" s="2" t="s">
        <v>1363</v>
      </c>
      <c r="G319" s="2">
        <v>298.23</v>
      </c>
      <c r="H319" s="2" t="s">
        <v>1355</v>
      </c>
      <c r="I319" s="2" t="s">
        <v>1364</v>
      </c>
    </row>
    <row r="320">
      <c r="A320" s="2" t="s">
        <v>1365</v>
      </c>
      <c r="B320" s="2">
        <v>435.0</v>
      </c>
      <c r="C320" s="2" t="s">
        <v>1366</v>
      </c>
      <c r="D320" s="2">
        <v>569.52</v>
      </c>
      <c r="E320" s="2">
        <v>435.0</v>
      </c>
      <c r="F320" s="2" t="s">
        <v>1367</v>
      </c>
      <c r="G320" s="2">
        <v>417.45</v>
      </c>
      <c r="H320" s="2" t="s">
        <v>1368</v>
      </c>
      <c r="I320" s="2" t="s">
        <v>1369</v>
      </c>
    </row>
    <row r="321">
      <c r="A321" s="2" t="s">
        <v>1370</v>
      </c>
      <c r="B321" s="2">
        <v>495.0</v>
      </c>
      <c r="C321" s="2" t="s">
        <v>1371</v>
      </c>
      <c r="D321" s="2">
        <v>563.61</v>
      </c>
      <c r="E321" s="2">
        <v>495.0</v>
      </c>
      <c r="F321" s="2" t="s">
        <v>1372</v>
      </c>
      <c r="G321" s="2">
        <v>512.91</v>
      </c>
      <c r="H321" s="2" t="s">
        <v>263</v>
      </c>
      <c r="I321" s="2" t="s">
        <v>1373</v>
      </c>
    </row>
    <row r="322">
      <c r="A322" s="2" t="s">
        <v>1374</v>
      </c>
      <c r="B322" s="2">
        <v>428.0</v>
      </c>
      <c r="C322" s="2" t="s">
        <v>1375</v>
      </c>
      <c r="D322" s="2">
        <v>552.15</v>
      </c>
      <c r="E322" s="2">
        <v>428.0</v>
      </c>
      <c r="F322" s="2" t="s">
        <v>1376</v>
      </c>
      <c r="G322" s="2">
        <v>235.22</v>
      </c>
      <c r="H322" s="2" t="s">
        <v>1377</v>
      </c>
      <c r="I322" s="2" t="s">
        <v>1378</v>
      </c>
    </row>
    <row r="323">
      <c r="A323" s="2" t="s">
        <v>1379</v>
      </c>
      <c r="B323" s="2">
        <v>445.0</v>
      </c>
      <c r="C323" s="2" t="s">
        <v>1380</v>
      </c>
      <c r="D323" s="2">
        <v>348.58</v>
      </c>
      <c r="E323" s="2">
        <v>445.0</v>
      </c>
      <c r="F323" s="2" t="s">
        <v>1381</v>
      </c>
      <c r="G323" s="2">
        <v>344.22</v>
      </c>
      <c r="H323" s="2" t="s">
        <v>1382</v>
      </c>
      <c r="I323" s="2" t="s">
        <v>1383</v>
      </c>
    </row>
    <row r="324">
      <c r="A324" s="2" t="s">
        <v>1384</v>
      </c>
      <c r="B324" s="2">
        <v>418.0</v>
      </c>
      <c r="C324" s="2" t="s">
        <v>1385</v>
      </c>
      <c r="D324" s="2">
        <v>304.22</v>
      </c>
      <c r="E324" s="2">
        <v>418.0</v>
      </c>
      <c r="F324" s="2" t="s">
        <v>1386</v>
      </c>
      <c r="G324" s="2">
        <v>232.64</v>
      </c>
      <c r="H324" s="2" t="s">
        <v>1387</v>
      </c>
      <c r="I324" s="2" t="s">
        <v>1388</v>
      </c>
    </row>
    <row r="325">
      <c r="A325" s="2" t="s">
        <v>1389</v>
      </c>
      <c r="B325" s="2">
        <v>442.0</v>
      </c>
      <c r="C325" s="2" t="s">
        <v>1390</v>
      </c>
      <c r="D325" s="2">
        <v>264.11</v>
      </c>
      <c r="E325" s="2">
        <v>442.0</v>
      </c>
      <c r="F325" s="2" t="s">
        <v>1391</v>
      </c>
      <c r="G325" s="2">
        <v>290.53</v>
      </c>
      <c r="H325" s="4">
        <f>+9.7</f>
        <v>9.7</v>
      </c>
      <c r="I325" s="4" t="str">
        <f>+  238 385</f>
        <v>#ERROR!</v>
      </c>
    </row>
    <row r="326">
      <c r="A326" s="2" t="s">
        <v>1392</v>
      </c>
    </row>
    <row r="327">
      <c r="A327" s="2" t="s">
        <v>1393</v>
      </c>
      <c r="B327" s="2">
        <v>432.0</v>
      </c>
      <c r="C327" s="2" t="s">
        <v>1394</v>
      </c>
      <c r="D327" s="2">
        <v>542.93</v>
      </c>
      <c r="E327" s="2">
        <v>432.0</v>
      </c>
      <c r="F327" s="2" t="s">
        <v>1395</v>
      </c>
      <c r="G327" s="2">
        <v>541.59</v>
      </c>
      <c r="H327" s="2" t="s">
        <v>1010</v>
      </c>
      <c r="I327" s="2" t="s">
        <v>1396</v>
      </c>
    </row>
    <row r="328">
      <c r="A328" s="2" t="s">
        <v>1397</v>
      </c>
      <c r="B328" s="2">
        <v>417.0</v>
      </c>
      <c r="C328" s="2" t="s">
        <v>1398</v>
      </c>
      <c r="D328" s="2" t="s">
        <v>1399</v>
      </c>
      <c r="E328" s="2">
        <v>417.0</v>
      </c>
      <c r="F328" s="2" t="s">
        <v>1400</v>
      </c>
      <c r="G328" s="2" t="s">
        <v>1401</v>
      </c>
      <c r="H328" s="2" t="s">
        <v>1402</v>
      </c>
      <c r="I328" s="2" t="s">
        <v>1403</v>
      </c>
    </row>
    <row r="329">
      <c r="A329" s="2" t="s">
        <v>1404</v>
      </c>
      <c r="B329" s="2">
        <v>434.0</v>
      </c>
      <c r="C329" s="2" t="s">
        <v>1405</v>
      </c>
      <c r="D329" s="2">
        <v>366.43</v>
      </c>
      <c r="E329" s="2">
        <v>434.0</v>
      </c>
      <c r="F329" s="2" t="s">
        <v>1406</v>
      </c>
      <c r="G329" s="2">
        <v>401.52</v>
      </c>
      <c r="H329" s="4">
        <f>+9</f>
        <v>9</v>
      </c>
      <c r="I329" s="4" t="str">
        <f>+  510 395</f>
        <v>#ERROR!</v>
      </c>
    </row>
    <row r="330">
      <c r="A330" s="2" t="s">
        <v>1407</v>
      </c>
      <c r="B330" s="2">
        <v>434.0</v>
      </c>
      <c r="C330" s="2" t="s">
        <v>1408</v>
      </c>
      <c r="D330" s="2">
        <v>959.83</v>
      </c>
      <c r="E330" s="2">
        <v>434.0</v>
      </c>
      <c r="F330" s="2" t="s">
        <v>1409</v>
      </c>
      <c r="G330" s="2" t="s">
        <v>1410</v>
      </c>
      <c r="H330" s="4">
        <f>+13.1</f>
        <v>13.1</v>
      </c>
      <c r="I330" s="4" t="str">
        <f>+ 1 638 346</f>
        <v>#ERROR!</v>
      </c>
    </row>
    <row r="331">
      <c r="A331" s="2" t="s">
        <v>1411</v>
      </c>
      <c r="B331" s="2">
        <v>417.0</v>
      </c>
      <c r="C331" s="2" t="s">
        <v>1412</v>
      </c>
      <c r="D331" s="2" t="s">
        <v>1413</v>
      </c>
      <c r="E331" s="2">
        <v>417.0</v>
      </c>
      <c r="F331" s="2" t="s">
        <v>1414</v>
      </c>
      <c r="G331" s="2">
        <v>912.75</v>
      </c>
      <c r="H331" s="2" t="s">
        <v>1415</v>
      </c>
      <c r="I331" s="2" t="s">
        <v>1416</v>
      </c>
    </row>
    <row r="332">
      <c r="A332" s="2" t="s">
        <v>1417</v>
      </c>
      <c r="B332" s="2">
        <v>447.0</v>
      </c>
      <c r="C332" s="2" t="s">
        <v>1418</v>
      </c>
      <c r="D332" s="2">
        <v>734.64</v>
      </c>
      <c r="E332" s="2">
        <v>447.0</v>
      </c>
      <c r="F332" s="2" t="s">
        <v>1419</v>
      </c>
      <c r="G332" s="2">
        <v>689.39</v>
      </c>
      <c r="H332" s="2" t="s">
        <v>651</v>
      </c>
      <c r="I332" s="2" t="s">
        <v>1420</v>
      </c>
    </row>
    <row r="333">
      <c r="A333" s="2" t="s">
        <v>1421</v>
      </c>
      <c r="B333" s="2">
        <v>423.0</v>
      </c>
      <c r="C333" s="2" t="s">
        <v>1422</v>
      </c>
      <c r="D333" s="2">
        <v>303.36</v>
      </c>
      <c r="E333" s="2">
        <v>423.0</v>
      </c>
      <c r="F333" s="2" t="s">
        <v>1423</v>
      </c>
      <c r="G333" s="2">
        <v>217.32</v>
      </c>
      <c r="H333" s="2" t="s">
        <v>179</v>
      </c>
      <c r="I333" s="2" t="s">
        <v>1424</v>
      </c>
    </row>
    <row r="334">
      <c r="A334" s="2" t="s">
        <v>1425</v>
      </c>
      <c r="B334" s="2">
        <v>460.0</v>
      </c>
      <c r="C334" s="2" t="s">
        <v>1426</v>
      </c>
      <c r="D334" s="2" t="s">
        <v>1427</v>
      </c>
      <c r="E334" s="2">
        <v>460.0</v>
      </c>
      <c r="F334" s="2" t="s">
        <v>1428</v>
      </c>
      <c r="G334" s="2">
        <v>587.93</v>
      </c>
      <c r="H334" s="2" t="s">
        <v>1112</v>
      </c>
      <c r="I334" s="2" t="s">
        <v>1429</v>
      </c>
    </row>
    <row r="335">
      <c r="A335" s="2" t="s">
        <v>1430</v>
      </c>
      <c r="B335" s="2">
        <v>418.0</v>
      </c>
      <c r="C335" s="2" t="s">
        <v>1431</v>
      </c>
      <c r="D335" s="2">
        <v>332.58</v>
      </c>
      <c r="E335" s="2">
        <v>418.0</v>
      </c>
      <c r="F335" s="2" t="s">
        <v>1432</v>
      </c>
      <c r="G335" s="2">
        <v>350.53</v>
      </c>
      <c r="H335" s="4">
        <f>+5.1</f>
        <v>5.1</v>
      </c>
      <c r="I335" s="4" t="str">
        <f>+  209 545</f>
        <v>#ERROR!</v>
      </c>
    </row>
    <row r="336">
      <c r="A336" s="2" t="s">
        <v>1433</v>
      </c>
      <c r="B336" s="2">
        <v>415.0</v>
      </c>
      <c r="C336" s="2" t="s">
        <v>1434</v>
      </c>
      <c r="D336" s="2">
        <v>408.29</v>
      </c>
      <c r="E336" s="2">
        <v>415.0</v>
      </c>
      <c r="F336" s="2" t="s">
        <v>1435</v>
      </c>
      <c r="G336" s="2">
        <v>628.86</v>
      </c>
      <c r="H336" s="4">
        <f>+54.1</f>
        <v>54.1</v>
      </c>
      <c r="I336" s="4" t="str">
        <f>+ 3 406 333</f>
        <v>#ERROR!</v>
      </c>
    </row>
    <row r="337">
      <c r="A337" s="2" t="s">
        <v>1436</v>
      </c>
      <c r="B337" s="2">
        <v>417.0</v>
      </c>
      <c r="C337" s="2" t="s">
        <v>1437</v>
      </c>
      <c r="D337" s="2">
        <v>479.45</v>
      </c>
      <c r="E337" s="2">
        <v>417.0</v>
      </c>
      <c r="F337" s="2" t="s">
        <v>1438</v>
      </c>
      <c r="G337" s="2">
        <v>544.9</v>
      </c>
      <c r="H337" s="4">
        <f>+13.1</f>
        <v>13.1</v>
      </c>
      <c r="I337" s="4" t="str">
        <f>+  818 966</f>
        <v>#ERROR!</v>
      </c>
    </row>
    <row r="338">
      <c r="A338" s="2" t="s">
        <v>1439</v>
      </c>
    </row>
    <row r="339">
      <c r="A339" s="2" t="s">
        <v>1440</v>
      </c>
      <c r="B339" s="2">
        <v>411.0</v>
      </c>
      <c r="C339" s="2" t="s">
        <v>1441</v>
      </c>
      <c r="D339" s="2">
        <v>296.55</v>
      </c>
      <c r="E339" s="2">
        <v>411.0</v>
      </c>
      <c r="F339" s="2" t="s">
        <v>1442</v>
      </c>
      <c r="G339" s="2">
        <v>269.0</v>
      </c>
      <c r="H339" s="2" t="s">
        <v>1197</v>
      </c>
      <c r="I339" s="2" t="s">
        <v>1443</v>
      </c>
    </row>
    <row r="340">
      <c r="A340" s="2" t="s">
        <v>1444</v>
      </c>
      <c r="B340" s="2">
        <v>410.0</v>
      </c>
      <c r="C340" s="2" t="s">
        <v>1445</v>
      </c>
      <c r="D340" s="2">
        <v>309.77</v>
      </c>
      <c r="E340" s="2">
        <v>410.0</v>
      </c>
      <c r="F340" s="2" t="s">
        <v>1446</v>
      </c>
      <c r="G340" s="2">
        <v>165.68</v>
      </c>
      <c r="H340" s="2" t="s">
        <v>1447</v>
      </c>
      <c r="I340" s="2" t="s">
        <v>1448</v>
      </c>
    </row>
    <row r="341">
      <c r="A341" s="2" t="s">
        <v>1449</v>
      </c>
      <c r="B341" s="2">
        <v>418.0</v>
      </c>
      <c r="C341" s="2" t="s">
        <v>1450</v>
      </c>
      <c r="D341" s="2">
        <v>429.6</v>
      </c>
      <c r="E341" s="2">
        <v>418.0</v>
      </c>
      <c r="F341" s="2" t="s">
        <v>1451</v>
      </c>
      <c r="G341" s="2">
        <v>363.82</v>
      </c>
      <c r="H341" s="2" t="s">
        <v>1452</v>
      </c>
      <c r="I341" s="2" t="s">
        <v>1453</v>
      </c>
    </row>
    <row r="342">
      <c r="A342" s="2" t="s">
        <v>1454</v>
      </c>
      <c r="B342" s="2">
        <v>418.0</v>
      </c>
      <c r="C342" s="2" t="s">
        <v>1455</v>
      </c>
      <c r="D342" s="2">
        <v>485.22</v>
      </c>
      <c r="E342" s="2">
        <v>418.0</v>
      </c>
      <c r="F342" s="2" t="s">
        <v>1456</v>
      </c>
      <c r="G342" s="2">
        <v>444.23</v>
      </c>
      <c r="H342" s="2" t="s">
        <v>1457</v>
      </c>
      <c r="I342" s="2" t="s">
        <v>1458</v>
      </c>
    </row>
    <row r="343">
      <c r="A343" s="2" t="s">
        <v>1459</v>
      </c>
      <c r="B343" s="2">
        <v>415.0</v>
      </c>
      <c r="C343" s="2" t="s">
        <v>1460</v>
      </c>
      <c r="D343" s="2">
        <v>691.95</v>
      </c>
      <c r="E343" s="2">
        <v>415.0</v>
      </c>
      <c r="F343" s="2" t="s">
        <v>1461</v>
      </c>
      <c r="G343" s="2">
        <v>660.41</v>
      </c>
      <c r="H343" s="2" t="s">
        <v>613</v>
      </c>
      <c r="I343" s="2" t="s">
        <v>1462</v>
      </c>
    </row>
    <row r="344">
      <c r="A344" s="2" t="s">
        <v>1463</v>
      </c>
      <c r="B344" s="2">
        <v>411.0</v>
      </c>
      <c r="C344" s="2" t="s">
        <v>1464</v>
      </c>
      <c r="D344" s="2">
        <v>604.86</v>
      </c>
      <c r="E344" s="2">
        <v>411.0</v>
      </c>
      <c r="F344" s="2" t="s">
        <v>1465</v>
      </c>
      <c r="G344" s="2">
        <v>617.28</v>
      </c>
      <c r="H344" s="4">
        <f>+1.8</f>
        <v>1.8</v>
      </c>
      <c r="I344" s="4" t="str">
        <f>+  173 938</f>
        <v>#ERROR!</v>
      </c>
    </row>
    <row r="345">
      <c r="A345" s="2" t="s">
        <v>1466</v>
      </c>
      <c r="B345" s="2">
        <v>431.0</v>
      </c>
      <c r="C345" s="2" t="s">
        <v>1467</v>
      </c>
      <c r="D345" s="2">
        <v>430.75</v>
      </c>
      <c r="E345" s="2">
        <v>431.0</v>
      </c>
      <c r="F345" s="2" t="s">
        <v>1468</v>
      </c>
      <c r="G345" s="2">
        <v>523.11</v>
      </c>
      <c r="H345" s="4">
        <f>+21.2</f>
        <v>21.2</v>
      </c>
      <c r="I345" s="4" t="str">
        <f>+  965 257</f>
        <v>#ERROR!</v>
      </c>
    </row>
    <row r="346">
      <c r="A346" s="2" t="s">
        <v>1469</v>
      </c>
      <c r="B346" s="2">
        <v>418.0</v>
      </c>
      <c r="C346" s="2" t="s">
        <v>1470</v>
      </c>
      <c r="D346" s="2">
        <v>549.1</v>
      </c>
      <c r="E346" s="2">
        <v>418.0</v>
      </c>
      <c r="F346" s="2" t="s">
        <v>1471</v>
      </c>
      <c r="G346" s="2">
        <v>478.93</v>
      </c>
      <c r="H346" s="2" t="s">
        <v>1472</v>
      </c>
      <c r="I346" s="2" t="s">
        <v>1473</v>
      </c>
    </row>
    <row r="347">
      <c r="A347" s="2" t="s">
        <v>1474</v>
      </c>
      <c r="B347" s="2">
        <v>418.0</v>
      </c>
      <c r="C347" s="2" t="s">
        <v>1475</v>
      </c>
      <c r="D347" s="2">
        <v>443.85</v>
      </c>
      <c r="E347" s="2">
        <v>418.0</v>
      </c>
      <c r="F347" s="2" t="s">
        <v>1476</v>
      </c>
      <c r="G347" s="2">
        <v>385.45</v>
      </c>
      <c r="H347" s="2" t="s">
        <v>436</v>
      </c>
      <c r="I347" s="2" t="s">
        <v>1477</v>
      </c>
    </row>
    <row r="348">
      <c r="A348" s="2" t="s">
        <v>1478</v>
      </c>
      <c r="B348" s="2">
        <v>417.0</v>
      </c>
      <c r="C348" s="2" t="s">
        <v>1479</v>
      </c>
      <c r="D348" s="2" t="s">
        <v>1480</v>
      </c>
      <c r="E348" s="2">
        <v>417.0</v>
      </c>
      <c r="F348" s="2" t="s">
        <v>1481</v>
      </c>
      <c r="G348" s="2" t="s">
        <v>1482</v>
      </c>
      <c r="H348" s="2" t="s">
        <v>902</v>
      </c>
      <c r="I348" s="2" t="s">
        <v>1483</v>
      </c>
    </row>
    <row r="349">
      <c r="A349" s="2" t="s">
        <v>1484</v>
      </c>
      <c r="C349" s="2" t="s">
        <v>1485</v>
      </c>
      <c r="D349" s="2">
        <v>608.77</v>
      </c>
      <c r="F349" s="2" t="s">
        <v>1486</v>
      </c>
      <c r="G349" s="2">
        <v>493.58</v>
      </c>
      <c r="H349" s="2" t="s">
        <v>232</v>
      </c>
      <c r="I349" s="2" t="s">
        <v>1487</v>
      </c>
    </row>
    <row r="350">
      <c r="A350" s="2" t="s">
        <v>1488</v>
      </c>
      <c r="B350" s="2">
        <v>495.0</v>
      </c>
      <c r="C350" s="2" t="s">
        <v>1489</v>
      </c>
      <c r="D350" s="2">
        <v>511.88</v>
      </c>
      <c r="E350" s="2">
        <v>495.0</v>
      </c>
      <c r="F350" s="2" t="s">
        <v>1490</v>
      </c>
      <c r="G350" s="2">
        <v>470.33</v>
      </c>
      <c r="H350" s="2" t="s">
        <v>1491</v>
      </c>
      <c r="I350" s="2" t="s">
        <v>1492</v>
      </c>
    </row>
    <row r="351">
      <c r="A351" s="2" t="s">
        <v>1493</v>
      </c>
      <c r="B351" s="2">
        <v>485.0</v>
      </c>
      <c r="C351" s="2" t="s">
        <v>1494</v>
      </c>
      <c r="D351" s="2">
        <v>592.82</v>
      </c>
      <c r="E351" s="2">
        <v>485.0</v>
      </c>
      <c r="F351" s="2" t="s">
        <v>1495</v>
      </c>
      <c r="G351" s="2">
        <v>525.44</v>
      </c>
      <c r="H351" s="2" t="s">
        <v>1496</v>
      </c>
      <c r="I351" s="2" t="s">
        <v>1497</v>
      </c>
    </row>
    <row r="352">
      <c r="A352" s="2" t="s">
        <v>1498</v>
      </c>
      <c r="B352" s="2">
        <v>520.0</v>
      </c>
      <c r="C352" s="2" t="s">
        <v>1499</v>
      </c>
      <c r="D352" s="2">
        <v>582.97</v>
      </c>
      <c r="E352" s="2">
        <v>520.0</v>
      </c>
      <c r="F352" s="2" t="s">
        <v>1500</v>
      </c>
      <c r="G352" s="2">
        <v>357.2</v>
      </c>
      <c r="H352" s="2" t="s">
        <v>1501</v>
      </c>
      <c r="I352" s="2" t="s">
        <v>1502</v>
      </c>
    </row>
    <row r="353">
      <c r="A353" s="2" t="s">
        <v>1503</v>
      </c>
      <c r="B353" s="2">
        <v>465.0</v>
      </c>
      <c r="C353" s="2" t="s">
        <v>1504</v>
      </c>
      <c r="D353" s="2">
        <v>416.94</v>
      </c>
      <c r="E353" s="2">
        <v>465.0</v>
      </c>
      <c r="F353" s="2" t="s">
        <v>1505</v>
      </c>
      <c r="G353" s="2">
        <v>368.92</v>
      </c>
      <c r="H353" s="2" t="s">
        <v>224</v>
      </c>
      <c r="I353" s="2" t="s">
        <v>1506</v>
      </c>
    </row>
    <row r="354">
      <c r="A354" s="2" t="s">
        <v>1507</v>
      </c>
      <c r="B354" s="2">
        <v>500.0</v>
      </c>
      <c r="C354" s="2" t="s">
        <v>1508</v>
      </c>
      <c r="D354" s="2">
        <v>304.2</v>
      </c>
      <c r="E354" s="2">
        <v>500.0</v>
      </c>
      <c r="F354" s="2" t="s">
        <v>1509</v>
      </c>
      <c r="G354" s="2">
        <v>274.83</v>
      </c>
      <c r="H354" s="2" t="s">
        <v>1510</v>
      </c>
      <c r="I354" s="2" t="s">
        <v>1511</v>
      </c>
    </row>
    <row r="355">
      <c r="A355" s="2" t="s">
        <v>1512</v>
      </c>
    </row>
    <row r="356">
      <c r="A356" s="2" t="s">
        <v>1513</v>
      </c>
      <c r="B356" s="2">
        <v>460.0</v>
      </c>
      <c r="C356" s="2" t="s">
        <v>1514</v>
      </c>
      <c r="D356" s="2">
        <v>315.15</v>
      </c>
      <c r="E356" s="2">
        <v>460.0</v>
      </c>
      <c r="F356" s="2" t="s">
        <v>1515</v>
      </c>
      <c r="G356" s="2">
        <v>186.16</v>
      </c>
      <c r="H356" s="2" t="s">
        <v>1516</v>
      </c>
      <c r="I356" s="2" t="s">
        <v>1517</v>
      </c>
    </row>
    <row r="357">
      <c r="A357" s="2" t="s">
        <v>1518</v>
      </c>
      <c r="B357" s="2">
        <v>495.0</v>
      </c>
      <c r="C357" s="2" t="s">
        <v>1519</v>
      </c>
      <c r="D357" s="2" t="s">
        <v>1520</v>
      </c>
      <c r="E357" s="2">
        <v>495.0</v>
      </c>
      <c r="F357" s="2" t="s">
        <v>1521</v>
      </c>
      <c r="G357" s="2">
        <v>968.24</v>
      </c>
      <c r="H357" s="2" t="s">
        <v>309</v>
      </c>
      <c r="I357" s="2" t="s">
        <v>1522</v>
      </c>
    </row>
    <row r="358">
      <c r="A358" s="2" t="s">
        <v>1523</v>
      </c>
      <c r="B358" s="2">
        <v>490.0</v>
      </c>
      <c r="C358" s="2" t="s">
        <v>1524</v>
      </c>
      <c r="D358" s="2">
        <v>516.56</v>
      </c>
      <c r="E358" s="2">
        <v>490.0</v>
      </c>
      <c r="F358" s="2" t="s">
        <v>1525</v>
      </c>
      <c r="G358" s="2">
        <v>482.18</v>
      </c>
      <c r="H358" s="2" t="s">
        <v>1340</v>
      </c>
      <c r="I358" s="2" t="s">
        <v>1526</v>
      </c>
    </row>
    <row r="359">
      <c r="A359" s="2" t="s">
        <v>1527</v>
      </c>
      <c r="B359" s="2">
        <v>515.0</v>
      </c>
      <c r="C359" s="2" t="s">
        <v>1528</v>
      </c>
      <c r="D359" s="2">
        <v>432.6</v>
      </c>
      <c r="E359" s="2">
        <v>515.0</v>
      </c>
      <c r="F359" s="2" t="s">
        <v>1529</v>
      </c>
      <c r="G359" s="2">
        <v>300.97</v>
      </c>
      <c r="H359" s="2" t="s">
        <v>1530</v>
      </c>
      <c r="I359" s="2" t="s">
        <v>1531</v>
      </c>
    </row>
    <row r="360">
      <c r="A360" s="2" t="s">
        <v>1532</v>
      </c>
      <c r="B360" s="2">
        <v>535.0</v>
      </c>
      <c r="C360" s="2" t="s">
        <v>1533</v>
      </c>
      <c r="D360" s="2">
        <v>553.53</v>
      </c>
      <c r="E360" s="2">
        <v>535.0</v>
      </c>
      <c r="F360" s="2" t="s">
        <v>1534</v>
      </c>
      <c r="G360" s="2">
        <v>462.41</v>
      </c>
      <c r="H360" s="2" t="s">
        <v>508</v>
      </c>
      <c r="I360" s="2" t="s">
        <v>1535</v>
      </c>
    </row>
    <row r="361">
      <c r="A361" s="2" t="s">
        <v>1536</v>
      </c>
      <c r="B361" s="2">
        <v>495.0</v>
      </c>
      <c r="C361" s="2" t="s">
        <v>1537</v>
      </c>
      <c r="D361" s="2">
        <v>718.44</v>
      </c>
      <c r="E361" s="2">
        <v>495.0</v>
      </c>
      <c r="F361" s="2" t="s">
        <v>1538</v>
      </c>
      <c r="G361" s="2">
        <v>347.93</v>
      </c>
      <c r="H361" s="2" t="s">
        <v>1539</v>
      </c>
      <c r="I361" s="2" t="s">
        <v>1540</v>
      </c>
    </row>
    <row r="362">
      <c r="A362" s="2" t="s">
        <v>1541</v>
      </c>
      <c r="B362" s="2">
        <v>490.0</v>
      </c>
      <c r="C362" s="2" t="s">
        <v>1542</v>
      </c>
      <c r="D362" s="2">
        <v>528.5</v>
      </c>
      <c r="E362" s="2">
        <v>490.0</v>
      </c>
      <c r="F362" s="2" t="s">
        <v>1543</v>
      </c>
      <c r="G362" s="2">
        <v>446.74</v>
      </c>
      <c r="H362" s="2" t="s">
        <v>1544</v>
      </c>
      <c r="I362" s="2" t="s">
        <v>1545</v>
      </c>
    </row>
    <row r="363">
      <c r="A363" s="2" t="s">
        <v>1546</v>
      </c>
      <c r="B363" s="2">
        <v>490.0</v>
      </c>
      <c r="C363" s="2" t="s">
        <v>1547</v>
      </c>
      <c r="D363" s="2">
        <v>559.22</v>
      </c>
      <c r="E363" s="2">
        <v>500.0</v>
      </c>
      <c r="F363" s="2" t="s">
        <v>1548</v>
      </c>
      <c r="G363" s="2">
        <v>653.8</v>
      </c>
      <c r="H363" s="4">
        <f>+16.4</f>
        <v>16.4</v>
      </c>
      <c r="I363" s="4" t="str">
        <f>+ 2 510 285</f>
        <v>#ERROR!</v>
      </c>
    </row>
    <row r="364">
      <c r="A364" s="2" t="s">
        <v>1549</v>
      </c>
      <c r="B364" s="2">
        <v>520.0</v>
      </c>
      <c r="C364" s="2" t="s">
        <v>1550</v>
      </c>
      <c r="D364" s="2">
        <v>567.72</v>
      </c>
      <c r="E364" s="2">
        <v>520.0</v>
      </c>
      <c r="F364" s="2" t="s">
        <v>1551</v>
      </c>
      <c r="G364" s="2">
        <v>365.23</v>
      </c>
      <c r="H364" s="2" t="s">
        <v>1552</v>
      </c>
      <c r="I364" s="2" t="s">
        <v>1553</v>
      </c>
    </row>
    <row r="365">
      <c r="A365" s="2" t="s">
        <v>1554</v>
      </c>
    </row>
    <row r="366">
      <c r="A366" s="2" t="s">
        <v>1555</v>
      </c>
      <c r="B366" s="2">
        <v>459.0</v>
      </c>
      <c r="C366" s="2" t="s">
        <v>1556</v>
      </c>
      <c r="D366" s="2">
        <v>647.1</v>
      </c>
      <c r="E366" s="2">
        <v>459.0</v>
      </c>
      <c r="F366" s="2" t="s">
        <v>1557</v>
      </c>
      <c r="G366" s="2">
        <v>624.68</v>
      </c>
      <c r="H366" s="2" t="s">
        <v>1558</v>
      </c>
      <c r="I366" s="2" t="s">
        <v>1559</v>
      </c>
    </row>
    <row r="367">
      <c r="A367" s="2" t="s">
        <v>1560</v>
      </c>
      <c r="B367" s="2">
        <v>460.0</v>
      </c>
      <c r="C367" s="2" t="s">
        <v>1561</v>
      </c>
      <c r="D367" s="2">
        <v>572.61</v>
      </c>
      <c r="E367" s="2">
        <v>460.0</v>
      </c>
      <c r="F367" s="2" t="s">
        <v>1562</v>
      </c>
      <c r="G367" s="2">
        <v>654.77</v>
      </c>
      <c r="H367" s="4">
        <f>+14.3</f>
        <v>14.3</v>
      </c>
      <c r="I367" s="4" t="str">
        <f>+  874 141</f>
        <v>#ERROR!</v>
      </c>
    </row>
    <row r="368">
      <c r="A368" s="2" t="s">
        <v>1563</v>
      </c>
      <c r="B368" s="2">
        <v>434.0</v>
      </c>
      <c r="C368" s="2" t="s">
        <v>1564</v>
      </c>
      <c r="D368" s="2" t="s">
        <v>1565</v>
      </c>
      <c r="E368" s="2">
        <v>434.0</v>
      </c>
      <c r="F368" s="2" t="s">
        <v>1566</v>
      </c>
      <c r="G368" s="2">
        <v>833.24</v>
      </c>
      <c r="H368" s="2" t="s">
        <v>1567</v>
      </c>
      <c r="I368" s="2" t="s">
        <v>1568</v>
      </c>
    </row>
    <row r="369">
      <c r="A369" s="2" t="s">
        <v>1569</v>
      </c>
      <c r="B369" s="2">
        <v>445.0</v>
      </c>
      <c r="C369" s="2" t="s">
        <v>1570</v>
      </c>
      <c r="D369" s="2">
        <v>585.63</v>
      </c>
      <c r="E369" s="2">
        <v>445.0</v>
      </c>
      <c r="F369" s="2" t="s">
        <v>1571</v>
      </c>
      <c r="G369" s="2">
        <v>418.73</v>
      </c>
      <c r="H369" s="2" t="s">
        <v>179</v>
      </c>
      <c r="I369" s="2" t="s">
        <v>1572</v>
      </c>
    </row>
    <row r="370">
      <c r="A370" s="2" t="s">
        <v>1573</v>
      </c>
      <c r="B370" s="2">
        <v>440.0</v>
      </c>
      <c r="C370" s="2" t="s">
        <v>1574</v>
      </c>
      <c r="D370" s="2" t="s">
        <v>1575</v>
      </c>
      <c r="E370" s="2">
        <v>440.0</v>
      </c>
      <c r="F370" s="2" t="s">
        <v>1576</v>
      </c>
      <c r="G370" s="2">
        <v>578.32</v>
      </c>
      <c r="H370" s="2" t="s">
        <v>1577</v>
      </c>
      <c r="I370" s="2" t="s">
        <v>1578</v>
      </c>
    </row>
    <row r="371">
      <c r="A371" s="2" t="s">
        <v>1579</v>
      </c>
      <c r="B371" s="2">
        <v>470.0</v>
      </c>
      <c r="C371" s="2" t="s">
        <v>1580</v>
      </c>
      <c r="D371" s="2">
        <v>508.8</v>
      </c>
      <c r="E371" s="2">
        <v>470.0</v>
      </c>
      <c r="F371" s="2" t="s">
        <v>1581</v>
      </c>
      <c r="G371" s="2">
        <v>610.88</v>
      </c>
      <c r="H371" s="4">
        <f>+19.4</f>
        <v>19.4</v>
      </c>
      <c r="I371" s="4" t="str">
        <f>+ 1 938 747</f>
        <v>#ERROR!</v>
      </c>
    </row>
    <row r="372">
      <c r="A372" s="2" t="s">
        <v>1582</v>
      </c>
      <c r="B372" s="2">
        <v>440.0</v>
      </c>
      <c r="C372" s="2" t="s">
        <v>1583</v>
      </c>
      <c r="D372" s="2">
        <v>672.04</v>
      </c>
      <c r="E372" s="2">
        <v>440.0</v>
      </c>
      <c r="F372" s="2" t="s">
        <v>1584</v>
      </c>
      <c r="G372" s="2">
        <v>386.36</v>
      </c>
      <c r="H372" s="2" t="s">
        <v>1585</v>
      </c>
      <c r="I372" s="2" t="s">
        <v>1586</v>
      </c>
    </row>
    <row r="373">
      <c r="A373" s="2" t="s">
        <v>1587</v>
      </c>
      <c r="B373" s="2">
        <v>435.0</v>
      </c>
      <c r="C373" s="2" t="s">
        <v>1588</v>
      </c>
      <c r="D373" s="2">
        <v>678.57</v>
      </c>
      <c r="E373" s="2">
        <v>435.0</v>
      </c>
      <c r="F373" s="2" t="s">
        <v>1589</v>
      </c>
      <c r="G373" s="2">
        <v>812.84</v>
      </c>
      <c r="H373" s="4">
        <f>+19.5</f>
        <v>19.5</v>
      </c>
      <c r="I373" s="4" t="str">
        <f>+ 3 935 654</f>
        <v>#ERROR!</v>
      </c>
    </row>
    <row r="374">
      <c r="A374" s="2" t="s">
        <v>1590</v>
      </c>
      <c r="B374" s="2">
        <v>492.0</v>
      </c>
      <c r="C374" s="2" t="s">
        <v>1591</v>
      </c>
      <c r="D374" s="2">
        <v>807.6</v>
      </c>
      <c r="E374" s="2">
        <v>492.0</v>
      </c>
      <c r="F374" s="2" t="s">
        <v>1592</v>
      </c>
      <c r="G374" s="2">
        <v>802.73</v>
      </c>
      <c r="H374" s="2" t="s">
        <v>1593</v>
      </c>
      <c r="I374" s="2" t="s">
        <v>1594</v>
      </c>
    </row>
    <row r="375">
      <c r="A375" s="2" t="s">
        <v>1595</v>
      </c>
      <c r="B375" s="2">
        <v>400.0</v>
      </c>
      <c r="C375" s="2" t="s">
        <v>1596</v>
      </c>
      <c r="D375" s="2">
        <v>511.7</v>
      </c>
      <c r="E375" s="2">
        <v>400.0</v>
      </c>
      <c r="F375" s="2" t="s">
        <v>1597</v>
      </c>
      <c r="G375" s="2">
        <v>572.11</v>
      </c>
      <c r="H375" s="4">
        <f>+11.7</f>
        <v>11.7</v>
      </c>
      <c r="I375" s="4" t="str">
        <f>+ 1 493 650</f>
        <v>#ERROR!</v>
      </c>
    </row>
    <row r="376">
      <c r="A376" s="2" t="s">
        <v>1598</v>
      </c>
      <c r="B376" s="2">
        <v>460.0</v>
      </c>
      <c r="C376" s="2" t="s">
        <v>1599</v>
      </c>
      <c r="D376" s="2">
        <v>790.77</v>
      </c>
      <c r="E376" s="2">
        <v>460.0</v>
      </c>
      <c r="F376" s="2" t="s">
        <v>1600</v>
      </c>
      <c r="G376" s="2">
        <v>488.45</v>
      </c>
      <c r="H376" s="2" t="s">
        <v>1601</v>
      </c>
      <c r="I376" s="2" t="s">
        <v>1602</v>
      </c>
    </row>
    <row r="377">
      <c r="A377" s="2" t="s">
        <v>1603</v>
      </c>
      <c r="B377" s="2">
        <v>450.0</v>
      </c>
      <c r="C377" s="2" t="s">
        <v>1604</v>
      </c>
      <c r="D377" s="2">
        <v>578.93</v>
      </c>
      <c r="E377" s="2">
        <v>450.0</v>
      </c>
      <c r="F377" s="2" t="s">
        <v>1605</v>
      </c>
      <c r="G377" s="2">
        <v>280.81</v>
      </c>
      <c r="H377" s="2" t="s">
        <v>1539</v>
      </c>
      <c r="I377" s="2" t="s">
        <v>1606</v>
      </c>
    </row>
    <row r="378">
      <c r="A378" s="2" t="s">
        <v>1607</v>
      </c>
    </row>
    <row r="379">
      <c r="A379" s="2" t="s">
        <v>1608</v>
      </c>
      <c r="B379" s="2">
        <v>480.0</v>
      </c>
      <c r="C379" s="2" t="s">
        <v>1609</v>
      </c>
      <c r="D379" s="2">
        <v>603.12</v>
      </c>
      <c r="E379" s="2">
        <v>480.0</v>
      </c>
      <c r="F379" s="2" t="s">
        <v>1610</v>
      </c>
      <c r="G379" s="2">
        <v>529.01</v>
      </c>
      <c r="H379" s="2" t="s">
        <v>1611</v>
      </c>
      <c r="I379" s="2" t="s">
        <v>1612</v>
      </c>
    </row>
    <row r="380">
      <c r="A380" s="2" t="s">
        <v>1613</v>
      </c>
      <c r="B380" s="2">
        <v>480.0</v>
      </c>
      <c r="C380" s="2" t="s">
        <v>1614</v>
      </c>
      <c r="D380" s="2">
        <v>530.95</v>
      </c>
      <c r="E380" s="2">
        <v>480.0</v>
      </c>
      <c r="F380" s="2" t="s">
        <v>1615</v>
      </c>
      <c r="G380" s="2">
        <v>434.63</v>
      </c>
      <c r="H380" s="2" t="s">
        <v>1616</v>
      </c>
      <c r="I380" s="2" t="s">
        <v>1617</v>
      </c>
    </row>
    <row r="381">
      <c r="A381" s="2" t="s">
        <v>1618</v>
      </c>
      <c r="B381" s="2">
        <v>423.0</v>
      </c>
      <c r="C381" s="2" t="s">
        <v>1619</v>
      </c>
      <c r="D381" s="2">
        <v>637.8</v>
      </c>
      <c r="E381" s="2">
        <v>423.0</v>
      </c>
      <c r="F381" s="2" t="s">
        <v>1620</v>
      </c>
      <c r="G381" s="2">
        <v>363.91</v>
      </c>
      <c r="H381" s="2" t="s">
        <v>1621</v>
      </c>
      <c r="I381" s="2" t="s">
        <v>1622</v>
      </c>
    </row>
    <row r="382">
      <c r="A382" s="2" t="s">
        <v>1623</v>
      </c>
      <c r="B382" s="2">
        <v>480.0</v>
      </c>
      <c r="C382" s="2" t="s">
        <v>1624</v>
      </c>
      <c r="D382" s="2" t="s">
        <v>1625</v>
      </c>
      <c r="E382" s="2">
        <v>480.0</v>
      </c>
      <c r="F382" s="2" t="s">
        <v>1626</v>
      </c>
      <c r="G382" s="2">
        <v>614.4</v>
      </c>
      <c r="H382" s="2" t="s">
        <v>1447</v>
      </c>
      <c r="I382" s="2" t="s">
        <v>1627</v>
      </c>
    </row>
    <row r="383">
      <c r="A383" s="2" t="s">
        <v>1628</v>
      </c>
      <c r="B383" s="2">
        <v>440.0</v>
      </c>
      <c r="C383" s="2" t="s">
        <v>1629</v>
      </c>
      <c r="D383" s="2">
        <v>606.59</v>
      </c>
      <c r="E383" s="2">
        <v>440.0</v>
      </c>
      <c r="F383" s="2" t="s">
        <v>1630</v>
      </c>
      <c r="G383" s="2">
        <v>317.57</v>
      </c>
      <c r="H383" s="2" t="s">
        <v>1631</v>
      </c>
      <c r="I383" s="2" t="s">
        <v>1632</v>
      </c>
    </row>
    <row r="384">
      <c r="A384" s="2" t="s">
        <v>1633</v>
      </c>
      <c r="B384" s="2">
        <v>480.0</v>
      </c>
      <c r="C384" s="2" t="s">
        <v>1634</v>
      </c>
      <c r="D384" s="2">
        <v>664.91</v>
      </c>
      <c r="E384" s="2">
        <v>480.0</v>
      </c>
      <c r="F384" s="2" t="s">
        <v>1635</v>
      </c>
      <c r="G384" s="2">
        <v>442.27</v>
      </c>
      <c r="H384" s="2" t="s">
        <v>1636</v>
      </c>
      <c r="I384" s="2" t="s">
        <v>1637</v>
      </c>
    </row>
    <row r="385">
      <c r="A385" s="2" t="s">
        <v>1638</v>
      </c>
      <c r="B385" s="2">
        <v>430.0</v>
      </c>
      <c r="C385" s="2" t="s">
        <v>1639</v>
      </c>
      <c r="D385" s="2">
        <v>353.32</v>
      </c>
      <c r="E385" s="2">
        <v>440.0</v>
      </c>
      <c r="F385" s="2" t="s">
        <v>1640</v>
      </c>
      <c r="G385" s="2">
        <v>319.72</v>
      </c>
      <c r="H385" s="2" t="s">
        <v>1510</v>
      </c>
      <c r="I385" s="2" t="s">
        <v>1641</v>
      </c>
    </row>
    <row r="386">
      <c r="A386" s="2" t="s">
        <v>1642</v>
      </c>
      <c r="B386" s="2">
        <v>499.0</v>
      </c>
      <c r="C386" s="2" t="s">
        <v>1643</v>
      </c>
      <c r="D386" s="2">
        <v>930.51</v>
      </c>
      <c r="E386" s="2">
        <v>499.0</v>
      </c>
      <c r="F386" s="2" t="s">
        <v>1644</v>
      </c>
      <c r="G386" s="2">
        <v>517.38</v>
      </c>
      <c r="H386" s="2" t="s">
        <v>1645</v>
      </c>
      <c r="I386" s="2" t="s">
        <v>1646</v>
      </c>
    </row>
    <row r="387">
      <c r="A387" s="2" t="s">
        <v>1647</v>
      </c>
      <c r="B387" s="2">
        <v>450.0</v>
      </c>
      <c r="C387" s="2" t="s">
        <v>1648</v>
      </c>
      <c r="D387" s="2">
        <v>610.22</v>
      </c>
      <c r="E387" s="2">
        <v>450.0</v>
      </c>
      <c r="F387" s="2" t="s">
        <v>1649</v>
      </c>
      <c r="G387" s="2">
        <v>546.29</v>
      </c>
      <c r="H387" s="2" t="s">
        <v>1650</v>
      </c>
      <c r="I387" s="2" t="s">
        <v>1651</v>
      </c>
    </row>
    <row r="388">
      <c r="A388" s="2" t="s">
        <v>1652</v>
      </c>
      <c r="B388" s="2">
        <v>460.0</v>
      </c>
      <c r="C388" s="2" t="s">
        <v>1653</v>
      </c>
      <c r="D388" s="2">
        <v>651.5</v>
      </c>
      <c r="E388" s="2">
        <v>460.0</v>
      </c>
      <c r="F388" s="2" t="s">
        <v>1654</v>
      </c>
      <c r="G388" s="2">
        <v>484.43</v>
      </c>
      <c r="H388" s="2" t="s">
        <v>1655</v>
      </c>
      <c r="I388" s="2" t="s">
        <v>1656</v>
      </c>
    </row>
    <row r="389">
      <c r="A389" s="2" t="s">
        <v>1657</v>
      </c>
      <c r="B389" s="2">
        <v>480.0</v>
      </c>
      <c r="C389" s="2" t="s">
        <v>1658</v>
      </c>
      <c r="D389" s="2">
        <v>349.6</v>
      </c>
      <c r="E389" s="2">
        <v>480.0</v>
      </c>
      <c r="F389" s="2" t="s">
        <v>1659</v>
      </c>
      <c r="G389" s="2">
        <v>215.72</v>
      </c>
      <c r="H389" s="2" t="s">
        <v>718</v>
      </c>
      <c r="I389" s="2" t="s">
        <v>1660</v>
      </c>
    </row>
    <row r="390">
      <c r="A390" s="2" t="s">
        <v>1661</v>
      </c>
      <c r="B390" s="2">
        <v>450.0</v>
      </c>
      <c r="C390" s="2" t="s">
        <v>1662</v>
      </c>
      <c r="D390" s="2">
        <v>695.97</v>
      </c>
      <c r="E390" s="2">
        <v>450.0</v>
      </c>
      <c r="F390" s="2" t="s">
        <v>1663</v>
      </c>
      <c r="G390" s="2">
        <v>327.02</v>
      </c>
      <c r="H390" s="2" t="s">
        <v>1350</v>
      </c>
      <c r="I390" s="2" t="s">
        <v>1664</v>
      </c>
    </row>
    <row r="391">
      <c r="A391" s="2" t="s">
        <v>1665</v>
      </c>
      <c r="B391" s="2">
        <v>450.0</v>
      </c>
      <c r="C391" s="2" t="s">
        <v>1666</v>
      </c>
      <c r="D391" s="2">
        <v>916.39</v>
      </c>
      <c r="E391" s="2">
        <v>450.0</v>
      </c>
      <c r="F391" s="2" t="s">
        <v>1667</v>
      </c>
      <c r="G391" s="2">
        <v>339.31</v>
      </c>
      <c r="H391" s="2" t="s">
        <v>1668</v>
      </c>
      <c r="I391" s="2" t="s">
        <v>1669</v>
      </c>
    </row>
    <row r="392">
      <c r="A392" s="2" t="s">
        <v>1670</v>
      </c>
      <c r="B392" s="2">
        <v>441.0</v>
      </c>
      <c r="C392" s="2" t="s">
        <v>1671</v>
      </c>
      <c r="D392" s="2" t="s">
        <v>1672</v>
      </c>
      <c r="E392" s="2">
        <v>437.0</v>
      </c>
      <c r="F392" s="2" t="s">
        <v>1673</v>
      </c>
      <c r="G392" s="2" t="s">
        <v>1674</v>
      </c>
      <c r="H392" s="2" t="s">
        <v>1022</v>
      </c>
      <c r="I392" s="2" t="s">
        <v>1675</v>
      </c>
    </row>
    <row r="393">
      <c r="A393" s="2" t="s">
        <v>1676</v>
      </c>
      <c r="B393" s="2">
        <v>485.0</v>
      </c>
      <c r="C393" s="2" t="s">
        <v>1677</v>
      </c>
      <c r="D393" s="2">
        <v>634.5</v>
      </c>
      <c r="E393" s="2">
        <v>485.0</v>
      </c>
      <c r="F393" s="2" t="s">
        <v>1678</v>
      </c>
      <c r="G393" s="2">
        <v>796.33</v>
      </c>
      <c r="H393" s="4">
        <f>+24.9</f>
        <v>24.9</v>
      </c>
      <c r="I393" s="4" t="str">
        <f>+ 2 808 435</f>
        <v>#ERROR!</v>
      </c>
    </row>
    <row r="394">
      <c r="A394" s="2" t="s">
        <v>1679</v>
      </c>
    </row>
    <row r="395">
      <c r="A395" s="2" t="s">
        <v>1680</v>
      </c>
      <c r="B395" s="2">
        <v>395.0</v>
      </c>
      <c r="C395" s="2" t="s">
        <v>1681</v>
      </c>
      <c r="D395" s="2" t="s">
        <v>1682</v>
      </c>
      <c r="E395" s="2">
        <v>395.0</v>
      </c>
      <c r="F395" s="2" t="s">
        <v>1683</v>
      </c>
      <c r="G395" s="2" t="s">
        <v>1684</v>
      </c>
      <c r="H395" s="2" t="s">
        <v>1685</v>
      </c>
      <c r="I395" s="2" t="s">
        <v>1686</v>
      </c>
    </row>
    <row r="396">
      <c r="A396" s="2" t="s">
        <v>1687</v>
      </c>
      <c r="B396" s="2">
        <v>466.0</v>
      </c>
      <c r="C396" s="2" t="s">
        <v>1688</v>
      </c>
      <c r="D396" s="2">
        <v>590.64</v>
      </c>
      <c r="E396" s="2">
        <v>466.0</v>
      </c>
      <c r="F396" s="2" t="s">
        <v>1689</v>
      </c>
      <c r="G396" s="2">
        <v>448.38</v>
      </c>
      <c r="H396" s="2" t="s">
        <v>1690</v>
      </c>
      <c r="I396" s="2" t="s">
        <v>1691</v>
      </c>
    </row>
    <row r="397">
      <c r="A397" s="2" t="s">
        <v>1692</v>
      </c>
      <c r="B397" s="2">
        <v>423.0</v>
      </c>
      <c r="C397" s="2" t="s">
        <v>1693</v>
      </c>
      <c r="D397" s="2">
        <v>618.06</v>
      </c>
      <c r="E397" s="2">
        <v>423.0</v>
      </c>
      <c r="F397" s="2" t="s">
        <v>1694</v>
      </c>
      <c r="G397" s="2">
        <v>433.23</v>
      </c>
      <c r="H397" s="2" t="s">
        <v>1135</v>
      </c>
      <c r="I397" s="2" t="s">
        <v>1695</v>
      </c>
    </row>
    <row r="398">
      <c r="A398" s="2" t="s">
        <v>1696</v>
      </c>
      <c r="B398" s="2">
        <v>440.0</v>
      </c>
      <c r="C398" s="2" t="s">
        <v>1697</v>
      </c>
      <c r="D398" s="2">
        <v>689.86</v>
      </c>
      <c r="E398" s="2">
        <v>440.0</v>
      </c>
      <c r="F398" s="2" t="s">
        <v>1698</v>
      </c>
      <c r="G398" s="2">
        <v>630.63</v>
      </c>
      <c r="H398" s="2" t="s">
        <v>776</v>
      </c>
      <c r="I398" s="2" t="s">
        <v>1699</v>
      </c>
    </row>
    <row r="399">
      <c r="A399" s="2" t="s">
        <v>1700</v>
      </c>
      <c r="B399" s="2">
        <v>440.0</v>
      </c>
      <c r="C399" s="2" t="s">
        <v>1701</v>
      </c>
      <c r="D399" s="2">
        <v>906.68</v>
      </c>
      <c r="E399" s="2">
        <v>440.0</v>
      </c>
      <c r="F399" s="2" t="s">
        <v>1702</v>
      </c>
      <c r="G399" s="2">
        <v>783.37</v>
      </c>
      <c r="H399" s="2" t="s">
        <v>1305</v>
      </c>
      <c r="I399" s="2" t="s">
        <v>1703</v>
      </c>
    </row>
    <row r="400">
      <c r="A400" s="2" t="s">
        <v>1704</v>
      </c>
      <c r="B400" s="2">
        <v>418.0</v>
      </c>
      <c r="C400" s="2" t="s">
        <v>1705</v>
      </c>
      <c r="D400" s="2">
        <v>754.73</v>
      </c>
      <c r="E400" s="2">
        <v>418.0</v>
      </c>
      <c r="F400" s="2" t="s">
        <v>1706</v>
      </c>
      <c r="G400" s="2">
        <v>608.72</v>
      </c>
      <c r="H400" s="2" t="s">
        <v>1707</v>
      </c>
      <c r="I400" s="2" t="s">
        <v>1708</v>
      </c>
    </row>
    <row r="401">
      <c r="A401" s="2" t="s">
        <v>1709</v>
      </c>
      <c r="B401" s="2">
        <v>417.0</v>
      </c>
      <c r="C401" s="2" t="s">
        <v>1710</v>
      </c>
      <c r="D401" s="2">
        <v>705.17</v>
      </c>
      <c r="E401" s="2">
        <v>417.0</v>
      </c>
      <c r="F401" s="2" t="s">
        <v>1711</v>
      </c>
      <c r="G401" s="2">
        <v>653.08</v>
      </c>
      <c r="H401" s="2" t="s">
        <v>1712</v>
      </c>
      <c r="I401" s="2" t="s">
        <v>1713</v>
      </c>
    </row>
    <row r="402">
      <c r="A402" s="2" t="s">
        <v>1714</v>
      </c>
    </row>
    <row r="403">
      <c r="A403" s="2" t="s">
        <v>1715</v>
      </c>
      <c r="B403" s="2">
        <v>495.0</v>
      </c>
      <c r="C403" s="2" t="s">
        <v>1716</v>
      </c>
      <c r="D403" s="2">
        <v>591.21</v>
      </c>
      <c r="E403" s="2">
        <v>495.0</v>
      </c>
      <c r="F403" s="2" t="s">
        <v>1717</v>
      </c>
      <c r="G403" s="2">
        <v>511.23</v>
      </c>
      <c r="H403" s="2" t="s">
        <v>1305</v>
      </c>
      <c r="I403" s="2" t="s">
        <v>1718</v>
      </c>
    </row>
    <row r="404">
      <c r="A404" s="2" t="s">
        <v>1719</v>
      </c>
      <c r="B404" s="2">
        <v>430.0</v>
      </c>
      <c r="C404" s="2" t="s">
        <v>1720</v>
      </c>
      <c r="D404" s="2" t="s">
        <v>1721</v>
      </c>
      <c r="E404" s="2">
        <v>430.0</v>
      </c>
      <c r="F404" s="2" t="s">
        <v>1722</v>
      </c>
      <c r="G404" s="2" t="s">
        <v>1723</v>
      </c>
      <c r="H404" s="2" t="s">
        <v>1724</v>
      </c>
      <c r="I404" s="2" t="s">
        <v>1725</v>
      </c>
    </row>
    <row r="405">
      <c r="A405" s="2" t="s">
        <v>1726</v>
      </c>
      <c r="B405" s="2">
        <v>450.0</v>
      </c>
      <c r="C405" s="2" t="s">
        <v>1727</v>
      </c>
      <c r="D405" s="2">
        <v>820.25</v>
      </c>
      <c r="E405" s="2">
        <v>450.0</v>
      </c>
      <c r="F405" s="2" t="s">
        <v>1728</v>
      </c>
      <c r="G405" s="2">
        <v>747.64</v>
      </c>
      <c r="H405" s="2" t="s">
        <v>776</v>
      </c>
      <c r="I405" s="2" t="s">
        <v>1729</v>
      </c>
    </row>
    <row r="406">
      <c r="A406" s="2" t="s">
        <v>1730</v>
      </c>
      <c r="B406" s="2">
        <v>440.0</v>
      </c>
      <c r="C406" s="2" t="s">
        <v>1731</v>
      </c>
      <c r="D406" s="2">
        <v>682.65</v>
      </c>
      <c r="E406" s="2">
        <v>440.0</v>
      </c>
      <c r="F406" s="2" t="s">
        <v>1732</v>
      </c>
      <c r="G406" s="2">
        <v>719.94</v>
      </c>
      <c r="H406" s="4">
        <f>+4.8</f>
        <v>4.8</v>
      </c>
      <c r="I406" s="4" t="str">
        <f>+  589 645</f>
        <v>#ERROR!</v>
      </c>
    </row>
    <row r="407">
      <c r="A407" s="2" t="s">
        <v>1733</v>
      </c>
      <c r="B407" s="2">
        <v>440.0</v>
      </c>
      <c r="C407" s="2" t="s">
        <v>1734</v>
      </c>
      <c r="D407" s="2">
        <v>173.58</v>
      </c>
      <c r="E407" s="2">
        <v>440.0</v>
      </c>
      <c r="F407" s="2" t="s">
        <v>1735</v>
      </c>
      <c r="G407" s="2">
        <v>369.54</v>
      </c>
      <c r="H407" s="4">
        <f>+111.2</f>
        <v>111.2</v>
      </c>
      <c r="I407" s="4" t="str">
        <f>+ 2 868 846</f>
        <v>#ERROR!</v>
      </c>
    </row>
    <row r="408">
      <c r="A408" s="2" t="s">
        <v>1736</v>
      </c>
      <c r="B408" s="2">
        <v>420.0</v>
      </c>
      <c r="C408" s="2" t="s">
        <v>1737</v>
      </c>
      <c r="D408" s="2" t="s">
        <v>1738</v>
      </c>
      <c r="E408" s="2">
        <v>420.0</v>
      </c>
      <c r="F408" s="2" t="s">
        <v>1739</v>
      </c>
      <c r="G408" s="2" t="s">
        <v>1740</v>
      </c>
      <c r="H408" s="2" t="s">
        <v>1741</v>
      </c>
      <c r="I408" s="2" t="s">
        <v>1742</v>
      </c>
    </row>
    <row r="409">
      <c r="A409" s="2" t="s">
        <v>1743</v>
      </c>
      <c r="B409" s="2">
        <v>495.0</v>
      </c>
      <c r="C409" s="2" t="s">
        <v>1744</v>
      </c>
      <c r="D409" s="2">
        <v>354.9</v>
      </c>
      <c r="E409" s="2">
        <v>495.0</v>
      </c>
      <c r="F409" s="2" t="s">
        <v>1745</v>
      </c>
      <c r="G409" s="2">
        <v>361.33</v>
      </c>
      <c r="H409" s="4">
        <f>+1.5</f>
        <v>1.5</v>
      </c>
      <c r="I409" s="4" t="str">
        <f>+  71 763</f>
        <v>#ERROR!</v>
      </c>
    </row>
    <row r="410">
      <c r="A410" s="2" t="s">
        <v>1746</v>
      </c>
      <c r="B410" s="2">
        <v>455.0</v>
      </c>
      <c r="C410" s="2" t="s">
        <v>1747</v>
      </c>
      <c r="D410" s="2">
        <v>360.64</v>
      </c>
      <c r="E410" s="2">
        <v>475.0</v>
      </c>
      <c r="F410" s="2" t="s">
        <v>1748</v>
      </c>
      <c r="G410" s="2">
        <v>423.84</v>
      </c>
      <c r="H410" s="4">
        <f>+17.5</f>
        <v>17.5</v>
      </c>
      <c r="I410" s="4" t="str">
        <f>+ 1 452 936</f>
        <v>#ERROR!</v>
      </c>
    </row>
    <row r="411">
      <c r="A411" s="2" t="s">
        <v>1749</v>
      </c>
      <c r="B411" s="2">
        <v>435.0</v>
      </c>
      <c r="C411" s="2" t="s">
        <v>1750</v>
      </c>
      <c r="D411" s="2" t="s">
        <v>1751</v>
      </c>
      <c r="E411" s="2">
        <v>435.0</v>
      </c>
      <c r="F411" s="2" t="s">
        <v>1752</v>
      </c>
      <c r="G411" s="2">
        <v>520.32</v>
      </c>
      <c r="H411" s="2" t="s">
        <v>1753</v>
      </c>
      <c r="I411" s="2" t="s">
        <v>1754</v>
      </c>
    </row>
    <row r="412">
      <c r="A412" s="2" t="s">
        <v>1755</v>
      </c>
      <c r="B412" s="2">
        <v>485.0</v>
      </c>
      <c r="C412" s="2" t="s">
        <v>1756</v>
      </c>
      <c r="D412" s="2">
        <v>592.28</v>
      </c>
      <c r="E412" s="2">
        <v>485.0</v>
      </c>
      <c r="F412" s="2" t="s">
        <v>1757</v>
      </c>
      <c r="G412" s="2">
        <v>467.65</v>
      </c>
      <c r="H412" s="2" t="s">
        <v>1758</v>
      </c>
      <c r="I412" s="2" t="s">
        <v>1759</v>
      </c>
    </row>
    <row r="413">
      <c r="A413" s="2" t="s">
        <v>1760</v>
      </c>
      <c r="B413" s="2">
        <v>475.0</v>
      </c>
      <c r="C413" s="2" t="s">
        <v>1761</v>
      </c>
      <c r="D413" s="2">
        <v>497.57</v>
      </c>
      <c r="E413" s="2">
        <v>475.0</v>
      </c>
      <c r="F413" s="2" t="s">
        <v>1762</v>
      </c>
      <c r="G413" s="2">
        <v>402.58</v>
      </c>
      <c r="H413" s="2" t="s">
        <v>1707</v>
      </c>
      <c r="I413" s="2" t="s">
        <v>1763</v>
      </c>
    </row>
    <row r="414">
      <c r="A414" s="2" t="s">
        <v>1764</v>
      </c>
    </row>
    <row r="415">
      <c r="A415" s="2" t="s">
        <v>1765</v>
      </c>
      <c r="B415" s="2">
        <v>448.0</v>
      </c>
      <c r="C415" s="2" t="s">
        <v>1766</v>
      </c>
      <c r="D415" s="2">
        <v>874.15</v>
      </c>
      <c r="E415" s="2">
        <v>448.0</v>
      </c>
      <c r="F415" s="2" t="s">
        <v>1767</v>
      </c>
      <c r="G415" s="2">
        <v>686.28</v>
      </c>
      <c r="H415" s="2" t="s">
        <v>1768</v>
      </c>
      <c r="I415" s="2" t="s">
        <v>1769</v>
      </c>
    </row>
    <row r="416">
      <c r="A416" s="2" t="s">
        <v>1770</v>
      </c>
      <c r="B416" s="2">
        <v>417.0</v>
      </c>
      <c r="C416" s="2" t="s">
        <v>1771</v>
      </c>
      <c r="D416" s="2">
        <v>214.83</v>
      </c>
      <c r="E416" s="2">
        <v>417.0</v>
      </c>
      <c r="F416" s="2" t="s">
        <v>1772</v>
      </c>
      <c r="G416" s="2">
        <v>214.72</v>
      </c>
      <c r="H416" s="4">
        <f>+0.8</f>
        <v>0.8</v>
      </c>
      <c r="I416" s="4" t="str">
        <f>+  21 433</f>
        <v>#ERROR!</v>
      </c>
    </row>
    <row r="417">
      <c r="A417" s="2" t="s">
        <v>1773</v>
      </c>
      <c r="B417" s="2">
        <v>417.0</v>
      </c>
      <c r="C417" s="2" t="s">
        <v>1774</v>
      </c>
      <c r="D417" s="2">
        <v>982.72</v>
      </c>
      <c r="E417" s="2">
        <v>417.0</v>
      </c>
      <c r="F417" s="2" t="s">
        <v>1775</v>
      </c>
      <c r="G417" s="2">
        <v>756.19</v>
      </c>
      <c r="H417" s="2" t="s">
        <v>411</v>
      </c>
      <c r="I417" s="2" t="s">
        <v>1776</v>
      </c>
    </row>
    <row r="418">
      <c r="A418" s="2" t="s">
        <v>1777</v>
      </c>
      <c r="B418" s="2">
        <v>450.0</v>
      </c>
      <c r="C418" s="2" t="s">
        <v>1778</v>
      </c>
      <c r="D418" s="2">
        <v>666.41</v>
      </c>
      <c r="E418" s="2">
        <v>450.0</v>
      </c>
      <c r="F418" s="2" t="s">
        <v>1779</v>
      </c>
      <c r="G418" s="2">
        <v>520.97</v>
      </c>
      <c r="H418" s="2" t="s">
        <v>1780</v>
      </c>
      <c r="I418" s="2" t="s">
        <v>1781</v>
      </c>
    </row>
    <row r="419">
      <c r="A419" s="2" t="s">
        <v>1782</v>
      </c>
      <c r="B419" s="2">
        <v>427.0</v>
      </c>
      <c r="C419" s="2" t="s">
        <v>1783</v>
      </c>
      <c r="D419" s="2">
        <v>363.39</v>
      </c>
      <c r="E419" s="2">
        <v>427.0</v>
      </c>
      <c r="F419" s="2" t="s">
        <v>1784</v>
      </c>
      <c r="G419" s="2">
        <v>397.91</v>
      </c>
      <c r="H419" s="4">
        <f>+10.1</f>
        <v>10.1</v>
      </c>
      <c r="I419" s="4" t="str">
        <f>+  782 556</f>
        <v>#ERROR!</v>
      </c>
    </row>
    <row r="420">
      <c r="A420" s="2" t="s">
        <v>1785</v>
      </c>
      <c r="B420" s="2">
        <v>418.0</v>
      </c>
      <c r="C420" s="2" t="s">
        <v>1786</v>
      </c>
      <c r="D420" s="2">
        <v>216.44</v>
      </c>
      <c r="E420" s="2">
        <v>418.0</v>
      </c>
      <c r="F420" s="2" t="s">
        <v>1787</v>
      </c>
      <c r="G420" s="2">
        <v>225.7</v>
      </c>
      <c r="H420" s="4">
        <f>+4.8</f>
        <v>4.8</v>
      </c>
      <c r="I420" s="4" t="str">
        <f>+  123 583</f>
        <v>#ERROR!</v>
      </c>
    </row>
    <row r="421">
      <c r="A421" s="2" t="s">
        <v>1788</v>
      </c>
      <c r="B421" s="2">
        <v>440.0</v>
      </c>
      <c r="C421" s="2" t="s">
        <v>1789</v>
      </c>
      <c r="D421" s="2">
        <v>565.25</v>
      </c>
      <c r="E421" s="2">
        <v>440.0</v>
      </c>
      <c r="F421" s="2" t="s">
        <v>1790</v>
      </c>
      <c r="G421" s="2">
        <v>511.04</v>
      </c>
      <c r="H421" s="2" t="s">
        <v>280</v>
      </c>
      <c r="I421" s="2" t="s">
        <v>1791</v>
      </c>
    </row>
    <row r="422">
      <c r="A422" s="2" t="s">
        <v>1792</v>
      </c>
      <c r="B422" s="2">
        <v>421.0</v>
      </c>
      <c r="C422" s="2" t="s">
        <v>1793</v>
      </c>
      <c r="D422" s="2">
        <v>362.73</v>
      </c>
      <c r="E422" s="2">
        <v>421.0</v>
      </c>
      <c r="F422" s="2" t="s">
        <v>1794</v>
      </c>
      <c r="G422" s="2">
        <v>452.06</v>
      </c>
      <c r="H422" s="4">
        <f>+23.6</f>
        <v>23.6</v>
      </c>
      <c r="I422" s="4" t="str">
        <f>+ 1 011 551</f>
        <v>#ERROR!</v>
      </c>
    </row>
    <row r="423">
      <c r="A423" s="2" t="s">
        <v>1795</v>
      </c>
      <c r="B423" s="2">
        <v>445.0</v>
      </c>
      <c r="C423" s="2" t="s">
        <v>1796</v>
      </c>
      <c r="D423" s="2">
        <v>471.28</v>
      </c>
      <c r="E423" s="2">
        <v>445.0</v>
      </c>
      <c r="F423" s="2" t="s">
        <v>1797</v>
      </c>
      <c r="G423" s="2">
        <v>475.0</v>
      </c>
      <c r="H423" s="4">
        <f>+0.6</f>
        <v>0.6</v>
      </c>
      <c r="I423" s="4" t="str">
        <f>+  32 905</f>
        <v>#ERROR!</v>
      </c>
    </row>
    <row r="424">
      <c r="A424" s="2" t="s">
        <v>1798</v>
      </c>
      <c r="B424" s="2">
        <v>430.0</v>
      </c>
      <c r="C424" s="2" t="s">
        <v>1799</v>
      </c>
      <c r="D424" s="2">
        <v>650.19</v>
      </c>
      <c r="E424" s="2">
        <v>430.0</v>
      </c>
      <c r="F424" s="2" t="s">
        <v>1800</v>
      </c>
      <c r="G424" s="2">
        <v>694.15</v>
      </c>
      <c r="H424" s="4">
        <f>+6.5</f>
        <v>6.5</v>
      </c>
      <c r="I424" s="4" t="str">
        <f>+ 2 018 595</f>
        <v>#ERROR!</v>
      </c>
    </row>
    <row r="425">
      <c r="A425" s="2" t="s">
        <v>1801</v>
      </c>
      <c r="B425" s="2">
        <v>460.0</v>
      </c>
      <c r="C425" s="2" t="s">
        <v>1802</v>
      </c>
      <c r="D425" s="2">
        <v>481.09</v>
      </c>
      <c r="E425" s="2">
        <v>460.0</v>
      </c>
      <c r="F425" s="2" t="s">
        <v>1803</v>
      </c>
      <c r="G425" s="2">
        <v>123.61</v>
      </c>
      <c r="H425" s="2" t="s">
        <v>1804</v>
      </c>
      <c r="I425" s="2" t="s">
        <v>1805</v>
      </c>
    </row>
    <row r="426">
      <c r="A426" s="2" t="s">
        <v>1806</v>
      </c>
      <c r="B426" s="2">
        <v>470.0</v>
      </c>
      <c r="C426" s="2" t="s">
        <v>1807</v>
      </c>
      <c r="D426" s="2">
        <v>184.77</v>
      </c>
      <c r="E426" s="2">
        <v>470.0</v>
      </c>
      <c r="F426" s="2" t="s">
        <v>1808</v>
      </c>
      <c r="G426" s="2">
        <v>205.89</v>
      </c>
      <c r="H426" s="4">
        <f>+10.9</f>
        <v>10.9</v>
      </c>
      <c r="I426" s="4" t="str">
        <f>+  238 691</f>
        <v>#ERROR!</v>
      </c>
    </row>
    <row r="427">
      <c r="A427" s="2" t="s">
        <v>1809</v>
      </c>
      <c r="B427" s="2">
        <v>437.0</v>
      </c>
      <c r="C427" s="2" t="s">
        <v>1810</v>
      </c>
      <c r="D427" s="2">
        <v>511.91</v>
      </c>
      <c r="E427" s="2">
        <v>437.0</v>
      </c>
      <c r="F427" s="2" t="s">
        <v>1811</v>
      </c>
      <c r="G427" s="2">
        <v>332.55</v>
      </c>
      <c r="H427" s="2" t="s">
        <v>1812</v>
      </c>
      <c r="I427" s="2" t="s">
        <v>1813</v>
      </c>
    </row>
    <row r="428">
      <c r="A428" s="2" t="s">
        <v>1814</v>
      </c>
      <c r="B428" s="2">
        <v>477.0</v>
      </c>
      <c r="C428" s="2" t="s">
        <v>1815</v>
      </c>
      <c r="D428" s="2">
        <v>830.56</v>
      </c>
      <c r="E428" s="2">
        <v>477.0</v>
      </c>
      <c r="F428" s="2" t="s">
        <v>1816</v>
      </c>
      <c r="G428" s="2">
        <v>549.0</v>
      </c>
      <c r="H428" s="2" t="s">
        <v>1817</v>
      </c>
      <c r="I428" s="2" t="s">
        <v>1818</v>
      </c>
    </row>
    <row r="429">
      <c r="A429" s="2" t="s">
        <v>1819</v>
      </c>
    </row>
    <row r="430">
      <c r="A430" s="2" t="s">
        <v>1820</v>
      </c>
      <c r="B430" s="2">
        <v>480.0</v>
      </c>
      <c r="C430" s="2" t="s">
        <v>1821</v>
      </c>
      <c r="D430" s="2">
        <v>352.0</v>
      </c>
      <c r="E430" s="2">
        <v>480.0</v>
      </c>
      <c r="F430" s="2" t="s">
        <v>1822</v>
      </c>
      <c r="G430" s="2">
        <v>192.35</v>
      </c>
      <c r="H430" s="2" t="s">
        <v>1823</v>
      </c>
      <c r="I430" s="2" t="s">
        <v>1824</v>
      </c>
    </row>
    <row r="431">
      <c r="A431" s="2" t="s">
        <v>1825</v>
      </c>
      <c r="B431" s="2">
        <v>475.0</v>
      </c>
      <c r="C431" s="2" t="s">
        <v>1826</v>
      </c>
      <c r="D431" s="2">
        <v>677.78</v>
      </c>
      <c r="E431" s="2">
        <v>475.0</v>
      </c>
      <c r="F431" s="2" t="s">
        <v>1827</v>
      </c>
      <c r="G431" s="2">
        <v>543.19</v>
      </c>
      <c r="H431" s="2" t="s">
        <v>20</v>
      </c>
      <c r="I431" s="2" t="s">
        <v>1828</v>
      </c>
    </row>
    <row r="432">
      <c r="A432" s="2" t="s">
        <v>1829</v>
      </c>
      <c r="B432" s="2">
        <v>465.0</v>
      </c>
      <c r="C432" s="2" t="s">
        <v>1830</v>
      </c>
      <c r="D432" s="2">
        <v>296.63</v>
      </c>
      <c r="E432" s="2">
        <v>465.0</v>
      </c>
      <c r="F432" s="2" t="s">
        <v>1831</v>
      </c>
      <c r="G432" s="2">
        <v>244.27</v>
      </c>
      <c r="H432" s="2" t="s">
        <v>1832</v>
      </c>
      <c r="I432" s="2" t="s">
        <v>1833</v>
      </c>
    </row>
    <row r="433">
      <c r="A433" s="2" t="s">
        <v>1834</v>
      </c>
      <c r="B433" s="2">
        <v>460.0</v>
      </c>
      <c r="C433" s="2" t="s">
        <v>1835</v>
      </c>
      <c r="D433" s="2" t="s">
        <v>1836</v>
      </c>
      <c r="E433" s="2">
        <v>460.0</v>
      </c>
      <c r="F433" s="2" t="s">
        <v>1837</v>
      </c>
      <c r="G433" s="2">
        <v>651.34</v>
      </c>
      <c r="H433" s="2" t="s">
        <v>370</v>
      </c>
      <c r="I433" s="2" t="s">
        <v>1838</v>
      </c>
    </row>
    <row r="434">
      <c r="A434" s="2" t="s">
        <v>1839</v>
      </c>
      <c r="B434" s="2">
        <v>470.0</v>
      </c>
      <c r="C434" s="2" t="s">
        <v>1840</v>
      </c>
      <c r="D434" s="2">
        <v>400.47</v>
      </c>
      <c r="E434" s="2">
        <v>470.0</v>
      </c>
      <c r="F434" s="2" t="s">
        <v>1841</v>
      </c>
      <c r="G434" s="2">
        <v>387.9</v>
      </c>
      <c r="H434" s="2" t="s">
        <v>1842</v>
      </c>
      <c r="I434" s="2" t="s">
        <v>1843</v>
      </c>
    </row>
    <row r="435">
      <c r="A435" s="2" t="s">
        <v>1844</v>
      </c>
      <c r="B435" s="2">
        <v>490.0</v>
      </c>
      <c r="C435" s="2" t="s">
        <v>1845</v>
      </c>
      <c r="D435" s="2">
        <v>479.48</v>
      </c>
      <c r="E435" s="2">
        <v>490.0</v>
      </c>
      <c r="F435" s="2" t="s">
        <v>1846</v>
      </c>
      <c r="G435" s="2">
        <v>335.18</v>
      </c>
      <c r="H435" s="2" t="s">
        <v>1847</v>
      </c>
      <c r="I435" s="2" t="s">
        <v>1848</v>
      </c>
    </row>
    <row r="436">
      <c r="A436" s="2" t="s">
        <v>1849</v>
      </c>
      <c r="B436" s="2">
        <v>490.0</v>
      </c>
      <c r="C436" s="2" t="s">
        <v>1850</v>
      </c>
      <c r="D436" s="2">
        <v>654.26</v>
      </c>
      <c r="E436" s="2">
        <v>490.0</v>
      </c>
      <c r="F436" s="2" t="s">
        <v>1851</v>
      </c>
      <c r="G436" s="2">
        <v>412.19</v>
      </c>
      <c r="H436" s="2" t="s">
        <v>1852</v>
      </c>
      <c r="I436" s="2" t="s">
        <v>1853</v>
      </c>
    </row>
    <row r="437">
      <c r="A437" s="2" t="s">
        <v>1854</v>
      </c>
      <c r="B437" s="2">
        <v>485.0</v>
      </c>
      <c r="C437" s="2" t="s">
        <v>1855</v>
      </c>
      <c r="D437" s="2">
        <v>465.6</v>
      </c>
      <c r="E437" s="2">
        <v>485.0</v>
      </c>
      <c r="F437" s="2" t="s">
        <v>1856</v>
      </c>
      <c r="G437" s="2">
        <v>469.19</v>
      </c>
      <c r="H437" s="4">
        <f>+0.6</f>
        <v>0.6</v>
      </c>
      <c r="I437" s="4" t="str">
        <f>+  67 334</f>
        <v>#ERROR!</v>
      </c>
    </row>
    <row r="438">
      <c r="A438" s="2" t="s">
        <v>1857</v>
      </c>
      <c r="B438" s="2">
        <v>481.0</v>
      </c>
      <c r="C438" s="2" t="s">
        <v>1858</v>
      </c>
      <c r="D438" s="2">
        <v>559.32</v>
      </c>
      <c r="E438" s="2">
        <v>481.0</v>
      </c>
      <c r="F438" s="2" t="s">
        <v>1859</v>
      </c>
      <c r="G438" s="2">
        <v>522.56</v>
      </c>
      <c r="H438" s="2" t="s">
        <v>1860</v>
      </c>
      <c r="I438" s="2" t="s">
        <v>1861</v>
      </c>
    </row>
    <row r="439">
      <c r="A439" s="2" t="s">
        <v>1862</v>
      </c>
      <c r="B439" s="2">
        <v>445.0</v>
      </c>
      <c r="C439" s="2" t="s">
        <v>1863</v>
      </c>
      <c r="D439" s="2">
        <v>663.23</v>
      </c>
      <c r="E439" s="2">
        <v>445.0</v>
      </c>
      <c r="F439" s="2" t="s">
        <v>1864</v>
      </c>
      <c r="G439" s="2">
        <v>944.12</v>
      </c>
      <c r="H439" s="4">
        <f>+42.1</f>
        <v>42.1</v>
      </c>
      <c r="I439" s="4" t="str">
        <f>+ 8 338 681</f>
        <v>#ERROR!</v>
      </c>
    </row>
    <row r="440">
      <c r="A440" s="2" t="s">
        <v>1865</v>
      </c>
      <c r="C440" s="2" t="s">
        <v>1866</v>
      </c>
      <c r="D440" s="2">
        <v>515.53</v>
      </c>
      <c r="F440" s="2" t="s">
        <v>1867</v>
      </c>
      <c r="G440" s="2">
        <v>398.95</v>
      </c>
      <c r="H440" s="2" t="s">
        <v>549</v>
      </c>
      <c r="I440" s="2" t="s">
        <v>1868</v>
      </c>
    </row>
  </sheetData>
  <hyperlinks>
    <hyperlink r:id="rId1" ref="K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6" t="s">
        <v>4</v>
      </c>
      <c r="C1" s="6" t="s">
        <v>1869</v>
      </c>
      <c r="D1" s="6" t="s">
        <v>1870</v>
      </c>
      <c r="E1" s="6" t="s">
        <v>6</v>
      </c>
      <c r="F1" s="6" t="s">
        <v>1871</v>
      </c>
      <c r="G1" s="6" t="s">
        <v>1872</v>
      </c>
      <c r="H1" s="6" t="s">
        <v>1873</v>
      </c>
      <c r="I1" s="6" t="s">
        <v>1874</v>
      </c>
    </row>
    <row r="2">
      <c r="A2" s="2" t="s">
        <v>17</v>
      </c>
      <c r="C2" s="2">
        <v>1.2756891634E10</v>
      </c>
      <c r="D2" s="2">
        <v>711.5</v>
      </c>
      <c r="F2" s="2">
        <v>1.0231865163E10</v>
      </c>
      <c r="G2" s="2">
        <v>570.6</v>
      </c>
      <c r="H2" s="7">
        <f t="shared" ref="H2:H435" si="1">(F2-C2)/C2*100</f>
        <v>-19.79343043</v>
      </c>
      <c r="I2" s="2">
        <f t="shared" ref="I2:I435" si="2">F2-C2</f>
        <v>-2525026471</v>
      </c>
    </row>
    <row r="3">
      <c r="A3" s="2" t="s">
        <v>22</v>
      </c>
      <c r="C3" s="2">
        <v>4.146771028E9</v>
      </c>
      <c r="D3" s="2">
        <v>797.06</v>
      </c>
      <c r="F3" s="2">
        <v>3.124934089E9</v>
      </c>
      <c r="G3" s="2">
        <v>600.67</v>
      </c>
      <c r="H3" s="7">
        <f t="shared" si="1"/>
        <v>-24.64174974</v>
      </c>
      <c r="I3" s="2">
        <f t="shared" si="2"/>
        <v>-1021836939</v>
      </c>
    </row>
    <row r="4">
      <c r="A4" s="2" t="s">
        <v>27</v>
      </c>
      <c r="B4" s="2">
        <v>440.0</v>
      </c>
      <c r="C4" s="2">
        <v>9.88593089E8</v>
      </c>
      <c r="D4" s="2">
        <v>1593.28</v>
      </c>
      <c r="E4" s="2">
        <v>440.0</v>
      </c>
      <c r="F4" s="2">
        <v>7.13435306E8</v>
      </c>
      <c r="G4" s="2">
        <v>1150.66</v>
      </c>
      <c r="H4" s="7">
        <f t="shared" si="1"/>
        <v>-27.83326993</v>
      </c>
      <c r="I4" s="2">
        <f t="shared" si="2"/>
        <v>-275157783</v>
      </c>
    </row>
    <row r="5">
      <c r="A5" s="2" t="s">
        <v>34</v>
      </c>
      <c r="B5" s="2">
        <v>520.0</v>
      </c>
      <c r="C5" s="2">
        <v>2.30564902E8</v>
      </c>
      <c r="D5" s="2">
        <v>462.81</v>
      </c>
      <c r="E5" s="2">
        <v>520.0</v>
      </c>
      <c r="F5" s="2">
        <v>1.28294311E8</v>
      </c>
      <c r="G5" s="2">
        <v>258.17</v>
      </c>
      <c r="H5" s="7">
        <f t="shared" si="1"/>
        <v>-44.35653047</v>
      </c>
      <c r="I5" s="2">
        <f t="shared" si="2"/>
        <v>-102270591</v>
      </c>
    </row>
    <row r="6">
      <c r="A6" s="2" t="s">
        <v>39</v>
      </c>
      <c r="B6" s="2">
        <v>480.0</v>
      </c>
      <c r="C6" s="2">
        <v>4.30899002E8</v>
      </c>
      <c r="D6" s="2">
        <v>740.4</v>
      </c>
      <c r="E6" s="2">
        <v>480.0</v>
      </c>
      <c r="F6" s="2">
        <v>3.60713705E8</v>
      </c>
      <c r="G6" s="2">
        <v>618.99</v>
      </c>
      <c r="H6" s="7">
        <f t="shared" si="1"/>
        <v>-16.28810851</v>
      </c>
      <c r="I6" s="2">
        <f t="shared" si="2"/>
        <v>-70185297</v>
      </c>
    </row>
    <row r="7">
      <c r="A7" s="2" t="s">
        <v>44</v>
      </c>
      <c r="B7" s="2">
        <v>480.0</v>
      </c>
      <c r="C7" s="2">
        <v>1.73898683E8</v>
      </c>
      <c r="D7" s="2">
        <v>766.02</v>
      </c>
      <c r="E7" s="2">
        <v>480.0</v>
      </c>
      <c r="F7" s="2">
        <v>1.66298281E8</v>
      </c>
      <c r="G7" s="2">
        <v>733.02</v>
      </c>
      <c r="H7" s="7">
        <f t="shared" si="1"/>
        <v>-4.370592042</v>
      </c>
      <c r="I7" s="2">
        <f t="shared" si="2"/>
        <v>-7600402</v>
      </c>
    </row>
    <row r="8">
      <c r="A8" s="2" t="s">
        <v>49</v>
      </c>
      <c r="B8" s="2">
        <v>490.0</v>
      </c>
      <c r="C8" s="2">
        <v>1.49592087E8</v>
      </c>
      <c r="D8" s="2">
        <v>572.82</v>
      </c>
      <c r="E8" s="2">
        <v>490.0</v>
      </c>
      <c r="F8" s="2">
        <v>1.61502557E8</v>
      </c>
      <c r="G8" s="2">
        <v>619.23</v>
      </c>
      <c r="H8" s="7">
        <f t="shared" si="1"/>
        <v>7.961965261</v>
      </c>
      <c r="I8" s="2">
        <f t="shared" si="2"/>
        <v>11910470</v>
      </c>
    </row>
    <row r="9">
      <c r="A9" s="2" t="s">
        <v>52</v>
      </c>
      <c r="B9" s="2">
        <v>550.0</v>
      </c>
      <c r="C9" s="2">
        <v>9.8826625E7</v>
      </c>
      <c r="D9" s="2">
        <v>578.21</v>
      </c>
      <c r="E9" s="2">
        <v>580.0</v>
      </c>
      <c r="F9" s="2">
        <v>7.3185207E7</v>
      </c>
      <c r="G9" s="2">
        <v>428.53</v>
      </c>
      <c r="H9" s="7">
        <f t="shared" si="1"/>
        <v>-25.94586024</v>
      </c>
      <c r="I9" s="2">
        <f t="shared" si="2"/>
        <v>-25641418</v>
      </c>
    </row>
    <row r="10">
      <c r="A10" s="2" t="s">
        <v>57</v>
      </c>
      <c r="B10" s="2">
        <v>580.0</v>
      </c>
      <c r="C10" s="2">
        <v>1.01249619E8</v>
      </c>
      <c r="D10" s="2">
        <v>479.84</v>
      </c>
      <c r="E10" s="2">
        <v>580.0</v>
      </c>
      <c r="F10" s="2">
        <v>6.6739257E7</v>
      </c>
      <c r="G10" s="2">
        <v>317.32</v>
      </c>
      <c r="H10" s="7">
        <f t="shared" si="1"/>
        <v>-34.08443641</v>
      </c>
      <c r="I10" s="2">
        <f t="shared" si="2"/>
        <v>-34510362</v>
      </c>
    </row>
    <row r="11">
      <c r="A11" s="2" t="s">
        <v>62</v>
      </c>
      <c r="B11" s="2">
        <v>490.0</v>
      </c>
      <c r="C11" s="2">
        <v>7.6500488E7</v>
      </c>
      <c r="D11" s="2">
        <v>688.68</v>
      </c>
      <c r="E11" s="2">
        <v>490.0</v>
      </c>
      <c r="F11" s="2">
        <v>4.2999558E7</v>
      </c>
      <c r="G11" s="2">
        <v>386.09</v>
      </c>
      <c r="H11" s="7">
        <f t="shared" si="1"/>
        <v>-43.79178601</v>
      </c>
      <c r="I11" s="2">
        <f t="shared" si="2"/>
        <v>-33500930</v>
      </c>
    </row>
    <row r="12">
      <c r="A12" s="2" t="s">
        <v>67</v>
      </c>
      <c r="B12" s="2">
        <v>475.0</v>
      </c>
      <c r="C12" s="2">
        <v>1.03426717E8</v>
      </c>
      <c r="D12" s="2">
        <v>650.36</v>
      </c>
      <c r="E12" s="2">
        <v>475.0</v>
      </c>
      <c r="F12" s="2">
        <v>6.800154E7</v>
      </c>
      <c r="G12" s="2">
        <v>427.55</v>
      </c>
      <c r="H12" s="7">
        <f t="shared" si="1"/>
        <v>-34.25147585</v>
      </c>
      <c r="I12" s="2">
        <f t="shared" si="2"/>
        <v>-35425177</v>
      </c>
    </row>
    <row r="13">
      <c r="A13" s="2" t="s">
        <v>72</v>
      </c>
      <c r="B13" s="2">
        <v>490.0</v>
      </c>
      <c r="C13" s="2">
        <v>2.32268901E8</v>
      </c>
      <c r="D13" s="2">
        <v>656.05</v>
      </c>
      <c r="E13" s="2">
        <v>490.0</v>
      </c>
      <c r="F13" s="2">
        <v>1.6116795E8</v>
      </c>
      <c r="G13" s="2">
        <v>454.09</v>
      </c>
      <c r="H13" s="7">
        <f t="shared" si="1"/>
        <v>-30.61148122</v>
      </c>
      <c r="I13" s="2">
        <f t="shared" si="2"/>
        <v>-71100951</v>
      </c>
    </row>
    <row r="14">
      <c r="A14" s="2" t="s">
        <v>77</v>
      </c>
      <c r="H14" s="7" t="str">
        <f t="shared" si="1"/>
        <v>#DIV/0!</v>
      </c>
      <c r="I14" s="2">
        <f t="shared" si="2"/>
        <v>0</v>
      </c>
    </row>
    <row r="15">
      <c r="A15" s="2" t="s">
        <v>78</v>
      </c>
      <c r="B15" s="2">
        <v>418.0</v>
      </c>
      <c r="C15" s="2">
        <v>3003471.0</v>
      </c>
      <c r="D15" s="2">
        <v>231.52</v>
      </c>
      <c r="E15" s="2">
        <v>418.0</v>
      </c>
      <c r="F15" s="2">
        <v>2552472.0</v>
      </c>
      <c r="G15" s="2">
        <v>196.1</v>
      </c>
      <c r="H15" s="7">
        <f t="shared" si="1"/>
        <v>-15.01592657</v>
      </c>
      <c r="I15" s="2">
        <f t="shared" si="2"/>
        <v>-450999</v>
      </c>
    </row>
    <row r="16">
      <c r="A16" s="2" t="s">
        <v>83</v>
      </c>
      <c r="B16" s="2">
        <v>425.0</v>
      </c>
      <c r="C16" s="2">
        <v>2.283263E7</v>
      </c>
      <c r="D16" s="2">
        <v>742.69</v>
      </c>
      <c r="E16" s="2">
        <v>425.0</v>
      </c>
      <c r="F16" s="2">
        <v>2.1224124E7</v>
      </c>
      <c r="G16" s="2">
        <v>684.74</v>
      </c>
      <c r="H16" s="7">
        <f t="shared" si="1"/>
        <v>-7.044768824</v>
      </c>
      <c r="I16" s="2">
        <f t="shared" si="2"/>
        <v>-1608506</v>
      </c>
    </row>
    <row r="17">
      <c r="A17" s="2" t="s">
        <v>88</v>
      </c>
      <c r="B17" s="2">
        <v>418.0</v>
      </c>
      <c r="C17" s="2">
        <v>1.7389936E7</v>
      </c>
      <c r="D17" s="2">
        <v>513.19</v>
      </c>
      <c r="E17" s="2">
        <v>418.0</v>
      </c>
      <c r="F17" s="2">
        <v>1.4378424E7</v>
      </c>
      <c r="G17" s="2">
        <v>425.57</v>
      </c>
      <c r="H17" s="7">
        <f t="shared" si="1"/>
        <v>-17.31755655</v>
      </c>
      <c r="I17" s="2">
        <f t="shared" si="2"/>
        <v>-3011512</v>
      </c>
    </row>
    <row r="18">
      <c r="A18" s="2" t="s">
        <v>93</v>
      </c>
      <c r="B18" s="2">
        <v>420.0</v>
      </c>
      <c r="C18" s="2">
        <v>1.6621702E7</v>
      </c>
      <c r="D18" s="2">
        <v>488.1</v>
      </c>
      <c r="E18" s="2">
        <v>420.0</v>
      </c>
      <c r="F18" s="2">
        <v>1.7022517E7</v>
      </c>
      <c r="G18" s="2">
        <v>495.85</v>
      </c>
      <c r="H18" s="7">
        <f t="shared" si="1"/>
        <v>2.411395656</v>
      </c>
      <c r="I18" s="2">
        <f t="shared" si="2"/>
        <v>400815</v>
      </c>
    </row>
    <row r="19">
      <c r="A19" s="2" t="s">
        <v>96</v>
      </c>
      <c r="B19" s="2">
        <v>423.0</v>
      </c>
      <c r="C19" s="2">
        <v>4533970.0</v>
      </c>
      <c r="D19" s="2">
        <v>379.44</v>
      </c>
      <c r="E19" s="2">
        <v>423.0</v>
      </c>
      <c r="F19" s="2">
        <v>4271333.0</v>
      </c>
      <c r="G19" s="2">
        <v>354.64</v>
      </c>
      <c r="H19" s="7">
        <f t="shared" si="1"/>
        <v>-5.792649709</v>
      </c>
      <c r="I19" s="2">
        <f t="shared" si="2"/>
        <v>-262637</v>
      </c>
    </row>
    <row r="20">
      <c r="A20" s="2" t="s">
        <v>101</v>
      </c>
      <c r="B20" s="2">
        <v>425.0</v>
      </c>
      <c r="C20" s="2">
        <v>5084201.0</v>
      </c>
      <c r="D20" s="2">
        <v>366.3</v>
      </c>
      <c r="E20" s="2">
        <v>425.0</v>
      </c>
      <c r="F20" s="2">
        <v>5461070.0</v>
      </c>
      <c r="G20" s="2">
        <v>392.06</v>
      </c>
      <c r="H20" s="7">
        <f t="shared" si="1"/>
        <v>7.412551156</v>
      </c>
      <c r="I20" s="2">
        <f t="shared" si="2"/>
        <v>376869</v>
      </c>
    </row>
    <row r="21">
      <c r="A21" s="2" t="s">
        <v>104</v>
      </c>
      <c r="B21" s="2">
        <v>411.0</v>
      </c>
      <c r="C21" s="2">
        <v>4019785.0</v>
      </c>
      <c r="D21" s="2">
        <v>321.09</v>
      </c>
      <c r="E21" s="2">
        <v>411.0</v>
      </c>
      <c r="F21" s="2">
        <v>4002971.0</v>
      </c>
      <c r="G21" s="2">
        <v>317.75</v>
      </c>
      <c r="H21" s="7">
        <f t="shared" si="1"/>
        <v>-0.4182810772</v>
      </c>
      <c r="I21" s="2">
        <f t="shared" si="2"/>
        <v>-16814</v>
      </c>
    </row>
    <row r="22">
      <c r="A22" s="2" t="s">
        <v>109</v>
      </c>
      <c r="B22" s="2">
        <v>415.0</v>
      </c>
      <c r="C22" s="2">
        <v>1.6826256E7</v>
      </c>
      <c r="D22" s="2">
        <v>598.69</v>
      </c>
      <c r="E22" s="2">
        <v>415.0</v>
      </c>
      <c r="F22" s="2">
        <v>1.5585154E7</v>
      </c>
      <c r="G22" s="2">
        <v>555.03</v>
      </c>
      <c r="H22" s="7">
        <f t="shared" si="1"/>
        <v>-7.375984295</v>
      </c>
      <c r="I22" s="2">
        <f t="shared" si="2"/>
        <v>-1241102</v>
      </c>
    </row>
    <row r="23">
      <c r="A23" s="2" t="s">
        <v>114</v>
      </c>
      <c r="B23" s="2">
        <v>417.0</v>
      </c>
      <c r="C23" s="2">
        <v>2.1618186E7</v>
      </c>
      <c r="D23" s="2">
        <v>416.79</v>
      </c>
      <c r="E23" s="2">
        <v>417.0</v>
      </c>
      <c r="F23" s="2">
        <v>1.5258981E7</v>
      </c>
      <c r="G23" s="2">
        <v>292.54</v>
      </c>
      <c r="H23" s="7">
        <f t="shared" si="1"/>
        <v>-29.41599725</v>
      </c>
      <c r="I23" s="2">
        <f t="shared" si="2"/>
        <v>-6359205</v>
      </c>
    </row>
    <row r="24">
      <c r="A24" s="2" t="s">
        <v>119</v>
      </c>
      <c r="B24" s="2">
        <v>418.0</v>
      </c>
      <c r="C24" s="2">
        <v>2457436.0</v>
      </c>
      <c r="D24" s="2">
        <v>230.2</v>
      </c>
      <c r="E24" s="2">
        <v>418.0</v>
      </c>
      <c r="F24" s="2">
        <v>3464581.0</v>
      </c>
      <c r="G24" s="2">
        <v>320.41</v>
      </c>
      <c r="H24" s="7">
        <f t="shared" si="1"/>
        <v>40.98356987</v>
      </c>
      <c r="I24" s="2">
        <f t="shared" si="2"/>
        <v>1007145</v>
      </c>
    </row>
    <row r="25">
      <c r="A25" s="2" t="s">
        <v>122</v>
      </c>
      <c r="B25" s="2">
        <v>418.0</v>
      </c>
      <c r="C25" s="2">
        <v>7050816.0</v>
      </c>
      <c r="D25" s="2">
        <v>334.27</v>
      </c>
      <c r="E25" s="2">
        <v>418.0</v>
      </c>
      <c r="F25" s="2">
        <v>5772580.0</v>
      </c>
      <c r="G25" s="2">
        <v>273.27</v>
      </c>
      <c r="H25" s="7">
        <f t="shared" si="1"/>
        <v>-18.12890877</v>
      </c>
      <c r="I25" s="2">
        <f t="shared" si="2"/>
        <v>-1278236</v>
      </c>
    </row>
    <row r="26">
      <c r="A26" s="2" t="s">
        <v>127</v>
      </c>
      <c r="B26" s="2">
        <v>418.0</v>
      </c>
      <c r="C26" s="2">
        <v>1498508.0</v>
      </c>
      <c r="D26" s="2">
        <v>228.57</v>
      </c>
      <c r="E26" s="2">
        <v>418.0</v>
      </c>
      <c r="F26" s="2">
        <v>1311306.0</v>
      </c>
      <c r="G26" s="2">
        <v>200.9</v>
      </c>
      <c r="H26" s="7">
        <f t="shared" si="1"/>
        <v>-12.49255927</v>
      </c>
      <c r="I26" s="2">
        <f t="shared" si="2"/>
        <v>-187202</v>
      </c>
    </row>
    <row r="27">
      <c r="A27" s="2" t="s">
        <v>132</v>
      </c>
      <c r="B27" s="2">
        <v>370.0</v>
      </c>
      <c r="C27" s="2">
        <v>1.5096162E7</v>
      </c>
      <c r="D27" s="2">
        <v>923.2</v>
      </c>
      <c r="E27" s="2">
        <v>370.0</v>
      </c>
      <c r="F27" s="2">
        <v>1.2699187E7</v>
      </c>
      <c r="G27" s="2">
        <v>772.64</v>
      </c>
      <c r="H27" s="7">
        <f t="shared" si="1"/>
        <v>-15.87804238</v>
      </c>
      <c r="I27" s="2">
        <f t="shared" si="2"/>
        <v>-2396975</v>
      </c>
    </row>
    <row r="28">
      <c r="A28" s="2" t="s">
        <v>137</v>
      </c>
      <c r="B28" s="2">
        <v>415.0</v>
      </c>
      <c r="C28" s="2">
        <v>4934784.0</v>
      </c>
      <c r="D28" s="2">
        <v>596.35</v>
      </c>
      <c r="E28" s="2">
        <v>415.0</v>
      </c>
      <c r="F28" s="2">
        <v>4199003.0</v>
      </c>
      <c r="G28" s="2">
        <v>507.49</v>
      </c>
      <c r="H28" s="7">
        <f t="shared" si="1"/>
        <v>-14.91009536</v>
      </c>
      <c r="I28" s="2">
        <f t="shared" si="2"/>
        <v>-735781</v>
      </c>
    </row>
    <row r="29">
      <c r="A29" s="2" t="s">
        <v>142</v>
      </c>
      <c r="B29" s="2">
        <v>418.0</v>
      </c>
      <c r="C29" s="2">
        <v>4372886.0</v>
      </c>
      <c r="D29" s="2">
        <v>535.89</v>
      </c>
      <c r="E29" s="2">
        <v>418.0</v>
      </c>
      <c r="F29" s="2">
        <v>4502847.0</v>
      </c>
      <c r="G29" s="2">
        <v>556.73</v>
      </c>
      <c r="H29" s="7">
        <f t="shared" si="1"/>
        <v>2.9719732</v>
      </c>
      <c r="I29" s="2">
        <f t="shared" si="2"/>
        <v>129961</v>
      </c>
    </row>
    <row r="30">
      <c r="A30" s="2" t="s">
        <v>145</v>
      </c>
      <c r="B30" s="2">
        <v>415.0</v>
      </c>
      <c r="C30" s="2">
        <v>7682839.0</v>
      </c>
      <c r="D30" s="2">
        <v>690.34</v>
      </c>
      <c r="E30" s="2">
        <v>415.0</v>
      </c>
      <c r="F30" s="2">
        <v>5528225.0</v>
      </c>
      <c r="G30" s="2">
        <v>497.19</v>
      </c>
      <c r="H30" s="7">
        <f t="shared" si="1"/>
        <v>-28.04450282</v>
      </c>
      <c r="I30" s="2">
        <f t="shared" si="2"/>
        <v>-2154614</v>
      </c>
    </row>
    <row r="31">
      <c r="A31" s="2" t="s">
        <v>150</v>
      </c>
      <c r="H31" s="7" t="str">
        <f t="shared" si="1"/>
        <v>#DIV/0!</v>
      </c>
      <c r="I31" s="2">
        <f t="shared" si="2"/>
        <v>0</v>
      </c>
    </row>
    <row r="32">
      <c r="A32" s="2" t="s">
        <v>151</v>
      </c>
      <c r="B32" s="2">
        <v>420.0</v>
      </c>
      <c r="C32" s="2">
        <v>3.6980874E7</v>
      </c>
      <c r="D32" s="2">
        <v>838.45</v>
      </c>
      <c r="E32" s="2">
        <v>420.0</v>
      </c>
      <c r="F32" s="2">
        <v>2.3313255E7</v>
      </c>
      <c r="G32" s="2">
        <v>529.65</v>
      </c>
      <c r="H32" s="7">
        <f t="shared" si="1"/>
        <v>-36.95861542</v>
      </c>
      <c r="I32" s="2">
        <f t="shared" si="2"/>
        <v>-13667619</v>
      </c>
    </row>
    <row r="33">
      <c r="A33" s="2" t="s">
        <v>156</v>
      </c>
      <c r="B33" s="2">
        <v>421.0</v>
      </c>
      <c r="C33" s="2">
        <v>2.9969106E7</v>
      </c>
      <c r="D33" s="2">
        <v>985.08</v>
      </c>
      <c r="E33" s="2">
        <v>421.0</v>
      </c>
      <c r="F33" s="2">
        <v>2.6339821E7</v>
      </c>
      <c r="G33" s="2">
        <v>866.81</v>
      </c>
      <c r="H33" s="7">
        <f t="shared" si="1"/>
        <v>-12.11008763</v>
      </c>
      <c r="I33" s="2">
        <f t="shared" si="2"/>
        <v>-3629285</v>
      </c>
    </row>
    <row r="34">
      <c r="A34" s="2" t="s">
        <v>161</v>
      </c>
      <c r="B34" s="2">
        <v>475.0</v>
      </c>
      <c r="C34" s="2">
        <v>1.4271487E7</v>
      </c>
      <c r="D34" s="2">
        <v>541.47</v>
      </c>
      <c r="E34" s="2">
        <v>475.0</v>
      </c>
      <c r="F34" s="2">
        <v>1.1872778E7</v>
      </c>
      <c r="G34" s="2">
        <v>450.19</v>
      </c>
      <c r="H34" s="7">
        <f t="shared" si="1"/>
        <v>-16.80770196</v>
      </c>
      <c r="I34" s="2">
        <f t="shared" si="2"/>
        <v>-2398709</v>
      </c>
    </row>
    <row r="35">
      <c r="A35" s="2" t="s">
        <v>166</v>
      </c>
      <c r="B35" s="2">
        <v>400.0</v>
      </c>
      <c r="C35" s="2">
        <v>4.4886989E7</v>
      </c>
      <c r="D35" s="2">
        <v>806.45</v>
      </c>
      <c r="E35" s="2">
        <v>400.0</v>
      </c>
      <c r="F35" s="2">
        <v>3.2869195E7</v>
      </c>
      <c r="G35" s="2">
        <v>592.81</v>
      </c>
      <c r="H35" s="7">
        <f t="shared" si="1"/>
        <v>-26.77344653</v>
      </c>
      <c r="I35" s="2">
        <f t="shared" si="2"/>
        <v>-12017794</v>
      </c>
    </row>
    <row r="36">
      <c r="A36" s="2" t="s">
        <v>171</v>
      </c>
      <c r="B36" s="2">
        <v>330.0</v>
      </c>
      <c r="C36" s="2">
        <v>5.5622853E7</v>
      </c>
      <c r="D36" s="2">
        <v>942.28</v>
      </c>
      <c r="E36" s="2">
        <v>310.0</v>
      </c>
      <c r="F36" s="2">
        <v>5.4655284E7</v>
      </c>
      <c r="G36" s="2">
        <v>923.64</v>
      </c>
      <c r="H36" s="7">
        <f t="shared" si="1"/>
        <v>-1.739517029</v>
      </c>
      <c r="I36" s="2">
        <f t="shared" si="2"/>
        <v>-967569</v>
      </c>
    </row>
    <row r="37">
      <c r="A37" s="2" t="s">
        <v>176</v>
      </c>
      <c r="B37" s="2">
        <v>435.0</v>
      </c>
      <c r="C37" s="2">
        <v>1.6523532E7</v>
      </c>
      <c r="D37" s="2">
        <v>424.56</v>
      </c>
      <c r="E37" s="2">
        <v>435.0</v>
      </c>
      <c r="F37" s="2">
        <v>1.1789858E7</v>
      </c>
      <c r="G37" s="2">
        <v>304.05</v>
      </c>
      <c r="H37" s="7">
        <f t="shared" si="1"/>
        <v>-28.64807597</v>
      </c>
      <c r="I37" s="2">
        <f t="shared" si="2"/>
        <v>-4733674</v>
      </c>
    </row>
    <row r="38">
      <c r="A38" s="2" t="s">
        <v>181</v>
      </c>
      <c r="B38" s="2">
        <v>250.0</v>
      </c>
      <c r="C38" s="2">
        <v>2.66478513E8</v>
      </c>
      <c r="D38" s="2">
        <v>6546.9</v>
      </c>
      <c r="E38" s="2">
        <v>250.0</v>
      </c>
      <c r="F38" s="2">
        <v>1.62649067E8</v>
      </c>
      <c r="G38" s="2">
        <v>3941.38</v>
      </c>
      <c r="H38" s="7">
        <f t="shared" si="1"/>
        <v>-38.96353399</v>
      </c>
      <c r="I38" s="2">
        <f t="shared" si="2"/>
        <v>-103829446</v>
      </c>
    </row>
    <row r="39">
      <c r="A39" s="2" t="s">
        <v>188</v>
      </c>
      <c r="B39" s="2">
        <v>400.0</v>
      </c>
      <c r="C39" s="2">
        <v>1.43652604E8</v>
      </c>
      <c r="D39" s="2">
        <v>1643.9</v>
      </c>
      <c r="E39" s="2">
        <v>400.0</v>
      </c>
      <c r="F39" s="2">
        <v>1.03845207E8</v>
      </c>
      <c r="G39" s="2">
        <v>1193.07</v>
      </c>
      <c r="H39" s="7">
        <f t="shared" si="1"/>
        <v>-27.71087742</v>
      </c>
      <c r="I39" s="2">
        <f t="shared" si="2"/>
        <v>-39807397</v>
      </c>
    </row>
    <row r="40">
      <c r="A40" s="2" t="s">
        <v>195</v>
      </c>
      <c r="B40" s="2">
        <v>440.0</v>
      </c>
      <c r="C40" s="2">
        <v>5.2279395E7</v>
      </c>
      <c r="D40" s="2">
        <v>639.27</v>
      </c>
      <c r="E40" s="2">
        <v>440.0</v>
      </c>
      <c r="F40" s="2">
        <v>2.5691209E7</v>
      </c>
      <c r="G40" s="2">
        <v>314.95</v>
      </c>
      <c r="H40" s="7">
        <f t="shared" si="1"/>
        <v>-50.85786857</v>
      </c>
      <c r="I40" s="2">
        <f t="shared" si="2"/>
        <v>-26588186</v>
      </c>
    </row>
    <row r="41">
      <c r="A41" s="2" t="s">
        <v>200</v>
      </c>
      <c r="B41" s="2">
        <v>440.0</v>
      </c>
      <c r="C41" s="2">
        <v>9285085.0</v>
      </c>
      <c r="D41" s="2">
        <v>441.73</v>
      </c>
      <c r="E41" s="2">
        <v>440.0</v>
      </c>
      <c r="F41" s="2">
        <v>5719403.0</v>
      </c>
      <c r="G41" s="2">
        <v>273.0</v>
      </c>
      <c r="H41" s="7">
        <f t="shared" si="1"/>
        <v>-38.4022548</v>
      </c>
      <c r="I41" s="2">
        <f t="shared" si="2"/>
        <v>-3565682</v>
      </c>
    </row>
    <row r="42">
      <c r="A42" s="2" t="s">
        <v>205</v>
      </c>
      <c r="H42" s="7" t="str">
        <f t="shared" si="1"/>
        <v>#DIV/0!</v>
      </c>
      <c r="I42" s="2">
        <f t="shared" si="2"/>
        <v>0</v>
      </c>
    </row>
    <row r="43">
      <c r="A43" s="2" t="s">
        <v>206</v>
      </c>
      <c r="B43" s="2">
        <v>450.0</v>
      </c>
      <c r="C43" s="2">
        <v>4.6807083E7</v>
      </c>
      <c r="D43" s="2">
        <v>727.17</v>
      </c>
      <c r="E43" s="2">
        <v>450.0</v>
      </c>
      <c r="F43" s="2">
        <v>2.2863498E7</v>
      </c>
      <c r="G43" s="2">
        <v>355.24</v>
      </c>
      <c r="H43" s="7">
        <f t="shared" si="1"/>
        <v>-51.15376448</v>
      </c>
      <c r="I43" s="2">
        <f t="shared" si="2"/>
        <v>-23943585</v>
      </c>
    </row>
    <row r="44">
      <c r="A44" s="2" t="s">
        <v>211</v>
      </c>
      <c r="B44" s="2">
        <v>450.0</v>
      </c>
      <c r="C44" s="2">
        <v>5.5081618E7</v>
      </c>
      <c r="D44" s="2">
        <v>863.23</v>
      </c>
      <c r="E44" s="2">
        <v>450.0</v>
      </c>
      <c r="F44" s="2">
        <v>2.0349345E7</v>
      </c>
      <c r="G44" s="2">
        <v>318.96</v>
      </c>
      <c r="H44" s="7">
        <f t="shared" si="1"/>
        <v>-63.05601444</v>
      </c>
      <c r="I44" s="2">
        <f t="shared" si="2"/>
        <v>-34732273</v>
      </c>
    </row>
    <row r="45">
      <c r="A45" s="2" t="s">
        <v>216</v>
      </c>
      <c r="B45" s="2">
        <v>450.0</v>
      </c>
      <c r="C45" s="2">
        <v>8033032.0</v>
      </c>
      <c r="D45" s="2">
        <v>343.82</v>
      </c>
      <c r="E45" s="2">
        <v>450.0</v>
      </c>
      <c r="F45" s="2">
        <v>5003966.0</v>
      </c>
      <c r="G45" s="2">
        <v>213.61</v>
      </c>
      <c r="H45" s="7">
        <f t="shared" si="1"/>
        <v>-37.70763019</v>
      </c>
      <c r="I45" s="2">
        <f t="shared" si="2"/>
        <v>-3029066</v>
      </c>
    </row>
    <row r="46">
      <c r="A46" s="2" t="s">
        <v>221</v>
      </c>
      <c r="B46" s="2">
        <v>444.0</v>
      </c>
      <c r="C46" s="2">
        <v>3.1742325E7</v>
      </c>
      <c r="D46" s="2">
        <v>728.77</v>
      </c>
      <c r="E46" s="2">
        <v>439.0</v>
      </c>
      <c r="F46" s="2">
        <v>2.8113772E7</v>
      </c>
      <c r="G46" s="2">
        <v>645.8</v>
      </c>
      <c r="H46" s="7">
        <f t="shared" si="1"/>
        <v>-11.43127669</v>
      </c>
      <c r="I46" s="2">
        <f t="shared" si="2"/>
        <v>-3628553</v>
      </c>
    </row>
    <row r="47">
      <c r="A47" s="2" t="s">
        <v>226</v>
      </c>
      <c r="B47" s="2">
        <v>450.0</v>
      </c>
      <c r="C47" s="2">
        <v>1.268815E7</v>
      </c>
      <c r="D47" s="2">
        <v>383.72</v>
      </c>
      <c r="E47" s="2">
        <v>450.0</v>
      </c>
      <c r="F47" s="2">
        <v>1.3338742E7</v>
      </c>
      <c r="G47" s="2">
        <v>400.09</v>
      </c>
      <c r="H47" s="7">
        <f t="shared" si="1"/>
        <v>5.127556027</v>
      </c>
      <c r="I47" s="2">
        <f t="shared" si="2"/>
        <v>650592</v>
      </c>
    </row>
    <row r="48">
      <c r="A48" s="2" t="s">
        <v>229</v>
      </c>
      <c r="B48" s="2">
        <v>450.0</v>
      </c>
      <c r="C48" s="2">
        <v>3.8546751E7</v>
      </c>
      <c r="D48" s="2">
        <v>685.45</v>
      </c>
      <c r="E48" s="2">
        <v>450.0</v>
      </c>
      <c r="F48" s="2">
        <v>3.1212359E7</v>
      </c>
      <c r="G48" s="2">
        <v>552.89</v>
      </c>
      <c r="H48" s="7">
        <f t="shared" si="1"/>
        <v>-19.0272638</v>
      </c>
      <c r="I48" s="2">
        <f t="shared" si="2"/>
        <v>-7334392</v>
      </c>
    </row>
    <row r="49">
      <c r="A49" s="2" t="s">
        <v>234</v>
      </c>
      <c r="B49" s="2">
        <v>455.0</v>
      </c>
      <c r="C49" s="2">
        <v>1.57771784E8</v>
      </c>
      <c r="D49" s="2">
        <v>1026.99</v>
      </c>
      <c r="E49" s="2">
        <v>455.0</v>
      </c>
      <c r="F49" s="2">
        <v>1.32889379E8</v>
      </c>
      <c r="G49" s="2">
        <v>865.8</v>
      </c>
      <c r="H49" s="7">
        <f t="shared" si="1"/>
        <v>-15.77113751</v>
      </c>
      <c r="I49" s="2">
        <f t="shared" si="2"/>
        <v>-24882405</v>
      </c>
    </row>
    <row r="50">
      <c r="A50" s="2" t="s">
        <v>240</v>
      </c>
      <c r="B50" s="2">
        <v>450.0</v>
      </c>
      <c r="C50" s="2">
        <v>4009940.0</v>
      </c>
      <c r="D50" s="2">
        <v>301.54</v>
      </c>
      <c r="E50" s="2">
        <v>450.0</v>
      </c>
      <c r="F50" s="2">
        <v>3552189.0</v>
      </c>
      <c r="G50" s="2">
        <v>265.74</v>
      </c>
      <c r="H50" s="7">
        <f t="shared" si="1"/>
        <v>-11.41540771</v>
      </c>
      <c r="I50" s="2">
        <f t="shared" si="2"/>
        <v>-457751</v>
      </c>
    </row>
    <row r="51">
      <c r="A51" s="2" t="s">
        <v>244</v>
      </c>
      <c r="H51" s="7" t="str">
        <f t="shared" si="1"/>
        <v>#DIV/0!</v>
      </c>
      <c r="I51" s="2">
        <f t="shared" si="2"/>
        <v>0</v>
      </c>
    </row>
    <row r="52">
      <c r="A52" s="2" t="s">
        <v>245</v>
      </c>
      <c r="B52" s="2">
        <v>418.0</v>
      </c>
      <c r="C52" s="2">
        <v>7319834.0</v>
      </c>
      <c r="D52" s="2">
        <v>464.01</v>
      </c>
      <c r="E52" s="2">
        <v>418.0</v>
      </c>
      <c r="F52" s="2">
        <v>5983570.0</v>
      </c>
      <c r="G52" s="2">
        <v>378.8</v>
      </c>
      <c r="H52" s="7">
        <f t="shared" si="1"/>
        <v>-18.25538667</v>
      </c>
      <c r="I52" s="2">
        <f t="shared" si="2"/>
        <v>-1336264</v>
      </c>
    </row>
    <row r="53">
      <c r="A53" s="2" t="s">
        <v>250</v>
      </c>
      <c r="B53" s="2">
        <v>455.0</v>
      </c>
      <c r="C53" s="2">
        <v>5147711.0</v>
      </c>
      <c r="D53" s="2">
        <v>348.67</v>
      </c>
      <c r="E53" s="2">
        <v>455.0</v>
      </c>
      <c r="F53" s="2">
        <v>4115604.0</v>
      </c>
      <c r="G53" s="2">
        <v>279.01</v>
      </c>
      <c r="H53" s="7">
        <f t="shared" si="1"/>
        <v>-20.04982409</v>
      </c>
      <c r="I53" s="2">
        <f t="shared" si="2"/>
        <v>-1032107</v>
      </c>
    </row>
    <row r="54">
      <c r="A54" s="2" t="s">
        <v>255</v>
      </c>
      <c r="B54" s="2">
        <v>440.0</v>
      </c>
      <c r="C54" s="2">
        <v>2.8739929E7</v>
      </c>
      <c r="D54" s="2">
        <v>830.59</v>
      </c>
      <c r="E54" s="2">
        <v>440.0</v>
      </c>
      <c r="F54" s="2">
        <v>2.1471963E7</v>
      </c>
      <c r="G54" s="2">
        <v>621.8</v>
      </c>
      <c r="H54" s="7">
        <f t="shared" si="1"/>
        <v>-25.28874027</v>
      </c>
      <c r="I54" s="2">
        <f t="shared" si="2"/>
        <v>-7267966</v>
      </c>
    </row>
    <row r="55">
      <c r="A55" s="2" t="s">
        <v>260</v>
      </c>
      <c r="B55" s="2">
        <v>410.0</v>
      </c>
      <c r="C55" s="2">
        <v>1.8706991E7</v>
      </c>
      <c r="D55" s="2">
        <v>440.9</v>
      </c>
      <c r="E55" s="2">
        <v>410.0</v>
      </c>
      <c r="F55" s="2">
        <v>1.7089079E7</v>
      </c>
      <c r="G55" s="2">
        <v>401.91</v>
      </c>
      <c r="H55" s="7">
        <f t="shared" si="1"/>
        <v>-8.648702509</v>
      </c>
      <c r="I55" s="2">
        <f t="shared" si="2"/>
        <v>-1617912</v>
      </c>
    </row>
    <row r="56">
      <c r="A56" s="2" t="s">
        <v>265</v>
      </c>
      <c r="B56" s="2">
        <v>420.0</v>
      </c>
      <c r="C56" s="2">
        <v>4326045.0</v>
      </c>
      <c r="D56" s="2">
        <v>278.56</v>
      </c>
      <c r="E56" s="2">
        <v>420.0</v>
      </c>
      <c r="F56" s="2">
        <v>3629079.0</v>
      </c>
      <c r="G56" s="2">
        <v>242.26</v>
      </c>
      <c r="H56" s="7">
        <f t="shared" si="1"/>
        <v>-16.11092811</v>
      </c>
      <c r="I56" s="2">
        <f t="shared" si="2"/>
        <v>-696966</v>
      </c>
    </row>
    <row r="57">
      <c r="A57" s="2" t="s">
        <v>270</v>
      </c>
      <c r="B57" s="2">
        <v>420.0</v>
      </c>
      <c r="C57" s="2">
        <v>7222605.0</v>
      </c>
      <c r="D57" s="2">
        <v>380.06</v>
      </c>
      <c r="E57" s="2">
        <v>420.0</v>
      </c>
      <c r="F57" s="2">
        <v>6397804.0</v>
      </c>
      <c r="G57" s="2">
        <v>337.33</v>
      </c>
      <c r="H57" s="7">
        <f t="shared" si="1"/>
        <v>-11.41971629</v>
      </c>
      <c r="I57" s="2">
        <f t="shared" si="2"/>
        <v>-824801</v>
      </c>
    </row>
    <row r="58">
      <c r="A58" s="2" t="s">
        <v>274</v>
      </c>
      <c r="B58" s="2">
        <v>465.0</v>
      </c>
      <c r="C58" s="2">
        <v>8362140.0</v>
      </c>
      <c r="D58" s="2">
        <v>284.9</v>
      </c>
      <c r="E58" s="2">
        <v>465.0</v>
      </c>
      <c r="F58" s="2">
        <v>9195151.0</v>
      </c>
      <c r="G58" s="2">
        <v>313.42</v>
      </c>
      <c r="H58" s="7">
        <f t="shared" si="1"/>
        <v>9.961696408</v>
      </c>
      <c r="I58" s="2">
        <f t="shared" si="2"/>
        <v>833011</v>
      </c>
    </row>
    <row r="59">
      <c r="A59" s="2" t="s">
        <v>277</v>
      </c>
      <c r="B59" s="2">
        <v>460.0</v>
      </c>
      <c r="C59" s="2">
        <v>5.0189825E7</v>
      </c>
      <c r="D59" s="2">
        <v>651.75</v>
      </c>
      <c r="E59" s="2">
        <v>460.0</v>
      </c>
      <c r="F59" s="2">
        <v>4.5311896E7</v>
      </c>
      <c r="G59" s="2">
        <v>587.11</v>
      </c>
      <c r="H59" s="7">
        <f t="shared" si="1"/>
        <v>-9.718959968</v>
      </c>
      <c r="I59" s="2">
        <f t="shared" si="2"/>
        <v>-4877929</v>
      </c>
    </row>
    <row r="60">
      <c r="A60" s="2" t="s">
        <v>282</v>
      </c>
      <c r="B60" s="2">
        <v>439.0</v>
      </c>
      <c r="C60" s="2">
        <v>3.8316148E7</v>
      </c>
      <c r="D60" s="2">
        <v>757.3</v>
      </c>
      <c r="E60" s="2">
        <v>434.0</v>
      </c>
      <c r="F60" s="2">
        <v>2.8778777E7</v>
      </c>
      <c r="G60" s="2">
        <v>571.18</v>
      </c>
      <c r="H60" s="7">
        <f t="shared" si="1"/>
        <v>-24.89125734</v>
      </c>
      <c r="I60" s="2">
        <f t="shared" si="2"/>
        <v>-9537371</v>
      </c>
    </row>
    <row r="61">
      <c r="A61" s="2" t="s">
        <v>287</v>
      </c>
      <c r="H61" s="7" t="str">
        <f t="shared" si="1"/>
        <v>#DIV/0!</v>
      </c>
      <c r="I61" s="2">
        <f t="shared" si="2"/>
        <v>0</v>
      </c>
    </row>
    <row r="62">
      <c r="A62" s="2" t="s">
        <v>288</v>
      </c>
      <c r="B62" s="2">
        <v>418.0</v>
      </c>
      <c r="C62" s="2">
        <v>9124248.0</v>
      </c>
      <c r="D62" s="2">
        <v>732.87</v>
      </c>
      <c r="E62" s="2">
        <v>418.0</v>
      </c>
      <c r="F62" s="2">
        <v>4229056.0</v>
      </c>
      <c r="G62" s="2">
        <v>338.51</v>
      </c>
      <c r="H62" s="7">
        <f t="shared" si="1"/>
        <v>-53.6503611</v>
      </c>
      <c r="I62" s="2">
        <f t="shared" si="2"/>
        <v>-4895192</v>
      </c>
    </row>
    <row r="63">
      <c r="A63" s="2" t="s">
        <v>293</v>
      </c>
      <c r="B63" s="2">
        <v>460.0</v>
      </c>
      <c r="C63" s="2">
        <v>2.5084161E7</v>
      </c>
      <c r="D63" s="2">
        <v>371.79</v>
      </c>
      <c r="E63" s="2">
        <v>460.0</v>
      </c>
      <c r="F63" s="2">
        <v>2.0827865E7</v>
      </c>
      <c r="G63" s="2">
        <v>309.58</v>
      </c>
      <c r="H63" s="7">
        <f t="shared" si="1"/>
        <v>-16.96806204</v>
      </c>
      <c r="I63" s="2">
        <f t="shared" si="2"/>
        <v>-4256296</v>
      </c>
    </row>
    <row r="64">
      <c r="A64" s="2" t="s">
        <v>298</v>
      </c>
      <c r="B64" s="2">
        <v>452.0</v>
      </c>
      <c r="C64" s="2">
        <v>9571347.0</v>
      </c>
      <c r="D64" s="2">
        <v>356.33</v>
      </c>
      <c r="E64" s="2">
        <v>452.0</v>
      </c>
      <c r="F64" s="2">
        <v>1.0699505E7</v>
      </c>
      <c r="G64" s="2">
        <v>398.51</v>
      </c>
      <c r="H64" s="7">
        <f t="shared" si="1"/>
        <v>11.78682583</v>
      </c>
      <c r="I64" s="2">
        <f t="shared" si="2"/>
        <v>1128158</v>
      </c>
    </row>
    <row r="65">
      <c r="A65" s="2" t="s">
        <v>301</v>
      </c>
      <c r="B65" s="2">
        <v>510.0</v>
      </c>
      <c r="C65" s="2">
        <v>8129312.0</v>
      </c>
      <c r="D65" s="2">
        <v>600.75</v>
      </c>
      <c r="E65" s="2">
        <v>510.0</v>
      </c>
      <c r="F65" s="2">
        <v>7743211.0</v>
      </c>
      <c r="G65" s="2">
        <v>566.81</v>
      </c>
      <c r="H65" s="7">
        <f t="shared" si="1"/>
        <v>-4.749491716</v>
      </c>
      <c r="I65" s="2">
        <f t="shared" si="2"/>
        <v>-386101</v>
      </c>
    </row>
    <row r="66">
      <c r="A66" s="2" t="s">
        <v>306</v>
      </c>
      <c r="B66" s="2">
        <v>490.0</v>
      </c>
      <c r="C66" s="2">
        <v>1.9267893E7</v>
      </c>
      <c r="D66" s="2">
        <v>514.84</v>
      </c>
      <c r="E66" s="2">
        <v>490.0</v>
      </c>
      <c r="F66" s="2">
        <v>1.4969917E7</v>
      </c>
      <c r="G66" s="2">
        <v>398.75</v>
      </c>
      <c r="H66" s="7">
        <f t="shared" si="1"/>
        <v>-22.3064141</v>
      </c>
      <c r="I66" s="2">
        <f t="shared" si="2"/>
        <v>-4297976</v>
      </c>
    </row>
    <row r="67">
      <c r="A67" s="2" t="s">
        <v>311</v>
      </c>
      <c r="B67" s="2">
        <v>480.0</v>
      </c>
      <c r="C67" s="2">
        <v>4.9100413E7</v>
      </c>
      <c r="D67" s="2">
        <v>473.58</v>
      </c>
      <c r="E67" s="2">
        <v>480.0</v>
      </c>
      <c r="F67" s="2">
        <v>3.7863406E7</v>
      </c>
      <c r="G67" s="2">
        <v>364.96</v>
      </c>
      <c r="H67" s="7">
        <f t="shared" si="1"/>
        <v>-22.8857688</v>
      </c>
      <c r="I67" s="2">
        <f t="shared" si="2"/>
        <v>-11237007</v>
      </c>
    </row>
    <row r="68">
      <c r="A68" s="2" t="s">
        <v>316</v>
      </c>
      <c r="B68" s="2">
        <v>475.0</v>
      </c>
      <c r="C68" s="2">
        <v>1.1651311E7</v>
      </c>
      <c r="D68" s="2">
        <v>431.67</v>
      </c>
      <c r="E68" s="2">
        <v>480.0</v>
      </c>
      <c r="F68" s="2">
        <v>9398314.0</v>
      </c>
      <c r="G68" s="2">
        <v>343.48</v>
      </c>
      <c r="H68" s="7">
        <f t="shared" si="1"/>
        <v>-19.33685402</v>
      </c>
      <c r="I68" s="2">
        <f t="shared" si="2"/>
        <v>-2252997</v>
      </c>
    </row>
    <row r="69">
      <c r="A69" s="2" t="s">
        <v>321</v>
      </c>
      <c r="B69" s="2">
        <v>490.0</v>
      </c>
      <c r="C69" s="2">
        <v>1.6585244E7</v>
      </c>
      <c r="D69" s="2">
        <v>534.94</v>
      </c>
      <c r="E69" s="2">
        <v>490.0</v>
      </c>
      <c r="F69" s="2">
        <v>1.4093593E7</v>
      </c>
      <c r="G69" s="2">
        <v>455.84</v>
      </c>
      <c r="H69" s="7">
        <f t="shared" si="1"/>
        <v>-15.02330023</v>
      </c>
      <c r="I69" s="2">
        <f t="shared" si="2"/>
        <v>-2491651</v>
      </c>
    </row>
    <row r="70">
      <c r="A70" s="2" t="s">
        <v>325</v>
      </c>
      <c r="B70" s="2">
        <v>460.0</v>
      </c>
      <c r="C70" s="2">
        <v>6103525.0</v>
      </c>
      <c r="D70" s="2">
        <v>447.37</v>
      </c>
      <c r="E70" s="2">
        <v>460.0</v>
      </c>
      <c r="F70" s="2">
        <v>6294844.0</v>
      </c>
      <c r="G70" s="2">
        <v>462.35</v>
      </c>
      <c r="H70" s="7">
        <f t="shared" si="1"/>
        <v>3.134565681</v>
      </c>
      <c r="I70" s="2">
        <f t="shared" si="2"/>
        <v>191319</v>
      </c>
    </row>
    <row r="71">
      <c r="A71" s="2" t="s">
        <v>328</v>
      </c>
      <c r="B71" s="2">
        <v>411.0</v>
      </c>
      <c r="C71" s="2">
        <v>4990803.0</v>
      </c>
      <c r="D71" s="2">
        <v>572.01</v>
      </c>
      <c r="E71" s="2">
        <v>411.0</v>
      </c>
      <c r="F71" s="2">
        <v>3413160.0</v>
      </c>
      <c r="G71" s="2">
        <v>391.82</v>
      </c>
      <c r="H71" s="7">
        <f t="shared" si="1"/>
        <v>-31.61100528</v>
      </c>
      <c r="I71" s="2">
        <f t="shared" si="2"/>
        <v>-1577643</v>
      </c>
    </row>
    <row r="72">
      <c r="A72" s="2" t="s">
        <v>333</v>
      </c>
      <c r="B72" s="2">
        <v>470.0</v>
      </c>
      <c r="C72" s="2">
        <v>9180014.0</v>
      </c>
      <c r="D72" s="2">
        <v>255.03</v>
      </c>
      <c r="E72" s="2">
        <v>470.0</v>
      </c>
      <c r="F72" s="2">
        <v>1.0507226E7</v>
      </c>
      <c r="G72" s="2">
        <v>291.75</v>
      </c>
      <c r="H72" s="7">
        <f t="shared" si="1"/>
        <v>14.45762501</v>
      </c>
      <c r="I72" s="2">
        <f t="shared" si="2"/>
        <v>1327212</v>
      </c>
    </row>
    <row r="73">
      <c r="A73" s="2" t="s">
        <v>336</v>
      </c>
      <c r="B73" s="2">
        <v>448.0</v>
      </c>
      <c r="C73" s="2">
        <v>3.8340007E7</v>
      </c>
      <c r="D73" s="2">
        <v>635.87</v>
      </c>
      <c r="E73" s="2">
        <v>448.0</v>
      </c>
      <c r="F73" s="2">
        <v>4.0036654E7</v>
      </c>
      <c r="G73" s="2">
        <v>663.92</v>
      </c>
      <c r="H73" s="7">
        <f t="shared" si="1"/>
        <v>4.425265233</v>
      </c>
      <c r="I73" s="2">
        <f t="shared" si="2"/>
        <v>1696647</v>
      </c>
    </row>
    <row r="74">
      <c r="A74" s="2" t="s">
        <v>339</v>
      </c>
      <c r="B74" s="2">
        <v>425.0</v>
      </c>
      <c r="C74" s="2">
        <v>5836720.0</v>
      </c>
      <c r="D74" s="2">
        <v>269.67</v>
      </c>
      <c r="E74" s="2">
        <v>425.0</v>
      </c>
      <c r="F74" s="2">
        <v>7243641.0</v>
      </c>
      <c r="G74" s="2">
        <v>336.02</v>
      </c>
      <c r="H74" s="7">
        <f t="shared" si="1"/>
        <v>24.10465124</v>
      </c>
      <c r="I74" s="2">
        <f t="shared" si="2"/>
        <v>1406921</v>
      </c>
    </row>
    <row r="75">
      <c r="A75" s="2" t="s">
        <v>342</v>
      </c>
      <c r="C75" s="2">
        <v>3.426968847E9</v>
      </c>
      <c r="D75" s="2">
        <v>766.91</v>
      </c>
      <c r="F75" s="2">
        <v>2.84620368E9</v>
      </c>
      <c r="G75" s="2">
        <v>635.84</v>
      </c>
      <c r="H75" s="7">
        <f t="shared" si="1"/>
        <v>-16.94690535</v>
      </c>
      <c r="I75" s="2">
        <f t="shared" si="2"/>
        <v>-580765167</v>
      </c>
    </row>
    <row r="76">
      <c r="A76" s="2" t="s">
        <v>347</v>
      </c>
      <c r="B76" s="2">
        <v>490.0</v>
      </c>
      <c r="C76" s="2">
        <v>2.05476571E8</v>
      </c>
      <c r="D76" s="2">
        <v>627.05</v>
      </c>
      <c r="E76" s="2">
        <v>490.0</v>
      </c>
      <c r="F76" s="2">
        <v>2.08445715E8</v>
      </c>
      <c r="G76" s="2">
        <v>632.87</v>
      </c>
      <c r="H76" s="7">
        <f t="shared" si="1"/>
        <v>1.445003674</v>
      </c>
      <c r="I76" s="2">
        <f t="shared" si="2"/>
        <v>2969144</v>
      </c>
    </row>
    <row r="77">
      <c r="A77" s="2" t="s">
        <v>350</v>
      </c>
      <c r="B77" s="2">
        <v>475.0</v>
      </c>
      <c r="C77" s="2">
        <v>1.430750062E9</v>
      </c>
      <c r="D77" s="2">
        <v>1317.61</v>
      </c>
      <c r="E77" s="2">
        <v>475.0</v>
      </c>
      <c r="F77" s="2">
        <v>1.158395402E9</v>
      </c>
      <c r="G77" s="2">
        <v>1066.17</v>
      </c>
      <c r="H77" s="7">
        <f t="shared" si="1"/>
        <v>-19.03579579</v>
      </c>
      <c r="I77" s="2">
        <f t="shared" si="2"/>
        <v>-272354660</v>
      </c>
    </row>
    <row r="78">
      <c r="A78" s="2" t="s">
        <v>356</v>
      </c>
      <c r="B78" s="2">
        <v>475.0</v>
      </c>
      <c r="C78" s="2">
        <v>1.17756337E8</v>
      </c>
      <c r="D78" s="2">
        <v>718.21</v>
      </c>
      <c r="E78" s="2">
        <v>250.0</v>
      </c>
      <c r="F78" s="2">
        <v>9.4516645E7</v>
      </c>
      <c r="G78" s="2">
        <v>578.61</v>
      </c>
      <c r="H78" s="7">
        <f t="shared" si="1"/>
        <v>-19.73540668</v>
      </c>
      <c r="I78" s="2">
        <f t="shared" si="2"/>
        <v>-23239692</v>
      </c>
    </row>
    <row r="79">
      <c r="A79" s="2" t="s">
        <v>361</v>
      </c>
      <c r="H79" s="7" t="str">
        <f t="shared" si="1"/>
        <v>#DIV/0!</v>
      </c>
      <c r="I79" s="2">
        <f t="shared" si="2"/>
        <v>0</v>
      </c>
    </row>
    <row r="80">
      <c r="A80" s="2" t="s">
        <v>362</v>
      </c>
      <c r="B80" s="2">
        <v>475.0</v>
      </c>
      <c r="C80" s="2">
        <v>1.92827372E8</v>
      </c>
      <c r="D80" s="2">
        <v>782.44</v>
      </c>
      <c r="E80" s="2">
        <v>475.0</v>
      </c>
      <c r="F80" s="2">
        <v>1.75920552E8</v>
      </c>
      <c r="G80" s="2">
        <v>709.44</v>
      </c>
      <c r="H80" s="7">
        <f t="shared" si="1"/>
        <v>-8.76785273</v>
      </c>
      <c r="I80" s="2">
        <f t="shared" si="2"/>
        <v>-16906820</v>
      </c>
    </row>
    <row r="81">
      <c r="A81" s="2" t="s">
        <v>367</v>
      </c>
      <c r="B81" s="2">
        <v>495.0</v>
      </c>
      <c r="C81" s="2">
        <v>3.066087E7</v>
      </c>
      <c r="D81" s="2">
        <v>652.79</v>
      </c>
      <c r="E81" s="2">
        <v>495.0</v>
      </c>
      <c r="F81" s="2">
        <v>1.7386582E7</v>
      </c>
      <c r="G81" s="2">
        <v>369.17</v>
      </c>
      <c r="H81" s="7">
        <f t="shared" si="1"/>
        <v>-43.29390523</v>
      </c>
      <c r="I81" s="2">
        <f t="shared" si="2"/>
        <v>-13274288</v>
      </c>
    </row>
    <row r="82">
      <c r="A82" s="2" t="s">
        <v>372</v>
      </c>
      <c r="B82" s="2">
        <v>420.0</v>
      </c>
      <c r="C82" s="2">
        <v>8918248.0</v>
      </c>
      <c r="D82" s="2">
        <v>329.9</v>
      </c>
      <c r="E82" s="2">
        <v>440.0</v>
      </c>
      <c r="F82" s="2">
        <v>8826225.0</v>
      </c>
      <c r="G82" s="2">
        <v>324.15</v>
      </c>
      <c r="H82" s="7">
        <f t="shared" si="1"/>
        <v>-1.03185065</v>
      </c>
      <c r="I82" s="2">
        <f t="shared" si="2"/>
        <v>-92023</v>
      </c>
    </row>
    <row r="83">
      <c r="A83" s="2" t="s">
        <v>377</v>
      </c>
      <c r="B83" s="2">
        <v>490.0</v>
      </c>
      <c r="C83" s="2">
        <v>2.7171383E7</v>
      </c>
      <c r="D83" s="2">
        <v>480.96</v>
      </c>
      <c r="E83" s="2">
        <v>490.0</v>
      </c>
      <c r="F83" s="2">
        <v>2.4260118E7</v>
      </c>
      <c r="G83" s="2">
        <v>430.41</v>
      </c>
      <c r="H83" s="7">
        <f t="shared" si="1"/>
        <v>-10.71445278</v>
      </c>
      <c r="I83" s="2">
        <f t="shared" si="2"/>
        <v>-2911265</v>
      </c>
    </row>
    <row r="84">
      <c r="A84" s="2" t="s">
        <v>382</v>
      </c>
      <c r="B84" s="2">
        <v>485.0</v>
      </c>
      <c r="C84" s="2">
        <v>2.2975317E7</v>
      </c>
      <c r="D84" s="2">
        <v>495.91</v>
      </c>
      <c r="E84" s="2">
        <v>485.0</v>
      </c>
      <c r="F84" s="2">
        <v>2.1404446E7</v>
      </c>
      <c r="G84" s="2">
        <v>462.17</v>
      </c>
      <c r="H84" s="7">
        <f t="shared" si="1"/>
        <v>-6.83721143</v>
      </c>
      <c r="I84" s="2">
        <f t="shared" si="2"/>
        <v>-1570871</v>
      </c>
    </row>
    <row r="85">
      <c r="A85" s="2" t="s">
        <v>387</v>
      </c>
      <c r="B85" s="2">
        <v>495.0</v>
      </c>
      <c r="C85" s="2">
        <v>6248975.0</v>
      </c>
      <c r="D85" s="2">
        <v>532.14</v>
      </c>
      <c r="E85" s="2">
        <v>495.0</v>
      </c>
      <c r="F85" s="2">
        <v>5725409.0</v>
      </c>
      <c r="G85" s="2">
        <v>491.07</v>
      </c>
      <c r="H85" s="7">
        <f t="shared" si="1"/>
        <v>-8.378430063</v>
      </c>
      <c r="I85" s="2">
        <f t="shared" si="2"/>
        <v>-523566</v>
      </c>
    </row>
    <row r="86">
      <c r="A86" s="2" t="s">
        <v>392</v>
      </c>
      <c r="B86" s="2">
        <v>510.0</v>
      </c>
      <c r="C86" s="2">
        <v>3584109.0</v>
      </c>
      <c r="D86" s="2">
        <v>414.3</v>
      </c>
      <c r="E86" s="2">
        <v>530.0</v>
      </c>
      <c r="F86" s="2">
        <v>4009727.0</v>
      </c>
      <c r="G86" s="2">
        <v>463.87</v>
      </c>
      <c r="H86" s="7">
        <f t="shared" si="1"/>
        <v>11.87514107</v>
      </c>
      <c r="I86" s="2">
        <f t="shared" si="2"/>
        <v>425618</v>
      </c>
    </row>
    <row r="87">
      <c r="A87" s="2" t="s">
        <v>395</v>
      </c>
      <c r="B87" s="2">
        <v>445.0</v>
      </c>
      <c r="C87" s="2">
        <v>7136430.0</v>
      </c>
      <c r="D87" s="2">
        <v>462.35</v>
      </c>
      <c r="E87" s="2">
        <v>445.0</v>
      </c>
      <c r="F87" s="2">
        <v>5963839.0</v>
      </c>
      <c r="G87" s="2">
        <v>386.31</v>
      </c>
      <c r="H87" s="7">
        <f t="shared" si="1"/>
        <v>-16.43105867</v>
      </c>
      <c r="I87" s="2">
        <f t="shared" si="2"/>
        <v>-1172591</v>
      </c>
    </row>
    <row r="88">
      <c r="A88" s="2" t="s">
        <v>400</v>
      </c>
      <c r="B88" s="2">
        <v>495.0</v>
      </c>
      <c r="C88" s="2">
        <v>2.7295803E7</v>
      </c>
      <c r="D88" s="2">
        <v>482.25</v>
      </c>
      <c r="E88" s="2">
        <v>495.0</v>
      </c>
      <c r="F88" s="2">
        <v>2.8575292E7</v>
      </c>
      <c r="G88" s="2">
        <v>507.69</v>
      </c>
      <c r="H88" s="7">
        <f t="shared" si="1"/>
        <v>4.687493532</v>
      </c>
      <c r="I88" s="2">
        <f t="shared" si="2"/>
        <v>1279489</v>
      </c>
    </row>
    <row r="89">
      <c r="A89" s="2" t="s">
        <v>403</v>
      </c>
      <c r="B89" s="2">
        <v>495.0</v>
      </c>
      <c r="C89" s="2">
        <v>2.6715012E7</v>
      </c>
      <c r="D89" s="2">
        <v>690.95</v>
      </c>
      <c r="E89" s="2">
        <v>495.0</v>
      </c>
      <c r="F89" s="2">
        <v>2.0749238E7</v>
      </c>
      <c r="G89" s="2">
        <v>536.95</v>
      </c>
      <c r="H89" s="7">
        <f t="shared" si="1"/>
        <v>-22.33116721</v>
      </c>
      <c r="I89" s="2">
        <f t="shared" si="2"/>
        <v>-5965774</v>
      </c>
    </row>
    <row r="90">
      <c r="A90" s="2" t="s">
        <v>407</v>
      </c>
      <c r="H90" s="7" t="str">
        <f t="shared" si="1"/>
        <v>#DIV/0!</v>
      </c>
      <c r="I90" s="2">
        <f t="shared" si="2"/>
        <v>0</v>
      </c>
    </row>
    <row r="91">
      <c r="A91" s="2" t="s">
        <v>408</v>
      </c>
      <c r="B91" s="2">
        <v>476.0</v>
      </c>
      <c r="C91" s="2">
        <v>6080738.0</v>
      </c>
      <c r="D91" s="2">
        <v>440.54</v>
      </c>
      <c r="E91" s="2">
        <v>476.0</v>
      </c>
      <c r="F91" s="2">
        <v>4666267.0</v>
      </c>
      <c r="G91" s="2">
        <v>338.38</v>
      </c>
      <c r="H91" s="7">
        <f t="shared" si="1"/>
        <v>-23.26150214</v>
      </c>
      <c r="I91" s="2">
        <f t="shared" si="2"/>
        <v>-1414471</v>
      </c>
    </row>
    <row r="92">
      <c r="A92" s="2" t="s">
        <v>413</v>
      </c>
      <c r="B92" s="2">
        <v>450.0</v>
      </c>
      <c r="C92" s="2">
        <v>5.3628118E7</v>
      </c>
      <c r="D92" s="2">
        <v>591.8</v>
      </c>
      <c r="E92" s="2">
        <v>450.0</v>
      </c>
      <c r="F92" s="2">
        <v>4.3802151E7</v>
      </c>
      <c r="G92" s="2">
        <v>480.69</v>
      </c>
      <c r="H92" s="7">
        <f t="shared" si="1"/>
        <v>-18.32241624</v>
      </c>
      <c r="I92" s="2">
        <f t="shared" si="2"/>
        <v>-9825967</v>
      </c>
    </row>
    <row r="93">
      <c r="A93" s="2" t="s">
        <v>417</v>
      </c>
      <c r="B93" s="2">
        <v>550.0</v>
      </c>
      <c r="C93" s="2">
        <v>1391790.0</v>
      </c>
      <c r="D93" s="2">
        <v>321.5</v>
      </c>
      <c r="E93" s="2">
        <v>550.0</v>
      </c>
      <c r="F93" s="2">
        <v>1541296.0</v>
      </c>
      <c r="G93" s="2">
        <v>359.19</v>
      </c>
      <c r="H93" s="7">
        <f t="shared" si="1"/>
        <v>10.74199412</v>
      </c>
      <c r="I93" s="2">
        <f t="shared" si="2"/>
        <v>149506</v>
      </c>
    </row>
    <row r="94">
      <c r="A94" s="2" t="s">
        <v>420</v>
      </c>
      <c r="B94" s="2">
        <v>510.0</v>
      </c>
      <c r="C94" s="2">
        <v>1824089.0</v>
      </c>
      <c r="D94" s="2">
        <v>209.5</v>
      </c>
      <c r="E94" s="2">
        <v>510.0</v>
      </c>
      <c r="F94" s="2">
        <v>1429940.0</v>
      </c>
      <c r="G94" s="2">
        <v>164.61</v>
      </c>
      <c r="H94" s="7">
        <f t="shared" si="1"/>
        <v>-21.60799172</v>
      </c>
      <c r="I94" s="2">
        <f t="shared" si="2"/>
        <v>-394149</v>
      </c>
    </row>
    <row r="95">
      <c r="A95" s="2" t="s">
        <v>425</v>
      </c>
      <c r="B95" s="2">
        <v>550.0</v>
      </c>
      <c r="C95" s="2">
        <v>4354764.0</v>
      </c>
      <c r="D95" s="2">
        <v>584.77</v>
      </c>
      <c r="E95" s="2">
        <v>550.0</v>
      </c>
      <c r="F95" s="2">
        <v>1312778.0</v>
      </c>
      <c r="G95" s="2">
        <v>176.95</v>
      </c>
      <c r="H95" s="7">
        <f t="shared" si="1"/>
        <v>-69.85421024</v>
      </c>
      <c r="I95" s="2">
        <f t="shared" si="2"/>
        <v>-3041986</v>
      </c>
    </row>
    <row r="96">
      <c r="A96" s="2" t="s">
        <v>430</v>
      </c>
      <c r="B96" s="2">
        <v>513.0</v>
      </c>
      <c r="C96" s="2">
        <v>1.5991792E7</v>
      </c>
      <c r="D96" s="2">
        <v>490.47</v>
      </c>
      <c r="E96" s="2">
        <v>513.0</v>
      </c>
      <c r="F96" s="2">
        <v>1.7910639E7</v>
      </c>
      <c r="G96" s="2">
        <v>551.78</v>
      </c>
      <c r="H96" s="7">
        <f t="shared" si="1"/>
        <v>11.99894921</v>
      </c>
      <c r="I96" s="2">
        <f t="shared" si="2"/>
        <v>1918847</v>
      </c>
    </row>
    <row r="97">
      <c r="A97" s="2" t="s">
        <v>433</v>
      </c>
      <c r="B97" s="2">
        <v>499.0</v>
      </c>
      <c r="C97" s="2">
        <v>1.0530488E7</v>
      </c>
      <c r="D97" s="2">
        <v>602.53</v>
      </c>
      <c r="E97" s="2">
        <v>509.0</v>
      </c>
      <c r="F97" s="2">
        <v>9164424.0</v>
      </c>
      <c r="G97" s="2">
        <v>524.55</v>
      </c>
      <c r="H97" s="7">
        <f t="shared" si="1"/>
        <v>-12.97246623</v>
      </c>
      <c r="I97" s="2">
        <f t="shared" si="2"/>
        <v>-1366064</v>
      </c>
    </row>
    <row r="98">
      <c r="A98" s="2" t="s">
        <v>438</v>
      </c>
      <c r="B98" s="2">
        <v>510.0</v>
      </c>
      <c r="C98" s="2">
        <v>3690682.0</v>
      </c>
      <c r="D98" s="2">
        <v>263.11</v>
      </c>
      <c r="E98" s="2">
        <v>510.0</v>
      </c>
      <c r="F98" s="2">
        <v>2576218.0</v>
      </c>
      <c r="G98" s="2">
        <v>183.35</v>
      </c>
      <c r="H98" s="7">
        <f t="shared" si="1"/>
        <v>-30.19669535</v>
      </c>
      <c r="I98" s="2">
        <f t="shared" si="2"/>
        <v>-1114464</v>
      </c>
    </row>
    <row r="99">
      <c r="A99" s="2" t="s">
        <v>443</v>
      </c>
      <c r="B99" s="2">
        <v>540.0</v>
      </c>
      <c r="C99" s="2">
        <v>9926174.0</v>
      </c>
      <c r="D99" s="2">
        <v>785.92</v>
      </c>
      <c r="E99" s="2">
        <v>540.0</v>
      </c>
      <c r="F99" s="2">
        <v>1.5843642E7</v>
      </c>
      <c r="G99" s="2">
        <v>1245.08</v>
      </c>
      <c r="H99" s="7">
        <f t="shared" si="1"/>
        <v>59.61479216</v>
      </c>
      <c r="I99" s="2">
        <f t="shared" si="2"/>
        <v>5917468</v>
      </c>
    </row>
    <row r="100">
      <c r="A100" s="2" t="s">
        <v>447</v>
      </c>
      <c r="B100" s="2">
        <v>441.0</v>
      </c>
      <c r="C100" s="2">
        <v>4678529.0</v>
      </c>
      <c r="D100" s="2">
        <v>475.36</v>
      </c>
      <c r="E100" s="2">
        <v>449.0</v>
      </c>
      <c r="F100" s="2">
        <v>3631389.0</v>
      </c>
      <c r="G100" s="2">
        <v>366.18</v>
      </c>
      <c r="H100" s="7">
        <f t="shared" si="1"/>
        <v>-22.38182129</v>
      </c>
      <c r="I100" s="2">
        <f t="shared" si="2"/>
        <v>-1047140</v>
      </c>
    </row>
    <row r="101">
      <c r="A101" s="2" t="s">
        <v>452</v>
      </c>
      <c r="B101" s="2">
        <v>450.0</v>
      </c>
      <c r="C101" s="2">
        <v>1800924.0</v>
      </c>
      <c r="D101" s="2">
        <v>180.76</v>
      </c>
      <c r="E101" s="2">
        <v>450.0</v>
      </c>
      <c r="F101" s="2">
        <v>2194811.0</v>
      </c>
      <c r="G101" s="2">
        <v>216.62</v>
      </c>
      <c r="H101" s="7">
        <f t="shared" si="1"/>
        <v>21.8713838</v>
      </c>
      <c r="I101" s="2">
        <f t="shared" si="2"/>
        <v>393887</v>
      </c>
    </row>
    <row r="102">
      <c r="A102" s="2" t="s">
        <v>455</v>
      </c>
      <c r="B102" s="2">
        <v>495.0</v>
      </c>
      <c r="C102" s="2">
        <v>7505841.0</v>
      </c>
      <c r="D102" s="2">
        <v>532.63</v>
      </c>
      <c r="E102" s="2">
        <v>495.0</v>
      </c>
      <c r="F102" s="2">
        <v>5691271.0</v>
      </c>
      <c r="G102" s="2">
        <v>400.57</v>
      </c>
      <c r="H102" s="7">
        <f t="shared" si="1"/>
        <v>-24.17543883</v>
      </c>
      <c r="I102" s="2">
        <f t="shared" si="2"/>
        <v>-1814570</v>
      </c>
    </row>
    <row r="103">
      <c r="A103" s="2" t="s">
        <v>460</v>
      </c>
      <c r="B103" s="2">
        <v>550.0</v>
      </c>
      <c r="C103" s="2">
        <v>2885636.0</v>
      </c>
      <c r="D103" s="2">
        <v>273.03</v>
      </c>
      <c r="E103" s="2">
        <v>550.0</v>
      </c>
      <c r="F103" s="2">
        <v>2393917.0</v>
      </c>
      <c r="G103" s="2">
        <v>225.8</v>
      </c>
      <c r="H103" s="7">
        <f t="shared" si="1"/>
        <v>-17.04022961</v>
      </c>
      <c r="I103" s="2">
        <f t="shared" si="2"/>
        <v>-491719</v>
      </c>
    </row>
    <row r="104">
      <c r="A104" s="2" t="s">
        <v>464</v>
      </c>
      <c r="B104" s="2">
        <v>499.0</v>
      </c>
      <c r="C104" s="2">
        <v>4859847.0</v>
      </c>
      <c r="D104" s="2">
        <v>576.49</v>
      </c>
      <c r="E104" s="2">
        <v>499.0</v>
      </c>
      <c r="F104" s="2">
        <v>2337904.0</v>
      </c>
      <c r="G104" s="2">
        <v>274.63</v>
      </c>
      <c r="H104" s="7">
        <f t="shared" si="1"/>
        <v>-51.89346496</v>
      </c>
      <c r="I104" s="2">
        <f t="shared" si="2"/>
        <v>-2521943</v>
      </c>
    </row>
    <row r="105">
      <c r="A105" s="2" t="s">
        <v>469</v>
      </c>
      <c r="B105" s="2">
        <v>449.0</v>
      </c>
      <c r="C105" s="2">
        <v>2672191.0</v>
      </c>
      <c r="D105" s="2">
        <v>286.1</v>
      </c>
      <c r="E105" s="2">
        <v>472.0</v>
      </c>
      <c r="F105" s="2">
        <v>2168292.0</v>
      </c>
      <c r="G105" s="2">
        <v>228.96</v>
      </c>
      <c r="H105" s="7">
        <f t="shared" si="1"/>
        <v>-18.85714756</v>
      </c>
      <c r="I105" s="2">
        <f t="shared" si="2"/>
        <v>-503899</v>
      </c>
    </row>
    <row r="106">
      <c r="A106" s="2" t="s">
        <v>474</v>
      </c>
      <c r="H106" s="7" t="str">
        <f t="shared" si="1"/>
        <v>#DIV/0!</v>
      </c>
      <c r="I106" s="2">
        <f t="shared" si="2"/>
        <v>0</v>
      </c>
    </row>
    <row r="107">
      <c r="A107" s="2" t="s">
        <v>475</v>
      </c>
      <c r="B107" s="2">
        <v>495.0</v>
      </c>
      <c r="C107" s="2">
        <v>1.0699719E7</v>
      </c>
      <c r="D107" s="2">
        <v>452.78</v>
      </c>
      <c r="E107" s="2">
        <v>495.0</v>
      </c>
      <c r="F107" s="2">
        <v>6168390.0</v>
      </c>
      <c r="G107" s="2">
        <v>259.31</v>
      </c>
      <c r="H107" s="7">
        <f t="shared" si="1"/>
        <v>-42.34998134</v>
      </c>
      <c r="I107" s="2">
        <f t="shared" si="2"/>
        <v>-4531329</v>
      </c>
    </row>
    <row r="108">
      <c r="A108" s="2" t="s">
        <v>480</v>
      </c>
      <c r="B108" s="2">
        <v>500.0</v>
      </c>
      <c r="C108" s="2">
        <v>4.2213057E7</v>
      </c>
      <c r="D108" s="2">
        <v>686.12</v>
      </c>
      <c r="E108" s="2">
        <v>500.0</v>
      </c>
      <c r="F108" s="2">
        <v>2.6496753E7</v>
      </c>
      <c r="G108" s="2">
        <v>428.81</v>
      </c>
      <c r="H108" s="7">
        <f t="shared" si="1"/>
        <v>-37.23090702</v>
      </c>
      <c r="I108" s="2">
        <f t="shared" si="2"/>
        <v>-15716304</v>
      </c>
    </row>
    <row r="109">
      <c r="A109" s="2" t="s">
        <v>485</v>
      </c>
      <c r="B109" s="2">
        <v>460.0</v>
      </c>
      <c r="C109" s="2">
        <v>3.2392946E7</v>
      </c>
      <c r="D109" s="2">
        <v>731.27</v>
      </c>
      <c r="E109" s="2">
        <v>460.0</v>
      </c>
      <c r="F109" s="2">
        <v>2.3810257E7</v>
      </c>
      <c r="G109" s="2">
        <v>543.3</v>
      </c>
      <c r="H109" s="7">
        <f t="shared" si="1"/>
        <v>-26.49554937</v>
      </c>
      <c r="I109" s="2">
        <f t="shared" si="2"/>
        <v>-8582689</v>
      </c>
    </row>
    <row r="110">
      <c r="A110" s="2" t="s">
        <v>490</v>
      </c>
      <c r="B110" s="2">
        <v>520.0</v>
      </c>
      <c r="C110" s="2">
        <v>9739647.0</v>
      </c>
      <c r="D110" s="2">
        <v>447.31</v>
      </c>
      <c r="E110" s="2">
        <v>520.0</v>
      </c>
      <c r="F110" s="2">
        <v>6313326.0</v>
      </c>
      <c r="G110" s="2">
        <v>289.91</v>
      </c>
      <c r="H110" s="7">
        <f t="shared" si="1"/>
        <v>-35.17910865</v>
      </c>
      <c r="I110" s="2">
        <f t="shared" si="2"/>
        <v>-3426321</v>
      </c>
    </row>
    <row r="111">
      <c r="A111" s="2" t="s">
        <v>495</v>
      </c>
      <c r="B111" s="2">
        <v>565.0</v>
      </c>
      <c r="C111" s="2">
        <v>1.8875421E7</v>
      </c>
      <c r="D111" s="2">
        <v>378.8</v>
      </c>
      <c r="E111" s="2">
        <v>565.0</v>
      </c>
      <c r="F111" s="2">
        <v>1.850578E7</v>
      </c>
      <c r="G111" s="2">
        <v>370.05</v>
      </c>
      <c r="H111" s="7">
        <f t="shared" si="1"/>
        <v>-1.958319234</v>
      </c>
      <c r="I111" s="2">
        <f t="shared" si="2"/>
        <v>-369641</v>
      </c>
    </row>
    <row r="112">
      <c r="A112" s="2" t="s">
        <v>500</v>
      </c>
      <c r="B112" s="2">
        <v>490.0</v>
      </c>
      <c r="C112" s="2">
        <v>4.7301083E7</v>
      </c>
      <c r="D112" s="2">
        <v>903.59</v>
      </c>
      <c r="E112" s="2">
        <v>490.0</v>
      </c>
      <c r="F112" s="2">
        <v>2.7857943E7</v>
      </c>
      <c r="G112" s="2">
        <v>533.41</v>
      </c>
      <c r="H112" s="7">
        <f t="shared" si="1"/>
        <v>-41.10506307</v>
      </c>
      <c r="I112" s="2">
        <f t="shared" si="2"/>
        <v>-19443140</v>
      </c>
    </row>
    <row r="113">
      <c r="A113" s="2" t="s">
        <v>505</v>
      </c>
      <c r="B113" s="2">
        <v>480.0</v>
      </c>
      <c r="C113" s="2">
        <v>4.8110725E7</v>
      </c>
      <c r="D113" s="2">
        <v>804.2</v>
      </c>
      <c r="E113" s="2">
        <v>480.0</v>
      </c>
      <c r="F113" s="2">
        <v>4.0109562E7</v>
      </c>
      <c r="G113" s="2">
        <v>672.57</v>
      </c>
      <c r="H113" s="7">
        <f t="shared" si="1"/>
        <v>-16.63072631</v>
      </c>
      <c r="I113" s="2">
        <f t="shared" si="2"/>
        <v>-8001163</v>
      </c>
    </row>
    <row r="114">
      <c r="A114" s="2" t="s">
        <v>510</v>
      </c>
      <c r="B114" s="2">
        <v>500.0</v>
      </c>
      <c r="C114" s="2">
        <v>6.077048E7</v>
      </c>
      <c r="D114" s="2">
        <v>918.0</v>
      </c>
      <c r="E114" s="2">
        <v>500.0</v>
      </c>
      <c r="F114" s="2">
        <v>5.2272493E7</v>
      </c>
      <c r="G114" s="2">
        <v>789.83</v>
      </c>
      <c r="H114" s="7">
        <f t="shared" si="1"/>
        <v>-13.98374178</v>
      </c>
      <c r="I114" s="2">
        <f t="shared" si="2"/>
        <v>-8497987</v>
      </c>
    </row>
    <row r="115">
      <c r="A115" s="2" t="s">
        <v>515</v>
      </c>
      <c r="B115" s="2">
        <v>485.0</v>
      </c>
      <c r="C115" s="2">
        <v>2.8423592E7</v>
      </c>
      <c r="D115" s="2">
        <v>526.46</v>
      </c>
      <c r="E115" s="2">
        <v>475.0</v>
      </c>
      <c r="F115" s="2">
        <v>2.2958986E7</v>
      </c>
      <c r="G115" s="2">
        <v>421.1</v>
      </c>
      <c r="H115" s="7">
        <f t="shared" si="1"/>
        <v>-19.22559964</v>
      </c>
      <c r="I115" s="2">
        <f t="shared" si="2"/>
        <v>-5464606</v>
      </c>
    </row>
    <row r="116">
      <c r="A116" s="2" t="s">
        <v>520</v>
      </c>
      <c r="B116" s="2">
        <v>460.0</v>
      </c>
      <c r="C116" s="2">
        <v>7.0818399E7</v>
      </c>
      <c r="D116" s="2">
        <v>1950.28</v>
      </c>
      <c r="E116" s="2">
        <v>460.0</v>
      </c>
      <c r="F116" s="2">
        <v>3.584483E7</v>
      </c>
      <c r="G116" s="2">
        <v>981.49</v>
      </c>
      <c r="H116" s="7">
        <f t="shared" si="1"/>
        <v>-49.38486254</v>
      </c>
      <c r="I116" s="2">
        <f t="shared" si="2"/>
        <v>-34973569</v>
      </c>
    </row>
    <row r="117">
      <c r="A117" s="2" t="s">
        <v>526</v>
      </c>
      <c r="H117" s="7" t="str">
        <f t="shared" si="1"/>
        <v>#DIV/0!</v>
      </c>
      <c r="I117" s="2">
        <f t="shared" si="2"/>
        <v>0</v>
      </c>
    </row>
    <row r="118">
      <c r="A118" s="2" t="s">
        <v>527</v>
      </c>
      <c r="B118" s="2">
        <v>505.0</v>
      </c>
      <c r="C118" s="2">
        <v>6713898.0</v>
      </c>
      <c r="D118" s="2">
        <v>386.7</v>
      </c>
      <c r="E118" s="2">
        <v>505.0</v>
      </c>
      <c r="F118" s="2">
        <v>4991068.0</v>
      </c>
      <c r="G118" s="2">
        <v>286.58</v>
      </c>
      <c r="H118" s="7">
        <f t="shared" si="1"/>
        <v>-25.66065198</v>
      </c>
      <c r="I118" s="2">
        <f t="shared" si="2"/>
        <v>-1722830</v>
      </c>
    </row>
    <row r="119">
      <c r="A119" s="2" t="s">
        <v>532</v>
      </c>
      <c r="B119" s="2">
        <v>450.0</v>
      </c>
      <c r="C119" s="2">
        <v>2245500.0</v>
      </c>
      <c r="D119" s="2">
        <v>271.89</v>
      </c>
      <c r="E119" s="2">
        <v>450.0</v>
      </c>
      <c r="F119" s="2">
        <v>2204067.0</v>
      </c>
      <c r="G119" s="2">
        <v>267.26</v>
      </c>
      <c r="H119" s="7">
        <f t="shared" si="1"/>
        <v>-1.845156981</v>
      </c>
      <c r="I119" s="2">
        <f t="shared" si="2"/>
        <v>-41433</v>
      </c>
    </row>
    <row r="120">
      <c r="A120" s="2" t="s">
        <v>537</v>
      </c>
      <c r="B120" s="2">
        <v>445.0</v>
      </c>
      <c r="C120" s="2">
        <v>3363404.0</v>
      </c>
      <c r="D120" s="2">
        <v>795.88</v>
      </c>
      <c r="E120" s="2">
        <v>460.0</v>
      </c>
      <c r="F120" s="2">
        <v>1347853.0</v>
      </c>
      <c r="G120" s="2">
        <v>317.59</v>
      </c>
      <c r="H120" s="7">
        <f t="shared" si="1"/>
        <v>-59.92592623</v>
      </c>
      <c r="I120" s="2">
        <f t="shared" si="2"/>
        <v>-2015551</v>
      </c>
    </row>
    <row r="121">
      <c r="A121" s="2" t="s">
        <v>542</v>
      </c>
      <c r="B121" s="2">
        <v>475.0</v>
      </c>
      <c r="C121" s="2">
        <v>3.3180702E7</v>
      </c>
      <c r="D121" s="2">
        <v>572.5</v>
      </c>
      <c r="E121" s="2">
        <v>475.0</v>
      </c>
      <c r="F121" s="2">
        <v>5.7430331E7</v>
      </c>
      <c r="G121" s="2">
        <v>982.81</v>
      </c>
      <c r="H121" s="7">
        <f t="shared" si="1"/>
        <v>73.08353211</v>
      </c>
      <c r="I121" s="2">
        <f t="shared" si="2"/>
        <v>24249629</v>
      </c>
    </row>
    <row r="122">
      <c r="A122" s="2" t="s">
        <v>545</v>
      </c>
      <c r="B122" s="2">
        <v>470.0</v>
      </c>
      <c r="C122" s="2">
        <v>8207979.0</v>
      </c>
      <c r="D122" s="2">
        <v>1041.23</v>
      </c>
      <c r="E122" s="2">
        <v>475.0</v>
      </c>
      <c r="F122" s="2">
        <v>6352654.0</v>
      </c>
      <c r="G122" s="2">
        <v>805.56</v>
      </c>
      <c r="H122" s="7">
        <f t="shared" si="1"/>
        <v>-22.60391992</v>
      </c>
      <c r="I122" s="2">
        <f t="shared" si="2"/>
        <v>-1855325</v>
      </c>
    </row>
    <row r="123">
      <c r="A123" s="2" t="s">
        <v>551</v>
      </c>
      <c r="B123" s="2">
        <v>515.0</v>
      </c>
      <c r="C123" s="2">
        <v>6156357.0</v>
      </c>
      <c r="D123" s="2">
        <v>547.62</v>
      </c>
      <c r="E123" s="2">
        <v>515.0</v>
      </c>
      <c r="F123" s="2">
        <v>5312701.0</v>
      </c>
      <c r="G123" s="2">
        <v>478.79</v>
      </c>
      <c r="H123" s="7">
        <f t="shared" si="1"/>
        <v>-13.70381867</v>
      </c>
      <c r="I123" s="2">
        <f t="shared" si="2"/>
        <v>-843656</v>
      </c>
    </row>
    <row r="124">
      <c r="A124" s="2" t="s">
        <v>556</v>
      </c>
      <c r="B124" s="2">
        <v>498.0</v>
      </c>
      <c r="C124" s="2">
        <v>9727851.0</v>
      </c>
      <c r="D124" s="2">
        <v>352.1</v>
      </c>
      <c r="E124" s="2">
        <v>498.0</v>
      </c>
      <c r="F124" s="2">
        <v>9386879.0</v>
      </c>
      <c r="G124" s="2">
        <v>336.81</v>
      </c>
      <c r="H124" s="7">
        <f t="shared" si="1"/>
        <v>-3.505111252</v>
      </c>
      <c r="I124" s="2">
        <f t="shared" si="2"/>
        <v>-340972</v>
      </c>
    </row>
    <row r="125">
      <c r="A125" s="2" t="s">
        <v>561</v>
      </c>
      <c r="B125" s="2">
        <v>433.0</v>
      </c>
      <c r="C125" s="2">
        <v>3681759.0</v>
      </c>
      <c r="D125" s="2">
        <v>493.53</v>
      </c>
      <c r="E125" s="2">
        <v>433.0</v>
      </c>
      <c r="F125" s="2">
        <v>2967125.0</v>
      </c>
      <c r="G125" s="2">
        <v>391.23</v>
      </c>
      <c r="H125" s="7">
        <f t="shared" si="1"/>
        <v>-19.41012435</v>
      </c>
      <c r="I125" s="2">
        <f t="shared" si="2"/>
        <v>-714634</v>
      </c>
    </row>
    <row r="126">
      <c r="A126" s="2" t="s">
        <v>566</v>
      </c>
      <c r="B126" s="2">
        <v>490.0</v>
      </c>
      <c r="C126" s="2">
        <v>5841273.0</v>
      </c>
      <c r="D126" s="2">
        <v>446.07</v>
      </c>
      <c r="E126" s="2">
        <v>490.0</v>
      </c>
      <c r="F126" s="2">
        <v>6794379.0</v>
      </c>
      <c r="G126" s="2">
        <v>513.83</v>
      </c>
      <c r="H126" s="7">
        <f t="shared" si="1"/>
        <v>16.3167515</v>
      </c>
      <c r="I126" s="2">
        <f t="shared" si="2"/>
        <v>953106</v>
      </c>
    </row>
    <row r="127">
      <c r="A127" s="2" t="s">
        <v>569</v>
      </c>
      <c r="B127" s="2">
        <v>490.0</v>
      </c>
      <c r="C127" s="2">
        <v>1.0025014E7</v>
      </c>
      <c r="D127" s="2">
        <v>568.92</v>
      </c>
      <c r="E127" s="2">
        <v>490.0</v>
      </c>
      <c r="F127" s="2">
        <v>6589607.0</v>
      </c>
      <c r="G127" s="2">
        <v>372.48</v>
      </c>
      <c r="H127" s="7">
        <f t="shared" si="1"/>
        <v>-34.26835115</v>
      </c>
      <c r="I127" s="2">
        <f t="shared" si="2"/>
        <v>-3435407</v>
      </c>
    </row>
    <row r="128">
      <c r="A128" s="2" t="s">
        <v>573</v>
      </c>
      <c r="B128" s="2">
        <v>475.0</v>
      </c>
      <c r="C128" s="2">
        <v>1.1128121E7</v>
      </c>
      <c r="D128" s="2">
        <v>549.73</v>
      </c>
      <c r="E128" s="2">
        <v>475.0</v>
      </c>
      <c r="F128" s="2">
        <v>8167979.0</v>
      </c>
      <c r="G128" s="2">
        <v>400.65</v>
      </c>
      <c r="H128" s="7">
        <f t="shared" si="1"/>
        <v>-26.60055548</v>
      </c>
      <c r="I128" s="2">
        <f t="shared" si="2"/>
        <v>-2960142</v>
      </c>
    </row>
    <row r="129">
      <c r="A129" s="2" t="s">
        <v>578</v>
      </c>
      <c r="H129" s="7" t="str">
        <f t="shared" si="1"/>
        <v>#DIV/0!</v>
      </c>
      <c r="I129" s="2">
        <f t="shared" si="2"/>
        <v>0</v>
      </c>
    </row>
    <row r="130">
      <c r="A130" s="2" t="s">
        <v>579</v>
      </c>
      <c r="B130" s="2">
        <v>420.0</v>
      </c>
      <c r="C130" s="2">
        <v>1.9467867E7</v>
      </c>
      <c r="D130" s="2">
        <v>450.32</v>
      </c>
      <c r="E130" s="2">
        <v>420.0</v>
      </c>
      <c r="F130" s="2">
        <v>1.9553345E7</v>
      </c>
      <c r="G130" s="2">
        <v>452.66</v>
      </c>
      <c r="H130" s="7">
        <f t="shared" si="1"/>
        <v>0.4390722415</v>
      </c>
      <c r="I130" s="2">
        <f t="shared" si="2"/>
        <v>85478</v>
      </c>
    </row>
    <row r="131">
      <c r="A131" s="2" t="s">
        <v>582</v>
      </c>
      <c r="B131" s="2">
        <v>416.0</v>
      </c>
      <c r="C131" s="2">
        <v>5961397.0</v>
      </c>
      <c r="D131" s="2">
        <v>475.81</v>
      </c>
      <c r="E131" s="2">
        <v>416.0</v>
      </c>
      <c r="F131" s="2">
        <v>6516262.0</v>
      </c>
      <c r="G131" s="2">
        <v>514.06</v>
      </c>
      <c r="H131" s="7">
        <f t="shared" si="1"/>
        <v>9.307633764</v>
      </c>
      <c r="I131" s="2">
        <f t="shared" si="2"/>
        <v>554865</v>
      </c>
    </row>
    <row r="132">
      <c r="A132" s="2" t="s">
        <v>585</v>
      </c>
      <c r="B132" s="2">
        <v>418.0</v>
      </c>
      <c r="C132" s="2">
        <v>1.0915089E7</v>
      </c>
      <c r="D132" s="2">
        <v>399.28</v>
      </c>
      <c r="E132" s="2">
        <v>418.0</v>
      </c>
      <c r="F132" s="2">
        <v>1.101174E7</v>
      </c>
      <c r="G132" s="2">
        <v>398.93</v>
      </c>
      <c r="H132" s="7">
        <f t="shared" si="1"/>
        <v>0.8854806406</v>
      </c>
      <c r="I132" s="2">
        <f t="shared" si="2"/>
        <v>96651</v>
      </c>
    </row>
    <row r="133">
      <c r="A133" s="2" t="s">
        <v>588</v>
      </c>
      <c r="B133" s="2">
        <v>431.0</v>
      </c>
      <c r="C133" s="2">
        <v>2.3336679E7</v>
      </c>
      <c r="D133" s="2">
        <v>556.54</v>
      </c>
      <c r="E133" s="2">
        <v>431.0</v>
      </c>
      <c r="F133" s="2">
        <v>2.4863303E7</v>
      </c>
      <c r="G133" s="2">
        <v>587.83</v>
      </c>
      <c r="H133" s="7">
        <f t="shared" si="1"/>
        <v>6.541736294</v>
      </c>
      <c r="I133" s="2">
        <f t="shared" si="2"/>
        <v>1526624</v>
      </c>
    </row>
    <row r="134">
      <c r="A134" s="2" t="s">
        <v>591</v>
      </c>
      <c r="B134" s="2">
        <v>417.0</v>
      </c>
      <c r="C134" s="2">
        <v>1.1314491E7</v>
      </c>
      <c r="D134" s="2">
        <v>282.49</v>
      </c>
      <c r="E134" s="2">
        <v>417.0</v>
      </c>
      <c r="F134" s="2">
        <v>1.2419769E7</v>
      </c>
      <c r="G134" s="2">
        <v>307.72</v>
      </c>
      <c r="H134" s="7">
        <f t="shared" si="1"/>
        <v>9.76869397</v>
      </c>
      <c r="I134" s="2">
        <f t="shared" si="2"/>
        <v>1105278</v>
      </c>
    </row>
    <row r="135">
      <c r="A135" s="2" t="s">
        <v>594</v>
      </c>
      <c r="B135" s="2">
        <v>420.0</v>
      </c>
      <c r="C135" s="2">
        <v>1666356.0</v>
      </c>
      <c r="D135" s="2">
        <v>164.11</v>
      </c>
      <c r="E135" s="2">
        <v>420.0</v>
      </c>
      <c r="F135" s="2">
        <v>2150386.0</v>
      </c>
      <c r="G135" s="2">
        <v>210.47</v>
      </c>
      <c r="H135" s="7">
        <f t="shared" si="1"/>
        <v>29.0472144</v>
      </c>
      <c r="I135" s="2">
        <f t="shared" si="2"/>
        <v>484030</v>
      </c>
    </row>
    <row r="136">
      <c r="A136" s="2" t="s">
        <v>597</v>
      </c>
      <c r="B136" s="2">
        <v>475.0</v>
      </c>
      <c r="C136" s="2">
        <v>2.0527925E7</v>
      </c>
      <c r="D136" s="2">
        <v>853.73</v>
      </c>
      <c r="E136" s="2">
        <v>475.0</v>
      </c>
      <c r="F136" s="2">
        <v>5337449.0</v>
      </c>
      <c r="G136" s="2">
        <v>223.0</v>
      </c>
      <c r="H136" s="7">
        <f t="shared" si="1"/>
        <v>-73.99908174</v>
      </c>
      <c r="I136" s="2">
        <f t="shared" si="2"/>
        <v>-15190476</v>
      </c>
    </row>
    <row r="137">
      <c r="A137" s="2" t="s">
        <v>602</v>
      </c>
      <c r="B137" s="2">
        <v>421.0</v>
      </c>
      <c r="C137" s="2">
        <v>2408961.0</v>
      </c>
      <c r="D137" s="2">
        <v>273.5</v>
      </c>
      <c r="E137" s="2">
        <v>421.0</v>
      </c>
      <c r="F137" s="2">
        <v>2454025.0</v>
      </c>
      <c r="G137" s="2">
        <v>278.14</v>
      </c>
      <c r="H137" s="7">
        <f t="shared" si="1"/>
        <v>1.870682008</v>
      </c>
      <c r="I137" s="2">
        <f t="shared" si="2"/>
        <v>45064</v>
      </c>
    </row>
    <row r="138">
      <c r="A138" s="2" t="s">
        <v>605</v>
      </c>
      <c r="B138" s="2">
        <v>411.0</v>
      </c>
      <c r="C138" s="2">
        <v>4285578.0</v>
      </c>
      <c r="D138" s="2">
        <v>232.52</v>
      </c>
      <c r="E138" s="2">
        <v>395.0</v>
      </c>
      <c r="F138" s="2">
        <v>3775344.0</v>
      </c>
      <c r="G138" s="2">
        <v>201.65</v>
      </c>
      <c r="H138" s="7">
        <f t="shared" si="1"/>
        <v>-11.90583861</v>
      </c>
      <c r="I138" s="2">
        <f t="shared" si="2"/>
        <v>-510234</v>
      </c>
    </row>
    <row r="139">
      <c r="A139" s="2" t="s">
        <v>610</v>
      </c>
      <c r="B139" s="2">
        <v>433.0</v>
      </c>
      <c r="C139" s="2">
        <v>7103324.0</v>
      </c>
      <c r="D139" s="2">
        <v>255.79</v>
      </c>
      <c r="E139" s="2">
        <v>433.0</v>
      </c>
      <c r="F139" s="2">
        <v>6800986.0</v>
      </c>
      <c r="G139" s="2">
        <v>240.79</v>
      </c>
      <c r="H139" s="7">
        <f t="shared" si="1"/>
        <v>-4.256289028</v>
      </c>
      <c r="I139" s="2">
        <f t="shared" si="2"/>
        <v>-302338</v>
      </c>
    </row>
    <row r="140">
      <c r="A140" s="2" t="s">
        <v>615</v>
      </c>
      <c r="H140" s="7" t="str">
        <f t="shared" si="1"/>
        <v>#DIV/0!</v>
      </c>
      <c r="I140" s="2">
        <f t="shared" si="2"/>
        <v>0</v>
      </c>
    </row>
    <row r="141">
      <c r="A141" s="2" t="s">
        <v>616</v>
      </c>
      <c r="B141" s="2">
        <v>475.0</v>
      </c>
      <c r="C141" s="2">
        <v>8618301.0</v>
      </c>
      <c r="D141" s="2">
        <v>458.69</v>
      </c>
      <c r="E141" s="2">
        <v>475.0</v>
      </c>
      <c r="F141" s="2">
        <v>6061735.0</v>
      </c>
      <c r="G141" s="2">
        <v>325.44</v>
      </c>
      <c r="H141" s="7">
        <f t="shared" si="1"/>
        <v>-29.66438513</v>
      </c>
      <c r="I141" s="2">
        <f t="shared" si="2"/>
        <v>-2556566</v>
      </c>
    </row>
    <row r="142">
      <c r="A142" s="2" t="s">
        <v>621</v>
      </c>
      <c r="B142" s="2">
        <v>503.0</v>
      </c>
      <c r="C142" s="2">
        <v>1.9109968E7</v>
      </c>
      <c r="D142" s="2">
        <v>990.31</v>
      </c>
      <c r="E142" s="2">
        <v>499.0</v>
      </c>
      <c r="F142" s="2">
        <v>1.5575267E7</v>
      </c>
      <c r="G142" s="2">
        <v>803.76</v>
      </c>
      <c r="H142" s="7">
        <f t="shared" si="1"/>
        <v>-18.49663485</v>
      </c>
      <c r="I142" s="2">
        <f t="shared" si="2"/>
        <v>-3534701</v>
      </c>
    </row>
    <row r="143">
      <c r="A143" s="2" t="s">
        <v>626</v>
      </c>
      <c r="B143" s="2">
        <v>475.0</v>
      </c>
      <c r="C143" s="2">
        <v>3.6206083E7</v>
      </c>
      <c r="D143" s="2">
        <v>713.31</v>
      </c>
      <c r="E143" s="2">
        <v>475.0</v>
      </c>
      <c r="F143" s="2">
        <v>3.1736264E7</v>
      </c>
      <c r="G143" s="2">
        <v>623.48</v>
      </c>
      <c r="H143" s="7">
        <f t="shared" si="1"/>
        <v>-12.34549178</v>
      </c>
      <c r="I143" s="2">
        <f t="shared" si="2"/>
        <v>-4469819</v>
      </c>
    </row>
    <row r="144">
      <c r="A144" s="2" t="s">
        <v>631</v>
      </c>
      <c r="B144" s="2">
        <v>470.0</v>
      </c>
      <c r="C144" s="2">
        <v>8572654.0</v>
      </c>
      <c r="D144" s="2">
        <v>571.97</v>
      </c>
      <c r="E144" s="2">
        <v>470.0</v>
      </c>
      <c r="F144" s="2">
        <v>6833898.0</v>
      </c>
      <c r="G144" s="2">
        <v>457.33</v>
      </c>
      <c r="H144" s="7">
        <f t="shared" si="1"/>
        <v>-20.28258693</v>
      </c>
      <c r="I144" s="2">
        <f t="shared" si="2"/>
        <v>-1738756</v>
      </c>
    </row>
    <row r="145">
      <c r="A145" s="2" t="s">
        <v>636</v>
      </c>
      <c r="B145" s="2">
        <v>495.0</v>
      </c>
      <c r="C145" s="2">
        <v>1.2726871E7</v>
      </c>
      <c r="D145" s="2">
        <v>596.92</v>
      </c>
      <c r="E145" s="2">
        <v>495.0</v>
      </c>
      <c r="F145" s="2">
        <v>9312998.0</v>
      </c>
      <c r="G145" s="2">
        <v>435.0</v>
      </c>
      <c r="H145" s="7">
        <f t="shared" si="1"/>
        <v>-26.82413454</v>
      </c>
      <c r="I145" s="2">
        <f t="shared" si="2"/>
        <v>-3413873</v>
      </c>
    </row>
    <row r="146">
      <c r="A146" s="2" t="s">
        <v>640</v>
      </c>
      <c r="B146" s="2">
        <v>490.0</v>
      </c>
      <c r="C146" s="2">
        <v>7036942.0</v>
      </c>
      <c r="D146" s="2">
        <v>518.49</v>
      </c>
      <c r="E146" s="2">
        <v>490.0</v>
      </c>
      <c r="F146" s="2">
        <v>4809910.0</v>
      </c>
      <c r="G146" s="2">
        <v>356.82</v>
      </c>
      <c r="H146" s="7">
        <f t="shared" si="1"/>
        <v>-31.64772425</v>
      </c>
      <c r="I146" s="2">
        <f t="shared" si="2"/>
        <v>-2227032</v>
      </c>
    </row>
    <row r="147">
      <c r="A147" s="2" t="s">
        <v>644</v>
      </c>
      <c r="B147" s="2">
        <v>470.0</v>
      </c>
      <c r="C147" s="2">
        <v>8937068.0</v>
      </c>
      <c r="D147" s="2">
        <v>877.99</v>
      </c>
      <c r="E147" s="2">
        <v>470.0</v>
      </c>
      <c r="F147" s="2">
        <v>8169559.0</v>
      </c>
      <c r="G147" s="2">
        <v>812.73</v>
      </c>
      <c r="H147" s="7">
        <f t="shared" si="1"/>
        <v>-8.58792839</v>
      </c>
      <c r="I147" s="2">
        <f t="shared" si="2"/>
        <v>-767509</v>
      </c>
    </row>
    <row r="148">
      <c r="A148" s="2" t="s">
        <v>648</v>
      </c>
      <c r="B148" s="2">
        <v>489.0</v>
      </c>
      <c r="C148" s="2">
        <v>1.3132223E7</v>
      </c>
      <c r="D148" s="2">
        <v>771.62</v>
      </c>
      <c r="E148" s="2">
        <v>494.0</v>
      </c>
      <c r="F148" s="2">
        <v>1.2294418E7</v>
      </c>
      <c r="G148" s="2">
        <v>719.9</v>
      </c>
      <c r="H148" s="7">
        <f t="shared" si="1"/>
        <v>-6.379765254</v>
      </c>
      <c r="I148" s="2">
        <f t="shared" si="2"/>
        <v>-837805</v>
      </c>
    </row>
    <row r="149">
      <c r="A149" s="2" t="s">
        <v>653</v>
      </c>
      <c r="B149" s="2">
        <v>480.0</v>
      </c>
      <c r="C149" s="2">
        <v>1.5808151E7</v>
      </c>
      <c r="D149" s="2">
        <v>717.51</v>
      </c>
      <c r="E149" s="2">
        <v>490.0</v>
      </c>
      <c r="F149" s="2">
        <v>1.3421393E7</v>
      </c>
      <c r="G149" s="2">
        <v>612.18</v>
      </c>
      <c r="H149" s="7">
        <f t="shared" si="1"/>
        <v>-15.0982743</v>
      </c>
      <c r="I149" s="2">
        <f t="shared" si="2"/>
        <v>-2386758</v>
      </c>
    </row>
    <row r="150">
      <c r="A150" s="2" t="s">
        <v>658</v>
      </c>
      <c r="B150" s="2">
        <v>475.0</v>
      </c>
      <c r="C150" s="2">
        <v>1.8254359E7</v>
      </c>
      <c r="D150" s="2">
        <v>978.26</v>
      </c>
      <c r="E150" s="2">
        <v>475.0</v>
      </c>
      <c r="F150" s="2">
        <v>1.3626618E7</v>
      </c>
      <c r="G150" s="2">
        <v>733.92</v>
      </c>
      <c r="H150" s="7">
        <f t="shared" si="1"/>
        <v>-25.35142976</v>
      </c>
      <c r="I150" s="2">
        <f t="shared" si="2"/>
        <v>-4627741</v>
      </c>
    </row>
    <row r="151">
      <c r="A151" s="2" t="s">
        <v>663</v>
      </c>
      <c r="B151" s="2">
        <v>575.0</v>
      </c>
      <c r="C151" s="2">
        <v>8568761.0</v>
      </c>
      <c r="D151" s="2">
        <v>439.06</v>
      </c>
      <c r="E151" s="2">
        <v>575.0</v>
      </c>
      <c r="F151" s="2">
        <v>7323624.0</v>
      </c>
      <c r="G151" s="2">
        <v>373.52</v>
      </c>
      <c r="H151" s="7">
        <f t="shared" si="1"/>
        <v>-14.53112066</v>
      </c>
      <c r="I151" s="2">
        <f t="shared" si="2"/>
        <v>-1245137</v>
      </c>
    </row>
    <row r="152">
      <c r="A152" s="2" t="s">
        <v>668</v>
      </c>
      <c r="B152" s="2">
        <v>430.0</v>
      </c>
      <c r="C152" s="2">
        <v>1.6388675E7</v>
      </c>
      <c r="D152" s="2">
        <v>651.3</v>
      </c>
      <c r="E152" s="2">
        <v>430.0</v>
      </c>
      <c r="F152" s="2">
        <v>1.6427323E7</v>
      </c>
      <c r="G152" s="2">
        <v>654.19</v>
      </c>
      <c r="H152" s="7">
        <f t="shared" si="1"/>
        <v>0.2358213828</v>
      </c>
      <c r="I152" s="2">
        <f t="shared" si="2"/>
        <v>38648</v>
      </c>
    </row>
    <row r="153">
      <c r="A153" s="2" t="s">
        <v>671</v>
      </c>
      <c r="B153" s="2">
        <v>470.0</v>
      </c>
      <c r="C153" s="2">
        <v>2.4429676E7</v>
      </c>
      <c r="D153" s="2">
        <v>1161.88</v>
      </c>
      <c r="E153" s="2">
        <v>470.0</v>
      </c>
      <c r="F153" s="2">
        <v>9855424.0</v>
      </c>
      <c r="G153" s="2">
        <v>470.54</v>
      </c>
      <c r="H153" s="7">
        <f t="shared" si="1"/>
        <v>-59.65798318</v>
      </c>
      <c r="I153" s="2">
        <f t="shared" si="2"/>
        <v>-14574252</v>
      </c>
    </row>
    <row r="154">
      <c r="A154" s="2" t="s">
        <v>677</v>
      </c>
      <c r="H154" s="7" t="str">
        <f t="shared" si="1"/>
        <v>#DIV/0!</v>
      </c>
      <c r="I154" s="2">
        <f t="shared" si="2"/>
        <v>0</v>
      </c>
    </row>
    <row r="155">
      <c r="A155" s="2" t="s">
        <v>678</v>
      </c>
      <c r="B155" s="2">
        <v>460.0</v>
      </c>
      <c r="C155" s="2">
        <v>5.5359469E7</v>
      </c>
      <c r="D155" s="2">
        <v>494.52</v>
      </c>
      <c r="E155" s="2">
        <v>460.0</v>
      </c>
      <c r="F155" s="2">
        <v>3.9142508E7</v>
      </c>
      <c r="G155" s="2">
        <v>350.22</v>
      </c>
      <c r="H155" s="7">
        <f t="shared" si="1"/>
        <v>-29.29392441</v>
      </c>
      <c r="I155" s="2">
        <f t="shared" si="2"/>
        <v>-16216961</v>
      </c>
    </row>
    <row r="156">
      <c r="A156" s="2" t="s">
        <v>683</v>
      </c>
      <c r="B156" s="2">
        <v>445.0</v>
      </c>
      <c r="C156" s="2">
        <v>7640770.0</v>
      </c>
      <c r="D156" s="2">
        <v>418.47</v>
      </c>
      <c r="E156" s="2">
        <v>445.0</v>
      </c>
      <c r="F156" s="2">
        <v>1.2480534E7</v>
      </c>
      <c r="G156" s="2">
        <v>675.57</v>
      </c>
      <c r="H156" s="7">
        <f t="shared" si="1"/>
        <v>63.34131246</v>
      </c>
      <c r="I156" s="2">
        <f t="shared" si="2"/>
        <v>4839764</v>
      </c>
    </row>
    <row r="157">
      <c r="A157" s="2" t="s">
        <v>686</v>
      </c>
      <c r="B157" s="2">
        <v>480.0</v>
      </c>
      <c r="C157" s="2">
        <v>7682672.0</v>
      </c>
      <c r="D157" s="2">
        <v>390.24</v>
      </c>
      <c r="E157" s="2">
        <v>480.0</v>
      </c>
      <c r="F157" s="2">
        <v>6426391.0</v>
      </c>
      <c r="G157" s="2">
        <v>326.69</v>
      </c>
      <c r="H157" s="7">
        <f t="shared" si="1"/>
        <v>-16.35213634</v>
      </c>
      <c r="I157" s="2">
        <f t="shared" si="2"/>
        <v>-1256281</v>
      </c>
    </row>
    <row r="158">
      <c r="A158" s="2" t="s">
        <v>690</v>
      </c>
      <c r="B158" s="2">
        <v>445.0</v>
      </c>
      <c r="C158" s="2">
        <v>8709360.0</v>
      </c>
      <c r="D158" s="2">
        <v>310.36</v>
      </c>
      <c r="E158" s="2">
        <v>445.0</v>
      </c>
      <c r="F158" s="2">
        <v>6521349.0</v>
      </c>
      <c r="G158" s="2">
        <v>233.12</v>
      </c>
      <c r="H158" s="7">
        <f t="shared" si="1"/>
        <v>-25.12252335</v>
      </c>
      <c r="I158" s="2">
        <f t="shared" si="2"/>
        <v>-2188011</v>
      </c>
    </row>
    <row r="159">
      <c r="A159" s="2" t="s">
        <v>695</v>
      </c>
      <c r="B159" s="2">
        <v>424.0</v>
      </c>
      <c r="C159" s="2">
        <v>3721073.0</v>
      </c>
      <c r="D159" s="2">
        <v>248.97</v>
      </c>
      <c r="E159" s="2">
        <v>424.0</v>
      </c>
      <c r="F159" s="2">
        <v>2487398.0</v>
      </c>
      <c r="G159" s="2">
        <v>165.28</v>
      </c>
      <c r="H159" s="7">
        <f t="shared" si="1"/>
        <v>-33.15374356</v>
      </c>
      <c r="I159" s="2">
        <f t="shared" si="2"/>
        <v>-1233675</v>
      </c>
    </row>
    <row r="160">
      <c r="A160" s="2" t="s">
        <v>700</v>
      </c>
      <c r="B160" s="2">
        <v>465.0</v>
      </c>
      <c r="C160" s="2">
        <v>1.3836521E7</v>
      </c>
      <c r="D160" s="2">
        <v>511.37</v>
      </c>
      <c r="E160" s="2">
        <v>465.0</v>
      </c>
      <c r="F160" s="2">
        <v>1.1949122E7</v>
      </c>
      <c r="G160" s="2">
        <v>440.67</v>
      </c>
      <c r="H160" s="7">
        <f t="shared" si="1"/>
        <v>-13.64070491</v>
      </c>
      <c r="I160" s="2">
        <f t="shared" si="2"/>
        <v>-1887399</v>
      </c>
    </row>
    <row r="161">
      <c r="A161" s="2" t="s">
        <v>705</v>
      </c>
      <c r="B161" s="2">
        <v>490.0</v>
      </c>
      <c r="C161" s="2">
        <v>8185814.0</v>
      </c>
      <c r="D161" s="2">
        <v>285.43</v>
      </c>
      <c r="E161" s="2">
        <v>490.0</v>
      </c>
      <c r="F161" s="2">
        <v>1.1608627E7</v>
      </c>
      <c r="G161" s="2">
        <v>405.05</v>
      </c>
      <c r="H161" s="7">
        <f t="shared" si="1"/>
        <v>41.8139601</v>
      </c>
      <c r="I161" s="2">
        <f t="shared" si="2"/>
        <v>3422813</v>
      </c>
    </row>
    <row r="162">
      <c r="A162" s="2" t="s">
        <v>708</v>
      </c>
      <c r="B162" s="2">
        <v>465.0</v>
      </c>
      <c r="C162" s="2">
        <v>1.7149109E7</v>
      </c>
      <c r="D162" s="2">
        <v>492.51</v>
      </c>
      <c r="E162" s="2">
        <v>465.0</v>
      </c>
      <c r="F162" s="2">
        <v>1.9701454E7</v>
      </c>
      <c r="G162" s="2">
        <v>569.09</v>
      </c>
      <c r="H162" s="7">
        <f t="shared" si="1"/>
        <v>14.88325137</v>
      </c>
      <c r="I162" s="2">
        <f t="shared" si="2"/>
        <v>2552345</v>
      </c>
    </row>
    <row r="163">
      <c r="A163" s="2" t="s">
        <v>711</v>
      </c>
      <c r="H163" s="7" t="str">
        <f t="shared" si="1"/>
        <v>#DIV/0!</v>
      </c>
      <c r="I163" s="2">
        <f t="shared" si="2"/>
        <v>0</v>
      </c>
    </row>
    <row r="164">
      <c r="A164" s="2" t="s">
        <v>712</v>
      </c>
      <c r="B164" s="2">
        <v>510.0</v>
      </c>
      <c r="C164" s="2">
        <v>4529930.0</v>
      </c>
      <c r="D164" s="2">
        <v>191.23</v>
      </c>
      <c r="E164" s="2">
        <v>525.0</v>
      </c>
      <c r="F164" s="2">
        <v>5600240.0</v>
      </c>
      <c r="G164" s="2">
        <v>238.52</v>
      </c>
      <c r="H164" s="7">
        <f t="shared" si="1"/>
        <v>23.62751742</v>
      </c>
      <c r="I164" s="2">
        <f t="shared" si="2"/>
        <v>1070310</v>
      </c>
    </row>
    <row r="165">
      <c r="A165" s="2" t="s">
        <v>715</v>
      </c>
      <c r="B165" s="2">
        <v>428.0</v>
      </c>
      <c r="C165" s="2">
        <v>1.1276227E7</v>
      </c>
      <c r="D165" s="2">
        <v>437.95</v>
      </c>
      <c r="E165" s="2">
        <v>428.0</v>
      </c>
      <c r="F165" s="2">
        <v>6862249.0</v>
      </c>
      <c r="G165" s="2">
        <v>264.98</v>
      </c>
      <c r="H165" s="7">
        <f t="shared" si="1"/>
        <v>-39.14410379</v>
      </c>
      <c r="I165" s="2">
        <f t="shared" si="2"/>
        <v>-4413978</v>
      </c>
    </row>
    <row r="166">
      <c r="A166" s="2" t="s">
        <v>720</v>
      </c>
      <c r="B166" s="2">
        <v>490.0</v>
      </c>
      <c r="C166" s="2">
        <v>1.7588403E7</v>
      </c>
      <c r="D166" s="2">
        <v>364.38</v>
      </c>
      <c r="E166" s="2">
        <v>490.0</v>
      </c>
      <c r="F166" s="2">
        <v>1.669464E7</v>
      </c>
      <c r="G166" s="2">
        <v>345.69</v>
      </c>
      <c r="H166" s="7">
        <f t="shared" si="1"/>
        <v>-5.081547199</v>
      </c>
      <c r="I166" s="2">
        <f t="shared" si="2"/>
        <v>-893763</v>
      </c>
    </row>
    <row r="167">
      <c r="A167" s="2" t="s">
        <v>725</v>
      </c>
      <c r="B167" s="2">
        <v>492.0</v>
      </c>
      <c r="C167" s="2">
        <v>7784602.0</v>
      </c>
      <c r="D167" s="2">
        <v>415.47</v>
      </c>
      <c r="E167" s="2">
        <v>492.0</v>
      </c>
      <c r="F167" s="2">
        <v>7220303.0</v>
      </c>
      <c r="G167" s="2">
        <v>385.06</v>
      </c>
      <c r="H167" s="7">
        <f t="shared" si="1"/>
        <v>-7.248912661</v>
      </c>
      <c r="I167" s="2">
        <f t="shared" si="2"/>
        <v>-564299</v>
      </c>
    </row>
    <row r="168">
      <c r="A168" s="2" t="s">
        <v>730</v>
      </c>
      <c r="B168" s="2">
        <v>490.0</v>
      </c>
      <c r="C168" s="2">
        <v>2.0338577E7</v>
      </c>
      <c r="D168" s="2">
        <v>429.52</v>
      </c>
      <c r="E168" s="2">
        <v>490.0</v>
      </c>
      <c r="F168" s="2">
        <v>1.7882393E7</v>
      </c>
      <c r="G168" s="2">
        <v>377.47</v>
      </c>
      <c r="H168" s="7">
        <f t="shared" si="1"/>
        <v>-12.0764791</v>
      </c>
      <c r="I168" s="2">
        <f t="shared" si="2"/>
        <v>-2456184</v>
      </c>
    </row>
    <row r="169">
      <c r="A169" s="2" t="s">
        <v>734</v>
      </c>
      <c r="B169" s="2">
        <v>470.0</v>
      </c>
      <c r="C169" s="2">
        <v>1.5974465E7</v>
      </c>
      <c r="D169" s="2">
        <v>386.74</v>
      </c>
      <c r="E169" s="2">
        <v>470.0</v>
      </c>
      <c r="F169" s="2">
        <v>9594275.0</v>
      </c>
      <c r="G169" s="2">
        <v>232.28</v>
      </c>
      <c r="H169" s="7">
        <f t="shared" si="1"/>
        <v>-39.93992913</v>
      </c>
      <c r="I169" s="2">
        <f t="shared" si="2"/>
        <v>-6380190</v>
      </c>
    </row>
    <row r="170">
      <c r="A170" s="2" t="s">
        <v>739</v>
      </c>
      <c r="B170" s="2">
        <v>485.0</v>
      </c>
      <c r="C170" s="2">
        <v>1.4878468E7</v>
      </c>
      <c r="D170" s="2">
        <v>489.96</v>
      </c>
      <c r="E170" s="2">
        <v>485.0</v>
      </c>
      <c r="F170" s="2">
        <v>1.0455328E7</v>
      </c>
      <c r="G170" s="2">
        <v>343.98</v>
      </c>
      <c r="H170" s="7">
        <f t="shared" si="1"/>
        <v>-29.72846398</v>
      </c>
      <c r="I170" s="2">
        <f t="shared" si="2"/>
        <v>-4423140</v>
      </c>
    </row>
    <row r="171">
      <c r="A171" s="2" t="s">
        <v>743</v>
      </c>
      <c r="B171" s="2">
        <v>490.0</v>
      </c>
      <c r="C171" s="2">
        <v>1.8538061E7</v>
      </c>
      <c r="D171" s="2">
        <v>751.56</v>
      </c>
      <c r="E171" s="2">
        <v>500.0</v>
      </c>
      <c r="F171" s="2">
        <v>1.550189E7</v>
      </c>
      <c r="G171" s="2">
        <v>625.5</v>
      </c>
      <c r="H171" s="7">
        <f t="shared" si="1"/>
        <v>-16.37803975</v>
      </c>
      <c r="I171" s="2">
        <f t="shared" si="2"/>
        <v>-3036171</v>
      </c>
    </row>
    <row r="172">
      <c r="A172" s="2" t="s">
        <v>747</v>
      </c>
      <c r="B172" s="2">
        <v>450.0</v>
      </c>
      <c r="C172" s="2">
        <v>4975656.0</v>
      </c>
      <c r="D172" s="2">
        <v>343.84</v>
      </c>
      <c r="E172" s="2">
        <v>450.0</v>
      </c>
      <c r="F172" s="2">
        <v>5385085.0</v>
      </c>
      <c r="G172" s="2">
        <v>372.03</v>
      </c>
      <c r="H172" s="7">
        <f t="shared" si="1"/>
        <v>8.22864362</v>
      </c>
      <c r="I172" s="2">
        <f t="shared" si="2"/>
        <v>409429</v>
      </c>
    </row>
    <row r="173">
      <c r="A173" s="2" t="s">
        <v>750</v>
      </c>
      <c r="B173" s="2">
        <v>511.0</v>
      </c>
      <c r="C173" s="2">
        <v>6087432.0</v>
      </c>
      <c r="D173" s="2">
        <v>309.43</v>
      </c>
      <c r="E173" s="2">
        <v>515.0</v>
      </c>
      <c r="F173" s="2">
        <v>5800084.0</v>
      </c>
      <c r="G173" s="2">
        <v>294.3</v>
      </c>
      <c r="H173" s="7">
        <f t="shared" si="1"/>
        <v>-4.720348416</v>
      </c>
      <c r="I173" s="2">
        <f t="shared" si="2"/>
        <v>-287348</v>
      </c>
    </row>
    <row r="174">
      <c r="A174" s="2" t="s">
        <v>754</v>
      </c>
      <c r="B174" s="2">
        <v>450.0</v>
      </c>
      <c r="C174" s="2">
        <v>1.3106578E7</v>
      </c>
      <c r="D174" s="2">
        <v>340.63</v>
      </c>
      <c r="E174" s="2">
        <v>450.0</v>
      </c>
      <c r="F174" s="2">
        <v>8474714.0</v>
      </c>
      <c r="G174" s="2">
        <v>219.16</v>
      </c>
      <c r="H174" s="7">
        <f t="shared" si="1"/>
        <v>-35.33999492</v>
      </c>
      <c r="I174" s="2">
        <f t="shared" si="2"/>
        <v>-4631864</v>
      </c>
    </row>
    <row r="175">
      <c r="A175" s="2" t="s">
        <v>759</v>
      </c>
      <c r="B175" s="2">
        <v>519.0</v>
      </c>
      <c r="C175" s="2">
        <v>1.9850168E7</v>
      </c>
      <c r="D175" s="2">
        <v>736.23</v>
      </c>
      <c r="E175" s="2">
        <v>525.0</v>
      </c>
      <c r="F175" s="2">
        <v>1.6897202E7</v>
      </c>
      <c r="G175" s="2">
        <v>627.59</v>
      </c>
      <c r="H175" s="7">
        <f t="shared" si="1"/>
        <v>-14.87627712</v>
      </c>
      <c r="I175" s="2">
        <f t="shared" si="2"/>
        <v>-2952966</v>
      </c>
    </row>
    <row r="176">
      <c r="A176" s="2" t="s">
        <v>763</v>
      </c>
      <c r="B176" s="2">
        <v>450.0</v>
      </c>
      <c r="C176" s="2">
        <v>4310207.0</v>
      </c>
      <c r="D176" s="2">
        <v>410.73</v>
      </c>
      <c r="E176" s="2">
        <v>500.0</v>
      </c>
      <c r="F176" s="2">
        <v>3465294.0</v>
      </c>
      <c r="G176" s="2">
        <v>332.66</v>
      </c>
      <c r="H176" s="7">
        <f t="shared" si="1"/>
        <v>-19.60260841</v>
      </c>
      <c r="I176" s="2">
        <f t="shared" si="2"/>
        <v>-844913</v>
      </c>
    </row>
    <row r="177">
      <c r="A177" s="2" t="s">
        <v>768</v>
      </c>
      <c r="B177" s="2">
        <v>490.0</v>
      </c>
      <c r="C177" s="2">
        <v>1.8215579E7</v>
      </c>
      <c r="D177" s="2">
        <v>327.77</v>
      </c>
      <c r="E177" s="2">
        <v>490.0</v>
      </c>
      <c r="F177" s="2">
        <v>1.4467869E7</v>
      </c>
      <c r="G177" s="2">
        <v>258.78</v>
      </c>
      <c r="H177" s="7">
        <f t="shared" si="1"/>
        <v>-20.5742019</v>
      </c>
      <c r="I177" s="2">
        <f t="shared" si="2"/>
        <v>-3747710</v>
      </c>
    </row>
    <row r="178">
      <c r="A178" s="2" t="s">
        <v>773</v>
      </c>
      <c r="B178" s="2">
        <v>515.0</v>
      </c>
      <c r="C178" s="2">
        <v>2.4987642E7</v>
      </c>
      <c r="D178" s="2">
        <v>602.71</v>
      </c>
      <c r="E178" s="2">
        <v>515.0</v>
      </c>
      <c r="F178" s="2">
        <v>2.2665801E7</v>
      </c>
      <c r="G178" s="2">
        <v>544.29</v>
      </c>
      <c r="H178" s="7">
        <f t="shared" si="1"/>
        <v>-9.2919572</v>
      </c>
      <c r="I178" s="2">
        <f t="shared" si="2"/>
        <v>-2321841</v>
      </c>
    </row>
    <row r="179">
      <c r="A179" s="2" t="s">
        <v>778</v>
      </c>
      <c r="B179" s="2">
        <v>490.0</v>
      </c>
      <c r="C179" s="2">
        <v>4750206.0</v>
      </c>
      <c r="D179" s="2">
        <v>253.21</v>
      </c>
      <c r="E179" s="2">
        <v>500.0</v>
      </c>
      <c r="F179" s="2">
        <v>4490318.0</v>
      </c>
      <c r="G179" s="2">
        <v>239.62</v>
      </c>
      <c r="H179" s="7">
        <f t="shared" si="1"/>
        <v>-5.471089043</v>
      </c>
      <c r="I179" s="2">
        <f t="shared" si="2"/>
        <v>-259888</v>
      </c>
    </row>
    <row r="180">
      <c r="A180" s="2" t="s">
        <v>783</v>
      </c>
      <c r="B180" s="2">
        <v>500.0</v>
      </c>
      <c r="C180" s="2">
        <v>7.528141E7</v>
      </c>
      <c r="D180" s="2">
        <v>1006.38</v>
      </c>
      <c r="E180" s="2">
        <v>500.0</v>
      </c>
      <c r="F180" s="2">
        <v>4.370748E7</v>
      </c>
      <c r="G180" s="2">
        <v>584.47</v>
      </c>
      <c r="H180" s="7">
        <f t="shared" si="1"/>
        <v>-41.94120434</v>
      </c>
      <c r="I180" s="2">
        <f t="shared" si="2"/>
        <v>-31573930</v>
      </c>
    </row>
    <row r="181">
      <c r="A181" s="2" t="s">
        <v>789</v>
      </c>
      <c r="B181" s="2">
        <v>440.0</v>
      </c>
      <c r="C181" s="2">
        <v>4568038.0</v>
      </c>
      <c r="D181" s="2">
        <v>223.85</v>
      </c>
      <c r="E181" s="2">
        <v>440.0</v>
      </c>
      <c r="F181" s="2">
        <v>4189347.0</v>
      </c>
      <c r="G181" s="2">
        <v>204.43</v>
      </c>
      <c r="H181" s="7">
        <f t="shared" si="1"/>
        <v>-8.290014225</v>
      </c>
      <c r="I181" s="2">
        <f t="shared" si="2"/>
        <v>-378691</v>
      </c>
    </row>
    <row r="182">
      <c r="A182" s="2" t="s">
        <v>794</v>
      </c>
      <c r="B182" s="2">
        <v>460.0</v>
      </c>
      <c r="C182" s="2">
        <v>3909992.0</v>
      </c>
      <c r="D182" s="2">
        <v>208.16</v>
      </c>
      <c r="E182" s="2">
        <v>460.0</v>
      </c>
      <c r="F182" s="2">
        <v>3473653.0</v>
      </c>
      <c r="G182" s="2">
        <v>185.0</v>
      </c>
      <c r="H182" s="7">
        <f t="shared" si="1"/>
        <v>-11.15958805</v>
      </c>
      <c r="I182" s="2">
        <f t="shared" si="2"/>
        <v>-436339</v>
      </c>
    </row>
    <row r="183">
      <c r="A183" s="2" t="s">
        <v>799</v>
      </c>
      <c r="C183" s="2">
        <v>1.550301467E9</v>
      </c>
      <c r="D183" s="2">
        <v>590.99</v>
      </c>
      <c r="F183" s="2">
        <v>1.28830092E9</v>
      </c>
      <c r="G183" s="2">
        <v>491.05</v>
      </c>
      <c r="H183" s="7">
        <f t="shared" si="1"/>
        <v>-16.89997414</v>
      </c>
      <c r="I183" s="2">
        <f t="shared" si="2"/>
        <v>-262000547</v>
      </c>
    </row>
    <row r="184">
      <c r="A184" s="2" t="s">
        <v>803</v>
      </c>
      <c r="B184" s="2">
        <v>490.0</v>
      </c>
      <c r="C184" s="2">
        <v>4.394128E7</v>
      </c>
      <c r="D184" s="2">
        <v>374.09</v>
      </c>
      <c r="E184" s="2">
        <v>490.0</v>
      </c>
      <c r="F184" s="2">
        <v>3.7010335E7</v>
      </c>
      <c r="G184" s="2">
        <v>315.02</v>
      </c>
      <c r="H184" s="7">
        <f t="shared" si="1"/>
        <v>-15.77319778</v>
      </c>
      <c r="I184" s="2">
        <f t="shared" si="2"/>
        <v>-6930945</v>
      </c>
    </row>
    <row r="185">
      <c r="A185" s="2" t="s">
        <v>807</v>
      </c>
      <c r="B185" s="2">
        <v>480.0</v>
      </c>
      <c r="C185" s="2">
        <v>7.0955321E7</v>
      </c>
      <c r="D185" s="2">
        <v>273.2</v>
      </c>
      <c r="E185" s="2">
        <v>480.0</v>
      </c>
      <c r="F185" s="2">
        <v>2.0382881E7</v>
      </c>
      <c r="G185" s="2">
        <v>78.71</v>
      </c>
      <c r="H185" s="7">
        <f t="shared" si="1"/>
        <v>-71.27363993</v>
      </c>
      <c r="I185" s="2">
        <f t="shared" si="2"/>
        <v>-50572440</v>
      </c>
    </row>
    <row r="186">
      <c r="A186" s="2" t="s">
        <v>812</v>
      </c>
      <c r="B186" s="2">
        <v>460.0</v>
      </c>
      <c r="C186" s="2">
        <v>3.31462279E8</v>
      </c>
      <c r="D186" s="2">
        <v>1055.63</v>
      </c>
      <c r="E186" s="2">
        <v>460.0</v>
      </c>
      <c r="F186" s="2">
        <v>3.22998776E8</v>
      </c>
      <c r="G186" s="2">
        <v>1026.33</v>
      </c>
      <c r="H186" s="7">
        <f t="shared" si="1"/>
        <v>-2.553383458</v>
      </c>
      <c r="I186" s="2">
        <f t="shared" si="2"/>
        <v>-8463503</v>
      </c>
    </row>
    <row r="187">
      <c r="A187" s="2" t="s">
        <v>819</v>
      </c>
      <c r="H187" s="7" t="str">
        <f t="shared" si="1"/>
        <v>#DIV/0!</v>
      </c>
      <c r="I187" s="2">
        <f t="shared" si="2"/>
        <v>0</v>
      </c>
    </row>
    <row r="188">
      <c r="A188" s="2" t="s">
        <v>820</v>
      </c>
      <c r="B188" s="2">
        <v>418.0</v>
      </c>
      <c r="C188" s="2">
        <v>3.1086654E7</v>
      </c>
      <c r="D188" s="2">
        <v>790.47</v>
      </c>
      <c r="E188" s="2">
        <v>418.0</v>
      </c>
      <c r="F188" s="2">
        <v>2.9590023E7</v>
      </c>
      <c r="G188" s="2">
        <v>751.45</v>
      </c>
      <c r="H188" s="7">
        <f t="shared" si="1"/>
        <v>-4.814384334</v>
      </c>
      <c r="I188" s="2">
        <f t="shared" si="2"/>
        <v>-1496631</v>
      </c>
    </row>
    <row r="189">
      <c r="A189" s="2" t="s">
        <v>825</v>
      </c>
      <c r="B189" s="2">
        <v>458.0</v>
      </c>
      <c r="C189" s="2">
        <v>5.1816027E7</v>
      </c>
      <c r="D189" s="2">
        <v>728.41</v>
      </c>
      <c r="E189" s="2">
        <v>458.0</v>
      </c>
      <c r="F189" s="2">
        <v>4.4507216E7</v>
      </c>
      <c r="G189" s="2">
        <v>626.05</v>
      </c>
      <c r="H189" s="7">
        <f t="shared" si="1"/>
        <v>-14.10530954</v>
      </c>
      <c r="I189" s="2">
        <f t="shared" si="2"/>
        <v>-7308811</v>
      </c>
    </row>
    <row r="190">
      <c r="A190" s="2" t="s">
        <v>830</v>
      </c>
      <c r="B190" s="2">
        <v>418.0</v>
      </c>
      <c r="C190" s="2">
        <v>2.8365507E7</v>
      </c>
      <c r="D190" s="2">
        <v>665.37</v>
      </c>
      <c r="E190" s="2">
        <v>418.0</v>
      </c>
      <c r="F190" s="2">
        <v>2.3422277E7</v>
      </c>
      <c r="G190" s="2">
        <v>548.53</v>
      </c>
      <c r="H190" s="7">
        <f t="shared" si="1"/>
        <v>-17.42690515</v>
      </c>
      <c r="I190" s="2">
        <f t="shared" si="2"/>
        <v>-4943230</v>
      </c>
    </row>
    <row r="191">
      <c r="A191" s="2" t="s">
        <v>835</v>
      </c>
      <c r="B191" s="2">
        <v>444.0</v>
      </c>
      <c r="C191" s="2">
        <v>1.2969811E7</v>
      </c>
      <c r="D191" s="2">
        <v>752.35</v>
      </c>
      <c r="E191" s="2">
        <v>444.0</v>
      </c>
      <c r="F191" s="2">
        <v>1.0457128E7</v>
      </c>
      <c r="G191" s="2">
        <v>606.42</v>
      </c>
      <c r="H191" s="7">
        <f t="shared" si="1"/>
        <v>-19.37332009</v>
      </c>
      <c r="I191" s="2">
        <f t="shared" si="2"/>
        <v>-2512683</v>
      </c>
    </row>
    <row r="192">
      <c r="A192" s="2" t="s">
        <v>839</v>
      </c>
      <c r="B192" s="2">
        <v>417.0</v>
      </c>
      <c r="C192" s="2">
        <v>5.1449184E7</v>
      </c>
      <c r="D192" s="2">
        <v>1067.26</v>
      </c>
      <c r="E192" s="2">
        <v>417.0</v>
      </c>
      <c r="F192" s="2">
        <v>5.0577183E7</v>
      </c>
      <c r="G192" s="2">
        <v>1044.34</v>
      </c>
      <c r="H192" s="7">
        <f t="shared" si="1"/>
        <v>-1.694878193</v>
      </c>
      <c r="I192" s="2">
        <f t="shared" si="2"/>
        <v>-872001</v>
      </c>
    </row>
    <row r="193">
      <c r="A193" s="2" t="s">
        <v>845</v>
      </c>
      <c r="B193" s="2">
        <v>418.0</v>
      </c>
      <c r="C193" s="2">
        <v>7905735.0</v>
      </c>
      <c r="D193" s="2">
        <v>908.18</v>
      </c>
      <c r="E193" s="2">
        <v>418.0</v>
      </c>
      <c r="F193" s="2">
        <v>8020774.0</v>
      </c>
      <c r="G193" s="2">
        <v>930.27</v>
      </c>
      <c r="H193" s="7">
        <f t="shared" si="1"/>
        <v>1.45513352</v>
      </c>
      <c r="I193" s="2">
        <f t="shared" si="2"/>
        <v>115039</v>
      </c>
    </row>
    <row r="194">
      <c r="A194" s="2" t="s">
        <v>848</v>
      </c>
      <c r="B194" s="2">
        <v>417.0</v>
      </c>
      <c r="C194" s="2">
        <v>3898285.0</v>
      </c>
      <c r="D194" s="2">
        <v>475.63</v>
      </c>
      <c r="E194" s="2">
        <v>417.0</v>
      </c>
      <c r="F194" s="2">
        <v>2595185.0</v>
      </c>
      <c r="G194" s="2">
        <v>315.79</v>
      </c>
      <c r="H194" s="7">
        <f t="shared" si="1"/>
        <v>-33.42752005</v>
      </c>
      <c r="I194" s="2">
        <f t="shared" si="2"/>
        <v>-1303100</v>
      </c>
    </row>
    <row r="195">
      <c r="A195" s="2" t="s">
        <v>853</v>
      </c>
      <c r="B195" s="2">
        <v>440.0</v>
      </c>
      <c r="C195" s="2">
        <v>4455606.0</v>
      </c>
      <c r="D195" s="2">
        <v>417.62</v>
      </c>
      <c r="E195" s="2">
        <v>440.0</v>
      </c>
      <c r="F195" s="2">
        <v>3384124.0</v>
      </c>
      <c r="G195" s="2">
        <v>316.6</v>
      </c>
      <c r="H195" s="7">
        <f t="shared" si="1"/>
        <v>-24.04795218</v>
      </c>
      <c r="I195" s="2">
        <f t="shared" si="2"/>
        <v>-1071482</v>
      </c>
    </row>
    <row r="196">
      <c r="A196" s="2" t="s">
        <v>858</v>
      </c>
      <c r="B196" s="2">
        <v>448.0</v>
      </c>
      <c r="C196" s="2">
        <v>4795346.0</v>
      </c>
      <c r="D196" s="2">
        <v>656.81</v>
      </c>
      <c r="E196" s="2">
        <v>448.0</v>
      </c>
      <c r="F196" s="2">
        <v>5328023.0</v>
      </c>
      <c r="G196" s="2">
        <v>724.51</v>
      </c>
      <c r="H196" s="7">
        <f t="shared" si="1"/>
        <v>11.10820783</v>
      </c>
      <c r="I196" s="2">
        <f t="shared" si="2"/>
        <v>532677</v>
      </c>
    </row>
    <row r="197">
      <c r="A197" s="2" t="s">
        <v>861</v>
      </c>
      <c r="B197" s="2">
        <v>418.0</v>
      </c>
      <c r="C197" s="2">
        <v>6300049.0</v>
      </c>
      <c r="D197" s="2">
        <v>553.07</v>
      </c>
      <c r="E197" s="2">
        <v>418.0</v>
      </c>
      <c r="F197" s="2">
        <v>5141529.0</v>
      </c>
      <c r="G197" s="2">
        <v>448.14</v>
      </c>
      <c r="H197" s="7">
        <f t="shared" si="1"/>
        <v>-18.38906332</v>
      </c>
      <c r="I197" s="2">
        <f t="shared" si="2"/>
        <v>-1158520</v>
      </c>
    </row>
    <row r="198">
      <c r="A198" s="2" t="s">
        <v>866</v>
      </c>
      <c r="B198" s="2">
        <v>390.0</v>
      </c>
      <c r="C198" s="2">
        <v>8959307.0</v>
      </c>
      <c r="D198" s="2">
        <v>602.14</v>
      </c>
      <c r="E198" s="2">
        <v>390.0</v>
      </c>
      <c r="F198" s="2">
        <v>7415467.0</v>
      </c>
      <c r="G198" s="2">
        <v>496.12</v>
      </c>
      <c r="H198" s="7">
        <f t="shared" si="1"/>
        <v>-17.23168991</v>
      </c>
      <c r="I198" s="2">
        <f t="shared" si="2"/>
        <v>-1543840</v>
      </c>
    </row>
    <row r="199">
      <c r="A199" s="2" t="s">
        <v>871</v>
      </c>
      <c r="B199" s="2">
        <v>430.0</v>
      </c>
      <c r="C199" s="2">
        <v>1.0520436E7</v>
      </c>
      <c r="D199" s="2">
        <v>544.71</v>
      </c>
      <c r="E199" s="2">
        <v>430.0</v>
      </c>
      <c r="F199" s="2">
        <v>9751284.0</v>
      </c>
      <c r="G199" s="2">
        <v>506.14</v>
      </c>
      <c r="H199" s="7">
        <f t="shared" si="1"/>
        <v>-7.311027794</v>
      </c>
      <c r="I199" s="2">
        <f t="shared" si="2"/>
        <v>-769152</v>
      </c>
    </row>
    <row r="200">
      <c r="A200" s="2" t="s">
        <v>876</v>
      </c>
      <c r="B200" s="2">
        <v>411.0</v>
      </c>
      <c r="C200" s="2">
        <v>5304527.0</v>
      </c>
      <c r="D200" s="2">
        <v>782.84</v>
      </c>
      <c r="E200" s="2">
        <v>411.0</v>
      </c>
      <c r="F200" s="2">
        <v>3072071.0</v>
      </c>
      <c r="G200" s="2">
        <v>448.81</v>
      </c>
      <c r="H200" s="7">
        <f t="shared" si="1"/>
        <v>-42.08586364</v>
      </c>
      <c r="I200" s="2">
        <f t="shared" si="2"/>
        <v>-2232456</v>
      </c>
    </row>
    <row r="201">
      <c r="A201" s="2" t="s">
        <v>881</v>
      </c>
      <c r="B201" s="2">
        <v>418.0</v>
      </c>
      <c r="C201" s="2">
        <v>1.5139106E7</v>
      </c>
      <c r="D201" s="2">
        <v>745.62</v>
      </c>
      <c r="E201" s="2">
        <v>418.0</v>
      </c>
      <c r="F201" s="2">
        <v>2.1272358E7</v>
      </c>
      <c r="G201" s="2">
        <v>1049.81</v>
      </c>
      <c r="H201" s="7">
        <f t="shared" si="1"/>
        <v>40.51264322</v>
      </c>
      <c r="I201" s="2">
        <f t="shared" si="2"/>
        <v>6133252</v>
      </c>
    </row>
    <row r="202">
      <c r="A202" s="2" t="s">
        <v>885</v>
      </c>
      <c r="B202" s="2">
        <v>417.0</v>
      </c>
      <c r="C202" s="2">
        <v>5886849.0</v>
      </c>
      <c r="D202" s="2">
        <v>632.45</v>
      </c>
      <c r="E202" s="2">
        <v>417.0</v>
      </c>
      <c r="F202" s="2">
        <v>5970478.0</v>
      </c>
      <c r="G202" s="2">
        <v>643.37</v>
      </c>
      <c r="H202" s="7">
        <f t="shared" si="1"/>
        <v>1.420607187</v>
      </c>
      <c r="I202" s="2">
        <f t="shared" si="2"/>
        <v>83629</v>
      </c>
    </row>
    <row r="203">
      <c r="A203" s="2" t="s">
        <v>888</v>
      </c>
      <c r="B203" s="2">
        <v>411.0</v>
      </c>
      <c r="C203" s="2">
        <v>5847438.0</v>
      </c>
      <c r="D203" s="2">
        <v>445.35</v>
      </c>
      <c r="E203" s="2">
        <v>411.0</v>
      </c>
      <c r="F203" s="2">
        <v>5100234.0</v>
      </c>
      <c r="G203" s="2">
        <v>389.12</v>
      </c>
      <c r="H203" s="7">
        <f t="shared" si="1"/>
        <v>-12.7783142</v>
      </c>
      <c r="I203" s="2">
        <f t="shared" si="2"/>
        <v>-747204</v>
      </c>
    </row>
    <row r="204">
      <c r="A204" s="2" t="s">
        <v>893</v>
      </c>
      <c r="B204" s="2">
        <v>418.0</v>
      </c>
      <c r="C204" s="2">
        <v>1.8655973E7</v>
      </c>
      <c r="D204" s="2">
        <v>821.41</v>
      </c>
      <c r="E204" s="2">
        <v>418.0</v>
      </c>
      <c r="F204" s="2">
        <v>1.6633637E7</v>
      </c>
      <c r="G204" s="2">
        <v>732.92</v>
      </c>
      <c r="H204" s="7">
        <f t="shared" si="1"/>
        <v>-10.84015291</v>
      </c>
      <c r="I204" s="2">
        <f t="shared" si="2"/>
        <v>-2022336</v>
      </c>
    </row>
    <row r="205">
      <c r="A205" s="2" t="s">
        <v>898</v>
      </c>
      <c r="H205" s="7" t="str">
        <f t="shared" si="1"/>
        <v>#DIV/0!</v>
      </c>
      <c r="I205" s="2">
        <f t="shared" si="2"/>
        <v>0</v>
      </c>
    </row>
    <row r="206">
      <c r="A206" s="2" t="s">
        <v>899</v>
      </c>
      <c r="B206" s="2">
        <v>415.0</v>
      </c>
      <c r="C206" s="2">
        <v>7683554.0</v>
      </c>
      <c r="D206" s="2">
        <v>497.22</v>
      </c>
      <c r="E206" s="2">
        <v>415.0</v>
      </c>
      <c r="F206" s="2">
        <v>7582539.0</v>
      </c>
      <c r="G206" s="2">
        <v>486.68</v>
      </c>
      <c r="H206" s="7">
        <f t="shared" si="1"/>
        <v>-1.314691092</v>
      </c>
      <c r="I206" s="2">
        <f t="shared" si="2"/>
        <v>-101015</v>
      </c>
    </row>
    <row r="207">
      <c r="A207" s="2" t="s">
        <v>904</v>
      </c>
      <c r="B207" s="2">
        <v>440.0</v>
      </c>
      <c r="C207" s="2">
        <v>9691127.0</v>
      </c>
      <c r="D207" s="2">
        <v>839.64</v>
      </c>
      <c r="E207" s="2">
        <v>440.0</v>
      </c>
      <c r="F207" s="2">
        <v>6504595.0</v>
      </c>
      <c r="G207" s="2">
        <v>561.13</v>
      </c>
      <c r="H207" s="7">
        <f t="shared" si="1"/>
        <v>-32.88092293</v>
      </c>
      <c r="I207" s="2">
        <f t="shared" si="2"/>
        <v>-3186532</v>
      </c>
    </row>
    <row r="208">
      <c r="A208" s="2" t="s">
        <v>909</v>
      </c>
      <c r="B208" s="2">
        <v>450.0</v>
      </c>
      <c r="C208" s="2">
        <v>3.0611343E7</v>
      </c>
      <c r="D208" s="2">
        <v>843.68</v>
      </c>
      <c r="E208" s="2">
        <v>450.0</v>
      </c>
      <c r="F208" s="2">
        <v>1.6277856E7</v>
      </c>
      <c r="G208" s="2">
        <v>448.9</v>
      </c>
      <c r="H208" s="7">
        <f t="shared" si="1"/>
        <v>-46.82410373</v>
      </c>
      <c r="I208" s="2">
        <f t="shared" si="2"/>
        <v>-14333487</v>
      </c>
    </row>
    <row r="209">
      <c r="A209" s="2" t="s">
        <v>914</v>
      </c>
      <c r="B209" s="2">
        <v>435.0</v>
      </c>
      <c r="C209" s="2">
        <v>2.3968567E7</v>
      </c>
      <c r="D209" s="2">
        <v>513.7</v>
      </c>
      <c r="E209" s="2">
        <v>435.0</v>
      </c>
      <c r="F209" s="2">
        <v>2.1893768E7</v>
      </c>
      <c r="G209" s="2">
        <v>468.86</v>
      </c>
      <c r="H209" s="7">
        <f t="shared" si="1"/>
        <v>-8.656333105</v>
      </c>
      <c r="I209" s="2">
        <f t="shared" si="2"/>
        <v>-2074799</v>
      </c>
    </row>
    <row r="210">
      <c r="A210" s="2" t="s">
        <v>919</v>
      </c>
      <c r="B210" s="2">
        <v>435.0</v>
      </c>
      <c r="C210" s="2">
        <v>2891559.0</v>
      </c>
      <c r="D210" s="2">
        <v>242.99</v>
      </c>
      <c r="E210" s="2">
        <v>435.0</v>
      </c>
      <c r="F210" s="2">
        <v>3287144.0</v>
      </c>
      <c r="G210" s="2">
        <v>274.94</v>
      </c>
      <c r="H210" s="7">
        <f t="shared" si="1"/>
        <v>13.68068229</v>
      </c>
      <c r="I210" s="2">
        <f t="shared" si="2"/>
        <v>395585</v>
      </c>
    </row>
    <row r="211">
      <c r="A211" s="2" t="s">
        <v>922</v>
      </c>
      <c r="B211" s="2">
        <v>460.0</v>
      </c>
      <c r="C211" s="2">
        <v>1.4735044E7</v>
      </c>
      <c r="D211" s="2">
        <v>595.76</v>
      </c>
      <c r="E211" s="2">
        <v>460.0</v>
      </c>
      <c r="F211" s="2">
        <v>1.3179445E7</v>
      </c>
      <c r="G211" s="2">
        <v>529.61</v>
      </c>
      <c r="H211" s="7">
        <f t="shared" si="1"/>
        <v>-10.55713848</v>
      </c>
      <c r="I211" s="2">
        <f t="shared" si="2"/>
        <v>-1555599</v>
      </c>
    </row>
    <row r="212">
      <c r="A212" s="2" t="s">
        <v>927</v>
      </c>
      <c r="B212" s="2">
        <v>450.0</v>
      </c>
      <c r="C212" s="2">
        <v>3583792.0</v>
      </c>
      <c r="D212" s="2">
        <v>356.28</v>
      </c>
      <c r="E212" s="2">
        <v>450.0</v>
      </c>
      <c r="F212" s="2">
        <v>2957778.0</v>
      </c>
      <c r="G212" s="2">
        <v>292.59</v>
      </c>
      <c r="H212" s="7">
        <f t="shared" si="1"/>
        <v>-17.46792225</v>
      </c>
      <c r="I212" s="2">
        <f t="shared" si="2"/>
        <v>-626014</v>
      </c>
    </row>
    <row r="213">
      <c r="A213" s="2" t="s">
        <v>932</v>
      </c>
      <c r="B213" s="2">
        <v>430.0</v>
      </c>
      <c r="C213" s="2">
        <v>6858284.0</v>
      </c>
      <c r="D213" s="2">
        <v>351.08</v>
      </c>
      <c r="E213" s="2">
        <v>430.0</v>
      </c>
      <c r="F213" s="2">
        <v>6124688.0</v>
      </c>
      <c r="G213" s="2">
        <v>312.34</v>
      </c>
      <c r="H213" s="7">
        <f t="shared" si="1"/>
        <v>-10.69649492</v>
      </c>
      <c r="I213" s="2">
        <f t="shared" si="2"/>
        <v>-733596</v>
      </c>
    </row>
    <row r="214">
      <c r="A214" s="2" t="s">
        <v>936</v>
      </c>
      <c r="B214" s="2">
        <v>410.0</v>
      </c>
      <c r="C214" s="2">
        <v>4656669.0</v>
      </c>
      <c r="D214" s="2">
        <v>361.15</v>
      </c>
      <c r="E214" s="2">
        <v>410.0</v>
      </c>
      <c r="F214" s="2">
        <v>3470929.0</v>
      </c>
      <c r="G214" s="2">
        <v>267.65</v>
      </c>
      <c r="H214" s="7">
        <f t="shared" si="1"/>
        <v>-25.46326569</v>
      </c>
      <c r="I214" s="2">
        <f t="shared" si="2"/>
        <v>-1185740</v>
      </c>
    </row>
    <row r="215">
      <c r="A215" s="2" t="s">
        <v>941</v>
      </c>
      <c r="B215" s="2">
        <v>460.0</v>
      </c>
      <c r="C215" s="2">
        <v>5525331.0</v>
      </c>
      <c r="D215" s="2">
        <v>512.46</v>
      </c>
      <c r="E215" s="2">
        <v>460.0</v>
      </c>
      <c r="F215" s="2">
        <v>7590635.0</v>
      </c>
      <c r="G215" s="2">
        <v>706.83</v>
      </c>
      <c r="H215" s="7">
        <f t="shared" si="1"/>
        <v>37.37882853</v>
      </c>
      <c r="I215" s="2">
        <f t="shared" si="2"/>
        <v>2065304</v>
      </c>
    </row>
    <row r="216">
      <c r="A216" s="2" t="s">
        <v>944</v>
      </c>
      <c r="B216" s="2">
        <v>430.0</v>
      </c>
      <c r="C216" s="2">
        <v>7810610.0</v>
      </c>
      <c r="D216" s="2">
        <v>381.58</v>
      </c>
      <c r="E216" s="2">
        <v>430.0</v>
      </c>
      <c r="F216" s="2">
        <v>8810138.0</v>
      </c>
      <c r="G216" s="2">
        <v>433.23</v>
      </c>
      <c r="H216" s="7">
        <f t="shared" si="1"/>
        <v>12.79705426</v>
      </c>
      <c r="I216" s="2">
        <f t="shared" si="2"/>
        <v>999528</v>
      </c>
    </row>
    <row r="217">
      <c r="A217" s="2" t="s">
        <v>947</v>
      </c>
      <c r="H217" s="7" t="str">
        <f t="shared" si="1"/>
        <v>#DIV/0!</v>
      </c>
      <c r="I217" s="2">
        <f t="shared" si="2"/>
        <v>0</v>
      </c>
    </row>
    <row r="218">
      <c r="A218" s="2" t="s">
        <v>948</v>
      </c>
      <c r="B218" s="2">
        <v>500.0</v>
      </c>
      <c r="C218" s="2">
        <v>1.6842892E7</v>
      </c>
      <c r="D218" s="2">
        <v>229.27</v>
      </c>
      <c r="E218" s="2">
        <v>500.0</v>
      </c>
      <c r="F218" s="2">
        <v>1.6599164E7</v>
      </c>
      <c r="G218" s="2">
        <v>226.54</v>
      </c>
      <c r="H218" s="7">
        <f t="shared" si="1"/>
        <v>-1.447067404</v>
      </c>
      <c r="I218" s="2">
        <f t="shared" si="2"/>
        <v>-243728</v>
      </c>
    </row>
    <row r="219">
      <c r="A219" s="2" t="s">
        <v>953</v>
      </c>
      <c r="B219" s="2">
        <v>480.0</v>
      </c>
      <c r="C219" s="2">
        <v>1.3314159E7</v>
      </c>
      <c r="D219" s="2">
        <v>383.42</v>
      </c>
      <c r="E219" s="2">
        <v>480.0</v>
      </c>
      <c r="F219" s="2">
        <v>9345749.0</v>
      </c>
      <c r="G219" s="2">
        <v>269.88</v>
      </c>
      <c r="H219" s="7">
        <f t="shared" si="1"/>
        <v>-29.80593817</v>
      </c>
      <c r="I219" s="2">
        <f t="shared" si="2"/>
        <v>-3968410</v>
      </c>
    </row>
    <row r="220">
      <c r="A220" s="2" t="s">
        <v>958</v>
      </c>
      <c r="B220" s="2">
        <v>495.0</v>
      </c>
      <c r="C220" s="2">
        <v>2.8277081E7</v>
      </c>
      <c r="D220" s="2">
        <v>378.06</v>
      </c>
      <c r="E220" s="2">
        <v>495.0</v>
      </c>
      <c r="F220" s="2">
        <v>2.7782675E7</v>
      </c>
      <c r="G220" s="2">
        <v>372.41</v>
      </c>
      <c r="H220" s="7">
        <f t="shared" si="1"/>
        <v>-1.748433652</v>
      </c>
      <c r="I220" s="2">
        <f t="shared" si="2"/>
        <v>-494406</v>
      </c>
    </row>
    <row r="221">
      <c r="A221" s="2" t="s">
        <v>962</v>
      </c>
      <c r="B221" s="2">
        <v>495.0</v>
      </c>
      <c r="C221" s="2">
        <v>2.6030827E7</v>
      </c>
      <c r="D221" s="2">
        <v>343.84</v>
      </c>
      <c r="E221" s="2">
        <v>495.0</v>
      </c>
      <c r="F221" s="2">
        <v>2.0362402E7</v>
      </c>
      <c r="G221" s="2">
        <v>270.27</v>
      </c>
      <c r="H221" s="7">
        <f t="shared" si="1"/>
        <v>-21.77581604</v>
      </c>
      <c r="I221" s="2">
        <f t="shared" si="2"/>
        <v>-5668425</v>
      </c>
    </row>
    <row r="222">
      <c r="A222" s="2" t="s">
        <v>967</v>
      </c>
      <c r="B222" s="2">
        <v>500.0</v>
      </c>
      <c r="C222" s="2">
        <v>1.540724E7</v>
      </c>
      <c r="D222" s="2">
        <v>406.44</v>
      </c>
      <c r="E222" s="2">
        <v>500.0</v>
      </c>
      <c r="F222" s="2">
        <v>1.4233414E7</v>
      </c>
      <c r="G222" s="2">
        <v>375.72</v>
      </c>
      <c r="H222" s="7">
        <f t="shared" si="1"/>
        <v>-7.618664991</v>
      </c>
      <c r="I222" s="2">
        <f t="shared" si="2"/>
        <v>-1173826</v>
      </c>
    </row>
    <row r="223">
      <c r="A223" s="2" t="s">
        <v>972</v>
      </c>
      <c r="B223" s="2">
        <v>480.0</v>
      </c>
      <c r="C223" s="2">
        <v>2.1299706E7</v>
      </c>
      <c r="D223" s="2">
        <v>344.42</v>
      </c>
      <c r="E223" s="2">
        <v>480.0</v>
      </c>
      <c r="F223" s="2">
        <v>1.7211206E7</v>
      </c>
      <c r="G223" s="2">
        <v>277.9</v>
      </c>
      <c r="H223" s="7">
        <f t="shared" si="1"/>
        <v>-19.19510063</v>
      </c>
      <c r="I223" s="2">
        <f t="shared" si="2"/>
        <v>-4088500</v>
      </c>
    </row>
    <row r="224">
      <c r="A224" s="2" t="s">
        <v>976</v>
      </c>
      <c r="B224" s="2">
        <v>530.0</v>
      </c>
      <c r="C224" s="2">
        <v>8.9132986E7</v>
      </c>
      <c r="D224" s="2">
        <v>1062.56</v>
      </c>
      <c r="E224" s="2">
        <v>530.0</v>
      </c>
      <c r="F224" s="2">
        <v>2.8326439E7</v>
      </c>
      <c r="G224" s="2">
        <v>337.0</v>
      </c>
      <c r="H224" s="7">
        <f t="shared" si="1"/>
        <v>-68.22002687</v>
      </c>
      <c r="I224" s="2">
        <f t="shared" si="2"/>
        <v>-60806547</v>
      </c>
    </row>
    <row r="225">
      <c r="A225" s="2" t="s">
        <v>982</v>
      </c>
      <c r="B225" s="2">
        <v>490.0</v>
      </c>
      <c r="C225" s="2">
        <v>5846710.0</v>
      </c>
      <c r="D225" s="2">
        <v>185.66</v>
      </c>
      <c r="E225" s="2">
        <v>490.0</v>
      </c>
      <c r="F225" s="2">
        <v>6881287.0</v>
      </c>
      <c r="G225" s="2">
        <v>218.5</v>
      </c>
      <c r="H225" s="7">
        <f t="shared" si="1"/>
        <v>17.69502849</v>
      </c>
      <c r="I225" s="2">
        <f t="shared" si="2"/>
        <v>1034577</v>
      </c>
    </row>
    <row r="226">
      <c r="A226" s="2" t="s">
        <v>985</v>
      </c>
      <c r="B226" s="2">
        <v>520.0</v>
      </c>
      <c r="C226" s="2">
        <v>4.801284E7</v>
      </c>
      <c r="D226" s="2">
        <v>430.66</v>
      </c>
      <c r="E226" s="2">
        <v>520.0</v>
      </c>
      <c r="F226" s="2">
        <v>4.0953374E7</v>
      </c>
      <c r="G226" s="2">
        <v>367.94</v>
      </c>
      <c r="H226" s="7">
        <f t="shared" si="1"/>
        <v>-14.7032877</v>
      </c>
      <c r="I226" s="2">
        <f t="shared" si="2"/>
        <v>-7059466</v>
      </c>
    </row>
    <row r="227">
      <c r="A227" s="2" t="s">
        <v>990</v>
      </c>
      <c r="B227" s="2">
        <v>495.0</v>
      </c>
      <c r="C227" s="2">
        <v>8279511.0</v>
      </c>
      <c r="D227" s="2">
        <v>281.68</v>
      </c>
      <c r="E227" s="2">
        <v>495.0</v>
      </c>
      <c r="F227" s="2">
        <v>8497373.0</v>
      </c>
      <c r="G227" s="2">
        <v>289.59</v>
      </c>
      <c r="H227" s="7">
        <f t="shared" si="1"/>
        <v>2.631338976</v>
      </c>
      <c r="I227" s="2">
        <f t="shared" si="2"/>
        <v>217862</v>
      </c>
    </row>
    <row r="228">
      <c r="A228" s="2" t="s">
        <v>993</v>
      </c>
      <c r="H228" s="7" t="str">
        <f t="shared" si="1"/>
        <v>#DIV/0!</v>
      </c>
      <c r="I228" s="2">
        <f t="shared" si="2"/>
        <v>0</v>
      </c>
    </row>
    <row r="229">
      <c r="A229" s="2" t="s">
        <v>994</v>
      </c>
      <c r="B229" s="2">
        <v>411.0</v>
      </c>
      <c r="C229" s="2">
        <v>9680570.0</v>
      </c>
      <c r="D229" s="2">
        <v>939.77</v>
      </c>
      <c r="E229" s="2">
        <v>411.0</v>
      </c>
      <c r="F229" s="2">
        <v>4798300.0</v>
      </c>
      <c r="G229" s="2">
        <v>463.25</v>
      </c>
      <c r="H229" s="7">
        <f t="shared" si="1"/>
        <v>-50.4337038</v>
      </c>
      <c r="I229" s="2">
        <f t="shared" si="2"/>
        <v>-4882270</v>
      </c>
    </row>
    <row r="230">
      <c r="A230" s="2" t="s">
        <v>999</v>
      </c>
      <c r="B230" s="2">
        <v>450.0</v>
      </c>
      <c r="C230" s="2">
        <v>2.5325176E7</v>
      </c>
      <c r="D230" s="2">
        <v>703.03</v>
      </c>
      <c r="E230" s="2">
        <v>450.0</v>
      </c>
      <c r="F230" s="2">
        <v>2.1689704E7</v>
      </c>
      <c r="G230" s="2">
        <v>601.39</v>
      </c>
      <c r="H230" s="7">
        <f t="shared" si="1"/>
        <v>-14.35516973</v>
      </c>
      <c r="I230" s="2">
        <f t="shared" si="2"/>
        <v>-3635472</v>
      </c>
    </row>
    <row r="231">
      <c r="A231" s="2" t="s">
        <v>1004</v>
      </c>
      <c r="B231" s="2">
        <v>455.0</v>
      </c>
      <c r="C231" s="2">
        <v>2.1682633E7</v>
      </c>
      <c r="D231" s="2">
        <v>573.72</v>
      </c>
      <c r="E231" s="2">
        <v>455.0</v>
      </c>
      <c r="F231" s="2">
        <v>2.3276677E7</v>
      </c>
      <c r="G231" s="2">
        <v>614.74</v>
      </c>
      <c r="H231" s="7">
        <f t="shared" si="1"/>
        <v>7.351708623</v>
      </c>
      <c r="I231" s="2">
        <f t="shared" si="2"/>
        <v>1594044</v>
      </c>
    </row>
    <row r="232">
      <c r="A232" s="2" t="s">
        <v>1007</v>
      </c>
      <c r="B232" s="2">
        <v>415.0</v>
      </c>
      <c r="C232" s="2">
        <v>1.0777694E7</v>
      </c>
      <c r="D232" s="2">
        <v>531.44</v>
      </c>
      <c r="E232" s="2">
        <v>415.0</v>
      </c>
      <c r="F232" s="2">
        <v>1.069883E7</v>
      </c>
      <c r="G232" s="2">
        <v>527.01</v>
      </c>
      <c r="H232" s="7">
        <f t="shared" si="1"/>
        <v>-0.731733523</v>
      </c>
      <c r="I232" s="2">
        <f t="shared" si="2"/>
        <v>-78864</v>
      </c>
    </row>
    <row r="233">
      <c r="A233" s="2" t="s">
        <v>1012</v>
      </c>
      <c r="B233" s="2">
        <v>417.0</v>
      </c>
      <c r="C233" s="2">
        <v>2831874.0</v>
      </c>
      <c r="D233" s="2">
        <v>370.52</v>
      </c>
      <c r="E233" s="2">
        <v>417.0</v>
      </c>
      <c r="F233" s="2">
        <v>2479523.0</v>
      </c>
      <c r="G233" s="2">
        <v>326.12</v>
      </c>
      <c r="H233" s="7">
        <f t="shared" si="1"/>
        <v>-12.44232618</v>
      </c>
      <c r="I233" s="2">
        <f t="shared" si="2"/>
        <v>-352351</v>
      </c>
    </row>
    <row r="234">
      <c r="A234" s="2" t="s">
        <v>1017</v>
      </c>
      <c r="B234" s="2">
        <v>452.0</v>
      </c>
      <c r="C234" s="2">
        <v>1.0409782E7</v>
      </c>
      <c r="D234" s="2">
        <v>1588.31</v>
      </c>
      <c r="E234" s="2">
        <v>452.0</v>
      </c>
      <c r="F234" s="2">
        <v>7425951.0</v>
      </c>
      <c r="G234" s="2">
        <v>1125.14</v>
      </c>
      <c r="H234" s="7">
        <f t="shared" si="1"/>
        <v>-28.66372226</v>
      </c>
      <c r="I234" s="2">
        <f t="shared" si="2"/>
        <v>-2983831</v>
      </c>
    </row>
    <row r="235">
      <c r="A235" s="2" t="s">
        <v>1024</v>
      </c>
      <c r="B235" s="2">
        <v>438.0</v>
      </c>
      <c r="C235" s="2">
        <v>3.5377766E7</v>
      </c>
      <c r="D235" s="2">
        <v>684.69</v>
      </c>
      <c r="E235" s="2">
        <v>438.0</v>
      </c>
      <c r="F235" s="2">
        <v>2.8546913E7</v>
      </c>
      <c r="G235" s="2">
        <v>551.33</v>
      </c>
      <c r="H235" s="7">
        <f t="shared" si="1"/>
        <v>-19.30832207</v>
      </c>
      <c r="I235" s="2">
        <f t="shared" si="2"/>
        <v>-6830853</v>
      </c>
    </row>
    <row r="236">
      <c r="A236" s="2" t="s">
        <v>1028</v>
      </c>
      <c r="B236" s="2">
        <v>425.0</v>
      </c>
      <c r="C236" s="2">
        <v>3860217.0</v>
      </c>
      <c r="D236" s="2">
        <v>578.05</v>
      </c>
      <c r="E236" s="2">
        <v>425.0</v>
      </c>
      <c r="F236" s="2">
        <v>3570545.0</v>
      </c>
      <c r="G236" s="2">
        <v>529.05</v>
      </c>
      <c r="H236" s="7">
        <f t="shared" si="1"/>
        <v>-7.5040341</v>
      </c>
      <c r="I236" s="2">
        <f t="shared" si="2"/>
        <v>-289672</v>
      </c>
    </row>
    <row r="237">
      <c r="A237" s="2" t="s">
        <v>1033</v>
      </c>
      <c r="B237" s="2">
        <v>523.0</v>
      </c>
      <c r="C237" s="2">
        <v>2905456.0</v>
      </c>
      <c r="D237" s="2">
        <v>428.41</v>
      </c>
      <c r="E237" s="2">
        <v>523.0</v>
      </c>
      <c r="F237" s="2">
        <v>3220236.0</v>
      </c>
      <c r="G237" s="2">
        <v>481.06</v>
      </c>
      <c r="H237" s="7">
        <f t="shared" si="1"/>
        <v>10.83409971</v>
      </c>
      <c r="I237" s="2">
        <f t="shared" si="2"/>
        <v>314780</v>
      </c>
    </row>
    <row r="238">
      <c r="A238" s="2" t="s">
        <v>1036</v>
      </c>
      <c r="B238" s="2">
        <v>434.0</v>
      </c>
      <c r="C238" s="2">
        <v>1.7519684E7</v>
      </c>
      <c r="D238" s="2">
        <v>775.38</v>
      </c>
      <c r="E238" s="2">
        <v>442.0</v>
      </c>
      <c r="F238" s="2">
        <v>1.3707887E7</v>
      </c>
      <c r="G238" s="2">
        <v>608.62</v>
      </c>
      <c r="H238" s="7">
        <f t="shared" si="1"/>
        <v>-21.75722462</v>
      </c>
      <c r="I238" s="2">
        <f t="shared" si="2"/>
        <v>-3811797</v>
      </c>
    </row>
    <row r="239">
      <c r="A239" s="2" t="s">
        <v>1040</v>
      </c>
      <c r="B239" s="2">
        <v>440.0</v>
      </c>
      <c r="C239" s="2">
        <v>2635108.0</v>
      </c>
      <c r="D239" s="2">
        <v>306.27</v>
      </c>
      <c r="E239" s="2">
        <v>440.0</v>
      </c>
      <c r="F239" s="2">
        <v>2037456.0</v>
      </c>
      <c r="G239" s="2">
        <v>235.87</v>
      </c>
      <c r="H239" s="7">
        <f t="shared" si="1"/>
        <v>-22.68036073</v>
      </c>
      <c r="I239" s="2">
        <f t="shared" si="2"/>
        <v>-597652</v>
      </c>
    </row>
    <row r="240">
      <c r="A240" s="2" t="s">
        <v>1045</v>
      </c>
      <c r="B240" s="2">
        <v>420.0</v>
      </c>
      <c r="C240" s="2">
        <v>2.2038064E7</v>
      </c>
      <c r="D240" s="2">
        <v>1557.24</v>
      </c>
      <c r="E240" s="2">
        <v>420.0</v>
      </c>
      <c r="F240" s="2">
        <v>8909941.0</v>
      </c>
      <c r="G240" s="2">
        <v>632.09</v>
      </c>
      <c r="H240" s="7">
        <f t="shared" si="1"/>
        <v>-59.57021905</v>
      </c>
      <c r="I240" s="2">
        <f t="shared" si="2"/>
        <v>-13128123</v>
      </c>
    </row>
    <row r="241">
      <c r="A241" s="2" t="s">
        <v>1051</v>
      </c>
      <c r="B241" s="2">
        <v>442.0</v>
      </c>
      <c r="C241" s="2">
        <v>2839869.0</v>
      </c>
      <c r="D241" s="2">
        <v>446.17</v>
      </c>
      <c r="E241" s="2">
        <v>442.0</v>
      </c>
      <c r="F241" s="2">
        <v>1698393.0</v>
      </c>
      <c r="G241" s="2">
        <v>266.75</v>
      </c>
      <c r="H241" s="7">
        <f t="shared" si="1"/>
        <v>-40.19467095</v>
      </c>
      <c r="I241" s="2">
        <f t="shared" si="2"/>
        <v>-1141476</v>
      </c>
    </row>
    <row r="242">
      <c r="A242" s="2" t="s">
        <v>1056</v>
      </c>
      <c r="B242" s="2">
        <v>425.0</v>
      </c>
      <c r="C242" s="2">
        <v>7217830.0</v>
      </c>
      <c r="D242" s="2">
        <v>609.25</v>
      </c>
      <c r="E242" s="2">
        <v>425.0</v>
      </c>
      <c r="F242" s="2">
        <v>9552233.0</v>
      </c>
      <c r="G242" s="2">
        <v>803.92</v>
      </c>
      <c r="H242" s="7">
        <f t="shared" si="1"/>
        <v>32.34217209</v>
      </c>
      <c r="I242" s="2">
        <f t="shared" si="2"/>
        <v>2334403</v>
      </c>
    </row>
    <row r="243">
      <c r="A243" s="2" t="s">
        <v>1059</v>
      </c>
      <c r="B243" s="2">
        <v>400.0</v>
      </c>
      <c r="C243" s="2">
        <v>7310872.0</v>
      </c>
      <c r="D243" s="2">
        <v>525.32</v>
      </c>
      <c r="E243" s="2">
        <v>400.0</v>
      </c>
      <c r="F243" s="2">
        <v>6120195.0</v>
      </c>
      <c r="G243" s="2">
        <v>440.4</v>
      </c>
      <c r="H243" s="7">
        <f t="shared" si="1"/>
        <v>-16.28638827</v>
      </c>
      <c r="I243" s="2">
        <f t="shared" si="2"/>
        <v>-1190677</v>
      </c>
    </row>
    <row r="244">
      <c r="A244" s="2" t="s">
        <v>1063</v>
      </c>
      <c r="B244" s="2">
        <v>425.0</v>
      </c>
      <c r="C244" s="2">
        <v>4732683.0</v>
      </c>
      <c r="D244" s="2">
        <v>492.53</v>
      </c>
      <c r="E244" s="2">
        <v>425.0</v>
      </c>
      <c r="F244" s="2">
        <v>3362411.0</v>
      </c>
      <c r="G244" s="2">
        <v>347.39</v>
      </c>
      <c r="H244" s="7">
        <f t="shared" si="1"/>
        <v>-28.95338648</v>
      </c>
      <c r="I244" s="2">
        <f t="shared" si="2"/>
        <v>-1370272</v>
      </c>
    </row>
    <row r="245">
      <c r="A245" s="2" t="s">
        <v>1068</v>
      </c>
      <c r="B245" s="2">
        <v>410.0</v>
      </c>
      <c r="C245" s="2">
        <v>1.1253015E7</v>
      </c>
      <c r="D245" s="2">
        <v>573.14</v>
      </c>
      <c r="E245" s="2">
        <v>410.0</v>
      </c>
      <c r="F245" s="2">
        <v>9785196.0</v>
      </c>
      <c r="G245" s="2">
        <v>496.89</v>
      </c>
      <c r="H245" s="7">
        <f t="shared" si="1"/>
        <v>-13.04378427</v>
      </c>
      <c r="I245" s="2">
        <f t="shared" si="2"/>
        <v>-1467819</v>
      </c>
    </row>
    <row r="246">
      <c r="A246" s="2" t="s">
        <v>1072</v>
      </c>
      <c r="B246" s="2">
        <v>422.0</v>
      </c>
      <c r="C246" s="2">
        <v>2759392.0</v>
      </c>
      <c r="D246" s="2">
        <v>242.86</v>
      </c>
      <c r="E246" s="2">
        <v>422.0</v>
      </c>
      <c r="F246" s="2">
        <v>2960776.0</v>
      </c>
      <c r="G246" s="2">
        <v>259.88</v>
      </c>
      <c r="H246" s="7">
        <f t="shared" si="1"/>
        <v>7.298129443</v>
      </c>
      <c r="I246" s="2">
        <f t="shared" si="2"/>
        <v>201384</v>
      </c>
    </row>
    <row r="247">
      <c r="A247" s="2" t="s">
        <v>1075</v>
      </c>
      <c r="B247" s="2">
        <v>430.0</v>
      </c>
      <c r="C247" s="2">
        <v>5.1420553E7</v>
      </c>
      <c r="D247" s="2">
        <v>675.01</v>
      </c>
      <c r="E247" s="2">
        <v>430.0</v>
      </c>
      <c r="F247" s="2">
        <v>4.558222E7</v>
      </c>
      <c r="G247" s="2">
        <v>596.13</v>
      </c>
      <c r="H247" s="7">
        <f t="shared" si="1"/>
        <v>-11.35408443</v>
      </c>
      <c r="I247" s="2">
        <f t="shared" si="2"/>
        <v>-5838333</v>
      </c>
    </row>
    <row r="248">
      <c r="A248" s="2" t="s">
        <v>1079</v>
      </c>
      <c r="B248" s="2">
        <v>435.0</v>
      </c>
      <c r="C248" s="2">
        <v>5503309.0</v>
      </c>
      <c r="D248" s="2">
        <v>774.9</v>
      </c>
      <c r="E248" s="2">
        <v>435.0</v>
      </c>
      <c r="F248" s="2">
        <v>3716131.0</v>
      </c>
      <c r="G248" s="2">
        <v>523.69</v>
      </c>
      <c r="H248" s="7">
        <f t="shared" si="1"/>
        <v>-32.47460755</v>
      </c>
      <c r="I248" s="2">
        <f t="shared" si="2"/>
        <v>-1787178</v>
      </c>
    </row>
    <row r="249">
      <c r="A249" s="2" t="s">
        <v>1084</v>
      </c>
      <c r="B249" s="2">
        <v>450.0</v>
      </c>
      <c r="C249" s="2">
        <v>1.4321275E7</v>
      </c>
      <c r="D249" s="2">
        <v>419.76</v>
      </c>
      <c r="E249" s="2">
        <v>450.0</v>
      </c>
      <c r="F249" s="2">
        <v>1.5193295E7</v>
      </c>
      <c r="G249" s="2">
        <v>442.89</v>
      </c>
      <c r="H249" s="7">
        <f t="shared" si="1"/>
        <v>6.088982999</v>
      </c>
      <c r="I249" s="2">
        <f t="shared" si="2"/>
        <v>872020</v>
      </c>
    </row>
    <row r="250">
      <c r="A250" s="2" t="s">
        <v>1087</v>
      </c>
      <c r="B250" s="2">
        <v>485.0</v>
      </c>
      <c r="C250" s="2">
        <v>3236334.0</v>
      </c>
      <c r="D250" s="2">
        <v>354.01</v>
      </c>
      <c r="E250" s="2">
        <v>485.0</v>
      </c>
      <c r="F250" s="2">
        <v>3802646.0</v>
      </c>
      <c r="G250" s="2">
        <v>416.5</v>
      </c>
      <c r="H250" s="7">
        <f t="shared" si="1"/>
        <v>17.49856473</v>
      </c>
      <c r="I250" s="2">
        <f t="shared" si="2"/>
        <v>566312</v>
      </c>
    </row>
    <row r="251">
      <c r="A251" s="2" t="s">
        <v>1090</v>
      </c>
      <c r="B251" s="2">
        <v>425.0</v>
      </c>
      <c r="C251" s="2">
        <v>5102929.0</v>
      </c>
      <c r="D251" s="2">
        <v>452.95</v>
      </c>
      <c r="E251" s="2">
        <v>425.0</v>
      </c>
      <c r="F251" s="2">
        <v>4706112.0</v>
      </c>
      <c r="G251" s="2">
        <v>420.75</v>
      </c>
      <c r="H251" s="7">
        <f t="shared" si="1"/>
        <v>-7.776259478</v>
      </c>
      <c r="I251" s="2">
        <f t="shared" si="2"/>
        <v>-396817</v>
      </c>
    </row>
    <row r="252">
      <c r="A252" s="2" t="s">
        <v>1095</v>
      </c>
      <c r="B252" s="2">
        <v>375.0</v>
      </c>
      <c r="C252" s="2">
        <v>3790949.0</v>
      </c>
      <c r="D252" s="2">
        <v>461.86</v>
      </c>
      <c r="E252" s="2">
        <v>375.0</v>
      </c>
      <c r="F252" s="2">
        <v>3699094.0</v>
      </c>
      <c r="G252" s="2">
        <v>449.74</v>
      </c>
      <c r="H252" s="7">
        <f t="shared" si="1"/>
        <v>-2.423008065</v>
      </c>
      <c r="I252" s="2">
        <f t="shared" si="2"/>
        <v>-91855</v>
      </c>
    </row>
    <row r="253">
      <c r="A253" s="2" t="s">
        <v>1100</v>
      </c>
      <c r="H253" s="7" t="str">
        <f t="shared" si="1"/>
        <v>#DIV/0!</v>
      </c>
      <c r="I253" s="2">
        <f t="shared" si="2"/>
        <v>0</v>
      </c>
    </row>
    <row r="254">
      <c r="A254" s="2" t="s">
        <v>1101</v>
      </c>
      <c r="B254" s="2">
        <v>445.0</v>
      </c>
      <c r="C254" s="2">
        <v>2.8567309E7</v>
      </c>
      <c r="D254" s="2">
        <v>543.69</v>
      </c>
      <c r="E254" s="2">
        <v>445.0</v>
      </c>
      <c r="F254" s="2">
        <v>1.9541363E7</v>
      </c>
      <c r="G254" s="2">
        <v>372.1</v>
      </c>
      <c r="H254" s="7">
        <f t="shared" si="1"/>
        <v>-31.59536658</v>
      </c>
      <c r="I254" s="2">
        <f t="shared" si="2"/>
        <v>-9025946</v>
      </c>
    </row>
    <row r="255">
      <c r="A255" s="2" t="s">
        <v>1105</v>
      </c>
      <c r="B255" s="2">
        <v>425.0</v>
      </c>
      <c r="C255" s="2">
        <v>2.0537738E7</v>
      </c>
      <c r="D255" s="2">
        <v>558.58</v>
      </c>
      <c r="E255" s="2">
        <v>425.0</v>
      </c>
      <c r="F255" s="2">
        <v>1.7233748E7</v>
      </c>
      <c r="G255" s="2">
        <v>469.44</v>
      </c>
      <c r="H255" s="7">
        <f t="shared" si="1"/>
        <v>-16.08740943</v>
      </c>
      <c r="I255" s="2">
        <f t="shared" si="2"/>
        <v>-3303990</v>
      </c>
    </row>
    <row r="256">
      <c r="A256" s="2" t="s">
        <v>1109</v>
      </c>
      <c r="B256" s="2">
        <v>418.0</v>
      </c>
      <c r="C256" s="2">
        <v>3426504.0</v>
      </c>
      <c r="D256" s="2">
        <v>554.63</v>
      </c>
      <c r="E256" s="2">
        <v>418.0</v>
      </c>
      <c r="F256" s="2">
        <v>1457691.0</v>
      </c>
      <c r="G256" s="2">
        <v>238.57</v>
      </c>
      <c r="H256" s="7">
        <f t="shared" si="1"/>
        <v>-57.45835989</v>
      </c>
      <c r="I256" s="2">
        <f t="shared" si="2"/>
        <v>-1968813</v>
      </c>
    </row>
    <row r="257">
      <c r="A257" s="2" t="s">
        <v>1114</v>
      </c>
      <c r="B257" s="2">
        <v>425.0</v>
      </c>
      <c r="C257" s="2">
        <v>4644348.0</v>
      </c>
      <c r="D257" s="2">
        <v>298.84</v>
      </c>
      <c r="E257" s="2">
        <v>425.0</v>
      </c>
      <c r="F257" s="2">
        <v>4171894.0</v>
      </c>
      <c r="G257" s="2">
        <v>269.26</v>
      </c>
      <c r="H257" s="7">
        <f t="shared" si="1"/>
        <v>-10.17266579</v>
      </c>
      <c r="I257" s="2">
        <f t="shared" si="2"/>
        <v>-472454</v>
      </c>
    </row>
    <row r="258">
      <c r="A258" s="2" t="s">
        <v>1119</v>
      </c>
      <c r="B258" s="2">
        <v>427.0</v>
      </c>
      <c r="C258" s="2">
        <v>7258147.0</v>
      </c>
      <c r="D258" s="2">
        <v>365.02</v>
      </c>
      <c r="E258" s="2">
        <v>427.0</v>
      </c>
      <c r="F258" s="2">
        <v>1.2614305E7</v>
      </c>
      <c r="G258" s="2">
        <v>643.65</v>
      </c>
      <c r="H258" s="7">
        <f t="shared" si="1"/>
        <v>73.79511603</v>
      </c>
      <c r="I258" s="2">
        <f t="shared" si="2"/>
        <v>5356158</v>
      </c>
    </row>
    <row r="259">
      <c r="A259" s="2" t="s">
        <v>1122</v>
      </c>
      <c r="B259" s="2">
        <v>420.0</v>
      </c>
      <c r="C259" s="2">
        <v>6383126.0</v>
      </c>
      <c r="D259" s="2">
        <v>662.08</v>
      </c>
      <c r="E259" s="2">
        <v>420.0</v>
      </c>
      <c r="F259" s="2">
        <v>5360350.0</v>
      </c>
      <c r="G259" s="2">
        <v>555.71</v>
      </c>
      <c r="H259" s="7">
        <f t="shared" si="1"/>
        <v>-16.02312096</v>
      </c>
      <c r="I259" s="2">
        <f t="shared" si="2"/>
        <v>-1022776</v>
      </c>
    </row>
    <row r="260">
      <c r="A260" s="2" t="s">
        <v>1127</v>
      </c>
      <c r="B260" s="2">
        <v>412.0</v>
      </c>
      <c r="C260" s="2">
        <v>2.1185444E7</v>
      </c>
      <c r="D260" s="2">
        <v>720.79</v>
      </c>
      <c r="E260" s="2">
        <v>412.0</v>
      </c>
      <c r="F260" s="2">
        <v>1.6205558E7</v>
      </c>
      <c r="G260" s="2">
        <v>553.13</v>
      </c>
      <c r="H260" s="7">
        <f t="shared" si="1"/>
        <v>-23.50616773</v>
      </c>
      <c r="I260" s="2">
        <f t="shared" si="2"/>
        <v>-4979886</v>
      </c>
    </row>
    <row r="261">
      <c r="A261" s="2" t="s">
        <v>1132</v>
      </c>
      <c r="B261" s="2">
        <v>417.0</v>
      </c>
      <c r="C261" s="2">
        <v>5693602.0</v>
      </c>
      <c r="D261" s="2">
        <v>518.26</v>
      </c>
      <c r="E261" s="2">
        <v>417.0</v>
      </c>
      <c r="F261" s="2">
        <v>3946634.0</v>
      </c>
      <c r="G261" s="2">
        <v>355.91</v>
      </c>
      <c r="H261" s="7">
        <f t="shared" si="1"/>
        <v>-30.68300173</v>
      </c>
      <c r="I261" s="2">
        <f t="shared" si="2"/>
        <v>-1746968</v>
      </c>
    </row>
    <row r="262">
      <c r="A262" s="2" t="s">
        <v>1137</v>
      </c>
      <c r="B262" s="2">
        <v>418.0</v>
      </c>
      <c r="C262" s="2">
        <v>6399997.0</v>
      </c>
      <c r="D262" s="2">
        <v>449.56</v>
      </c>
      <c r="E262" s="2">
        <v>418.0</v>
      </c>
      <c r="F262" s="2">
        <v>6357109.0</v>
      </c>
      <c r="G262" s="2">
        <v>447.62</v>
      </c>
      <c r="H262" s="7">
        <f t="shared" si="1"/>
        <v>-0.6701253141</v>
      </c>
      <c r="I262" s="2">
        <f t="shared" si="2"/>
        <v>-42888</v>
      </c>
    </row>
    <row r="263">
      <c r="A263" s="2" t="s">
        <v>1141</v>
      </c>
      <c r="B263" s="2">
        <v>418.0</v>
      </c>
      <c r="C263" s="2">
        <v>6244458.0</v>
      </c>
      <c r="D263" s="2">
        <v>473.71</v>
      </c>
      <c r="E263" s="2">
        <v>418.0</v>
      </c>
      <c r="F263" s="2">
        <v>6315897.0</v>
      </c>
      <c r="G263" s="2">
        <v>476.02</v>
      </c>
      <c r="H263" s="7">
        <f t="shared" si="1"/>
        <v>1.144038442</v>
      </c>
      <c r="I263" s="2">
        <f t="shared" si="2"/>
        <v>71439</v>
      </c>
    </row>
    <row r="264">
      <c r="A264" s="2" t="s">
        <v>1144</v>
      </c>
      <c r="B264" s="2">
        <v>428.0</v>
      </c>
      <c r="C264" s="2">
        <v>1.4492493E7</v>
      </c>
      <c r="D264" s="2">
        <v>727.64</v>
      </c>
      <c r="E264" s="2">
        <v>428.0</v>
      </c>
      <c r="F264" s="2">
        <v>8226825.0</v>
      </c>
      <c r="G264" s="2">
        <v>413.53</v>
      </c>
      <c r="H264" s="7">
        <f t="shared" si="1"/>
        <v>-43.23388667</v>
      </c>
      <c r="I264" s="2">
        <f t="shared" si="2"/>
        <v>-6265668</v>
      </c>
    </row>
    <row r="265">
      <c r="A265" s="2" t="s">
        <v>1149</v>
      </c>
      <c r="B265" s="2">
        <v>428.0</v>
      </c>
      <c r="C265" s="2">
        <v>5304876.0</v>
      </c>
      <c r="D265" s="2">
        <v>421.26</v>
      </c>
      <c r="E265" s="2">
        <v>428.0</v>
      </c>
      <c r="F265" s="2">
        <v>3501647.0</v>
      </c>
      <c r="G265" s="2">
        <v>276.68</v>
      </c>
      <c r="H265" s="7">
        <f t="shared" si="1"/>
        <v>-33.99191612</v>
      </c>
      <c r="I265" s="2">
        <f t="shared" si="2"/>
        <v>-1803229</v>
      </c>
    </row>
    <row r="266">
      <c r="A266" s="2" t="s">
        <v>1154</v>
      </c>
      <c r="B266" s="2">
        <v>427.0</v>
      </c>
      <c r="C266" s="2">
        <v>2.5455839E7</v>
      </c>
      <c r="D266" s="2">
        <v>685.24</v>
      </c>
      <c r="E266" s="2">
        <v>427.0</v>
      </c>
      <c r="F266" s="2">
        <v>2.2323653E7</v>
      </c>
      <c r="G266" s="2">
        <v>601.2</v>
      </c>
      <c r="H266" s="7">
        <f t="shared" si="1"/>
        <v>-12.30439115</v>
      </c>
      <c r="I266" s="2">
        <f t="shared" si="2"/>
        <v>-3132186</v>
      </c>
    </row>
    <row r="267">
      <c r="A267" s="2" t="s">
        <v>1158</v>
      </c>
      <c r="C267" s="2">
        <v>1.453951667E9</v>
      </c>
      <c r="D267" s="2">
        <v>707.12</v>
      </c>
      <c r="F267" s="2">
        <v>1.207860445E9</v>
      </c>
      <c r="G267" s="2">
        <v>587.92</v>
      </c>
      <c r="H267" s="7">
        <f t="shared" si="1"/>
        <v>-16.92568107</v>
      </c>
      <c r="I267" s="2">
        <f t="shared" si="2"/>
        <v>-246091222</v>
      </c>
    </row>
    <row r="268">
      <c r="A268" s="2" t="s">
        <v>1162</v>
      </c>
      <c r="B268" s="2">
        <v>480.0</v>
      </c>
      <c r="C268" s="2">
        <v>2.78020966E8</v>
      </c>
      <c r="D268" s="2">
        <v>832.38</v>
      </c>
      <c r="E268" s="2">
        <v>480.0</v>
      </c>
      <c r="F268" s="2">
        <v>2.0042959E8</v>
      </c>
      <c r="G268" s="2">
        <v>600.47</v>
      </c>
      <c r="H268" s="7">
        <f t="shared" si="1"/>
        <v>-27.90846213</v>
      </c>
      <c r="I268" s="2">
        <f t="shared" si="2"/>
        <v>-77591376</v>
      </c>
    </row>
    <row r="269">
      <c r="A269" s="2" t="s">
        <v>1167</v>
      </c>
      <c r="H269" s="7" t="str">
        <f t="shared" si="1"/>
        <v>#DIV/0!</v>
      </c>
      <c r="I269" s="2">
        <f t="shared" si="2"/>
        <v>0</v>
      </c>
    </row>
    <row r="270">
      <c r="A270" s="2" t="s">
        <v>1168</v>
      </c>
      <c r="B270" s="2">
        <v>418.0</v>
      </c>
      <c r="C270" s="2">
        <v>8007325.0</v>
      </c>
      <c r="D270" s="2">
        <v>899.8</v>
      </c>
      <c r="E270" s="2">
        <v>418.0</v>
      </c>
      <c r="F270" s="2">
        <v>5384934.0</v>
      </c>
      <c r="G270" s="2">
        <v>600.33</v>
      </c>
      <c r="H270" s="7">
        <f t="shared" si="1"/>
        <v>-32.74990087</v>
      </c>
      <c r="I270" s="2">
        <f t="shared" si="2"/>
        <v>-2622391</v>
      </c>
    </row>
    <row r="271">
      <c r="A271" s="2" t="s">
        <v>1173</v>
      </c>
      <c r="B271" s="2">
        <v>411.0</v>
      </c>
      <c r="C271" s="2">
        <v>9.0248038E7</v>
      </c>
      <c r="D271" s="2">
        <v>894.9</v>
      </c>
      <c r="E271" s="2">
        <v>411.0</v>
      </c>
      <c r="F271" s="2">
        <v>6.6200733E7</v>
      </c>
      <c r="G271" s="2">
        <v>656.51</v>
      </c>
      <c r="H271" s="7">
        <f t="shared" si="1"/>
        <v>-26.64579257</v>
      </c>
      <c r="I271" s="2">
        <f t="shared" si="2"/>
        <v>-24047305</v>
      </c>
    </row>
    <row r="272">
      <c r="A272" s="2" t="s">
        <v>1177</v>
      </c>
      <c r="B272" s="2">
        <v>417.0</v>
      </c>
      <c r="C272" s="2">
        <v>3.4649769E7</v>
      </c>
      <c r="D272" s="2">
        <v>1606.16</v>
      </c>
      <c r="E272" s="2">
        <v>417.0</v>
      </c>
      <c r="F272" s="2">
        <v>2.3748174E7</v>
      </c>
      <c r="G272" s="2">
        <v>1105.34</v>
      </c>
      <c r="H272" s="7">
        <f t="shared" si="1"/>
        <v>-31.46224438</v>
      </c>
      <c r="I272" s="2">
        <f t="shared" si="2"/>
        <v>-10901595</v>
      </c>
    </row>
    <row r="273">
      <c r="A273" s="2" t="s">
        <v>1184</v>
      </c>
      <c r="B273" s="2">
        <v>370.0</v>
      </c>
      <c r="C273" s="2">
        <v>1.9372166E7</v>
      </c>
      <c r="D273" s="2">
        <v>768.83</v>
      </c>
      <c r="E273" s="2">
        <v>370.0</v>
      </c>
      <c r="F273" s="2">
        <v>1.1087936E7</v>
      </c>
      <c r="G273" s="2">
        <v>438.73</v>
      </c>
      <c r="H273" s="7">
        <f t="shared" si="1"/>
        <v>-42.7635712</v>
      </c>
      <c r="I273" s="2">
        <f t="shared" si="2"/>
        <v>-8284230</v>
      </c>
    </row>
    <row r="274">
      <c r="A274" s="2" t="s">
        <v>1189</v>
      </c>
      <c r="B274" s="2">
        <v>397.0</v>
      </c>
      <c r="C274" s="2">
        <v>1.2424659E7</v>
      </c>
      <c r="D274" s="2">
        <v>776.78</v>
      </c>
      <c r="E274" s="2">
        <v>397.0</v>
      </c>
      <c r="F274" s="2">
        <v>5095033.0</v>
      </c>
      <c r="G274" s="2">
        <v>318.18</v>
      </c>
      <c r="H274" s="7">
        <f t="shared" si="1"/>
        <v>-58.99257275</v>
      </c>
      <c r="I274" s="2">
        <f t="shared" si="2"/>
        <v>-7329626</v>
      </c>
    </row>
    <row r="275">
      <c r="A275" s="2" t="s">
        <v>1194</v>
      </c>
      <c r="B275" s="2">
        <v>403.0</v>
      </c>
      <c r="C275" s="2">
        <v>5052896.0</v>
      </c>
      <c r="D275" s="2">
        <v>585.57</v>
      </c>
      <c r="E275" s="2">
        <v>403.0</v>
      </c>
      <c r="F275" s="2">
        <v>4578969.0</v>
      </c>
      <c r="G275" s="2">
        <v>532.62</v>
      </c>
      <c r="H275" s="7">
        <f t="shared" si="1"/>
        <v>-9.379314358</v>
      </c>
      <c r="I275" s="2">
        <f t="shared" si="2"/>
        <v>-473927</v>
      </c>
    </row>
    <row r="276">
      <c r="A276" s="2" t="s">
        <v>1199</v>
      </c>
      <c r="B276" s="2">
        <v>403.0</v>
      </c>
      <c r="C276" s="2">
        <v>4.2351545E7</v>
      </c>
      <c r="D276" s="2">
        <v>870.27</v>
      </c>
      <c r="E276" s="2">
        <v>403.0</v>
      </c>
      <c r="F276" s="2">
        <v>5.6952395E7</v>
      </c>
      <c r="G276" s="2">
        <v>1172.13</v>
      </c>
      <c r="H276" s="7">
        <f t="shared" si="1"/>
        <v>34.47536566</v>
      </c>
      <c r="I276" s="2">
        <f t="shared" si="2"/>
        <v>14600850</v>
      </c>
    </row>
    <row r="277">
      <c r="A277" s="2" t="s">
        <v>1203</v>
      </c>
      <c r="B277" s="2">
        <v>414.0</v>
      </c>
      <c r="C277" s="2">
        <v>2.382548E7</v>
      </c>
      <c r="D277" s="2">
        <v>806.99</v>
      </c>
      <c r="E277" s="2">
        <v>414.0</v>
      </c>
      <c r="F277" s="2">
        <v>2.1723366E7</v>
      </c>
      <c r="G277" s="2">
        <v>734.89</v>
      </c>
      <c r="H277" s="7">
        <f t="shared" si="1"/>
        <v>-8.822966001</v>
      </c>
      <c r="I277" s="2">
        <f t="shared" si="2"/>
        <v>-2102114</v>
      </c>
    </row>
    <row r="278">
      <c r="A278" s="2" t="s">
        <v>1207</v>
      </c>
      <c r="B278" s="2">
        <v>370.0</v>
      </c>
      <c r="C278" s="2">
        <v>1.998382E7</v>
      </c>
      <c r="D278" s="2">
        <v>742.12</v>
      </c>
      <c r="E278" s="2">
        <v>370.0</v>
      </c>
      <c r="F278" s="2">
        <v>1.5504225E7</v>
      </c>
      <c r="G278" s="2">
        <v>576.02</v>
      </c>
      <c r="H278" s="7">
        <f t="shared" si="1"/>
        <v>-22.41610963</v>
      </c>
      <c r="I278" s="2">
        <f t="shared" si="2"/>
        <v>-4479595</v>
      </c>
    </row>
    <row r="279">
      <c r="A279" s="2" t="s">
        <v>1211</v>
      </c>
      <c r="B279" s="2">
        <v>417.0</v>
      </c>
      <c r="C279" s="2">
        <v>2.2207025E7</v>
      </c>
      <c r="D279" s="2">
        <v>1076.7</v>
      </c>
      <c r="E279" s="2">
        <v>417.0</v>
      </c>
      <c r="F279" s="2">
        <v>2.094079E7</v>
      </c>
      <c r="G279" s="2">
        <v>1014.97</v>
      </c>
      <c r="H279" s="7">
        <f t="shared" si="1"/>
        <v>-5.701956926</v>
      </c>
      <c r="I279" s="2">
        <f t="shared" si="2"/>
        <v>-1266235</v>
      </c>
    </row>
    <row r="280">
      <c r="A280" s="2" t="s">
        <v>1218</v>
      </c>
      <c r="B280" s="2">
        <v>340.0</v>
      </c>
      <c r="C280" s="2">
        <v>6.4629244E7</v>
      </c>
      <c r="D280" s="2">
        <v>2541.46</v>
      </c>
      <c r="E280" s="2">
        <v>340.0</v>
      </c>
      <c r="F280" s="2">
        <v>6.2837819E7</v>
      </c>
      <c r="G280" s="2">
        <v>2476.95</v>
      </c>
      <c r="H280" s="7">
        <f t="shared" si="1"/>
        <v>-2.771848917</v>
      </c>
      <c r="I280" s="2">
        <f t="shared" si="2"/>
        <v>-1791425</v>
      </c>
    </row>
    <row r="281">
      <c r="A281" s="2" t="s">
        <v>1225</v>
      </c>
      <c r="B281" s="2">
        <v>418.0</v>
      </c>
      <c r="C281" s="2">
        <v>1.1543544E7</v>
      </c>
      <c r="D281" s="2">
        <v>535.84</v>
      </c>
      <c r="E281" s="2">
        <v>418.0</v>
      </c>
      <c r="F281" s="2">
        <v>1.1208341E7</v>
      </c>
      <c r="G281" s="2">
        <v>516.42</v>
      </c>
      <c r="H281" s="7">
        <f t="shared" si="1"/>
        <v>-2.903813595</v>
      </c>
      <c r="I281" s="2">
        <f t="shared" si="2"/>
        <v>-335203</v>
      </c>
    </row>
    <row r="282">
      <c r="A282" s="2" t="s">
        <v>1230</v>
      </c>
      <c r="B282" s="2">
        <v>417.0</v>
      </c>
      <c r="C282" s="2">
        <v>6236081.0</v>
      </c>
      <c r="D282" s="2">
        <v>557.04</v>
      </c>
      <c r="E282" s="2">
        <v>417.0</v>
      </c>
      <c r="F282" s="2">
        <v>5976505.0</v>
      </c>
      <c r="G282" s="2">
        <v>538.13</v>
      </c>
      <c r="H282" s="7">
        <f t="shared" si="1"/>
        <v>-4.162486023</v>
      </c>
      <c r="I282" s="2">
        <f t="shared" si="2"/>
        <v>-259576</v>
      </c>
    </row>
    <row r="283">
      <c r="A283" s="2" t="s">
        <v>1235</v>
      </c>
      <c r="H283" s="7" t="str">
        <f t="shared" si="1"/>
        <v>#DIV/0!</v>
      </c>
      <c r="I283" s="2">
        <f t="shared" si="2"/>
        <v>0</v>
      </c>
    </row>
    <row r="284">
      <c r="A284" s="2" t="s">
        <v>1236</v>
      </c>
      <c r="B284" s="2">
        <v>425.0</v>
      </c>
      <c r="C284" s="2">
        <v>3.0776182E7</v>
      </c>
      <c r="D284" s="2">
        <v>678.55</v>
      </c>
      <c r="E284" s="2">
        <v>425.0</v>
      </c>
      <c r="F284" s="2">
        <v>1.6764059E7</v>
      </c>
      <c r="G284" s="2">
        <v>371.03</v>
      </c>
      <c r="H284" s="7">
        <f t="shared" si="1"/>
        <v>-45.52911404</v>
      </c>
      <c r="I284" s="2">
        <f t="shared" si="2"/>
        <v>-14012123</v>
      </c>
    </row>
    <row r="285">
      <c r="A285" s="2" t="s">
        <v>1241</v>
      </c>
      <c r="B285" s="2">
        <v>465.0</v>
      </c>
      <c r="C285" s="2">
        <v>9495281.0</v>
      </c>
      <c r="D285" s="2">
        <v>463.37</v>
      </c>
      <c r="E285" s="2">
        <v>465.0</v>
      </c>
      <c r="F285" s="2">
        <v>8550596.0</v>
      </c>
      <c r="G285" s="2">
        <v>418.9</v>
      </c>
      <c r="H285" s="7">
        <f t="shared" si="1"/>
        <v>-9.948994664</v>
      </c>
      <c r="I285" s="2">
        <f t="shared" si="2"/>
        <v>-944685</v>
      </c>
    </row>
    <row r="286">
      <c r="A286" s="2" t="s">
        <v>1246</v>
      </c>
      <c r="B286" s="2">
        <v>430.0</v>
      </c>
      <c r="C286" s="2">
        <v>5.282019E7</v>
      </c>
      <c r="D286" s="2">
        <v>794.0</v>
      </c>
      <c r="E286" s="2">
        <v>430.0</v>
      </c>
      <c r="F286" s="2">
        <v>4.6591945E7</v>
      </c>
      <c r="G286" s="2">
        <v>698.6</v>
      </c>
      <c r="H286" s="7">
        <f t="shared" si="1"/>
        <v>-11.79140969</v>
      </c>
      <c r="I286" s="2">
        <f t="shared" si="2"/>
        <v>-6228245</v>
      </c>
    </row>
    <row r="287">
      <c r="A287" s="2" t="s">
        <v>1251</v>
      </c>
      <c r="B287" s="2">
        <v>435.0</v>
      </c>
      <c r="C287" s="2">
        <v>9729080.0</v>
      </c>
      <c r="D287" s="2">
        <v>492.16</v>
      </c>
      <c r="E287" s="2">
        <v>435.0</v>
      </c>
      <c r="F287" s="2">
        <v>6536237.0</v>
      </c>
      <c r="G287" s="2">
        <v>330.48</v>
      </c>
      <c r="H287" s="7">
        <f t="shared" si="1"/>
        <v>-32.81752231</v>
      </c>
      <c r="I287" s="2">
        <f t="shared" si="2"/>
        <v>-3192843</v>
      </c>
    </row>
    <row r="288">
      <c r="A288" s="2" t="s">
        <v>1256</v>
      </c>
      <c r="B288" s="2">
        <v>442.0</v>
      </c>
      <c r="C288" s="2">
        <v>9942722.0</v>
      </c>
      <c r="D288" s="2">
        <v>617.98</v>
      </c>
      <c r="E288" s="2">
        <v>442.0</v>
      </c>
      <c r="F288" s="2">
        <v>1.177029E7</v>
      </c>
      <c r="G288" s="2">
        <v>733.99</v>
      </c>
      <c r="H288" s="7">
        <f t="shared" si="1"/>
        <v>18.38096248</v>
      </c>
      <c r="I288" s="2">
        <f t="shared" si="2"/>
        <v>1827568</v>
      </c>
    </row>
    <row r="289">
      <c r="A289" s="2" t="s">
        <v>1259</v>
      </c>
      <c r="B289" s="2">
        <v>431.0</v>
      </c>
      <c r="C289" s="2">
        <v>2.3774447E7</v>
      </c>
      <c r="D289" s="2">
        <v>596.81</v>
      </c>
      <c r="E289" s="2">
        <v>431.0</v>
      </c>
      <c r="F289" s="2">
        <v>1.9634042E7</v>
      </c>
      <c r="G289" s="2">
        <v>491.69</v>
      </c>
      <c r="H289" s="7">
        <f t="shared" si="1"/>
        <v>-17.41535776</v>
      </c>
      <c r="I289" s="2">
        <f t="shared" si="2"/>
        <v>-4140405</v>
      </c>
    </row>
    <row r="290">
      <c r="A290" s="2" t="s">
        <v>1263</v>
      </c>
      <c r="B290" s="2">
        <v>430.0</v>
      </c>
      <c r="C290" s="2">
        <v>1.963045E7</v>
      </c>
      <c r="D290" s="2">
        <v>2008.44</v>
      </c>
      <c r="E290" s="2">
        <v>430.0</v>
      </c>
      <c r="F290" s="2">
        <v>1.823282E7</v>
      </c>
      <c r="G290" s="2">
        <v>1865.06</v>
      </c>
      <c r="H290" s="7">
        <f t="shared" si="1"/>
        <v>-7.119704337</v>
      </c>
      <c r="I290" s="2">
        <f t="shared" si="2"/>
        <v>-1397630</v>
      </c>
    </row>
    <row r="291">
      <c r="A291" s="2" t="s">
        <v>1270</v>
      </c>
      <c r="B291" s="2">
        <v>420.0</v>
      </c>
      <c r="C291" s="2">
        <v>5158630.0</v>
      </c>
      <c r="D291" s="2">
        <v>355.13</v>
      </c>
      <c r="E291" s="2">
        <v>420.0</v>
      </c>
      <c r="F291" s="2">
        <v>5213453.0</v>
      </c>
      <c r="G291" s="2">
        <v>360.39</v>
      </c>
      <c r="H291" s="7">
        <f t="shared" si="1"/>
        <v>1.062743403</v>
      </c>
      <c r="I291" s="2">
        <f t="shared" si="2"/>
        <v>54823</v>
      </c>
    </row>
    <row r="292">
      <c r="A292" s="2" t="s">
        <v>1273</v>
      </c>
      <c r="B292" s="2">
        <v>430.0</v>
      </c>
      <c r="C292" s="2">
        <v>9603767.0</v>
      </c>
      <c r="D292" s="2">
        <v>520.39</v>
      </c>
      <c r="E292" s="2">
        <v>430.0</v>
      </c>
      <c r="F292" s="2">
        <v>1.0117445E7</v>
      </c>
      <c r="G292" s="2">
        <v>550.28</v>
      </c>
      <c r="H292" s="7">
        <f t="shared" si="1"/>
        <v>5.348713687</v>
      </c>
      <c r="I292" s="2">
        <f t="shared" si="2"/>
        <v>513678</v>
      </c>
    </row>
    <row r="293">
      <c r="A293" s="2" t="s">
        <v>1276</v>
      </c>
      <c r="H293" s="7" t="str">
        <f t="shared" si="1"/>
        <v>#DIV/0!</v>
      </c>
      <c r="I293" s="2">
        <f t="shared" si="2"/>
        <v>0</v>
      </c>
    </row>
    <row r="294">
      <c r="A294" s="2" t="s">
        <v>1277</v>
      </c>
      <c r="B294" s="2">
        <v>440.0</v>
      </c>
      <c r="C294" s="2">
        <v>6478885.0</v>
      </c>
      <c r="D294" s="2">
        <v>343.93</v>
      </c>
      <c r="E294" s="2">
        <v>440.0</v>
      </c>
      <c r="F294" s="2">
        <v>4648000.0</v>
      </c>
      <c r="G294" s="2">
        <v>245.43</v>
      </c>
      <c r="H294" s="7">
        <f t="shared" si="1"/>
        <v>-28.25926066</v>
      </c>
      <c r="I294" s="2">
        <f t="shared" si="2"/>
        <v>-1830885</v>
      </c>
    </row>
    <row r="295">
      <c r="A295" s="2" t="s">
        <v>1282</v>
      </c>
      <c r="B295" s="2">
        <v>415.0</v>
      </c>
      <c r="C295" s="2">
        <v>5415189.0</v>
      </c>
      <c r="D295" s="2">
        <v>414.01</v>
      </c>
      <c r="E295" s="2">
        <v>415.0</v>
      </c>
      <c r="F295" s="2">
        <v>4374935.0</v>
      </c>
      <c r="G295" s="2">
        <v>334.4</v>
      </c>
      <c r="H295" s="7">
        <f t="shared" si="1"/>
        <v>-19.2099297</v>
      </c>
      <c r="I295" s="2">
        <f t="shared" si="2"/>
        <v>-1040254</v>
      </c>
    </row>
    <row r="296">
      <c r="A296" s="2" t="s">
        <v>1286</v>
      </c>
      <c r="B296" s="2">
        <v>415.0</v>
      </c>
      <c r="C296" s="2">
        <v>3181479.0</v>
      </c>
      <c r="D296" s="2">
        <v>370.41</v>
      </c>
      <c r="E296" s="2">
        <v>415.0</v>
      </c>
      <c r="F296" s="2">
        <v>2710734.0</v>
      </c>
      <c r="G296" s="2">
        <v>311.01</v>
      </c>
      <c r="H296" s="7">
        <f t="shared" si="1"/>
        <v>-14.79642016</v>
      </c>
      <c r="I296" s="2">
        <f t="shared" si="2"/>
        <v>-470745</v>
      </c>
    </row>
    <row r="297">
      <c r="A297" s="2" t="s">
        <v>1291</v>
      </c>
      <c r="B297" s="2">
        <v>418.0</v>
      </c>
      <c r="C297" s="2">
        <v>9543702.0</v>
      </c>
      <c r="D297" s="2">
        <v>589.01</v>
      </c>
      <c r="E297" s="2">
        <v>418.0</v>
      </c>
      <c r="F297" s="2">
        <v>8200868.0</v>
      </c>
      <c r="G297" s="2">
        <v>509.62</v>
      </c>
      <c r="H297" s="7">
        <f t="shared" si="1"/>
        <v>-14.07036808</v>
      </c>
      <c r="I297" s="2">
        <f t="shared" si="2"/>
        <v>-1342834</v>
      </c>
    </row>
    <row r="298">
      <c r="A298" s="2" t="s">
        <v>1295</v>
      </c>
      <c r="B298" s="2">
        <v>427.0</v>
      </c>
      <c r="C298" s="2">
        <v>1.1513763E7</v>
      </c>
      <c r="D298" s="2">
        <v>400.14</v>
      </c>
      <c r="E298" s="2">
        <v>432.0</v>
      </c>
      <c r="F298" s="2">
        <v>1.086102E7</v>
      </c>
      <c r="G298" s="2">
        <v>378.58</v>
      </c>
      <c r="H298" s="7">
        <f t="shared" si="1"/>
        <v>-5.669241238</v>
      </c>
      <c r="I298" s="2">
        <f t="shared" si="2"/>
        <v>-652743</v>
      </c>
    </row>
    <row r="299">
      <c r="A299" s="2" t="s">
        <v>1299</v>
      </c>
      <c r="B299" s="2">
        <v>415.0</v>
      </c>
      <c r="C299" s="2">
        <v>1562504.0</v>
      </c>
      <c r="D299" s="2">
        <v>316.36</v>
      </c>
      <c r="E299" s="2">
        <v>415.0</v>
      </c>
      <c r="F299" s="2">
        <v>1788674.0</v>
      </c>
      <c r="G299" s="2">
        <v>366.23</v>
      </c>
      <c r="H299" s="7">
        <f t="shared" si="1"/>
        <v>14.47484294</v>
      </c>
      <c r="I299" s="2">
        <f t="shared" si="2"/>
        <v>226170</v>
      </c>
    </row>
    <row r="300">
      <c r="A300" s="2" t="s">
        <v>1302</v>
      </c>
      <c r="B300" s="2">
        <v>417.0</v>
      </c>
      <c r="C300" s="2">
        <v>2244018.0</v>
      </c>
      <c r="D300" s="2">
        <v>368.66</v>
      </c>
      <c r="E300" s="2">
        <v>417.0</v>
      </c>
      <c r="F300" s="2">
        <v>1926041.0</v>
      </c>
      <c r="G300" s="2">
        <v>318.25</v>
      </c>
      <c r="H300" s="7">
        <f t="shared" si="1"/>
        <v>-14.16998438</v>
      </c>
      <c r="I300" s="2">
        <f t="shared" si="2"/>
        <v>-317977</v>
      </c>
    </row>
    <row r="301">
      <c r="A301" s="2" t="s">
        <v>1307</v>
      </c>
      <c r="B301" s="2">
        <v>415.0</v>
      </c>
      <c r="C301" s="2">
        <v>4486782.0</v>
      </c>
      <c r="D301" s="2">
        <v>356.29</v>
      </c>
      <c r="E301" s="2">
        <v>415.0</v>
      </c>
      <c r="F301" s="2">
        <v>6083686.0</v>
      </c>
      <c r="G301" s="2">
        <v>484.76</v>
      </c>
      <c r="H301" s="7">
        <f t="shared" si="1"/>
        <v>35.59129906</v>
      </c>
      <c r="I301" s="2">
        <f t="shared" si="2"/>
        <v>1596904</v>
      </c>
    </row>
    <row r="302">
      <c r="A302" s="2" t="s">
        <v>1310</v>
      </c>
      <c r="B302" s="2">
        <v>420.0</v>
      </c>
      <c r="C302" s="2">
        <v>1.1538388E7</v>
      </c>
      <c r="D302" s="2">
        <v>501.52</v>
      </c>
      <c r="E302" s="2">
        <v>420.0</v>
      </c>
      <c r="F302" s="2">
        <v>1.0515665E7</v>
      </c>
      <c r="G302" s="2">
        <v>457.32</v>
      </c>
      <c r="H302" s="7">
        <f t="shared" si="1"/>
        <v>-8.863655824</v>
      </c>
      <c r="I302" s="2">
        <f t="shared" si="2"/>
        <v>-1022723</v>
      </c>
    </row>
    <row r="303">
      <c r="A303" s="2" t="s">
        <v>1315</v>
      </c>
      <c r="B303" s="2">
        <v>418.0</v>
      </c>
      <c r="C303" s="2">
        <v>1628548.0</v>
      </c>
      <c r="D303" s="2">
        <v>199.82</v>
      </c>
      <c r="E303" s="2">
        <v>418.0</v>
      </c>
      <c r="F303" s="2">
        <v>1443049.0</v>
      </c>
      <c r="G303" s="2">
        <v>177.67</v>
      </c>
      <c r="H303" s="7">
        <f t="shared" si="1"/>
        <v>-11.39045334</v>
      </c>
      <c r="I303" s="2">
        <f t="shared" si="2"/>
        <v>-185499</v>
      </c>
    </row>
    <row r="304">
      <c r="A304" s="2" t="s">
        <v>1319</v>
      </c>
      <c r="H304" s="7" t="str">
        <f t="shared" si="1"/>
        <v>#DIV/0!</v>
      </c>
      <c r="I304" s="2">
        <f t="shared" si="2"/>
        <v>0</v>
      </c>
    </row>
    <row r="305">
      <c r="A305" s="2" t="s">
        <v>1320</v>
      </c>
      <c r="B305" s="2">
        <v>430.0</v>
      </c>
      <c r="C305" s="2">
        <v>4872690.0</v>
      </c>
      <c r="D305" s="2">
        <v>484.36</v>
      </c>
      <c r="E305" s="2">
        <v>430.0</v>
      </c>
      <c r="F305" s="2">
        <v>4152324.0</v>
      </c>
      <c r="G305" s="2">
        <v>411.24</v>
      </c>
      <c r="H305" s="7">
        <f t="shared" si="1"/>
        <v>-14.78374368</v>
      </c>
      <c r="I305" s="2">
        <f t="shared" si="2"/>
        <v>-720366</v>
      </c>
    </row>
    <row r="306">
      <c r="A306" s="2" t="s">
        <v>1324</v>
      </c>
      <c r="B306" s="2">
        <v>445.0</v>
      </c>
      <c r="C306" s="2">
        <v>2.3124964E7</v>
      </c>
      <c r="D306" s="2">
        <v>426.59</v>
      </c>
      <c r="E306" s="2">
        <v>445.0</v>
      </c>
      <c r="F306" s="2">
        <v>2.602276E7</v>
      </c>
      <c r="G306" s="2">
        <v>479.43</v>
      </c>
      <c r="H306" s="7">
        <f t="shared" si="1"/>
        <v>12.53102924</v>
      </c>
      <c r="I306" s="2">
        <f t="shared" si="2"/>
        <v>2897796</v>
      </c>
    </row>
    <row r="307">
      <c r="A307" s="2" t="s">
        <v>1327</v>
      </c>
      <c r="B307" s="2">
        <v>445.0</v>
      </c>
      <c r="C307" s="2">
        <v>4921056.0</v>
      </c>
      <c r="D307" s="2">
        <v>577.11</v>
      </c>
      <c r="E307" s="2">
        <v>445.0</v>
      </c>
      <c r="F307" s="2">
        <v>3831228.0</v>
      </c>
      <c r="G307" s="2">
        <v>449.67</v>
      </c>
      <c r="H307" s="7">
        <f t="shared" si="1"/>
        <v>-22.14622227</v>
      </c>
      <c r="I307" s="2">
        <f t="shared" si="2"/>
        <v>-1089828</v>
      </c>
    </row>
    <row r="308">
      <c r="A308" s="2" t="s">
        <v>1332</v>
      </c>
      <c r="B308" s="2">
        <v>443.0</v>
      </c>
      <c r="C308" s="2">
        <v>1.1489241E7</v>
      </c>
      <c r="D308" s="2">
        <v>762.7</v>
      </c>
      <c r="E308" s="2">
        <v>443.0</v>
      </c>
      <c r="F308" s="2">
        <v>9116324.0</v>
      </c>
      <c r="G308" s="2">
        <v>601.86</v>
      </c>
      <c r="H308" s="7">
        <f t="shared" si="1"/>
        <v>-20.65338346</v>
      </c>
      <c r="I308" s="2">
        <f t="shared" si="2"/>
        <v>-2372917</v>
      </c>
    </row>
    <row r="309">
      <c r="A309" s="2" t="s">
        <v>1337</v>
      </c>
      <c r="B309" s="2">
        <v>446.0</v>
      </c>
      <c r="C309" s="2">
        <v>4.7585349E7</v>
      </c>
      <c r="D309" s="2">
        <v>640.07</v>
      </c>
      <c r="E309" s="2">
        <v>446.0</v>
      </c>
      <c r="F309" s="2">
        <v>4.4603951E7</v>
      </c>
      <c r="G309" s="2">
        <v>602.36</v>
      </c>
      <c r="H309" s="7">
        <f t="shared" si="1"/>
        <v>-6.26536962</v>
      </c>
      <c r="I309" s="2">
        <f t="shared" si="2"/>
        <v>-2981398</v>
      </c>
    </row>
    <row r="310">
      <c r="A310" s="2" t="s">
        <v>1342</v>
      </c>
      <c r="B310" s="2">
        <v>443.0</v>
      </c>
      <c r="C310" s="2">
        <v>3256407.0</v>
      </c>
      <c r="D310" s="2">
        <v>422.25</v>
      </c>
      <c r="E310" s="2">
        <v>443.0</v>
      </c>
      <c r="F310" s="2">
        <v>2802884.0</v>
      </c>
      <c r="G310" s="2">
        <v>362.13</v>
      </c>
      <c r="H310" s="7">
        <f t="shared" si="1"/>
        <v>-13.92709818</v>
      </c>
      <c r="I310" s="2">
        <f t="shared" si="2"/>
        <v>-453523</v>
      </c>
    </row>
    <row r="311">
      <c r="A311" s="2" t="s">
        <v>1347</v>
      </c>
      <c r="B311" s="2">
        <v>485.0</v>
      </c>
      <c r="C311" s="2">
        <v>5104295.0</v>
      </c>
      <c r="D311" s="2">
        <v>461.43</v>
      </c>
      <c r="E311" s="2">
        <v>475.0</v>
      </c>
      <c r="F311" s="2">
        <v>2378019.0</v>
      </c>
      <c r="G311" s="2">
        <v>215.42</v>
      </c>
      <c r="H311" s="7">
        <f t="shared" si="1"/>
        <v>-53.41141137</v>
      </c>
      <c r="I311" s="2">
        <f t="shared" si="2"/>
        <v>-2726276</v>
      </c>
    </row>
    <row r="312">
      <c r="A312" s="2" t="s">
        <v>1352</v>
      </c>
      <c r="B312" s="2">
        <v>450.0</v>
      </c>
      <c r="C312" s="2">
        <v>5217607.0</v>
      </c>
      <c r="D312" s="2">
        <v>302.03</v>
      </c>
      <c r="E312" s="2">
        <v>450.0</v>
      </c>
      <c r="F312" s="2">
        <v>4940622.0</v>
      </c>
      <c r="G312" s="2">
        <v>287.46</v>
      </c>
      <c r="H312" s="7">
        <f t="shared" si="1"/>
        <v>-5.308659698</v>
      </c>
      <c r="I312" s="2">
        <f t="shared" si="2"/>
        <v>-276985</v>
      </c>
    </row>
    <row r="313">
      <c r="A313" s="2" t="s">
        <v>1357</v>
      </c>
      <c r="B313" s="2">
        <v>443.0</v>
      </c>
      <c r="C313" s="2">
        <v>4988141.0</v>
      </c>
      <c r="D313" s="2">
        <v>368.54</v>
      </c>
      <c r="E313" s="2">
        <v>443.0</v>
      </c>
      <c r="F313" s="2">
        <v>4453381.0</v>
      </c>
      <c r="G313" s="2">
        <v>332.22</v>
      </c>
      <c r="H313" s="7">
        <f t="shared" si="1"/>
        <v>-10.72062718</v>
      </c>
      <c r="I313" s="2">
        <f t="shared" si="2"/>
        <v>-534760</v>
      </c>
    </row>
    <row r="314">
      <c r="A314" s="2" t="s">
        <v>1361</v>
      </c>
      <c r="B314" s="2">
        <v>418.0</v>
      </c>
      <c r="C314" s="2">
        <v>1.0983257E7</v>
      </c>
      <c r="D314" s="2">
        <v>314.82</v>
      </c>
      <c r="E314" s="2">
        <v>418.0</v>
      </c>
      <c r="F314" s="2">
        <v>1.0405741E7</v>
      </c>
      <c r="G314" s="2">
        <v>298.23</v>
      </c>
      <c r="H314" s="7">
        <f t="shared" si="1"/>
        <v>-5.258148835</v>
      </c>
      <c r="I314" s="2">
        <f t="shared" si="2"/>
        <v>-577516</v>
      </c>
    </row>
    <row r="315">
      <c r="A315" s="2" t="s">
        <v>1365</v>
      </c>
      <c r="B315" s="2">
        <v>435.0</v>
      </c>
      <c r="C315" s="2">
        <v>2.3132676E7</v>
      </c>
      <c r="D315" s="2">
        <v>569.52</v>
      </c>
      <c r="E315" s="2">
        <v>435.0</v>
      </c>
      <c r="F315" s="2">
        <v>1.6911322E7</v>
      </c>
      <c r="G315" s="2">
        <v>417.45</v>
      </c>
      <c r="H315" s="7">
        <f t="shared" si="1"/>
        <v>-26.89422529</v>
      </c>
      <c r="I315" s="2">
        <f t="shared" si="2"/>
        <v>-6221354</v>
      </c>
    </row>
    <row r="316">
      <c r="A316" s="2" t="s">
        <v>1370</v>
      </c>
      <c r="B316" s="2">
        <v>495.0</v>
      </c>
      <c r="C316" s="2">
        <v>9159718.0</v>
      </c>
      <c r="D316" s="2">
        <v>563.61</v>
      </c>
      <c r="E316" s="2">
        <v>495.0</v>
      </c>
      <c r="F316" s="2">
        <v>8373322.0</v>
      </c>
      <c r="G316" s="2">
        <v>512.91</v>
      </c>
      <c r="H316" s="7">
        <f t="shared" si="1"/>
        <v>-8.58537348</v>
      </c>
      <c r="I316" s="2">
        <f t="shared" si="2"/>
        <v>-786396</v>
      </c>
    </row>
    <row r="317">
      <c r="A317" s="2" t="s">
        <v>1374</v>
      </c>
      <c r="B317" s="2">
        <v>428.0</v>
      </c>
      <c r="C317" s="2">
        <v>5229979.0</v>
      </c>
      <c r="D317" s="2">
        <v>552.15</v>
      </c>
      <c r="E317" s="2">
        <v>428.0</v>
      </c>
      <c r="F317" s="2">
        <v>2187500.0</v>
      </c>
      <c r="G317" s="2">
        <v>235.22</v>
      </c>
      <c r="H317" s="7">
        <f t="shared" si="1"/>
        <v>-58.17382823</v>
      </c>
      <c r="I317" s="2">
        <f t="shared" si="2"/>
        <v>-3042479</v>
      </c>
    </row>
    <row r="318">
      <c r="A318" s="2" t="s">
        <v>1379</v>
      </c>
      <c r="B318" s="2">
        <v>445.0</v>
      </c>
      <c r="C318" s="2">
        <v>6024854.0</v>
      </c>
      <c r="D318" s="2">
        <v>348.58</v>
      </c>
      <c r="E318" s="2">
        <v>445.0</v>
      </c>
      <c r="F318" s="2">
        <v>5885738.0</v>
      </c>
      <c r="G318" s="2">
        <v>344.22</v>
      </c>
      <c r="H318" s="7">
        <f t="shared" si="1"/>
        <v>-2.309035206</v>
      </c>
      <c r="I318" s="2">
        <f t="shared" si="2"/>
        <v>-139116</v>
      </c>
    </row>
    <row r="319">
      <c r="A319" s="2" t="s">
        <v>1384</v>
      </c>
      <c r="B319" s="2">
        <v>418.0</v>
      </c>
      <c r="C319" s="2">
        <v>2557859.0</v>
      </c>
      <c r="D319" s="2">
        <v>304.22</v>
      </c>
      <c r="E319" s="2">
        <v>418.0</v>
      </c>
      <c r="F319" s="2">
        <v>1942079.0</v>
      </c>
      <c r="G319" s="2">
        <v>232.64</v>
      </c>
      <c r="H319" s="7">
        <f t="shared" si="1"/>
        <v>-24.07404005</v>
      </c>
      <c r="I319" s="2">
        <f t="shared" si="2"/>
        <v>-615780</v>
      </c>
    </row>
    <row r="320">
      <c r="A320" s="2" t="s">
        <v>1389</v>
      </c>
      <c r="B320" s="2">
        <v>442.0</v>
      </c>
      <c r="C320" s="2">
        <v>2452521.0</v>
      </c>
      <c r="D320" s="2">
        <v>264.11</v>
      </c>
      <c r="E320" s="2">
        <v>442.0</v>
      </c>
      <c r="F320" s="2">
        <v>2690906.0</v>
      </c>
      <c r="G320" s="2">
        <v>290.53</v>
      </c>
      <c r="H320" s="7">
        <f t="shared" si="1"/>
        <v>9.71999832</v>
      </c>
      <c r="I320" s="2">
        <f t="shared" si="2"/>
        <v>238385</v>
      </c>
    </row>
    <row r="321">
      <c r="A321" s="2" t="s">
        <v>1392</v>
      </c>
      <c r="H321" s="7" t="str">
        <f t="shared" si="1"/>
        <v>#DIV/0!</v>
      </c>
      <c r="I321" s="2">
        <f t="shared" si="2"/>
        <v>0</v>
      </c>
    </row>
    <row r="322">
      <c r="A322" s="2" t="s">
        <v>1393</v>
      </c>
      <c r="B322" s="2">
        <v>432.0</v>
      </c>
      <c r="C322" s="2">
        <v>2.6490417E7</v>
      </c>
      <c r="D322" s="2">
        <v>542.93</v>
      </c>
      <c r="E322" s="2">
        <v>432.0</v>
      </c>
      <c r="F322" s="2">
        <v>2.6305239E7</v>
      </c>
      <c r="G322" s="2">
        <v>541.59</v>
      </c>
      <c r="H322" s="7">
        <f t="shared" si="1"/>
        <v>-0.6990376935</v>
      </c>
      <c r="I322" s="2">
        <f t="shared" si="2"/>
        <v>-185178</v>
      </c>
    </row>
    <row r="323">
      <c r="A323" s="2" t="s">
        <v>1397</v>
      </c>
      <c r="B323" s="2">
        <v>417.0</v>
      </c>
      <c r="C323" s="2">
        <v>4.4653946E7</v>
      </c>
      <c r="D323" s="2">
        <v>1804.05</v>
      </c>
      <c r="E323" s="2">
        <v>417.0</v>
      </c>
      <c r="F323" s="2">
        <v>2.5119307E7</v>
      </c>
      <c r="G323" s="2">
        <v>1014.88</v>
      </c>
      <c r="H323" s="7">
        <f t="shared" si="1"/>
        <v>-43.74672509</v>
      </c>
      <c r="I323" s="2">
        <f t="shared" si="2"/>
        <v>-19534639</v>
      </c>
    </row>
    <row r="324">
      <c r="A324" s="2" t="s">
        <v>1404</v>
      </c>
      <c r="B324" s="2">
        <v>434.0</v>
      </c>
      <c r="C324" s="2">
        <v>5644839.0</v>
      </c>
      <c r="D324" s="2">
        <v>366.43</v>
      </c>
      <c r="E324" s="2">
        <v>434.0</v>
      </c>
      <c r="F324" s="2">
        <v>6155234.0</v>
      </c>
      <c r="G324" s="2">
        <v>401.52</v>
      </c>
      <c r="H324" s="7">
        <f t="shared" si="1"/>
        <v>9.041799066</v>
      </c>
      <c r="I324" s="2">
        <f t="shared" si="2"/>
        <v>510395</v>
      </c>
    </row>
    <row r="325">
      <c r="A325" s="2" t="s">
        <v>1407</v>
      </c>
      <c r="B325" s="2">
        <v>434.0</v>
      </c>
      <c r="C325" s="2">
        <v>1.251526E7</v>
      </c>
      <c r="D325" s="2">
        <v>959.83</v>
      </c>
      <c r="E325" s="2">
        <v>434.0</v>
      </c>
      <c r="F325" s="2">
        <v>1.4153606E7</v>
      </c>
      <c r="G325" s="2">
        <v>1084.32</v>
      </c>
      <c r="H325" s="7">
        <f t="shared" si="1"/>
        <v>13.09078677</v>
      </c>
      <c r="I325" s="2">
        <f t="shared" si="2"/>
        <v>1638346</v>
      </c>
    </row>
    <row r="326">
      <c r="A326" s="2" t="s">
        <v>1411</v>
      </c>
      <c r="B326" s="2">
        <v>417.0</v>
      </c>
      <c r="C326" s="2">
        <v>2.6493307E7</v>
      </c>
      <c r="D326" s="2">
        <v>1039.77</v>
      </c>
      <c r="E326" s="2">
        <v>417.0</v>
      </c>
      <c r="F326" s="2">
        <v>2.3259735E7</v>
      </c>
      <c r="G326" s="2">
        <v>912.75</v>
      </c>
      <c r="H326" s="7">
        <f t="shared" si="1"/>
        <v>-12.20524112</v>
      </c>
      <c r="I326" s="2">
        <f t="shared" si="2"/>
        <v>-3233572</v>
      </c>
    </row>
    <row r="327">
      <c r="A327" s="2" t="s">
        <v>1417</v>
      </c>
      <c r="B327" s="2">
        <v>447.0</v>
      </c>
      <c r="C327" s="2">
        <v>5.9985224E7</v>
      </c>
      <c r="D327" s="2">
        <v>734.64</v>
      </c>
      <c r="E327" s="2">
        <v>447.0</v>
      </c>
      <c r="F327" s="2">
        <v>5.6131826E7</v>
      </c>
      <c r="G327" s="2">
        <v>689.39</v>
      </c>
      <c r="H327" s="7">
        <f t="shared" si="1"/>
        <v>-6.423911995</v>
      </c>
      <c r="I327" s="2">
        <f t="shared" si="2"/>
        <v>-3853398</v>
      </c>
    </row>
    <row r="328">
      <c r="A328" s="2" t="s">
        <v>1421</v>
      </c>
      <c r="B328" s="2">
        <v>423.0</v>
      </c>
      <c r="C328" s="2">
        <v>7622571.0</v>
      </c>
      <c r="D328" s="2">
        <v>303.36</v>
      </c>
      <c r="E328" s="2">
        <v>423.0</v>
      </c>
      <c r="F328" s="2">
        <v>5444267.0</v>
      </c>
      <c r="G328" s="2">
        <v>217.32</v>
      </c>
      <c r="H328" s="7">
        <f t="shared" si="1"/>
        <v>-28.57702473</v>
      </c>
      <c r="I328" s="2">
        <f t="shared" si="2"/>
        <v>-2178304</v>
      </c>
    </row>
    <row r="329">
      <c r="A329" s="2" t="s">
        <v>1425</v>
      </c>
      <c r="B329" s="2">
        <v>460.0</v>
      </c>
      <c r="C329" s="2">
        <v>4.9482956E7</v>
      </c>
      <c r="D329" s="2">
        <v>1387.4</v>
      </c>
      <c r="E329" s="2">
        <v>460.0</v>
      </c>
      <c r="F329" s="2">
        <v>2.102686E7</v>
      </c>
      <c r="G329" s="2">
        <v>587.93</v>
      </c>
      <c r="H329" s="7">
        <f t="shared" si="1"/>
        <v>-57.50686358</v>
      </c>
      <c r="I329" s="2">
        <f t="shared" si="2"/>
        <v>-28456096</v>
      </c>
    </row>
    <row r="330">
      <c r="A330" s="2" t="s">
        <v>1430</v>
      </c>
      <c r="B330" s="2">
        <v>418.0</v>
      </c>
      <c r="C330" s="2">
        <v>4082032.0</v>
      </c>
      <c r="D330" s="2">
        <v>332.58</v>
      </c>
      <c r="E330" s="2">
        <v>418.0</v>
      </c>
      <c r="F330" s="2">
        <v>4291577.0</v>
      </c>
      <c r="G330" s="2">
        <v>350.53</v>
      </c>
      <c r="H330" s="7">
        <f t="shared" si="1"/>
        <v>5.133350253</v>
      </c>
      <c r="I330" s="2">
        <f t="shared" si="2"/>
        <v>209545</v>
      </c>
    </row>
    <row r="331">
      <c r="A331" s="2" t="s">
        <v>1433</v>
      </c>
      <c r="B331" s="2">
        <v>415.0</v>
      </c>
      <c r="C331" s="2">
        <v>6292528.0</v>
      </c>
      <c r="D331" s="2">
        <v>408.29</v>
      </c>
      <c r="E331" s="2">
        <v>415.0</v>
      </c>
      <c r="F331" s="2">
        <v>9698861.0</v>
      </c>
      <c r="G331" s="2">
        <v>628.86</v>
      </c>
      <c r="H331" s="7">
        <f t="shared" si="1"/>
        <v>54.13298121</v>
      </c>
      <c r="I331" s="2">
        <f t="shared" si="2"/>
        <v>3406333</v>
      </c>
    </row>
    <row r="332">
      <c r="A332" s="2" t="s">
        <v>1436</v>
      </c>
      <c r="B332" s="2">
        <v>417.0</v>
      </c>
      <c r="C332" s="2">
        <v>6254915.0</v>
      </c>
      <c r="D332" s="2">
        <v>479.45</v>
      </c>
      <c r="E332" s="2">
        <v>417.0</v>
      </c>
      <c r="F332" s="2">
        <v>7073881.0</v>
      </c>
      <c r="G332" s="2">
        <v>544.9</v>
      </c>
      <c r="H332" s="7">
        <f t="shared" si="1"/>
        <v>13.09315954</v>
      </c>
      <c r="I332" s="2">
        <f t="shared" si="2"/>
        <v>818966</v>
      </c>
    </row>
    <row r="333">
      <c r="A333" s="2" t="s">
        <v>1439</v>
      </c>
      <c r="H333" s="7" t="str">
        <f t="shared" si="1"/>
        <v>#DIV/0!</v>
      </c>
      <c r="I333" s="2">
        <f t="shared" si="2"/>
        <v>0</v>
      </c>
    </row>
    <row r="334">
      <c r="A334" s="2" t="s">
        <v>1440</v>
      </c>
      <c r="B334" s="2">
        <v>411.0</v>
      </c>
      <c r="C334" s="2">
        <v>2701893.0</v>
      </c>
      <c r="D334" s="2">
        <v>296.55</v>
      </c>
      <c r="E334" s="2">
        <v>411.0</v>
      </c>
      <c r="F334" s="2">
        <v>2446838.0</v>
      </c>
      <c r="G334" s="2">
        <v>269.0</v>
      </c>
      <c r="H334" s="7">
        <f t="shared" si="1"/>
        <v>-9.439863089</v>
      </c>
      <c r="I334" s="2">
        <f t="shared" si="2"/>
        <v>-255055</v>
      </c>
    </row>
    <row r="335">
      <c r="A335" s="2" t="s">
        <v>1444</v>
      </c>
      <c r="B335" s="2">
        <v>410.0</v>
      </c>
      <c r="C335" s="2">
        <v>4995677.0</v>
      </c>
      <c r="D335" s="2">
        <v>309.77</v>
      </c>
      <c r="E335" s="2">
        <v>410.0</v>
      </c>
      <c r="F335" s="2">
        <v>2710476.0</v>
      </c>
      <c r="G335" s="2">
        <v>165.68</v>
      </c>
      <c r="H335" s="7">
        <f t="shared" si="1"/>
        <v>-45.74356989</v>
      </c>
      <c r="I335" s="2">
        <f t="shared" si="2"/>
        <v>-2285201</v>
      </c>
    </row>
    <row r="336">
      <c r="A336" s="2" t="s">
        <v>1449</v>
      </c>
      <c r="B336" s="2">
        <v>418.0</v>
      </c>
      <c r="C336" s="2">
        <v>5738181.0</v>
      </c>
      <c r="D336" s="2">
        <v>429.6</v>
      </c>
      <c r="E336" s="2">
        <v>418.0</v>
      </c>
      <c r="F336" s="2">
        <v>4897720.0</v>
      </c>
      <c r="G336" s="2">
        <v>363.82</v>
      </c>
      <c r="H336" s="7">
        <f t="shared" si="1"/>
        <v>-14.64681926</v>
      </c>
      <c r="I336" s="2">
        <f t="shared" si="2"/>
        <v>-840461</v>
      </c>
    </row>
    <row r="337">
      <c r="A337" s="2" t="s">
        <v>1454</v>
      </c>
      <c r="B337" s="2">
        <v>418.0</v>
      </c>
      <c r="C337" s="2">
        <v>1.0443318E7</v>
      </c>
      <c r="D337" s="2">
        <v>485.22</v>
      </c>
      <c r="E337" s="2">
        <v>418.0</v>
      </c>
      <c r="F337" s="2">
        <v>9555310.0</v>
      </c>
      <c r="G337" s="2">
        <v>444.23</v>
      </c>
      <c r="H337" s="7">
        <f t="shared" si="1"/>
        <v>-8.503121326</v>
      </c>
      <c r="I337" s="2">
        <f t="shared" si="2"/>
        <v>-888008</v>
      </c>
    </row>
    <row r="338">
      <c r="A338" s="2" t="s">
        <v>1459</v>
      </c>
      <c r="B338" s="2">
        <v>415.0</v>
      </c>
      <c r="C338" s="2">
        <v>2.2115313E7</v>
      </c>
      <c r="D338" s="2">
        <v>691.95</v>
      </c>
      <c r="E338" s="2">
        <v>415.0</v>
      </c>
      <c r="F338" s="2">
        <v>2.1156092E7</v>
      </c>
      <c r="G338" s="2">
        <v>660.41</v>
      </c>
      <c r="H338" s="7">
        <f t="shared" si="1"/>
        <v>-4.337361176</v>
      </c>
      <c r="I338" s="2">
        <f t="shared" si="2"/>
        <v>-959221</v>
      </c>
    </row>
    <row r="339">
      <c r="A339" s="2" t="s">
        <v>1463</v>
      </c>
      <c r="B339" s="2">
        <v>411.0</v>
      </c>
      <c r="C339" s="2">
        <v>9851349.0</v>
      </c>
      <c r="D339" s="2">
        <v>604.86</v>
      </c>
      <c r="E339" s="2">
        <v>411.0</v>
      </c>
      <c r="F339" s="2">
        <v>1.0025287E7</v>
      </c>
      <c r="G339" s="2">
        <v>617.28</v>
      </c>
      <c r="H339" s="7">
        <f t="shared" si="1"/>
        <v>1.76562621</v>
      </c>
      <c r="I339" s="2">
        <f t="shared" si="2"/>
        <v>173938</v>
      </c>
    </row>
    <row r="340">
      <c r="A340" s="2" t="s">
        <v>1466</v>
      </c>
      <c r="B340" s="2">
        <v>431.0</v>
      </c>
      <c r="C340" s="2">
        <v>4560374.0</v>
      </c>
      <c r="D340" s="2">
        <v>430.75</v>
      </c>
      <c r="E340" s="2">
        <v>431.0</v>
      </c>
      <c r="F340" s="2">
        <v>5525631.0</v>
      </c>
      <c r="G340" s="2">
        <v>523.11</v>
      </c>
      <c r="H340" s="7">
        <f t="shared" si="1"/>
        <v>21.16618067</v>
      </c>
      <c r="I340" s="2">
        <f t="shared" si="2"/>
        <v>965257</v>
      </c>
    </row>
    <row r="341">
      <c r="A341" s="2" t="s">
        <v>1469</v>
      </c>
      <c r="B341" s="2">
        <v>418.0</v>
      </c>
      <c r="C341" s="2">
        <v>8.3039774E7</v>
      </c>
      <c r="D341" s="2">
        <v>549.1</v>
      </c>
      <c r="E341" s="2">
        <v>418.0</v>
      </c>
      <c r="F341" s="2">
        <v>7.2343204E7</v>
      </c>
      <c r="G341" s="2">
        <v>478.93</v>
      </c>
      <c r="H341" s="7">
        <f t="shared" si="1"/>
        <v>-12.88126097</v>
      </c>
      <c r="I341" s="2">
        <f t="shared" si="2"/>
        <v>-10696570</v>
      </c>
    </row>
    <row r="342">
      <c r="A342" s="2" t="s">
        <v>1474</v>
      </c>
      <c r="B342" s="2">
        <v>418.0</v>
      </c>
      <c r="C342" s="2">
        <v>1.1086565E7</v>
      </c>
      <c r="D342" s="2">
        <v>443.85</v>
      </c>
      <c r="E342" s="2">
        <v>418.0</v>
      </c>
      <c r="F342" s="2">
        <v>9647468.0</v>
      </c>
      <c r="G342" s="2">
        <v>385.45</v>
      </c>
      <c r="H342" s="7">
        <f t="shared" si="1"/>
        <v>-12.98054898</v>
      </c>
      <c r="I342" s="2">
        <f t="shared" si="2"/>
        <v>-1439097</v>
      </c>
    </row>
    <row r="343">
      <c r="A343" s="2" t="s">
        <v>1478</v>
      </c>
      <c r="B343" s="2">
        <v>417.0</v>
      </c>
      <c r="C343" s="2">
        <v>1.2724049E7</v>
      </c>
      <c r="D343" s="2">
        <v>1042.02</v>
      </c>
      <c r="E343" s="2">
        <v>417.0</v>
      </c>
      <c r="F343" s="2">
        <v>1.2561556E7</v>
      </c>
      <c r="G343" s="2">
        <v>1027.36</v>
      </c>
      <c r="H343" s="7">
        <f t="shared" si="1"/>
        <v>-1.277054183</v>
      </c>
      <c r="I343" s="2">
        <f t="shared" si="2"/>
        <v>-162493</v>
      </c>
    </row>
    <row r="344">
      <c r="A344" s="2" t="s">
        <v>1484</v>
      </c>
      <c r="C344" s="2">
        <v>2.178898625E9</v>
      </c>
      <c r="D344" s="2">
        <v>608.77</v>
      </c>
      <c r="F344" s="2">
        <v>1.764566029E9</v>
      </c>
      <c r="G344" s="2">
        <v>493.58</v>
      </c>
      <c r="H344" s="7">
        <f t="shared" si="1"/>
        <v>-19.01568945</v>
      </c>
      <c r="I344" s="2">
        <f t="shared" si="2"/>
        <v>-414332596</v>
      </c>
    </row>
    <row r="345">
      <c r="A345" s="2" t="s">
        <v>1488</v>
      </c>
      <c r="B345" s="2">
        <v>495.0</v>
      </c>
      <c r="C345" s="2">
        <v>1.86347494E8</v>
      </c>
      <c r="D345" s="2">
        <v>511.88</v>
      </c>
      <c r="E345" s="2">
        <v>495.0</v>
      </c>
      <c r="F345" s="2">
        <v>1.71426237E8</v>
      </c>
      <c r="G345" s="2">
        <v>470.33</v>
      </c>
      <c r="H345" s="7">
        <f t="shared" si="1"/>
        <v>-8.007221712</v>
      </c>
      <c r="I345" s="2">
        <f t="shared" si="2"/>
        <v>-14921257</v>
      </c>
    </row>
    <row r="346">
      <c r="A346" s="2" t="s">
        <v>1493</v>
      </c>
      <c r="B346" s="2">
        <v>485.0</v>
      </c>
      <c r="C346" s="2">
        <v>3.47727929E8</v>
      </c>
      <c r="D346" s="2">
        <v>592.82</v>
      </c>
      <c r="E346" s="2">
        <v>485.0</v>
      </c>
      <c r="F346" s="2">
        <v>3.08447929E8</v>
      </c>
      <c r="G346" s="2">
        <v>525.44</v>
      </c>
      <c r="H346" s="7">
        <f t="shared" si="1"/>
        <v>-11.29618783</v>
      </c>
      <c r="I346" s="2">
        <f t="shared" si="2"/>
        <v>-39280000</v>
      </c>
    </row>
    <row r="347">
      <c r="A347" s="2" t="s">
        <v>1498</v>
      </c>
      <c r="B347" s="2">
        <v>520.0</v>
      </c>
      <c r="C347" s="2">
        <v>1.09890878E8</v>
      </c>
      <c r="D347" s="2">
        <v>582.97</v>
      </c>
      <c r="E347" s="2">
        <v>520.0</v>
      </c>
      <c r="F347" s="2">
        <v>6.7308385E7</v>
      </c>
      <c r="G347" s="2">
        <v>357.2</v>
      </c>
      <c r="H347" s="7">
        <f t="shared" si="1"/>
        <v>-38.74979778</v>
      </c>
      <c r="I347" s="2">
        <f t="shared" si="2"/>
        <v>-42582493</v>
      </c>
    </row>
    <row r="348">
      <c r="A348" s="2" t="s">
        <v>1503</v>
      </c>
      <c r="B348" s="2">
        <v>465.0</v>
      </c>
      <c r="C348" s="2">
        <v>7.4814132E7</v>
      </c>
      <c r="D348" s="2">
        <v>416.94</v>
      </c>
      <c r="E348" s="2">
        <v>465.0</v>
      </c>
      <c r="F348" s="2">
        <v>6.6255705E7</v>
      </c>
      <c r="G348" s="2">
        <v>368.92</v>
      </c>
      <c r="H348" s="7">
        <f t="shared" si="1"/>
        <v>-11.43958604</v>
      </c>
      <c r="I348" s="2">
        <f t="shared" si="2"/>
        <v>-8558427</v>
      </c>
    </row>
    <row r="349">
      <c r="A349" s="2" t="s">
        <v>1507</v>
      </c>
      <c r="B349" s="2">
        <v>500.0</v>
      </c>
      <c r="C349" s="2">
        <v>4.7601798E7</v>
      </c>
      <c r="D349" s="2">
        <v>304.2</v>
      </c>
      <c r="E349" s="2">
        <v>500.0</v>
      </c>
      <c r="F349" s="2">
        <v>4.2951966E7</v>
      </c>
      <c r="G349" s="2">
        <v>274.83</v>
      </c>
      <c r="H349" s="7">
        <f t="shared" si="1"/>
        <v>-9.768185647</v>
      </c>
      <c r="I349" s="2">
        <f t="shared" si="2"/>
        <v>-4649832</v>
      </c>
    </row>
    <row r="350">
      <c r="A350" s="2" t="s">
        <v>1512</v>
      </c>
      <c r="H350" s="7" t="str">
        <f t="shared" si="1"/>
        <v>#DIV/0!</v>
      </c>
      <c r="I350" s="2">
        <f t="shared" si="2"/>
        <v>0</v>
      </c>
    </row>
    <row r="351">
      <c r="A351" s="2" t="s">
        <v>1513</v>
      </c>
      <c r="B351" s="2">
        <v>460.0</v>
      </c>
      <c r="C351" s="2">
        <v>2819631.0</v>
      </c>
      <c r="D351" s="2">
        <v>315.15</v>
      </c>
      <c r="E351" s="2">
        <v>460.0</v>
      </c>
      <c r="F351" s="2">
        <v>1658293.0</v>
      </c>
      <c r="G351" s="2">
        <v>186.16</v>
      </c>
      <c r="H351" s="7">
        <f t="shared" si="1"/>
        <v>-41.18758802</v>
      </c>
      <c r="I351" s="2">
        <f t="shared" si="2"/>
        <v>-1161338</v>
      </c>
    </row>
    <row r="352">
      <c r="A352" s="2" t="s">
        <v>1518</v>
      </c>
      <c r="B352" s="2">
        <v>495.0</v>
      </c>
      <c r="C352" s="2">
        <v>3.7534226E7</v>
      </c>
      <c r="D352" s="2">
        <v>1251.52</v>
      </c>
      <c r="E352" s="2">
        <v>495.0</v>
      </c>
      <c r="F352" s="2">
        <v>2.9154615E7</v>
      </c>
      <c r="G352" s="2">
        <v>968.24</v>
      </c>
      <c r="H352" s="7">
        <f t="shared" si="1"/>
        <v>-22.32525322</v>
      </c>
      <c r="I352" s="2">
        <f t="shared" si="2"/>
        <v>-8379611</v>
      </c>
    </row>
    <row r="353">
      <c r="A353" s="2" t="s">
        <v>1523</v>
      </c>
      <c r="B353" s="2">
        <v>490.0</v>
      </c>
      <c r="C353" s="2">
        <v>1.583605E7</v>
      </c>
      <c r="D353" s="2">
        <v>516.56</v>
      </c>
      <c r="E353" s="2">
        <v>490.0</v>
      </c>
      <c r="F353" s="2">
        <v>1.4845341E7</v>
      </c>
      <c r="G353" s="2">
        <v>482.18</v>
      </c>
      <c r="H353" s="7">
        <f t="shared" si="1"/>
        <v>-6.25603607</v>
      </c>
      <c r="I353" s="2">
        <f t="shared" si="2"/>
        <v>-990709</v>
      </c>
    </row>
    <row r="354">
      <c r="A354" s="2" t="s">
        <v>1527</v>
      </c>
      <c r="B354" s="2">
        <v>515.0</v>
      </c>
      <c r="C354" s="2">
        <v>2.3571964E7</v>
      </c>
      <c r="D354" s="2">
        <v>432.6</v>
      </c>
      <c r="E354" s="2">
        <v>515.0</v>
      </c>
      <c r="F354" s="2">
        <v>1.6309433E7</v>
      </c>
      <c r="G354" s="2">
        <v>300.97</v>
      </c>
      <c r="H354" s="7">
        <f t="shared" si="1"/>
        <v>-30.81003772</v>
      </c>
      <c r="I354" s="2">
        <f t="shared" si="2"/>
        <v>-7262531</v>
      </c>
    </row>
    <row r="355">
      <c r="A355" s="2" t="s">
        <v>1532</v>
      </c>
      <c r="B355" s="2">
        <v>535.0</v>
      </c>
      <c r="C355" s="2">
        <v>1.2595605E7</v>
      </c>
      <c r="D355" s="2">
        <v>553.53</v>
      </c>
      <c r="E355" s="2">
        <v>535.0</v>
      </c>
      <c r="F355" s="2">
        <v>1.0506798E7</v>
      </c>
      <c r="G355" s="2">
        <v>462.41</v>
      </c>
      <c r="H355" s="7">
        <f t="shared" si="1"/>
        <v>-16.58361786</v>
      </c>
      <c r="I355" s="2">
        <f t="shared" si="2"/>
        <v>-2088807</v>
      </c>
    </row>
    <row r="356">
      <c r="A356" s="2" t="s">
        <v>1536</v>
      </c>
      <c r="B356" s="2">
        <v>495.0</v>
      </c>
      <c r="C356" s="2">
        <v>2.0513695E7</v>
      </c>
      <c r="D356" s="2">
        <v>718.44</v>
      </c>
      <c r="E356" s="2">
        <v>495.0</v>
      </c>
      <c r="F356" s="2">
        <v>9935771.0</v>
      </c>
      <c r="G356" s="2">
        <v>347.93</v>
      </c>
      <c r="H356" s="7">
        <f t="shared" si="1"/>
        <v>-51.56518121</v>
      </c>
      <c r="I356" s="2">
        <f t="shared" si="2"/>
        <v>-10577924</v>
      </c>
    </row>
    <row r="357">
      <c r="A357" s="2" t="s">
        <v>1541</v>
      </c>
      <c r="B357" s="2">
        <v>490.0</v>
      </c>
      <c r="C357" s="2">
        <v>1.3029585E7</v>
      </c>
      <c r="D357" s="2">
        <v>528.5</v>
      </c>
      <c r="E357" s="2">
        <v>490.0</v>
      </c>
      <c r="F357" s="2">
        <v>1.1035776E7</v>
      </c>
      <c r="G357" s="2">
        <v>446.74</v>
      </c>
      <c r="H357" s="7">
        <f t="shared" si="1"/>
        <v>-15.3021681</v>
      </c>
      <c r="I357" s="2">
        <f t="shared" si="2"/>
        <v>-1993809</v>
      </c>
    </row>
    <row r="358">
      <c r="A358" s="2" t="s">
        <v>1546</v>
      </c>
      <c r="B358" s="2">
        <v>490.0</v>
      </c>
      <c r="C358" s="2">
        <v>1.5352749E7</v>
      </c>
      <c r="D358" s="2">
        <v>559.22</v>
      </c>
      <c r="E358" s="2">
        <v>500.0</v>
      </c>
      <c r="F358" s="2">
        <v>1.7863034E7</v>
      </c>
      <c r="G358" s="2">
        <v>653.8</v>
      </c>
      <c r="H358" s="7">
        <f t="shared" si="1"/>
        <v>16.35071999</v>
      </c>
      <c r="I358" s="2">
        <f t="shared" si="2"/>
        <v>2510285</v>
      </c>
    </row>
    <row r="359">
      <c r="A359" s="2" t="s">
        <v>1549</v>
      </c>
      <c r="B359" s="2">
        <v>520.0</v>
      </c>
      <c r="C359" s="2">
        <v>5.471039E7</v>
      </c>
      <c r="D359" s="2">
        <v>567.72</v>
      </c>
      <c r="E359" s="2">
        <v>520.0</v>
      </c>
      <c r="F359" s="2">
        <v>3.5096354E7</v>
      </c>
      <c r="G359" s="2">
        <v>365.23</v>
      </c>
      <c r="H359" s="7">
        <f t="shared" si="1"/>
        <v>-35.85066018</v>
      </c>
      <c r="I359" s="2">
        <f t="shared" si="2"/>
        <v>-19614036</v>
      </c>
    </row>
    <row r="360">
      <c r="A360" s="2" t="s">
        <v>1554</v>
      </c>
      <c r="H360" s="7" t="str">
        <f t="shared" si="1"/>
        <v>#DIV/0!</v>
      </c>
      <c r="I360" s="2">
        <f t="shared" si="2"/>
        <v>0</v>
      </c>
    </row>
    <row r="361">
      <c r="A361" s="2" t="s">
        <v>1555</v>
      </c>
      <c r="B361" s="2">
        <v>459.0</v>
      </c>
      <c r="C361" s="2">
        <v>4.7569319E7</v>
      </c>
      <c r="D361" s="2">
        <v>647.1</v>
      </c>
      <c r="E361" s="2">
        <v>459.0</v>
      </c>
      <c r="F361" s="2">
        <v>4.595981E7</v>
      </c>
      <c r="G361" s="2">
        <v>624.68</v>
      </c>
      <c r="H361" s="7">
        <f t="shared" si="1"/>
        <v>-3.383502295</v>
      </c>
      <c r="I361" s="2">
        <f t="shared" si="2"/>
        <v>-1609509</v>
      </c>
    </row>
    <row r="362">
      <c r="A362" s="2" t="s">
        <v>1560</v>
      </c>
      <c r="B362" s="2">
        <v>460.0</v>
      </c>
      <c r="C362" s="2">
        <v>6101751.0</v>
      </c>
      <c r="D362" s="2">
        <v>572.61</v>
      </c>
      <c r="E362" s="2">
        <v>460.0</v>
      </c>
      <c r="F362" s="2">
        <v>6975892.0</v>
      </c>
      <c r="G362" s="2">
        <v>654.77</v>
      </c>
      <c r="H362" s="7">
        <f t="shared" si="1"/>
        <v>14.32606804</v>
      </c>
      <c r="I362" s="2">
        <f t="shared" si="2"/>
        <v>874141</v>
      </c>
    </row>
    <row r="363">
      <c r="A363" s="2" t="s">
        <v>1563</v>
      </c>
      <c r="B363" s="2">
        <v>434.0</v>
      </c>
      <c r="C363" s="2">
        <v>2.5815269E7</v>
      </c>
      <c r="D363" s="2">
        <v>1012.52</v>
      </c>
      <c r="E363" s="2">
        <v>434.0</v>
      </c>
      <c r="F363" s="2">
        <v>2.1207745E7</v>
      </c>
      <c r="G363" s="2">
        <v>833.24</v>
      </c>
      <c r="H363" s="7">
        <f t="shared" si="1"/>
        <v>-17.84805729</v>
      </c>
      <c r="I363" s="2">
        <f t="shared" si="2"/>
        <v>-4607524</v>
      </c>
    </row>
    <row r="364">
      <c r="A364" s="2" t="s">
        <v>1569</v>
      </c>
      <c r="B364" s="2">
        <v>445.0</v>
      </c>
      <c r="C364" s="2">
        <v>5169914.0</v>
      </c>
      <c r="D364" s="2">
        <v>585.63</v>
      </c>
      <c r="E364" s="2">
        <v>445.0</v>
      </c>
      <c r="F364" s="2">
        <v>3692387.0</v>
      </c>
      <c r="G364" s="2">
        <v>418.73</v>
      </c>
      <c r="H364" s="7">
        <f t="shared" si="1"/>
        <v>-28.5793342</v>
      </c>
      <c r="I364" s="2">
        <f t="shared" si="2"/>
        <v>-1477527</v>
      </c>
    </row>
    <row r="365">
      <c r="A365" s="2" t="s">
        <v>1573</v>
      </c>
      <c r="B365" s="2">
        <v>440.0</v>
      </c>
      <c r="C365" s="2">
        <v>5517144.0</v>
      </c>
      <c r="D365" s="2">
        <v>1237.03</v>
      </c>
      <c r="E365" s="2">
        <v>440.0</v>
      </c>
      <c r="F365" s="2">
        <v>2593774.0</v>
      </c>
      <c r="G365" s="2">
        <v>578.32</v>
      </c>
      <c r="H365" s="7">
        <f t="shared" si="1"/>
        <v>-52.98701647</v>
      </c>
      <c r="I365" s="2">
        <f t="shared" si="2"/>
        <v>-2923370</v>
      </c>
    </row>
    <row r="366">
      <c r="A366" s="2" t="s">
        <v>1579</v>
      </c>
      <c r="B366" s="2">
        <v>470.0</v>
      </c>
      <c r="C366" s="2">
        <v>9976987.0</v>
      </c>
      <c r="D366" s="2">
        <v>508.8</v>
      </c>
      <c r="E366" s="2">
        <v>470.0</v>
      </c>
      <c r="F366" s="2">
        <v>1.1915734E7</v>
      </c>
      <c r="G366" s="2">
        <v>610.88</v>
      </c>
      <c r="H366" s="7">
        <f t="shared" si="1"/>
        <v>19.4321893</v>
      </c>
      <c r="I366" s="2">
        <f t="shared" si="2"/>
        <v>1938747</v>
      </c>
    </row>
    <row r="367">
      <c r="A367" s="2" t="s">
        <v>1582</v>
      </c>
      <c r="B367" s="2">
        <v>440.0</v>
      </c>
      <c r="C367" s="2">
        <v>5374299.0</v>
      </c>
      <c r="D367" s="2">
        <v>672.04</v>
      </c>
      <c r="E367" s="2">
        <v>440.0</v>
      </c>
      <c r="F367" s="2">
        <v>3086601.0</v>
      </c>
      <c r="G367" s="2">
        <v>386.36</v>
      </c>
      <c r="H367" s="7">
        <f t="shared" si="1"/>
        <v>-42.56737483</v>
      </c>
      <c r="I367" s="2">
        <f t="shared" si="2"/>
        <v>-2287698</v>
      </c>
    </row>
    <row r="368">
      <c r="A368" s="2" t="s">
        <v>1587</v>
      </c>
      <c r="B368" s="2">
        <v>435.0</v>
      </c>
      <c r="C368" s="2">
        <v>2.0222079E7</v>
      </c>
      <c r="D368" s="2">
        <v>678.57</v>
      </c>
      <c r="E368" s="2">
        <v>435.0</v>
      </c>
      <c r="F368" s="2">
        <v>2.4157733E7</v>
      </c>
      <c r="G368" s="2">
        <v>812.84</v>
      </c>
      <c r="H368" s="7">
        <f t="shared" si="1"/>
        <v>19.46216311</v>
      </c>
      <c r="I368" s="2">
        <f t="shared" si="2"/>
        <v>3935654</v>
      </c>
    </row>
    <row r="369">
      <c r="A369" s="2" t="s">
        <v>1590</v>
      </c>
      <c r="B369" s="2">
        <v>492.0</v>
      </c>
      <c r="C369" s="2">
        <v>1.1676296E7</v>
      </c>
      <c r="D369" s="2">
        <v>807.6</v>
      </c>
      <c r="E369" s="2">
        <v>492.0</v>
      </c>
      <c r="F369" s="2">
        <v>1.1601861E7</v>
      </c>
      <c r="G369" s="2">
        <v>802.73</v>
      </c>
      <c r="H369" s="7">
        <f t="shared" si="1"/>
        <v>-0.6374881212</v>
      </c>
      <c r="I369" s="2">
        <f t="shared" si="2"/>
        <v>-74435</v>
      </c>
    </row>
    <row r="370">
      <c r="A370" s="2" t="s">
        <v>1595</v>
      </c>
      <c r="B370" s="2">
        <v>400.0</v>
      </c>
      <c r="C370" s="2">
        <v>1.2714204E7</v>
      </c>
      <c r="D370" s="2">
        <v>511.7</v>
      </c>
      <c r="E370" s="2">
        <v>400.0</v>
      </c>
      <c r="F370" s="2">
        <v>1.4207854E7</v>
      </c>
      <c r="G370" s="2">
        <v>572.11</v>
      </c>
      <c r="H370" s="7">
        <f t="shared" si="1"/>
        <v>11.74788449</v>
      </c>
      <c r="I370" s="2">
        <f t="shared" si="2"/>
        <v>1493650</v>
      </c>
    </row>
    <row r="371">
      <c r="A371" s="2" t="s">
        <v>1598</v>
      </c>
      <c r="B371" s="2">
        <v>460.0</v>
      </c>
      <c r="C371" s="2">
        <v>2.1983465E7</v>
      </c>
      <c r="D371" s="2">
        <v>790.77</v>
      </c>
      <c r="E371" s="2">
        <v>460.0</v>
      </c>
      <c r="F371" s="2">
        <v>1.3503196E7</v>
      </c>
      <c r="G371" s="2">
        <v>488.45</v>
      </c>
      <c r="H371" s="7">
        <f t="shared" si="1"/>
        <v>-38.5756704</v>
      </c>
      <c r="I371" s="2">
        <f t="shared" si="2"/>
        <v>-8480269</v>
      </c>
    </row>
    <row r="372">
      <c r="A372" s="2" t="s">
        <v>1603</v>
      </c>
      <c r="B372" s="2">
        <v>450.0</v>
      </c>
      <c r="C372" s="2">
        <v>7284039.0</v>
      </c>
      <c r="D372" s="2">
        <v>578.93</v>
      </c>
      <c r="E372" s="2">
        <v>450.0</v>
      </c>
      <c r="F372" s="2">
        <v>3523646.0</v>
      </c>
      <c r="G372" s="2">
        <v>280.81</v>
      </c>
      <c r="H372" s="7">
        <f t="shared" si="1"/>
        <v>-51.62510799</v>
      </c>
      <c r="I372" s="2">
        <f t="shared" si="2"/>
        <v>-3760393</v>
      </c>
    </row>
    <row r="373">
      <c r="A373" s="2" t="s">
        <v>1607</v>
      </c>
      <c r="H373" s="7" t="str">
        <f t="shared" si="1"/>
        <v>#DIV/0!</v>
      </c>
      <c r="I373" s="2">
        <f t="shared" si="2"/>
        <v>0</v>
      </c>
    </row>
    <row r="374">
      <c r="A374" s="2" t="s">
        <v>1608</v>
      </c>
      <c r="B374" s="2">
        <v>480.0</v>
      </c>
      <c r="C374" s="2">
        <v>1.0134865E7</v>
      </c>
      <c r="D374" s="2">
        <v>603.12</v>
      </c>
      <c r="E374" s="2">
        <v>480.0</v>
      </c>
      <c r="F374" s="2">
        <v>8802228.0</v>
      </c>
      <c r="G374" s="2">
        <v>529.01</v>
      </c>
      <c r="H374" s="7">
        <f t="shared" si="1"/>
        <v>-13.14903553</v>
      </c>
      <c r="I374" s="2">
        <f t="shared" si="2"/>
        <v>-1332637</v>
      </c>
    </row>
    <row r="375">
      <c r="A375" s="2" t="s">
        <v>1613</v>
      </c>
      <c r="B375" s="2">
        <v>480.0</v>
      </c>
      <c r="C375" s="2">
        <v>5994998.0</v>
      </c>
      <c r="D375" s="2">
        <v>530.95</v>
      </c>
      <c r="E375" s="2">
        <v>480.0</v>
      </c>
      <c r="F375" s="2">
        <v>4880861.0</v>
      </c>
      <c r="G375" s="2">
        <v>434.63</v>
      </c>
      <c r="H375" s="7">
        <f t="shared" si="1"/>
        <v>-18.58444323</v>
      </c>
      <c r="I375" s="2">
        <f t="shared" si="2"/>
        <v>-1114137</v>
      </c>
    </row>
    <row r="376">
      <c r="A376" s="2" t="s">
        <v>1618</v>
      </c>
      <c r="B376" s="2">
        <v>423.0</v>
      </c>
      <c r="C376" s="2">
        <v>1.0286438E7</v>
      </c>
      <c r="D376" s="2">
        <v>637.8</v>
      </c>
      <c r="E376" s="2">
        <v>423.0</v>
      </c>
      <c r="F376" s="2">
        <v>5864835.0</v>
      </c>
      <c r="G376" s="2">
        <v>363.91</v>
      </c>
      <c r="H376" s="7">
        <f t="shared" si="1"/>
        <v>-42.98478249</v>
      </c>
      <c r="I376" s="2">
        <f t="shared" si="2"/>
        <v>-4421603</v>
      </c>
    </row>
    <row r="377">
      <c r="A377" s="2" t="s">
        <v>1623</v>
      </c>
      <c r="B377" s="2">
        <v>480.0</v>
      </c>
      <c r="C377" s="2">
        <v>3.8498255E7</v>
      </c>
      <c r="D377" s="2">
        <v>1130.51</v>
      </c>
      <c r="E377" s="2">
        <v>480.0</v>
      </c>
      <c r="F377" s="2">
        <v>2.0914062E7</v>
      </c>
      <c r="G377" s="2">
        <v>614.4</v>
      </c>
      <c r="H377" s="7">
        <f t="shared" si="1"/>
        <v>-45.67529879</v>
      </c>
      <c r="I377" s="2">
        <f t="shared" si="2"/>
        <v>-17584193</v>
      </c>
    </row>
    <row r="378">
      <c r="A378" s="2" t="s">
        <v>1628</v>
      </c>
      <c r="B378" s="2">
        <v>440.0</v>
      </c>
      <c r="C378" s="2">
        <v>4206127.0</v>
      </c>
      <c r="D378" s="2">
        <v>606.59</v>
      </c>
      <c r="E378" s="2">
        <v>440.0</v>
      </c>
      <c r="F378" s="2">
        <v>2220155.0</v>
      </c>
      <c r="G378" s="2">
        <v>317.57</v>
      </c>
      <c r="H378" s="7">
        <f t="shared" si="1"/>
        <v>-47.21616822</v>
      </c>
      <c r="I378" s="2">
        <f t="shared" si="2"/>
        <v>-1985972</v>
      </c>
    </row>
    <row r="379">
      <c r="A379" s="2" t="s">
        <v>1633</v>
      </c>
      <c r="B379" s="2">
        <v>480.0</v>
      </c>
      <c r="C379" s="2">
        <v>6.1518735E7</v>
      </c>
      <c r="D379" s="2">
        <v>664.91</v>
      </c>
      <c r="E379" s="2">
        <v>480.0</v>
      </c>
      <c r="F379" s="2">
        <v>4.0680727E7</v>
      </c>
      <c r="G379" s="2">
        <v>442.27</v>
      </c>
      <c r="H379" s="7">
        <f t="shared" si="1"/>
        <v>-33.87262108</v>
      </c>
      <c r="I379" s="2">
        <f t="shared" si="2"/>
        <v>-20838008</v>
      </c>
    </row>
    <row r="380">
      <c r="A380" s="2" t="s">
        <v>1638</v>
      </c>
      <c r="B380" s="2">
        <v>430.0</v>
      </c>
      <c r="C380" s="2">
        <v>5700799.0</v>
      </c>
      <c r="D380" s="2">
        <v>353.32</v>
      </c>
      <c r="E380" s="2">
        <v>440.0</v>
      </c>
      <c r="F380" s="2">
        <v>5140480.0</v>
      </c>
      <c r="G380" s="2">
        <v>319.72</v>
      </c>
      <c r="H380" s="7">
        <f t="shared" si="1"/>
        <v>-9.828780141</v>
      </c>
      <c r="I380" s="2">
        <f t="shared" si="2"/>
        <v>-560319</v>
      </c>
    </row>
    <row r="381">
      <c r="A381" s="2" t="s">
        <v>1642</v>
      </c>
      <c r="B381" s="2">
        <v>499.0</v>
      </c>
      <c r="C381" s="2">
        <v>6.7348526E7</v>
      </c>
      <c r="D381" s="2">
        <v>930.51</v>
      </c>
      <c r="E381" s="2">
        <v>499.0</v>
      </c>
      <c r="F381" s="2">
        <v>3.7201715E7</v>
      </c>
      <c r="G381" s="2">
        <v>517.38</v>
      </c>
      <c r="H381" s="7">
        <f t="shared" si="1"/>
        <v>-44.76239168</v>
      </c>
      <c r="I381" s="2">
        <f t="shared" si="2"/>
        <v>-30146811</v>
      </c>
    </row>
    <row r="382">
      <c r="A382" s="2" t="s">
        <v>1647</v>
      </c>
      <c r="B382" s="2">
        <v>450.0</v>
      </c>
      <c r="C382" s="2">
        <v>1.2472973E7</v>
      </c>
      <c r="D382" s="2">
        <v>610.22</v>
      </c>
      <c r="E382" s="2">
        <v>450.0</v>
      </c>
      <c r="F382" s="2">
        <v>1.1169985E7</v>
      </c>
      <c r="G382" s="2">
        <v>546.29</v>
      </c>
      <c r="H382" s="7">
        <f t="shared" si="1"/>
        <v>-10.44649098</v>
      </c>
      <c r="I382" s="2">
        <f t="shared" si="2"/>
        <v>-1302988</v>
      </c>
    </row>
    <row r="383">
      <c r="A383" s="2" t="s">
        <v>1652</v>
      </c>
      <c r="B383" s="2">
        <v>460.0</v>
      </c>
      <c r="C383" s="2">
        <v>3.4368378E7</v>
      </c>
      <c r="D383" s="2">
        <v>651.5</v>
      </c>
      <c r="E383" s="2">
        <v>460.0</v>
      </c>
      <c r="F383" s="2">
        <v>2.5424077E7</v>
      </c>
      <c r="G383" s="2">
        <v>484.43</v>
      </c>
      <c r="H383" s="7">
        <f t="shared" si="1"/>
        <v>-26.02479814</v>
      </c>
      <c r="I383" s="2">
        <f t="shared" si="2"/>
        <v>-8944301</v>
      </c>
    </row>
    <row r="384">
      <c r="A384" s="2" t="s">
        <v>1657</v>
      </c>
      <c r="B384" s="2">
        <v>480.0</v>
      </c>
      <c r="C384" s="2">
        <v>2299660.0</v>
      </c>
      <c r="D384" s="2">
        <v>349.6</v>
      </c>
      <c r="E384" s="2">
        <v>480.0</v>
      </c>
      <c r="F384" s="2">
        <v>1401531.0</v>
      </c>
      <c r="G384" s="2">
        <v>215.72</v>
      </c>
      <c r="H384" s="7">
        <f t="shared" si="1"/>
        <v>-39.05486028</v>
      </c>
      <c r="I384" s="2">
        <f t="shared" si="2"/>
        <v>-898129</v>
      </c>
    </row>
    <row r="385">
      <c r="A385" s="2" t="s">
        <v>1661</v>
      </c>
      <c r="B385" s="2">
        <v>450.0</v>
      </c>
      <c r="C385" s="2">
        <v>8325193.0</v>
      </c>
      <c r="D385" s="2">
        <v>695.97</v>
      </c>
      <c r="E385" s="2">
        <v>450.0</v>
      </c>
      <c r="F385" s="2">
        <v>3879479.0</v>
      </c>
      <c r="G385" s="2">
        <v>327.02</v>
      </c>
      <c r="H385" s="7">
        <f t="shared" si="1"/>
        <v>-53.40073197</v>
      </c>
      <c r="I385" s="2">
        <f t="shared" si="2"/>
        <v>-4445714</v>
      </c>
    </row>
    <row r="386">
      <c r="A386" s="2" t="s">
        <v>1665</v>
      </c>
      <c r="B386" s="2">
        <v>450.0</v>
      </c>
      <c r="C386" s="2">
        <v>2.3204925E7</v>
      </c>
      <c r="D386" s="2">
        <v>916.39</v>
      </c>
      <c r="E386" s="2">
        <v>450.0</v>
      </c>
      <c r="F386" s="2">
        <v>8528506.0</v>
      </c>
      <c r="G386" s="2">
        <v>339.31</v>
      </c>
      <c r="H386" s="7">
        <f t="shared" si="1"/>
        <v>-63.24700037</v>
      </c>
      <c r="I386" s="2">
        <f t="shared" si="2"/>
        <v>-14676419</v>
      </c>
    </row>
    <row r="387">
      <c r="A387" s="2" t="s">
        <v>1670</v>
      </c>
      <c r="B387" s="2">
        <v>441.0</v>
      </c>
      <c r="C387" s="2">
        <v>1.5572916E7</v>
      </c>
      <c r="D387" s="2">
        <v>1510.47</v>
      </c>
      <c r="E387" s="2">
        <v>437.0</v>
      </c>
      <c r="F387" s="2">
        <v>1.110231E7</v>
      </c>
      <c r="G387" s="2">
        <v>1076.01</v>
      </c>
      <c r="H387" s="7">
        <f t="shared" si="1"/>
        <v>-28.70757153</v>
      </c>
      <c r="I387" s="2">
        <f t="shared" si="2"/>
        <v>-4470606</v>
      </c>
    </row>
    <row r="388">
      <c r="A388" s="2" t="s">
        <v>1676</v>
      </c>
      <c r="B388" s="2">
        <v>485.0</v>
      </c>
      <c r="C388" s="2">
        <v>1.1269963E7</v>
      </c>
      <c r="D388" s="2">
        <v>634.5</v>
      </c>
      <c r="E388" s="2">
        <v>485.0</v>
      </c>
      <c r="F388" s="2">
        <v>1.4078398E7</v>
      </c>
      <c r="G388" s="2">
        <v>796.33</v>
      </c>
      <c r="H388" s="7">
        <f t="shared" si="1"/>
        <v>24.91964703</v>
      </c>
      <c r="I388" s="2">
        <f t="shared" si="2"/>
        <v>2808435</v>
      </c>
    </row>
    <row r="389">
      <c r="A389" s="2" t="s">
        <v>1679</v>
      </c>
      <c r="H389" s="7" t="str">
        <f t="shared" si="1"/>
        <v>#DIV/0!</v>
      </c>
      <c r="I389" s="2">
        <f t="shared" si="2"/>
        <v>0</v>
      </c>
    </row>
    <row r="390">
      <c r="A390" s="2" t="s">
        <v>1680</v>
      </c>
      <c r="B390" s="2">
        <v>395.0</v>
      </c>
      <c r="C390" s="2">
        <v>5.2376362E7</v>
      </c>
      <c r="D390" s="2">
        <v>2157.27</v>
      </c>
      <c r="E390" s="2">
        <v>395.0</v>
      </c>
      <c r="F390" s="2">
        <v>3.7983727E7</v>
      </c>
      <c r="G390" s="2">
        <v>1563.18</v>
      </c>
      <c r="H390" s="7">
        <f t="shared" si="1"/>
        <v>-27.47925677</v>
      </c>
      <c r="I390" s="2">
        <f t="shared" si="2"/>
        <v>-14392635</v>
      </c>
    </row>
    <row r="391">
      <c r="A391" s="2" t="s">
        <v>1687</v>
      </c>
      <c r="B391" s="2">
        <v>466.0</v>
      </c>
      <c r="C391" s="2">
        <v>6977210.0</v>
      </c>
      <c r="D391" s="2">
        <v>590.64</v>
      </c>
      <c r="E391" s="2">
        <v>466.0</v>
      </c>
      <c r="F391" s="2">
        <v>5247853.0</v>
      </c>
      <c r="G391" s="2">
        <v>448.38</v>
      </c>
      <c r="H391" s="7">
        <f t="shared" si="1"/>
        <v>-24.78579547</v>
      </c>
      <c r="I391" s="2">
        <f t="shared" si="2"/>
        <v>-1729357</v>
      </c>
    </row>
    <row r="392">
      <c r="A392" s="2" t="s">
        <v>1692</v>
      </c>
      <c r="B392" s="2">
        <v>423.0</v>
      </c>
      <c r="C392" s="2">
        <v>1.0556409E7</v>
      </c>
      <c r="D392" s="2">
        <v>618.06</v>
      </c>
      <c r="E392" s="2">
        <v>423.0</v>
      </c>
      <c r="F392" s="2">
        <v>7314216.0</v>
      </c>
      <c r="G392" s="2">
        <v>433.23</v>
      </c>
      <c r="H392" s="7">
        <f t="shared" si="1"/>
        <v>-30.7130294</v>
      </c>
      <c r="I392" s="2">
        <f t="shared" si="2"/>
        <v>-3242193</v>
      </c>
    </row>
    <row r="393">
      <c r="A393" s="2" t="s">
        <v>1696</v>
      </c>
      <c r="B393" s="2">
        <v>440.0</v>
      </c>
      <c r="C393" s="2">
        <v>7958187.0</v>
      </c>
      <c r="D393" s="2">
        <v>689.86</v>
      </c>
      <c r="E393" s="2">
        <v>440.0</v>
      </c>
      <c r="F393" s="2">
        <v>7217596.0</v>
      </c>
      <c r="G393" s="2">
        <v>630.63</v>
      </c>
      <c r="H393" s="7">
        <f t="shared" si="1"/>
        <v>-9.306026611</v>
      </c>
      <c r="I393" s="2">
        <f t="shared" si="2"/>
        <v>-740591</v>
      </c>
    </row>
    <row r="394">
      <c r="A394" s="2" t="s">
        <v>1700</v>
      </c>
      <c r="B394" s="2">
        <v>440.0</v>
      </c>
      <c r="C394" s="2">
        <v>2.3069466E7</v>
      </c>
      <c r="D394" s="2">
        <v>906.68</v>
      </c>
      <c r="E394" s="2">
        <v>440.0</v>
      </c>
      <c r="F394" s="2">
        <v>1.9787124E7</v>
      </c>
      <c r="G394" s="2">
        <v>783.37</v>
      </c>
      <c r="H394" s="7">
        <f t="shared" si="1"/>
        <v>-14.22807966</v>
      </c>
      <c r="I394" s="2">
        <f t="shared" si="2"/>
        <v>-3282342</v>
      </c>
    </row>
    <row r="395">
      <c r="A395" s="2" t="s">
        <v>1704</v>
      </c>
      <c r="B395" s="2">
        <v>418.0</v>
      </c>
      <c r="C395" s="2">
        <v>1.8604775E7</v>
      </c>
      <c r="D395" s="2">
        <v>754.73</v>
      </c>
      <c r="E395" s="2">
        <v>418.0</v>
      </c>
      <c r="F395" s="2">
        <v>1.5054761E7</v>
      </c>
      <c r="G395" s="2">
        <v>608.72</v>
      </c>
      <c r="H395" s="7">
        <f t="shared" si="1"/>
        <v>-19.08119824</v>
      </c>
      <c r="I395" s="2">
        <f t="shared" si="2"/>
        <v>-3550014</v>
      </c>
    </row>
    <row r="396">
      <c r="A396" s="2" t="s">
        <v>1709</v>
      </c>
      <c r="B396" s="2">
        <v>417.0</v>
      </c>
      <c r="C396" s="2">
        <v>1.3853842E7</v>
      </c>
      <c r="D396" s="2">
        <v>705.17</v>
      </c>
      <c r="E396" s="2">
        <v>417.0</v>
      </c>
      <c r="F396" s="2">
        <v>1.276314E7</v>
      </c>
      <c r="G396" s="2">
        <v>653.08</v>
      </c>
      <c r="H396" s="7">
        <f t="shared" si="1"/>
        <v>-7.872920739</v>
      </c>
      <c r="I396" s="2">
        <f t="shared" si="2"/>
        <v>-1090702</v>
      </c>
    </row>
    <row r="397">
      <c r="A397" s="2" t="s">
        <v>1714</v>
      </c>
      <c r="H397" s="7" t="str">
        <f t="shared" si="1"/>
        <v>#DIV/0!</v>
      </c>
      <c r="I397" s="2">
        <f t="shared" si="2"/>
        <v>0</v>
      </c>
    </row>
    <row r="398">
      <c r="A398" s="2" t="s">
        <v>1715</v>
      </c>
      <c r="B398" s="2">
        <v>495.0</v>
      </c>
      <c r="C398" s="2">
        <v>1.1248362E7</v>
      </c>
      <c r="D398" s="2">
        <v>591.21</v>
      </c>
      <c r="E398" s="2">
        <v>495.0</v>
      </c>
      <c r="F398" s="2">
        <v>9650031.0</v>
      </c>
      <c r="G398" s="2">
        <v>511.23</v>
      </c>
      <c r="H398" s="7">
        <f t="shared" si="1"/>
        <v>-14.20945556</v>
      </c>
      <c r="I398" s="2">
        <f t="shared" si="2"/>
        <v>-1598331</v>
      </c>
    </row>
    <row r="399">
      <c r="A399" s="2" t="s">
        <v>1719</v>
      </c>
      <c r="B399" s="2">
        <v>430.0</v>
      </c>
      <c r="C399" s="2">
        <v>5.4954464E7</v>
      </c>
      <c r="D399" s="2">
        <v>3695.66</v>
      </c>
      <c r="E399" s="2">
        <v>430.0</v>
      </c>
      <c r="F399" s="2">
        <v>3.8984344E7</v>
      </c>
      <c r="G399" s="2">
        <v>2621.85</v>
      </c>
      <c r="H399" s="7">
        <f t="shared" si="1"/>
        <v>-29.06064192</v>
      </c>
      <c r="I399" s="2">
        <f t="shared" si="2"/>
        <v>-15970120</v>
      </c>
    </row>
    <row r="400">
      <c r="A400" s="2" t="s">
        <v>1726</v>
      </c>
      <c r="B400" s="2">
        <v>450.0</v>
      </c>
      <c r="C400" s="2">
        <v>5732707.0</v>
      </c>
      <c r="D400" s="2">
        <v>820.25</v>
      </c>
      <c r="E400" s="2">
        <v>450.0</v>
      </c>
      <c r="F400" s="2">
        <v>5198375.0</v>
      </c>
      <c r="G400" s="2">
        <v>747.64</v>
      </c>
      <c r="H400" s="7">
        <f t="shared" si="1"/>
        <v>-9.320762425</v>
      </c>
      <c r="I400" s="2">
        <f t="shared" si="2"/>
        <v>-534332</v>
      </c>
    </row>
    <row r="401">
      <c r="A401" s="2" t="s">
        <v>1730</v>
      </c>
      <c r="B401" s="2">
        <v>440.0</v>
      </c>
      <c r="C401" s="2">
        <v>1.2163429E7</v>
      </c>
      <c r="D401" s="2">
        <v>682.65</v>
      </c>
      <c r="E401" s="2">
        <v>440.0</v>
      </c>
      <c r="F401" s="2">
        <v>1.2753074E7</v>
      </c>
      <c r="G401" s="2">
        <v>719.94</v>
      </c>
      <c r="H401" s="7">
        <f t="shared" si="1"/>
        <v>4.847687276</v>
      </c>
      <c r="I401" s="2">
        <f t="shared" si="2"/>
        <v>589645</v>
      </c>
    </row>
    <row r="402">
      <c r="A402" s="2" t="s">
        <v>1733</v>
      </c>
      <c r="B402" s="2">
        <v>440.0</v>
      </c>
      <c r="C402" s="2">
        <v>2578884.0</v>
      </c>
      <c r="D402" s="2">
        <v>173.58</v>
      </c>
      <c r="E402" s="2">
        <v>440.0</v>
      </c>
      <c r="F402" s="2">
        <v>5447730.0</v>
      </c>
      <c r="G402" s="2">
        <v>369.54</v>
      </c>
      <c r="H402" s="7">
        <f t="shared" si="1"/>
        <v>111.2437008</v>
      </c>
      <c r="I402" s="2">
        <f t="shared" si="2"/>
        <v>2868846</v>
      </c>
    </row>
    <row r="403">
      <c r="A403" s="2" t="s">
        <v>1736</v>
      </c>
      <c r="B403" s="2">
        <v>420.0</v>
      </c>
      <c r="C403" s="2">
        <v>3.5011921E7</v>
      </c>
      <c r="D403" s="2">
        <v>1126.98</v>
      </c>
      <c r="E403" s="2">
        <v>420.0</v>
      </c>
      <c r="F403" s="2">
        <v>3.2925767E7</v>
      </c>
      <c r="G403" s="2">
        <v>1057.28</v>
      </c>
      <c r="H403" s="7">
        <f t="shared" si="1"/>
        <v>-5.958410565</v>
      </c>
      <c r="I403" s="2">
        <f t="shared" si="2"/>
        <v>-2086154</v>
      </c>
    </row>
    <row r="404">
      <c r="A404" s="2" t="s">
        <v>1743</v>
      </c>
      <c r="B404" s="2">
        <v>495.0</v>
      </c>
      <c r="C404" s="2">
        <v>4798930.0</v>
      </c>
      <c r="D404" s="2">
        <v>354.9</v>
      </c>
      <c r="E404" s="2">
        <v>495.0</v>
      </c>
      <c r="F404" s="2">
        <v>4870693.0</v>
      </c>
      <c r="G404" s="2">
        <v>361.33</v>
      </c>
      <c r="H404" s="7">
        <f t="shared" si="1"/>
        <v>1.495395849</v>
      </c>
      <c r="I404" s="2">
        <f t="shared" si="2"/>
        <v>71763</v>
      </c>
    </row>
    <row r="405">
      <c r="A405" s="2" t="s">
        <v>1746</v>
      </c>
      <c r="B405" s="2">
        <v>455.0</v>
      </c>
      <c r="C405" s="2">
        <v>8325470.0</v>
      </c>
      <c r="D405" s="2">
        <v>360.64</v>
      </c>
      <c r="E405" s="2">
        <v>475.0</v>
      </c>
      <c r="F405" s="2">
        <v>9778406.0</v>
      </c>
      <c r="G405" s="2">
        <v>423.84</v>
      </c>
      <c r="H405" s="7">
        <f t="shared" si="1"/>
        <v>17.45169942</v>
      </c>
      <c r="I405" s="2">
        <f t="shared" si="2"/>
        <v>1452936</v>
      </c>
    </row>
    <row r="406">
      <c r="A406" s="2" t="s">
        <v>1749</v>
      </c>
      <c r="B406" s="2">
        <v>435.0</v>
      </c>
      <c r="C406" s="2">
        <v>1.4307945E7</v>
      </c>
      <c r="D406" s="2">
        <v>1075.14</v>
      </c>
      <c r="E406" s="2">
        <v>435.0</v>
      </c>
      <c r="F406" s="2">
        <v>6820822.0</v>
      </c>
      <c r="G406" s="2">
        <v>520.32</v>
      </c>
      <c r="H406" s="7">
        <f t="shared" si="1"/>
        <v>-52.32843011</v>
      </c>
      <c r="I406" s="2">
        <f t="shared" si="2"/>
        <v>-7487123</v>
      </c>
    </row>
    <row r="407">
      <c r="A407" s="2" t="s">
        <v>1755</v>
      </c>
      <c r="B407" s="2">
        <v>485.0</v>
      </c>
      <c r="C407" s="2">
        <v>6.0741154E7</v>
      </c>
      <c r="D407" s="2">
        <v>592.28</v>
      </c>
      <c r="E407" s="2">
        <v>485.0</v>
      </c>
      <c r="F407" s="2">
        <v>4.7843278E7</v>
      </c>
      <c r="G407" s="2">
        <v>467.65</v>
      </c>
      <c r="H407" s="7">
        <f t="shared" si="1"/>
        <v>-21.23416358</v>
      </c>
      <c r="I407" s="2">
        <f t="shared" si="2"/>
        <v>-12897876</v>
      </c>
    </row>
    <row r="408">
      <c r="A408" s="2" t="s">
        <v>1760</v>
      </c>
      <c r="B408" s="2">
        <v>475.0</v>
      </c>
      <c r="C408" s="2">
        <v>9995759.0</v>
      </c>
      <c r="D408" s="2">
        <v>497.57</v>
      </c>
      <c r="E408" s="2">
        <v>475.0</v>
      </c>
      <c r="F408" s="2">
        <v>8091481.0</v>
      </c>
      <c r="G408" s="2">
        <v>402.58</v>
      </c>
      <c r="H408" s="7">
        <f t="shared" si="1"/>
        <v>-19.05085947</v>
      </c>
      <c r="I408" s="2">
        <f t="shared" si="2"/>
        <v>-1904278</v>
      </c>
    </row>
    <row r="409">
      <c r="A409" s="2" t="s">
        <v>1764</v>
      </c>
      <c r="H409" s="7" t="str">
        <f t="shared" si="1"/>
        <v>#DIV/0!</v>
      </c>
      <c r="I409" s="2">
        <f t="shared" si="2"/>
        <v>0</v>
      </c>
    </row>
    <row r="410">
      <c r="A410" s="2" t="s">
        <v>1765</v>
      </c>
      <c r="B410" s="2">
        <v>448.0</v>
      </c>
      <c r="C410" s="2">
        <v>8953019.0</v>
      </c>
      <c r="D410" s="2">
        <v>874.15</v>
      </c>
      <c r="E410" s="2">
        <v>448.0</v>
      </c>
      <c r="F410" s="2">
        <v>7037119.0</v>
      </c>
      <c r="G410" s="2">
        <v>686.28</v>
      </c>
      <c r="H410" s="7">
        <f t="shared" si="1"/>
        <v>-21.39948547</v>
      </c>
      <c r="I410" s="2">
        <f t="shared" si="2"/>
        <v>-1915900</v>
      </c>
    </row>
    <row r="411">
      <c r="A411" s="2" t="s">
        <v>1770</v>
      </c>
      <c r="B411" s="2">
        <v>417.0</v>
      </c>
      <c r="C411" s="2">
        <v>2591046.0</v>
      </c>
      <c r="D411" s="2">
        <v>214.83</v>
      </c>
      <c r="E411" s="2">
        <v>417.0</v>
      </c>
      <c r="F411" s="2">
        <v>2612479.0</v>
      </c>
      <c r="G411" s="2">
        <v>214.72</v>
      </c>
      <c r="H411" s="7">
        <f t="shared" si="1"/>
        <v>0.8271948858</v>
      </c>
      <c r="I411" s="2">
        <f t="shared" si="2"/>
        <v>21433</v>
      </c>
    </row>
    <row r="412">
      <c r="A412" s="2" t="s">
        <v>1773</v>
      </c>
      <c r="B412" s="2">
        <v>417.0</v>
      </c>
      <c r="C412" s="2">
        <v>1.2013762E7</v>
      </c>
      <c r="D412" s="2">
        <v>982.72</v>
      </c>
      <c r="E412" s="2">
        <v>417.0</v>
      </c>
      <c r="F412" s="2">
        <v>9210336.0</v>
      </c>
      <c r="G412" s="2">
        <v>756.19</v>
      </c>
      <c r="H412" s="7">
        <f t="shared" si="1"/>
        <v>-23.33512184</v>
      </c>
      <c r="I412" s="2">
        <f t="shared" si="2"/>
        <v>-2803426</v>
      </c>
    </row>
    <row r="413">
      <c r="A413" s="2" t="s">
        <v>1777</v>
      </c>
      <c r="B413" s="2">
        <v>450.0</v>
      </c>
      <c r="C413" s="2">
        <v>1.0699847E7</v>
      </c>
      <c r="D413" s="2">
        <v>666.41</v>
      </c>
      <c r="E413" s="2">
        <v>450.0</v>
      </c>
      <c r="F413" s="2">
        <v>8376728.0</v>
      </c>
      <c r="G413" s="2">
        <v>520.97</v>
      </c>
      <c r="H413" s="7">
        <f t="shared" si="1"/>
        <v>-21.71170298</v>
      </c>
      <c r="I413" s="2">
        <f t="shared" si="2"/>
        <v>-2323119</v>
      </c>
    </row>
    <row r="414">
      <c r="A414" s="2" t="s">
        <v>1782</v>
      </c>
      <c r="B414" s="2">
        <v>427.0</v>
      </c>
      <c r="C414" s="2">
        <v>7771727.0</v>
      </c>
      <c r="D414" s="2">
        <v>363.39</v>
      </c>
      <c r="E414" s="2">
        <v>427.0</v>
      </c>
      <c r="F414" s="2">
        <v>8554283.0</v>
      </c>
      <c r="G414" s="2">
        <v>397.91</v>
      </c>
      <c r="H414" s="7">
        <f t="shared" si="1"/>
        <v>10.06926774</v>
      </c>
      <c r="I414" s="2">
        <f t="shared" si="2"/>
        <v>782556</v>
      </c>
    </row>
    <row r="415">
      <c r="A415" s="2" t="s">
        <v>1785</v>
      </c>
      <c r="B415" s="2">
        <v>418.0</v>
      </c>
      <c r="C415" s="2">
        <v>2567625.0</v>
      </c>
      <c r="D415" s="2">
        <v>216.44</v>
      </c>
      <c r="E415" s="2">
        <v>418.0</v>
      </c>
      <c r="F415" s="2">
        <v>2691208.0</v>
      </c>
      <c r="G415" s="2">
        <v>225.7</v>
      </c>
      <c r="H415" s="7">
        <f t="shared" si="1"/>
        <v>4.81312497</v>
      </c>
      <c r="I415" s="2">
        <f t="shared" si="2"/>
        <v>123583</v>
      </c>
    </row>
    <row r="416">
      <c r="A416" s="2" t="s">
        <v>1788</v>
      </c>
      <c r="B416" s="2">
        <v>440.0</v>
      </c>
      <c r="C416" s="2">
        <v>3.8379109E7</v>
      </c>
      <c r="D416" s="2">
        <v>565.25</v>
      </c>
      <c r="E416" s="2">
        <v>440.0</v>
      </c>
      <c r="F416" s="2">
        <v>3.4653501E7</v>
      </c>
      <c r="G416" s="2">
        <v>511.04</v>
      </c>
      <c r="H416" s="7">
        <f t="shared" si="1"/>
        <v>-9.707385338</v>
      </c>
      <c r="I416" s="2">
        <f t="shared" si="2"/>
        <v>-3725608</v>
      </c>
    </row>
    <row r="417">
      <c r="A417" s="2" t="s">
        <v>1792</v>
      </c>
      <c r="B417" s="2">
        <v>421.0</v>
      </c>
      <c r="C417" s="2">
        <v>4280236.0</v>
      </c>
      <c r="D417" s="2">
        <v>362.73</v>
      </c>
      <c r="E417" s="2">
        <v>421.0</v>
      </c>
      <c r="F417" s="2">
        <v>5291787.0</v>
      </c>
      <c r="G417" s="2">
        <v>452.06</v>
      </c>
      <c r="H417" s="7">
        <f t="shared" si="1"/>
        <v>23.63306603</v>
      </c>
      <c r="I417" s="2">
        <f t="shared" si="2"/>
        <v>1011551</v>
      </c>
    </row>
    <row r="418">
      <c r="A418" s="2" t="s">
        <v>1795</v>
      </c>
      <c r="B418" s="2">
        <v>445.0</v>
      </c>
      <c r="C418" s="2">
        <v>5120890.0</v>
      </c>
      <c r="D418" s="2">
        <v>471.28</v>
      </c>
      <c r="E418" s="2">
        <v>445.0</v>
      </c>
      <c r="F418" s="2">
        <v>5153795.0</v>
      </c>
      <c r="G418" s="2">
        <v>475.0</v>
      </c>
      <c r="H418" s="7">
        <f t="shared" si="1"/>
        <v>0.6425640855</v>
      </c>
      <c r="I418" s="2">
        <f t="shared" si="2"/>
        <v>32905</v>
      </c>
    </row>
    <row r="419">
      <c r="A419" s="2" t="s">
        <v>1798</v>
      </c>
      <c r="B419" s="2">
        <v>430.0</v>
      </c>
      <c r="C419" s="2">
        <v>3.0883259E7</v>
      </c>
      <c r="D419" s="2">
        <v>650.19</v>
      </c>
      <c r="E419" s="2">
        <v>430.0</v>
      </c>
      <c r="F419" s="2">
        <v>3.2901854E7</v>
      </c>
      <c r="G419" s="2">
        <v>694.15</v>
      </c>
      <c r="H419" s="7">
        <f t="shared" si="1"/>
        <v>6.536211091</v>
      </c>
      <c r="I419" s="2">
        <f t="shared" si="2"/>
        <v>2018595</v>
      </c>
    </row>
    <row r="420">
      <c r="A420" s="2" t="s">
        <v>1801</v>
      </c>
      <c r="B420" s="2">
        <v>460.0</v>
      </c>
      <c r="C420" s="2">
        <v>1.1905542E7</v>
      </c>
      <c r="D420" s="2">
        <v>481.09</v>
      </c>
      <c r="E420" s="2">
        <v>460.0</v>
      </c>
      <c r="F420" s="2">
        <v>3045072.0</v>
      </c>
      <c r="G420" s="2">
        <v>123.61</v>
      </c>
      <c r="H420" s="7">
        <f t="shared" si="1"/>
        <v>-74.4230712</v>
      </c>
      <c r="I420" s="2">
        <f t="shared" si="2"/>
        <v>-8860470</v>
      </c>
    </row>
    <row r="421">
      <c r="A421" s="2" t="s">
        <v>1806</v>
      </c>
      <c r="B421" s="2">
        <v>470.0</v>
      </c>
      <c r="C421" s="2">
        <v>2198252.0</v>
      </c>
      <c r="D421" s="2">
        <v>184.77</v>
      </c>
      <c r="E421" s="2">
        <v>470.0</v>
      </c>
      <c r="F421" s="2">
        <v>2436943.0</v>
      </c>
      <c r="G421" s="2">
        <v>205.89</v>
      </c>
      <c r="H421" s="7">
        <f t="shared" si="1"/>
        <v>10.85821826</v>
      </c>
      <c r="I421" s="2">
        <f t="shared" si="2"/>
        <v>238691</v>
      </c>
    </row>
    <row r="422">
      <c r="A422" s="2" t="s">
        <v>1809</v>
      </c>
      <c r="B422" s="2">
        <v>437.0</v>
      </c>
      <c r="C422" s="2">
        <v>1.5763776E7</v>
      </c>
      <c r="D422" s="2">
        <v>511.91</v>
      </c>
      <c r="E422" s="2">
        <v>437.0</v>
      </c>
      <c r="F422" s="2">
        <v>1.0224544E7</v>
      </c>
      <c r="G422" s="2">
        <v>332.55</v>
      </c>
      <c r="H422" s="7">
        <f t="shared" si="1"/>
        <v>-35.13899208</v>
      </c>
      <c r="I422" s="2">
        <f t="shared" si="2"/>
        <v>-5539232</v>
      </c>
    </row>
    <row r="423">
      <c r="A423" s="2" t="s">
        <v>1814</v>
      </c>
      <c r="B423" s="2">
        <v>477.0</v>
      </c>
      <c r="C423" s="2">
        <v>1.0525746E7</v>
      </c>
      <c r="D423" s="2">
        <v>830.56</v>
      </c>
      <c r="E423" s="2">
        <v>477.0</v>
      </c>
      <c r="F423" s="2">
        <v>6985997.0</v>
      </c>
      <c r="G423" s="2">
        <v>549.0</v>
      </c>
      <c r="H423" s="7">
        <f t="shared" si="1"/>
        <v>-33.62943586</v>
      </c>
      <c r="I423" s="2">
        <f t="shared" si="2"/>
        <v>-3539749</v>
      </c>
    </row>
    <row r="424">
      <c r="A424" s="2" t="s">
        <v>1819</v>
      </c>
      <c r="H424" s="7" t="str">
        <f t="shared" si="1"/>
        <v>#DIV/0!</v>
      </c>
      <c r="I424" s="2">
        <f t="shared" si="2"/>
        <v>0</v>
      </c>
    </row>
    <row r="425">
      <c r="A425" s="2" t="s">
        <v>1820</v>
      </c>
      <c r="B425" s="2">
        <v>480.0</v>
      </c>
      <c r="C425" s="2">
        <v>1.7154137E7</v>
      </c>
      <c r="D425" s="2">
        <v>352.0</v>
      </c>
      <c r="E425" s="2">
        <v>480.0</v>
      </c>
      <c r="F425" s="2">
        <v>9383393.0</v>
      </c>
      <c r="G425" s="2">
        <v>192.35</v>
      </c>
      <c r="H425" s="7">
        <f t="shared" si="1"/>
        <v>-45.29953328</v>
      </c>
      <c r="I425" s="2">
        <f t="shared" si="2"/>
        <v>-7770744</v>
      </c>
    </row>
    <row r="426">
      <c r="A426" s="2" t="s">
        <v>1825</v>
      </c>
      <c r="B426" s="2">
        <v>475.0</v>
      </c>
      <c r="C426" s="2">
        <v>1.2282119E7</v>
      </c>
      <c r="D426" s="2">
        <v>677.78</v>
      </c>
      <c r="E426" s="2">
        <v>475.0</v>
      </c>
      <c r="F426" s="2">
        <v>9851890.0</v>
      </c>
      <c r="G426" s="2">
        <v>543.19</v>
      </c>
      <c r="H426" s="7">
        <f t="shared" si="1"/>
        <v>-19.7867241</v>
      </c>
      <c r="I426" s="2">
        <f t="shared" si="2"/>
        <v>-2430229</v>
      </c>
    </row>
    <row r="427">
      <c r="A427" s="2" t="s">
        <v>1829</v>
      </c>
      <c r="B427" s="2">
        <v>465.0</v>
      </c>
      <c r="C427" s="2">
        <v>6157064.0</v>
      </c>
      <c r="D427" s="2">
        <v>296.63</v>
      </c>
      <c r="E427" s="2">
        <v>465.0</v>
      </c>
      <c r="F427" s="2">
        <v>5053066.0</v>
      </c>
      <c r="G427" s="2">
        <v>244.27</v>
      </c>
      <c r="H427" s="7">
        <f t="shared" si="1"/>
        <v>-17.93059159</v>
      </c>
      <c r="I427" s="2">
        <f t="shared" si="2"/>
        <v>-1103998</v>
      </c>
    </row>
    <row r="428">
      <c r="A428" s="2" t="s">
        <v>1834</v>
      </c>
      <c r="B428" s="2">
        <v>460.0</v>
      </c>
      <c r="C428" s="2">
        <v>1.9591162E7</v>
      </c>
      <c r="D428" s="2">
        <v>1147.09</v>
      </c>
      <c r="E428" s="2">
        <v>460.0</v>
      </c>
      <c r="F428" s="2">
        <v>1.1102046E7</v>
      </c>
      <c r="G428" s="2">
        <v>651.34</v>
      </c>
      <c r="H428" s="7">
        <f t="shared" si="1"/>
        <v>-43.33135523</v>
      </c>
      <c r="I428" s="2">
        <f t="shared" si="2"/>
        <v>-8489116</v>
      </c>
    </row>
    <row r="429">
      <c r="A429" s="2" t="s">
        <v>1839</v>
      </c>
      <c r="B429" s="2">
        <v>470.0</v>
      </c>
      <c r="C429" s="2">
        <v>1.7226744E7</v>
      </c>
      <c r="D429" s="2">
        <v>400.47</v>
      </c>
      <c r="E429" s="2">
        <v>470.0</v>
      </c>
      <c r="F429" s="2">
        <v>1.6682235E7</v>
      </c>
      <c r="G429" s="2">
        <v>387.9</v>
      </c>
      <c r="H429" s="7">
        <f t="shared" si="1"/>
        <v>-3.160835269</v>
      </c>
      <c r="I429" s="2">
        <f t="shared" si="2"/>
        <v>-544509</v>
      </c>
    </row>
    <row r="430">
      <c r="A430" s="2" t="s">
        <v>1844</v>
      </c>
      <c r="B430" s="2">
        <v>490.0</v>
      </c>
      <c r="C430" s="2">
        <v>4.1415412E7</v>
      </c>
      <c r="D430" s="2">
        <v>479.48</v>
      </c>
      <c r="E430" s="2">
        <v>490.0</v>
      </c>
      <c r="F430" s="2">
        <v>2.8832339E7</v>
      </c>
      <c r="G430" s="2">
        <v>335.18</v>
      </c>
      <c r="H430" s="7">
        <f t="shared" si="1"/>
        <v>-30.38258559</v>
      </c>
      <c r="I430" s="2">
        <f t="shared" si="2"/>
        <v>-12583073</v>
      </c>
    </row>
    <row r="431">
      <c r="A431" s="2" t="s">
        <v>1849</v>
      </c>
      <c r="B431" s="2">
        <v>490.0</v>
      </c>
      <c r="C431" s="2">
        <v>3.0334818E7</v>
      </c>
      <c r="D431" s="2">
        <v>654.26</v>
      </c>
      <c r="E431" s="2">
        <v>490.0</v>
      </c>
      <c r="F431" s="2">
        <v>1.9014195E7</v>
      </c>
      <c r="G431" s="2">
        <v>412.19</v>
      </c>
      <c r="H431" s="7">
        <f t="shared" si="1"/>
        <v>-37.31890859</v>
      </c>
      <c r="I431" s="2">
        <f t="shared" si="2"/>
        <v>-11320623</v>
      </c>
    </row>
    <row r="432">
      <c r="A432" s="2" t="s">
        <v>1854</v>
      </c>
      <c r="B432" s="2">
        <v>485.0</v>
      </c>
      <c r="C432" s="2">
        <v>1.2079099E7</v>
      </c>
      <c r="D432" s="2">
        <v>465.6</v>
      </c>
      <c r="E432" s="2">
        <v>485.0</v>
      </c>
      <c r="F432" s="2">
        <v>1.2146433E7</v>
      </c>
      <c r="G432" s="2">
        <v>469.19</v>
      </c>
      <c r="H432" s="7">
        <f t="shared" si="1"/>
        <v>0.5574422397</v>
      </c>
      <c r="I432" s="2">
        <f t="shared" si="2"/>
        <v>67334</v>
      </c>
    </row>
    <row r="433">
      <c r="A433" s="2" t="s">
        <v>1857</v>
      </c>
      <c r="B433" s="2">
        <v>481.0</v>
      </c>
      <c r="C433" s="2">
        <v>3.2987951E7</v>
      </c>
      <c r="D433" s="2">
        <v>559.32</v>
      </c>
      <c r="E433" s="2">
        <v>481.0</v>
      </c>
      <c r="F433" s="2">
        <v>3.0935104E7</v>
      </c>
      <c r="G433" s="2">
        <v>522.56</v>
      </c>
      <c r="H433" s="7">
        <f t="shared" si="1"/>
        <v>-6.223020642</v>
      </c>
      <c r="I433" s="2">
        <f t="shared" si="2"/>
        <v>-2052847</v>
      </c>
    </row>
    <row r="434">
      <c r="A434" s="2" t="s">
        <v>1862</v>
      </c>
      <c r="B434" s="2">
        <v>445.0</v>
      </c>
      <c r="C434" s="2">
        <v>1.9807364E7</v>
      </c>
      <c r="D434" s="2">
        <v>663.23</v>
      </c>
      <c r="E434" s="2">
        <v>445.0</v>
      </c>
      <c r="F434" s="2">
        <v>2.8146045E7</v>
      </c>
      <c r="G434" s="2">
        <v>944.12</v>
      </c>
      <c r="H434" s="7">
        <f t="shared" si="1"/>
        <v>42.09889312</v>
      </c>
      <c r="I434" s="2">
        <f t="shared" si="2"/>
        <v>8338681</v>
      </c>
    </row>
    <row r="435">
      <c r="A435" s="2" t="s">
        <v>1865</v>
      </c>
      <c r="C435" s="2">
        <v>2.633227695E9</v>
      </c>
      <c r="D435" s="2">
        <v>515.53</v>
      </c>
      <c r="F435" s="2">
        <v>2.037781554E9</v>
      </c>
      <c r="G435" s="2">
        <v>398.95</v>
      </c>
      <c r="H435" s="7">
        <f t="shared" si="1"/>
        <v>-22.6127859</v>
      </c>
      <c r="I435" s="2">
        <f t="shared" si="2"/>
        <v>-595446141</v>
      </c>
    </row>
  </sheetData>
  <autoFilter ref="$A$1:$I$9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</cols>
  <sheetData>
    <row r="1">
      <c r="A1" s="8"/>
      <c r="B1" s="9" t="s">
        <v>4</v>
      </c>
      <c r="C1" s="9" t="s">
        <v>1875</v>
      </c>
      <c r="D1" s="9" t="s">
        <v>1876</v>
      </c>
      <c r="E1" s="9" t="s">
        <v>6</v>
      </c>
      <c r="F1" s="9" t="s">
        <v>1877</v>
      </c>
      <c r="G1" s="9" t="s">
        <v>1878</v>
      </c>
      <c r="H1" s="9" t="s">
        <v>1879</v>
      </c>
      <c r="I1" s="9" t="s">
        <v>1880</v>
      </c>
      <c r="J1" s="9" t="s">
        <v>1881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>
      <c r="A2" s="2" t="s">
        <v>1882</v>
      </c>
      <c r="B2" s="2">
        <v>475.0</v>
      </c>
      <c r="C2" s="2">
        <v>1.17756337E8</v>
      </c>
      <c r="D2" s="2">
        <v>718.21</v>
      </c>
      <c r="E2" s="2">
        <v>250.0</v>
      </c>
      <c r="F2" s="2">
        <v>9.4516645E7</v>
      </c>
      <c r="G2" s="2">
        <v>578.61</v>
      </c>
      <c r="H2" s="7">
        <f t="shared" ref="H2:H397" si="1">(F2-C2)/C2*100</f>
        <v>-19.73540668</v>
      </c>
      <c r="I2" s="2">
        <f t="shared" ref="I2:I397" si="2">F2-C2</f>
        <v>-23239692</v>
      </c>
      <c r="J2" s="4">
        <f t="shared" ref="J2:J397" si="3">E2-B2</f>
        <v>-225</v>
      </c>
    </row>
    <row r="3">
      <c r="A3" s="2" t="s">
        <v>1883</v>
      </c>
      <c r="B3" s="2">
        <v>330.0</v>
      </c>
      <c r="C3" s="2">
        <v>5.5622853E7</v>
      </c>
      <c r="D3" s="2">
        <v>942.28</v>
      </c>
      <c r="E3" s="2">
        <v>310.0</v>
      </c>
      <c r="F3" s="2">
        <v>5.4655284E7</v>
      </c>
      <c r="G3" s="2">
        <v>923.64</v>
      </c>
      <c r="H3" s="7">
        <f t="shared" si="1"/>
        <v>-1.739517029</v>
      </c>
      <c r="I3" s="2">
        <f t="shared" si="2"/>
        <v>-967569</v>
      </c>
      <c r="J3" s="4">
        <f t="shared" si="3"/>
        <v>-20</v>
      </c>
    </row>
    <row r="4">
      <c r="A4" s="2" t="s">
        <v>1884</v>
      </c>
      <c r="B4" s="2">
        <v>411.0</v>
      </c>
      <c r="C4" s="2">
        <v>4285578.0</v>
      </c>
      <c r="D4" s="2">
        <v>232.52</v>
      </c>
      <c r="E4" s="2">
        <v>395.0</v>
      </c>
      <c r="F4" s="2">
        <v>3775344.0</v>
      </c>
      <c r="G4" s="2">
        <v>201.65</v>
      </c>
      <c r="H4" s="7">
        <f t="shared" si="1"/>
        <v>-11.90583861</v>
      </c>
      <c r="I4" s="2">
        <f t="shared" si="2"/>
        <v>-510234</v>
      </c>
      <c r="J4" s="4">
        <f t="shared" si="3"/>
        <v>-16</v>
      </c>
    </row>
    <row r="5">
      <c r="A5" s="2" t="s">
        <v>1347</v>
      </c>
      <c r="B5" s="2">
        <v>485.0</v>
      </c>
      <c r="C5" s="2">
        <v>5104295.0</v>
      </c>
      <c r="D5" s="2">
        <v>461.43</v>
      </c>
      <c r="E5" s="2">
        <v>475.0</v>
      </c>
      <c r="F5" s="2">
        <v>2378019.0</v>
      </c>
      <c r="G5" s="2">
        <v>215.42</v>
      </c>
      <c r="H5" s="7">
        <f t="shared" si="1"/>
        <v>-53.41141137</v>
      </c>
      <c r="I5" s="2">
        <f t="shared" si="2"/>
        <v>-2726276</v>
      </c>
      <c r="J5" s="4">
        <f t="shared" si="3"/>
        <v>-10</v>
      </c>
    </row>
    <row r="6">
      <c r="A6" s="2" t="s">
        <v>1885</v>
      </c>
      <c r="B6" s="2">
        <v>485.0</v>
      </c>
      <c r="C6" s="2">
        <v>2.8423592E7</v>
      </c>
      <c r="D6" s="2">
        <v>526.46</v>
      </c>
      <c r="E6" s="2">
        <v>475.0</v>
      </c>
      <c r="F6" s="2">
        <v>2.2958986E7</v>
      </c>
      <c r="G6" s="2">
        <v>421.1</v>
      </c>
      <c r="H6" s="7">
        <f t="shared" si="1"/>
        <v>-19.22559964</v>
      </c>
      <c r="I6" s="2">
        <f t="shared" si="2"/>
        <v>-5464606</v>
      </c>
      <c r="J6" s="4">
        <f t="shared" si="3"/>
        <v>-10</v>
      </c>
    </row>
    <row r="7">
      <c r="A7" s="2" t="s">
        <v>1886</v>
      </c>
      <c r="B7" s="2">
        <v>439.0</v>
      </c>
      <c r="C7" s="2">
        <v>3.8316148E7</v>
      </c>
      <c r="D7" s="2">
        <v>757.3</v>
      </c>
      <c r="E7" s="2">
        <v>434.0</v>
      </c>
      <c r="F7" s="2">
        <v>2.8778777E7</v>
      </c>
      <c r="G7" s="2">
        <v>571.18</v>
      </c>
      <c r="H7" s="7">
        <f t="shared" si="1"/>
        <v>-24.89125734</v>
      </c>
      <c r="I7" s="2">
        <f t="shared" si="2"/>
        <v>-9537371</v>
      </c>
      <c r="J7" s="4">
        <f t="shared" si="3"/>
        <v>-5</v>
      </c>
    </row>
    <row r="8">
      <c r="A8" s="2" t="s">
        <v>1887</v>
      </c>
      <c r="B8" s="2">
        <v>444.0</v>
      </c>
      <c r="C8" s="2">
        <v>3.1742325E7</v>
      </c>
      <c r="D8" s="2">
        <v>728.77</v>
      </c>
      <c r="E8" s="2">
        <v>439.0</v>
      </c>
      <c r="F8" s="2">
        <v>2.8113772E7</v>
      </c>
      <c r="G8" s="2">
        <v>645.8</v>
      </c>
      <c r="H8" s="7">
        <f t="shared" si="1"/>
        <v>-11.43127669</v>
      </c>
      <c r="I8" s="2">
        <f t="shared" si="2"/>
        <v>-3628553</v>
      </c>
      <c r="J8" s="4">
        <f t="shared" si="3"/>
        <v>-5</v>
      </c>
    </row>
    <row r="9">
      <c r="A9" s="2" t="s">
        <v>1670</v>
      </c>
      <c r="B9" s="2">
        <v>441.0</v>
      </c>
      <c r="C9" s="2">
        <v>1.5572916E7</v>
      </c>
      <c r="D9" s="2">
        <v>1510.47</v>
      </c>
      <c r="E9" s="2">
        <v>437.0</v>
      </c>
      <c r="F9" s="2">
        <v>1.110231E7</v>
      </c>
      <c r="G9" s="2">
        <v>1076.01</v>
      </c>
      <c r="H9" s="7">
        <f t="shared" si="1"/>
        <v>-28.70757153</v>
      </c>
      <c r="I9" s="2">
        <f t="shared" si="2"/>
        <v>-4470606</v>
      </c>
      <c r="J9" s="4">
        <f t="shared" si="3"/>
        <v>-4</v>
      </c>
    </row>
    <row r="10">
      <c r="A10" s="2" t="s">
        <v>621</v>
      </c>
      <c r="B10" s="2">
        <v>503.0</v>
      </c>
      <c r="C10" s="2">
        <v>1.9109968E7</v>
      </c>
      <c r="D10" s="2">
        <v>990.31</v>
      </c>
      <c r="E10" s="2">
        <v>499.0</v>
      </c>
      <c r="F10" s="2">
        <v>1.5575267E7</v>
      </c>
      <c r="G10" s="2">
        <v>803.76</v>
      </c>
      <c r="H10" s="7">
        <f t="shared" si="1"/>
        <v>-18.49663485</v>
      </c>
      <c r="I10" s="2">
        <f t="shared" si="2"/>
        <v>-3534701</v>
      </c>
      <c r="J10" s="4">
        <f t="shared" si="3"/>
        <v>-4</v>
      </c>
    </row>
    <row r="11">
      <c r="A11" s="2" t="s">
        <v>1888</v>
      </c>
      <c r="B11" s="2">
        <v>250.0</v>
      </c>
      <c r="C11" s="2">
        <v>2.66478513E8</v>
      </c>
      <c r="D11" s="2">
        <v>6546.9</v>
      </c>
      <c r="E11" s="2">
        <v>250.0</v>
      </c>
      <c r="F11" s="2">
        <v>1.62649067E8</v>
      </c>
      <c r="G11" s="2">
        <v>3941.38</v>
      </c>
      <c r="H11" s="7">
        <f t="shared" si="1"/>
        <v>-38.96353399</v>
      </c>
      <c r="I11" s="2">
        <f t="shared" si="2"/>
        <v>-103829446</v>
      </c>
      <c r="J11" s="4">
        <f t="shared" si="3"/>
        <v>0</v>
      </c>
    </row>
    <row r="12">
      <c r="A12" s="2" t="s">
        <v>1889</v>
      </c>
      <c r="B12" s="2">
        <v>340.0</v>
      </c>
      <c r="C12" s="2">
        <v>6.4629244E7</v>
      </c>
      <c r="D12" s="2">
        <v>2541.46</v>
      </c>
      <c r="E12" s="2">
        <v>340.0</v>
      </c>
      <c r="F12" s="2">
        <v>6.2837819E7</v>
      </c>
      <c r="G12" s="2">
        <v>2476.95</v>
      </c>
      <c r="H12" s="7">
        <f t="shared" si="1"/>
        <v>-2.771848917</v>
      </c>
      <c r="I12" s="2">
        <f t="shared" si="2"/>
        <v>-1791425</v>
      </c>
      <c r="J12" s="4">
        <f t="shared" si="3"/>
        <v>0</v>
      </c>
    </row>
    <row r="13">
      <c r="A13" s="2" t="s">
        <v>1890</v>
      </c>
      <c r="B13" s="2">
        <v>370.0</v>
      </c>
      <c r="C13" s="2">
        <v>1.9372166E7</v>
      </c>
      <c r="D13" s="2">
        <v>768.83</v>
      </c>
      <c r="E13" s="2">
        <v>370.0</v>
      </c>
      <c r="F13" s="2">
        <v>1.1087936E7</v>
      </c>
      <c r="G13" s="2">
        <v>438.73</v>
      </c>
      <c r="H13" s="7">
        <f t="shared" si="1"/>
        <v>-42.7635712</v>
      </c>
      <c r="I13" s="2">
        <f t="shared" si="2"/>
        <v>-8284230</v>
      </c>
      <c r="J13" s="4">
        <f t="shared" si="3"/>
        <v>0</v>
      </c>
    </row>
    <row r="14">
      <c r="A14" s="2" t="s">
        <v>1891</v>
      </c>
      <c r="B14" s="2">
        <v>370.0</v>
      </c>
      <c r="C14" s="2">
        <v>1.998382E7</v>
      </c>
      <c r="D14" s="2">
        <v>742.12</v>
      </c>
      <c r="E14" s="2">
        <v>370.0</v>
      </c>
      <c r="F14" s="2">
        <v>1.5504225E7</v>
      </c>
      <c r="G14" s="2">
        <v>576.02</v>
      </c>
      <c r="H14" s="7">
        <f t="shared" si="1"/>
        <v>-22.41610963</v>
      </c>
      <c r="I14" s="2">
        <f t="shared" si="2"/>
        <v>-4479595</v>
      </c>
      <c r="J14" s="4">
        <f t="shared" si="3"/>
        <v>0</v>
      </c>
    </row>
    <row r="15">
      <c r="A15" s="2" t="s">
        <v>1892</v>
      </c>
      <c r="B15" s="2">
        <v>370.0</v>
      </c>
      <c r="C15" s="2">
        <v>1.5096162E7</v>
      </c>
      <c r="D15" s="2">
        <v>923.2</v>
      </c>
      <c r="E15" s="2">
        <v>370.0</v>
      </c>
      <c r="F15" s="2">
        <v>1.2699187E7</v>
      </c>
      <c r="G15" s="2">
        <v>772.64</v>
      </c>
      <c r="H15" s="7">
        <f t="shared" si="1"/>
        <v>-15.87804238</v>
      </c>
      <c r="I15" s="2">
        <f t="shared" si="2"/>
        <v>-2396975</v>
      </c>
      <c r="J15" s="4">
        <f t="shared" si="3"/>
        <v>0</v>
      </c>
    </row>
    <row r="16">
      <c r="A16" s="2" t="s">
        <v>1095</v>
      </c>
      <c r="B16" s="2">
        <v>375.0</v>
      </c>
      <c r="C16" s="2">
        <v>3790949.0</v>
      </c>
      <c r="D16" s="2">
        <v>461.86</v>
      </c>
      <c r="E16" s="2">
        <v>375.0</v>
      </c>
      <c r="F16" s="2">
        <v>3699094.0</v>
      </c>
      <c r="G16" s="2">
        <v>449.74</v>
      </c>
      <c r="H16" s="7">
        <f t="shared" si="1"/>
        <v>-2.423008065</v>
      </c>
      <c r="I16" s="2">
        <f t="shared" si="2"/>
        <v>-91855</v>
      </c>
      <c r="J16" s="4">
        <f t="shared" si="3"/>
        <v>0</v>
      </c>
    </row>
    <row r="17">
      <c r="A17" s="2" t="s">
        <v>866</v>
      </c>
      <c r="B17" s="2">
        <v>390.0</v>
      </c>
      <c r="C17" s="2">
        <v>8959307.0</v>
      </c>
      <c r="D17" s="2">
        <v>602.14</v>
      </c>
      <c r="E17" s="2">
        <v>390.0</v>
      </c>
      <c r="F17" s="2">
        <v>7415467.0</v>
      </c>
      <c r="G17" s="2">
        <v>496.12</v>
      </c>
      <c r="H17" s="7">
        <f t="shared" si="1"/>
        <v>-17.23168991</v>
      </c>
      <c r="I17" s="2">
        <f t="shared" si="2"/>
        <v>-1543840</v>
      </c>
      <c r="J17" s="4">
        <f t="shared" si="3"/>
        <v>0</v>
      </c>
    </row>
    <row r="18">
      <c r="A18" s="2" t="s">
        <v>1893</v>
      </c>
      <c r="B18" s="2">
        <v>395.0</v>
      </c>
      <c r="C18" s="2">
        <v>5.2376362E7</v>
      </c>
      <c r="D18" s="2">
        <v>2157.27</v>
      </c>
      <c r="E18" s="2">
        <v>395.0</v>
      </c>
      <c r="F18" s="2">
        <v>3.7983727E7</v>
      </c>
      <c r="G18" s="2">
        <v>1563.18</v>
      </c>
      <c r="H18" s="7">
        <f t="shared" si="1"/>
        <v>-27.47925677</v>
      </c>
      <c r="I18" s="2">
        <f t="shared" si="2"/>
        <v>-14392635</v>
      </c>
      <c r="J18" s="4">
        <f t="shared" si="3"/>
        <v>0</v>
      </c>
    </row>
    <row r="19">
      <c r="A19" s="2" t="s">
        <v>1189</v>
      </c>
      <c r="B19" s="2">
        <v>397.0</v>
      </c>
      <c r="C19" s="2">
        <v>1.2424659E7</v>
      </c>
      <c r="D19" s="2">
        <v>776.78</v>
      </c>
      <c r="E19" s="2">
        <v>397.0</v>
      </c>
      <c r="F19" s="2">
        <v>5095033.0</v>
      </c>
      <c r="G19" s="2">
        <v>318.18</v>
      </c>
      <c r="H19" s="7">
        <f t="shared" si="1"/>
        <v>-58.99257275</v>
      </c>
      <c r="I19" s="2">
        <f t="shared" si="2"/>
        <v>-7329626</v>
      </c>
      <c r="J19" s="4">
        <f t="shared" si="3"/>
        <v>0</v>
      </c>
    </row>
    <row r="20">
      <c r="A20" s="2" t="s">
        <v>1894</v>
      </c>
      <c r="B20" s="2">
        <v>400.0</v>
      </c>
      <c r="C20" s="2">
        <v>4.4886989E7</v>
      </c>
      <c r="D20" s="2">
        <v>806.45</v>
      </c>
      <c r="E20" s="2">
        <v>400.0</v>
      </c>
      <c r="F20" s="2">
        <v>3.2869195E7</v>
      </c>
      <c r="G20" s="2">
        <v>592.81</v>
      </c>
      <c r="H20" s="7">
        <f t="shared" si="1"/>
        <v>-26.77344653</v>
      </c>
      <c r="I20" s="2">
        <f t="shared" si="2"/>
        <v>-12017794</v>
      </c>
      <c r="J20" s="4">
        <f t="shared" si="3"/>
        <v>0</v>
      </c>
    </row>
    <row r="21">
      <c r="A21" s="2" t="s">
        <v>1059</v>
      </c>
      <c r="B21" s="2">
        <v>400.0</v>
      </c>
      <c r="C21" s="2">
        <v>7310872.0</v>
      </c>
      <c r="D21" s="2">
        <v>525.32</v>
      </c>
      <c r="E21" s="2">
        <v>400.0</v>
      </c>
      <c r="F21" s="2">
        <v>6120195.0</v>
      </c>
      <c r="G21" s="2">
        <v>440.4</v>
      </c>
      <c r="H21" s="7">
        <f t="shared" si="1"/>
        <v>-16.28638827</v>
      </c>
      <c r="I21" s="2">
        <f t="shared" si="2"/>
        <v>-1190677</v>
      </c>
      <c r="J21" s="4">
        <f t="shared" si="3"/>
        <v>0</v>
      </c>
    </row>
    <row r="22">
      <c r="A22" s="2" t="s">
        <v>1895</v>
      </c>
      <c r="B22" s="2">
        <v>400.0</v>
      </c>
      <c r="C22" s="2">
        <v>1.43652604E8</v>
      </c>
      <c r="D22" s="2">
        <v>1643.9</v>
      </c>
      <c r="E22" s="2">
        <v>400.0</v>
      </c>
      <c r="F22" s="2">
        <v>1.03845207E8</v>
      </c>
      <c r="G22" s="2">
        <v>1193.07</v>
      </c>
      <c r="H22" s="7">
        <f t="shared" si="1"/>
        <v>-27.71087742</v>
      </c>
      <c r="I22" s="2">
        <f t="shared" si="2"/>
        <v>-39807397</v>
      </c>
      <c r="J22" s="4">
        <f t="shared" si="3"/>
        <v>0</v>
      </c>
    </row>
    <row r="23">
      <c r="A23" s="2" t="s">
        <v>1896</v>
      </c>
      <c r="B23" s="2">
        <v>400.0</v>
      </c>
      <c r="C23" s="2">
        <v>1.2714204E7</v>
      </c>
      <c r="D23" s="2">
        <v>511.7</v>
      </c>
      <c r="E23" s="2">
        <v>400.0</v>
      </c>
      <c r="F23" s="2">
        <v>1.4207854E7</v>
      </c>
      <c r="G23" s="2">
        <v>572.11</v>
      </c>
      <c r="H23" s="7">
        <f t="shared" si="1"/>
        <v>11.74788449</v>
      </c>
      <c r="I23" s="2">
        <f t="shared" si="2"/>
        <v>1493650</v>
      </c>
      <c r="J23" s="4">
        <f t="shared" si="3"/>
        <v>0</v>
      </c>
    </row>
    <row r="24">
      <c r="A24" s="2" t="s">
        <v>1194</v>
      </c>
      <c r="B24" s="2">
        <v>403.0</v>
      </c>
      <c r="C24" s="2">
        <v>5052896.0</v>
      </c>
      <c r="D24" s="2">
        <v>585.57</v>
      </c>
      <c r="E24" s="2">
        <v>403.0</v>
      </c>
      <c r="F24" s="2">
        <v>4578969.0</v>
      </c>
      <c r="G24" s="2">
        <v>532.62</v>
      </c>
      <c r="H24" s="7">
        <f t="shared" si="1"/>
        <v>-9.379314358</v>
      </c>
      <c r="I24" s="2">
        <f t="shared" si="2"/>
        <v>-473927</v>
      </c>
      <c r="J24" s="4">
        <f t="shared" si="3"/>
        <v>0</v>
      </c>
    </row>
    <row r="25">
      <c r="A25" s="2" t="s">
        <v>1897</v>
      </c>
      <c r="B25" s="2">
        <v>403.0</v>
      </c>
      <c r="C25" s="2">
        <v>4.2351545E7</v>
      </c>
      <c r="D25" s="2">
        <v>870.27</v>
      </c>
      <c r="E25" s="2">
        <v>403.0</v>
      </c>
      <c r="F25" s="2">
        <v>5.6952395E7</v>
      </c>
      <c r="G25" s="2">
        <v>1172.13</v>
      </c>
      <c r="H25" s="7">
        <f t="shared" si="1"/>
        <v>34.47536566</v>
      </c>
      <c r="I25" s="2">
        <f t="shared" si="2"/>
        <v>14600850</v>
      </c>
      <c r="J25" s="4">
        <f t="shared" si="3"/>
        <v>0</v>
      </c>
    </row>
    <row r="26">
      <c r="A26" s="2" t="s">
        <v>1898</v>
      </c>
      <c r="B26" s="2">
        <v>410.0</v>
      </c>
      <c r="C26" s="2">
        <v>4995677.0</v>
      </c>
      <c r="D26" s="2">
        <v>309.77</v>
      </c>
      <c r="E26" s="2">
        <v>410.0</v>
      </c>
      <c r="F26" s="2">
        <v>2710476.0</v>
      </c>
      <c r="G26" s="2">
        <v>165.68</v>
      </c>
      <c r="H26" s="7">
        <f t="shared" si="1"/>
        <v>-45.74356989</v>
      </c>
      <c r="I26" s="2">
        <f t="shared" si="2"/>
        <v>-2285201</v>
      </c>
      <c r="J26" s="4">
        <f t="shared" si="3"/>
        <v>0</v>
      </c>
    </row>
    <row r="27">
      <c r="A27" s="2" t="s">
        <v>1899</v>
      </c>
      <c r="B27" s="2">
        <v>410.0</v>
      </c>
      <c r="C27" s="2">
        <v>1.8706991E7</v>
      </c>
      <c r="D27" s="2">
        <v>440.9</v>
      </c>
      <c r="E27" s="2">
        <v>410.0</v>
      </c>
      <c r="F27" s="2">
        <v>1.7089079E7</v>
      </c>
      <c r="G27" s="2">
        <v>401.91</v>
      </c>
      <c r="H27" s="7">
        <f t="shared" si="1"/>
        <v>-8.648702509</v>
      </c>
      <c r="I27" s="2">
        <f t="shared" si="2"/>
        <v>-1617912</v>
      </c>
      <c r="J27" s="4">
        <f t="shared" si="3"/>
        <v>0</v>
      </c>
    </row>
    <row r="28">
      <c r="A28" s="2" t="s">
        <v>1900</v>
      </c>
      <c r="B28" s="2">
        <v>410.0</v>
      </c>
      <c r="C28" s="2">
        <v>1.1253015E7</v>
      </c>
      <c r="D28" s="2">
        <v>573.14</v>
      </c>
      <c r="E28" s="2">
        <v>410.0</v>
      </c>
      <c r="F28" s="2">
        <v>9785196.0</v>
      </c>
      <c r="G28" s="2">
        <v>496.89</v>
      </c>
      <c r="H28" s="7">
        <f t="shared" si="1"/>
        <v>-13.04378427</v>
      </c>
      <c r="I28" s="2">
        <f t="shared" si="2"/>
        <v>-1467819</v>
      </c>
      <c r="J28" s="4">
        <f t="shared" si="3"/>
        <v>0</v>
      </c>
    </row>
    <row r="29">
      <c r="A29" s="2" t="s">
        <v>1901</v>
      </c>
      <c r="B29" s="2">
        <v>410.0</v>
      </c>
      <c r="C29" s="2">
        <v>4656669.0</v>
      </c>
      <c r="D29" s="2">
        <v>361.15</v>
      </c>
      <c r="E29" s="2">
        <v>410.0</v>
      </c>
      <c r="F29" s="2">
        <v>3470929.0</v>
      </c>
      <c r="G29" s="2">
        <v>267.65</v>
      </c>
      <c r="H29" s="7">
        <f t="shared" si="1"/>
        <v>-25.46326569</v>
      </c>
      <c r="I29" s="2">
        <f t="shared" si="2"/>
        <v>-1185740</v>
      </c>
      <c r="J29" s="4">
        <f t="shared" si="3"/>
        <v>0</v>
      </c>
    </row>
    <row r="30">
      <c r="A30" s="2" t="s">
        <v>1440</v>
      </c>
      <c r="B30" s="2">
        <v>411.0</v>
      </c>
      <c r="C30" s="2">
        <v>2701893.0</v>
      </c>
      <c r="D30" s="2">
        <v>296.55</v>
      </c>
      <c r="E30" s="2">
        <v>411.0</v>
      </c>
      <c r="F30" s="2">
        <v>2446838.0</v>
      </c>
      <c r="G30" s="2">
        <v>269.0</v>
      </c>
      <c r="H30" s="7">
        <f t="shared" si="1"/>
        <v>-9.439863089</v>
      </c>
      <c r="I30" s="2">
        <f t="shared" si="2"/>
        <v>-255055</v>
      </c>
      <c r="J30" s="4">
        <f t="shared" si="3"/>
        <v>0</v>
      </c>
    </row>
    <row r="31">
      <c r="A31" s="2" t="s">
        <v>994</v>
      </c>
      <c r="B31" s="2">
        <v>411.0</v>
      </c>
      <c r="C31" s="2">
        <v>9680570.0</v>
      </c>
      <c r="D31" s="2">
        <v>939.77</v>
      </c>
      <c r="E31" s="2">
        <v>411.0</v>
      </c>
      <c r="F31" s="2">
        <v>4798300.0</v>
      </c>
      <c r="G31" s="2">
        <v>463.25</v>
      </c>
      <c r="H31" s="7">
        <f t="shared" si="1"/>
        <v>-50.4337038</v>
      </c>
      <c r="I31" s="2">
        <f t="shared" si="2"/>
        <v>-4882270</v>
      </c>
      <c r="J31" s="4">
        <f t="shared" si="3"/>
        <v>0</v>
      </c>
    </row>
    <row r="32">
      <c r="A32" s="2" t="s">
        <v>1902</v>
      </c>
      <c r="B32" s="2">
        <v>411.0</v>
      </c>
      <c r="C32" s="2">
        <v>9.0248038E7</v>
      </c>
      <c r="D32" s="2">
        <v>894.9</v>
      </c>
      <c r="E32" s="2">
        <v>411.0</v>
      </c>
      <c r="F32" s="2">
        <v>6.6200733E7</v>
      </c>
      <c r="G32" s="2">
        <v>656.51</v>
      </c>
      <c r="H32" s="7">
        <f t="shared" si="1"/>
        <v>-26.64579257</v>
      </c>
      <c r="I32" s="2">
        <f t="shared" si="2"/>
        <v>-24047305</v>
      </c>
      <c r="J32" s="4">
        <f t="shared" si="3"/>
        <v>0</v>
      </c>
    </row>
    <row r="33">
      <c r="A33" s="2" t="s">
        <v>1463</v>
      </c>
      <c r="B33" s="2">
        <v>411.0</v>
      </c>
      <c r="C33" s="2">
        <v>9851349.0</v>
      </c>
      <c r="D33" s="2">
        <v>604.86</v>
      </c>
      <c r="E33" s="2">
        <v>411.0</v>
      </c>
      <c r="F33" s="2">
        <v>1.0025287E7</v>
      </c>
      <c r="G33" s="2">
        <v>617.28</v>
      </c>
      <c r="H33" s="7">
        <f t="shared" si="1"/>
        <v>1.76562621</v>
      </c>
      <c r="I33" s="2">
        <f t="shared" si="2"/>
        <v>173938</v>
      </c>
      <c r="J33" s="4">
        <f t="shared" si="3"/>
        <v>0</v>
      </c>
    </row>
    <row r="34">
      <c r="A34" s="2" t="s">
        <v>104</v>
      </c>
      <c r="B34" s="2">
        <v>411.0</v>
      </c>
      <c r="C34" s="2">
        <v>4019785.0</v>
      </c>
      <c r="D34" s="2">
        <v>321.09</v>
      </c>
      <c r="E34" s="2">
        <v>411.0</v>
      </c>
      <c r="F34" s="2">
        <v>4002971.0</v>
      </c>
      <c r="G34" s="2">
        <v>317.75</v>
      </c>
      <c r="H34" s="7">
        <f t="shared" si="1"/>
        <v>-0.4182810772</v>
      </c>
      <c r="I34" s="2">
        <f t="shared" si="2"/>
        <v>-16814</v>
      </c>
      <c r="J34" s="4">
        <f t="shared" si="3"/>
        <v>0</v>
      </c>
    </row>
    <row r="35">
      <c r="A35" s="2" t="s">
        <v>876</v>
      </c>
      <c r="B35" s="2">
        <v>411.0</v>
      </c>
      <c r="C35" s="2">
        <v>5304527.0</v>
      </c>
      <c r="D35" s="2">
        <v>782.84</v>
      </c>
      <c r="E35" s="2">
        <v>411.0</v>
      </c>
      <c r="F35" s="2">
        <v>3072071.0</v>
      </c>
      <c r="G35" s="2">
        <v>448.81</v>
      </c>
      <c r="H35" s="7">
        <f t="shared" si="1"/>
        <v>-42.08586364</v>
      </c>
      <c r="I35" s="2">
        <f t="shared" si="2"/>
        <v>-2232456</v>
      </c>
      <c r="J35" s="4">
        <f t="shared" si="3"/>
        <v>0</v>
      </c>
    </row>
    <row r="36">
      <c r="A36" s="2" t="s">
        <v>328</v>
      </c>
      <c r="B36" s="2">
        <v>411.0</v>
      </c>
      <c r="C36" s="2">
        <v>4990803.0</v>
      </c>
      <c r="D36" s="2">
        <v>572.01</v>
      </c>
      <c r="E36" s="2">
        <v>411.0</v>
      </c>
      <c r="F36" s="2">
        <v>3413160.0</v>
      </c>
      <c r="G36" s="2">
        <v>391.82</v>
      </c>
      <c r="H36" s="7">
        <f t="shared" si="1"/>
        <v>-31.61100528</v>
      </c>
      <c r="I36" s="2">
        <f t="shared" si="2"/>
        <v>-1577643</v>
      </c>
      <c r="J36" s="4">
        <f t="shared" si="3"/>
        <v>0</v>
      </c>
    </row>
    <row r="37">
      <c r="A37" s="2" t="s">
        <v>1903</v>
      </c>
      <c r="B37" s="2">
        <v>411.0</v>
      </c>
      <c r="C37" s="2">
        <v>5847438.0</v>
      </c>
      <c r="D37" s="2">
        <v>445.35</v>
      </c>
      <c r="E37" s="2">
        <v>411.0</v>
      </c>
      <c r="F37" s="2">
        <v>5100234.0</v>
      </c>
      <c r="G37" s="2">
        <v>389.12</v>
      </c>
      <c r="H37" s="7">
        <f t="shared" si="1"/>
        <v>-12.7783142</v>
      </c>
      <c r="I37" s="2">
        <f t="shared" si="2"/>
        <v>-747204</v>
      </c>
      <c r="J37" s="4">
        <f t="shared" si="3"/>
        <v>0</v>
      </c>
    </row>
    <row r="38">
      <c r="A38" s="2" t="s">
        <v>1904</v>
      </c>
      <c r="B38" s="2">
        <v>412.0</v>
      </c>
      <c r="C38" s="2">
        <v>2.1185444E7</v>
      </c>
      <c r="D38" s="2">
        <v>720.79</v>
      </c>
      <c r="E38" s="2">
        <v>412.0</v>
      </c>
      <c r="F38" s="2">
        <v>1.6205558E7</v>
      </c>
      <c r="G38" s="2">
        <v>553.13</v>
      </c>
      <c r="H38" s="7">
        <f t="shared" si="1"/>
        <v>-23.50616773</v>
      </c>
      <c r="I38" s="2">
        <f t="shared" si="2"/>
        <v>-4979886</v>
      </c>
      <c r="J38" s="4">
        <f t="shared" si="3"/>
        <v>0</v>
      </c>
    </row>
    <row r="39">
      <c r="A39" s="2" t="s">
        <v>1905</v>
      </c>
      <c r="B39" s="2">
        <v>414.0</v>
      </c>
      <c r="C39" s="2">
        <v>2.382548E7</v>
      </c>
      <c r="D39" s="2">
        <v>806.99</v>
      </c>
      <c r="E39" s="2">
        <v>414.0</v>
      </c>
      <c r="F39" s="2">
        <v>2.1723366E7</v>
      </c>
      <c r="G39" s="2">
        <v>734.89</v>
      </c>
      <c r="H39" s="7">
        <f t="shared" si="1"/>
        <v>-8.822966001</v>
      </c>
      <c r="I39" s="2">
        <f t="shared" si="2"/>
        <v>-2102114</v>
      </c>
      <c r="J39" s="4">
        <f t="shared" si="3"/>
        <v>0</v>
      </c>
    </row>
    <row r="40">
      <c r="A40" s="2" t="s">
        <v>899</v>
      </c>
      <c r="B40" s="2">
        <v>415.0</v>
      </c>
      <c r="C40" s="2">
        <v>7683554.0</v>
      </c>
      <c r="D40" s="2">
        <v>497.22</v>
      </c>
      <c r="E40" s="2">
        <v>415.0</v>
      </c>
      <c r="F40" s="2">
        <v>7582539.0</v>
      </c>
      <c r="G40" s="2">
        <v>486.68</v>
      </c>
      <c r="H40" s="7">
        <f t="shared" si="1"/>
        <v>-1.314691092</v>
      </c>
      <c r="I40" s="2">
        <f t="shared" si="2"/>
        <v>-101015</v>
      </c>
      <c r="J40" s="4">
        <f t="shared" si="3"/>
        <v>0</v>
      </c>
    </row>
    <row r="41">
      <c r="A41" s="2" t="s">
        <v>1906</v>
      </c>
      <c r="B41" s="2">
        <v>415.0</v>
      </c>
      <c r="C41" s="2">
        <v>5415189.0</v>
      </c>
      <c r="D41" s="2">
        <v>414.01</v>
      </c>
      <c r="E41" s="2">
        <v>415.0</v>
      </c>
      <c r="F41" s="2">
        <v>4374935.0</v>
      </c>
      <c r="G41" s="2">
        <v>334.4</v>
      </c>
      <c r="H41" s="7">
        <f t="shared" si="1"/>
        <v>-19.2099297</v>
      </c>
      <c r="I41" s="2">
        <f t="shared" si="2"/>
        <v>-1040254</v>
      </c>
      <c r="J41" s="4">
        <f t="shared" si="3"/>
        <v>0</v>
      </c>
    </row>
    <row r="42">
      <c r="A42" s="2" t="s">
        <v>1907</v>
      </c>
      <c r="B42" s="2">
        <v>415.0</v>
      </c>
      <c r="C42" s="2">
        <v>3181479.0</v>
      </c>
      <c r="D42" s="2">
        <v>370.41</v>
      </c>
      <c r="E42" s="2">
        <v>415.0</v>
      </c>
      <c r="F42" s="2">
        <v>2710734.0</v>
      </c>
      <c r="G42" s="2">
        <v>311.01</v>
      </c>
      <c r="H42" s="7">
        <f t="shared" si="1"/>
        <v>-14.79642016</v>
      </c>
      <c r="I42" s="2">
        <f t="shared" si="2"/>
        <v>-470745</v>
      </c>
      <c r="J42" s="4">
        <f t="shared" si="3"/>
        <v>0</v>
      </c>
    </row>
    <row r="43">
      <c r="A43" s="2" t="s">
        <v>1908</v>
      </c>
      <c r="B43" s="2">
        <v>415.0</v>
      </c>
      <c r="C43" s="2">
        <v>2.2115313E7</v>
      </c>
      <c r="D43" s="2">
        <v>691.95</v>
      </c>
      <c r="E43" s="2">
        <v>415.0</v>
      </c>
      <c r="F43" s="2">
        <v>2.1156092E7</v>
      </c>
      <c r="G43" s="2">
        <v>660.41</v>
      </c>
      <c r="H43" s="7">
        <f t="shared" si="1"/>
        <v>-4.337361176</v>
      </c>
      <c r="I43" s="2">
        <f t="shared" si="2"/>
        <v>-959221</v>
      </c>
      <c r="J43" s="4">
        <f t="shared" si="3"/>
        <v>0</v>
      </c>
    </row>
    <row r="44">
      <c r="A44" s="2" t="s">
        <v>1909</v>
      </c>
      <c r="B44" s="2">
        <v>415.0</v>
      </c>
      <c r="C44" s="2">
        <v>1.0777694E7</v>
      </c>
      <c r="D44" s="2">
        <v>531.44</v>
      </c>
      <c r="E44" s="2">
        <v>415.0</v>
      </c>
      <c r="F44" s="2">
        <v>1.069883E7</v>
      </c>
      <c r="G44" s="2">
        <v>527.01</v>
      </c>
      <c r="H44" s="7">
        <f t="shared" si="1"/>
        <v>-0.731733523</v>
      </c>
      <c r="I44" s="2">
        <f t="shared" si="2"/>
        <v>-78864</v>
      </c>
      <c r="J44" s="4">
        <f t="shared" si="3"/>
        <v>0</v>
      </c>
    </row>
    <row r="45">
      <c r="A45" s="2" t="s">
        <v>1910</v>
      </c>
      <c r="B45" s="2">
        <v>415.0</v>
      </c>
      <c r="C45" s="2">
        <v>1.6826256E7</v>
      </c>
      <c r="D45" s="2">
        <v>598.69</v>
      </c>
      <c r="E45" s="2">
        <v>415.0</v>
      </c>
      <c r="F45" s="2">
        <v>1.5585154E7</v>
      </c>
      <c r="G45" s="2">
        <v>555.03</v>
      </c>
      <c r="H45" s="7">
        <f t="shared" si="1"/>
        <v>-7.375984295</v>
      </c>
      <c r="I45" s="2">
        <f t="shared" si="2"/>
        <v>-1241102</v>
      </c>
      <c r="J45" s="4">
        <f t="shared" si="3"/>
        <v>0</v>
      </c>
    </row>
    <row r="46">
      <c r="A46" s="2" t="s">
        <v>1911</v>
      </c>
      <c r="B46" s="2">
        <v>415.0</v>
      </c>
      <c r="C46" s="2">
        <v>1562504.0</v>
      </c>
      <c r="D46" s="2">
        <v>316.36</v>
      </c>
      <c r="E46" s="2">
        <v>415.0</v>
      </c>
      <c r="F46" s="2">
        <v>1788674.0</v>
      </c>
      <c r="G46" s="2">
        <v>366.23</v>
      </c>
      <c r="H46" s="7">
        <f t="shared" si="1"/>
        <v>14.47484294</v>
      </c>
      <c r="I46" s="2">
        <f t="shared" si="2"/>
        <v>226170</v>
      </c>
      <c r="J46" s="4">
        <f t="shared" si="3"/>
        <v>0</v>
      </c>
    </row>
    <row r="47">
      <c r="A47" s="2" t="s">
        <v>1912</v>
      </c>
      <c r="B47" s="2">
        <v>415.0</v>
      </c>
      <c r="C47" s="2">
        <v>6292528.0</v>
      </c>
      <c r="D47" s="2">
        <v>408.29</v>
      </c>
      <c r="E47" s="2">
        <v>415.0</v>
      </c>
      <c r="F47" s="2">
        <v>9698861.0</v>
      </c>
      <c r="G47" s="2">
        <v>628.86</v>
      </c>
      <c r="H47" s="7">
        <f t="shared" si="1"/>
        <v>54.13298121</v>
      </c>
      <c r="I47" s="2">
        <f t="shared" si="2"/>
        <v>3406333</v>
      </c>
      <c r="J47" s="4">
        <f t="shared" si="3"/>
        <v>0</v>
      </c>
    </row>
    <row r="48">
      <c r="A48" s="2" t="s">
        <v>1913</v>
      </c>
      <c r="B48" s="2">
        <v>415.0</v>
      </c>
      <c r="C48" s="2">
        <v>4486782.0</v>
      </c>
      <c r="D48" s="2">
        <v>356.29</v>
      </c>
      <c r="E48" s="2">
        <v>415.0</v>
      </c>
      <c r="F48" s="2">
        <v>6083686.0</v>
      </c>
      <c r="G48" s="2">
        <v>484.76</v>
      </c>
      <c r="H48" s="7">
        <f t="shared" si="1"/>
        <v>35.59129906</v>
      </c>
      <c r="I48" s="2">
        <f t="shared" si="2"/>
        <v>1596904</v>
      </c>
      <c r="J48" s="4">
        <f t="shared" si="3"/>
        <v>0</v>
      </c>
    </row>
    <row r="49">
      <c r="A49" s="2" t="s">
        <v>137</v>
      </c>
      <c r="B49" s="2">
        <v>415.0</v>
      </c>
      <c r="C49" s="2">
        <v>4934784.0</v>
      </c>
      <c r="D49" s="2">
        <v>596.35</v>
      </c>
      <c r="E49" s="2">
        <v>415.0</v>
      </c>
      <c r="F49" s="2">
        <v>4199003.0</v>
      </c>
      <c r="G49" s="2">
        <v>507.49</v>
      </c>
      <c r="H49" s="7">
        <f t="shared" si="1"/>
        <v>-14.91009536</v>
      </c>
      <c r="I49" s="2">
        <f t="shared" si="2"/>
        <v>-735781</v>
      </c>
      <c r="J49" s="4">
        <f t="shared" si="3"/>
        <v>0</v>
      </c>
    </row>
    <row r="50">
      <c r="A50" s="2" t="s">
        <v>145</v>
      </c>
      <c r="B50" s="2">
        <v>415.0</v>
      </c>
      <c r="C50" s="2">
        <v>7682839.0</v>
      </c>
      <c r="D50" s="2">
        <v>690.34</v>
      </c>
      <c r="E50" s="2">
        <v>415.0</v>
      </c>
      <c r="F50" s="2">
        <v>5528225.0</v>
      </c>
      <c r="G50" s="2">
        <v>497.19</v>
      </c>
      <c r="H50" s="7">
        <f t="shared" si="1"/>
        <v>-28.04450282</v>
      </c>
      <c r="I50" s="2">
        <f t="shared" si="2"/>
        <v>-2154614</v>
      </c>
      <c r="J50" s="4">
        <f t="shared" si="3"/>
        <v>0</v>
      </c>
    </row>
    <row r="51">
      <c r="A51" s="2" t="s">
        <v>582</v>
      </c>
      <c r="B51" s="2">
        <v>416.0</v>
      </c>
      <c r="C51" s="2">
        <v>5961397.0</v>
      </c>
      <c r="D51" s="2">
        <v>475.81</v>
      </c>
      <c r="E51" s="2">
        <v>416.0</v>
      </c>
      <c r="F51" s="2">
        <v>6516262.0</v>
      </c>
      <c r="G51" s="2">
        <v>514.06</v>
      </c>
      <c r="H51" s="7">
        <f t="shared" si="1"/>
        <v>9.307633764</v>
      </c>
      <c r="I51" s="2">
        <f t="shared" si="2"/>
        <v>554865</v>
      </c>
      <c r="J51" s="4">
        <f t="shared" si="3"/>
        <v>0</v>
      </c>
    </row>
    <row r="52">
      <c r="A52" s="2" t="s">
        <v>1770</v>
      </c>
      <c r="B52" s="2">
        <v>417.0</v>
      </c>
      <c r="C52" s="2">
        <v>2591046.0</v>
      </c>
      <c r="D52" s="2">
        <v>214.83</v>
      </c>
      <c r="E52" s="2">
        <v>417.0</v>
      </c>
      <c r="F52" s="2">
        <v>2612479.0</v>
      </c>
      <c r="G52" s="2">
        <v>214.72</v>
      </c>
      <c r="H52" s="7">
        <f t="shared" si="1"/>
        <v>0.8271948858</v>
      </c>
      <c r="I52" s="2">
        <f t="shared" si="2"/>
        <v>21433</v>
      </c>
      <c r="J52" s="4">
        <f t="shared" si="3"/>
        <v>0</v>
      </c>
    </row>
    <row r="53">
      <c r="A53" s="2" t="s">
        <v>1914</v>
      </c>
      <c r="B53" s="2">
        <v>417.0</v>
      </c>
      <c r="C53" s="2">
        <v>1.2724049E7</v>
      </c>
      <c r="D53" s="2">
        <v>1042.02</v>
      </c>
      <c r="E53" s="2">
        <v>417.0</v>
      </c>
      <c r="F53" s="2">
        <v>1.2561556E7</v>
      </c>
      <c r="G53" s="2">
        <v>1027.36</v>
      </c>
      <c r="H53" s="7">
        <f t="shared" si="1"/>
        <v>-1.277054183</v>
      </c>
      <c r="I53" s="2">
        <f t="shared" si="2"/>
        <v>-162493</v>
      </c>
      <c r="J53" s="4">
        <f t="shared" si="3"/>
        <v>0</v>
      </c>
    </row>
    <row r="54">
      <c r="A54" s="2" t="s">
        <v>1773</v>
      </c>
      <c r="B54" s="2">
        <v>417.0</v>
      </c>
      <c r="C54" s="2">
        <v>1.2013762E7</v>
      </c>
      <c r="D54" s="2">
        <v>982.72</v>
      </c>
      <c r="E54" s="2">
        <v>417.0</v>
      </c>
      <c r="F54" s="2">
        <v>9210336.0</v>
      </c>
      <c r="G54" s="2">
        <v>756.19</v>
      </c>
      <c r="H54" s="7">
        <f t="shared" si="1"/>
        <v>-23.33512184</v>
      </c>
      <c r="I54" s="2">
        <f t="shared" si="2"/>
        <v>-2803426</v>
      </c>
      <c r="J54" s="4">
        <f t="shared" si="3"/>
        <v>0</v>
      </c>
    </row>
    <row r="55">
      <c r="A55" s="2" t="s">
        <v>1915</v>
      </c>
      <c r="B55" s="2">
        <v>417.0</v>
      </c>
      <c r="C55" s="2">
        <v>4.4653946E7</v>
      </c>
      <c r="D55" s="2">
        <v>1804.05</v>
      </c>
      <c r="E55" s="2">
        <v>417.0</v>
      </c>
      <c r="F55" s="2">
        <v>2.5119307E7</v>
      </c>
      <c r="G55" s="2">
        <v>1014.88</v>
      </c>
      <c r="H55" s="7">
        <f t="shared" si="1"/>
        <v>-43.74672509</v>
      </c>
      <c r="I55" s="2">
        <f t="shared" si="2"/>
        <v>-19534639</v>
      </c>
      <c r="J55" s="4">
        <f t="shared" si="3"/>
        <v>0</v>
      </c>
    </row>
    <row r="56">
      <c r="A56" s="2" t="s">
        <v>1916</v>
      </c>
      <c r="B56" s="2">
        <v>417.0</v>
      </c>
      <c r="C56" s="2">
        <v>5.1449184E7</v>
      </c>
      <c r="D56" s="2">
        <v>1067.26</v>
      </c>
      <c r="E56" s="2">
        <v>417.0</v>
      </c>
      <c r="F56" s="2">
        <v>5.0577183E7</v>
      </c>
      <c r="G56" s="2">
        <v>1044.34</v>
      </c>
      <c r="H56" s="7">
        <f t="shared" si="1"/>
        <v>-1.694878193</v>
      </c>
      <c r="I56" s="2">
        <f t="shared" si="2"/>
        <v>-872001</v>
      </c>
      <c r="J56" s="4">
        <f t="shared" si="3"/>
        <v>0</v>
      </c>
    </row>
    <row r="57">
      <c r="A57" s="2" t="s">
        <v>1917</v>
      </c>
      <c r="B57" s="2">
        <v>417.0</v>
      </c>
      <c r="C57" s="2">
        <v>3.4649769E7</v>
      </c>
      <c r="D57" s="2">
        <v>1606.16</v>
      </c>
      <c r="E57" s="2">
        <v>417.0</v>
      </c>
      <c r="F57" s="2">
        <v>2.3748174E7</v>
      </c>
      <c r="G57" s="2">
        <v>1105.34</v>
      </c>
      <c r="H57" s="7">
        <f t="shared" si="1"/>
        <v>-31.46224438</v>
      </c>
      <c r="I57" s="2">
        <f t="shared" si="2"/>
        <v>-10901595</v>
      </c>
      <c r="J57" s="4">
        <f t="shared" si="3"/>
        <v>0</v>
      </c>
    </row>
    <row r="58">
      <c r="A58" s="2" t="s">
        <v>848</v>
      </c>
      <c r="B58" s="2">
        <v>417.0</v>
      </c>
      <c r="C58" s="2">
        <v>3898285.0</v>
      </c>
      <c r="D58" s="2">
        <v>475.63</v>
      </c>
      <c r="E58" s="2">
        <v>417.0</v>
      </c>
      <c r="F58" s="2">
        <v>2595185.0</v>
      </c>
      <c r="G58" s="2">
        <v>315.79</v>
      </c>
      <c r="H58" s="7">
        <f t="shared" si="1"/>
        <v>-33.42752005</v>
      </c>
      <c r="I58" s="2">
        <f t="shared" si="2"/>
        <v>-1303100</v>
      </c>
      <c r="J58" s="4">
        <f t="shared" si="3"/>
        <v>0</v>
      </c>
    </row>
    <row r="59">
      <c r="A59" s="2" t="s">
        <v>1012</v>
      </c>
      <c r="B59" s="2">
        <v>417.0</v>
      </c>
      <c r="C59" s="2">
        <v>2831874.0</v>
      </c>
      <c r="D59" s="2">
        <v>370.52</v>
      </c>
      <c r="E59" s="2">
        <v>417.0</v>
      </c>
      <c r="F59" s="2">
        <v>2479523.0</v>
      </c>
      <c r="G59" s="2">
        <v>326.12</v>
      </c>
      <c r="H59" s="7">
        <f t="shared" si="1"/>
        <v>-12.44232618</v>
      </c>
      <c r="I59" s="2">
        <f t="shared" si="2"/>
        <v>-352351</v>
      </c>
      <c r="J59" s="4">
        <f t="shared" si="3"/>
        <v>0</v>
      </c>
    </row>
    <row r="60">
      <c r="A60" s="2" t="s">
        <v>1918</v>
      </c>
      <c r="B60" s="2">
        <v>417.0</v>
      </c>
      <c r="C60" s="2">
        <v>1.1314491E7</v>
      </c>
      <c r="D60" s="2">
        <v>282.49</v>
      </c>
      <c r="E60" s="2">
        <v>417.0</v>
      </c>
      <c r="F60" s="2">
        <v>1.2419769E7</v>
      </c>
      <c r="G60" s="2">
        <v>307.72</v>
      </c>
      <c r="H60" s="7">
        <f t="shared" si="1"/>
        <v>9.76869397</v>
      </c>
      <c r="I60" s="2">
        <f t="shared" si="2"/>
        <v>1105278</v>
      </c>
      <c r="J60" s="4">
        <f t="shared" si="3"/>
        <v>0</v>
      </c>
    </row>
    <row r="61">
      <c r="A61" s="2" t="s">
        <v>1919</v>
      </c>
      <c r="B61" s="2">
        <v>417.0</v>
      </c>
      <c r="C61" s="2">
        <v>2.1618186E7</v>
      </c>
      <c r="D61" s="2">
        <v>416.79</v>
      </c>
      <c r="E61" s="2">
        <v>417.0</v>
      </c>
      <c r="F61" s="2">
        <v>1.5258981E7</v>
      </c>
      <c r="G61" s="2">
        <v>292.54</v>
      </c>
      <c r="H61" s="7">
        <f t="shared" si="1"/>
        <v>-29.41599725</v>
      </c>
      <c r="I61" s="2">
        <f t="shared" si="2"/>
        <v>-6359205</v>
      </c>
      <c r="J61" s="4">
        <f t="shared" si="3"/>
        <v>0</v>
      </c>
    </row>
    <row r="62">
      <c r="A62" s="2" t="s">
        <v>1920</v>
      </c>
      <c r="B62" s="2">
        <v>417.0</v>
      </c>
      <c r="C62" s="2">
        <v>2.6493307E7</v>
      </c>
      <c r="D62" s="2">
        <v>1039.77</v>
      </c>
      <c r="E62" s="2">
        <v>417.0</v>
      </c>
      <c r="F62" s="2">
        <v>2.3259735E7</v>
      </c>
      <c r="G62" s="2">
        <v>912.75</v>
      </c>
      <c r="H62" s="7">
        <f t="shared" si="1"/>
        <v>-12.20524112</v>
      </c>
      <c r="I62" s="2">
        <f t="shared" si="2"/>
        <v>-3233572</v>
      </c>
      <c r="J62" s="4">
        <f t="shared" si="3"/>
        <v>0</v>
      </c>
    </row>
    <row r="63">
      <c r="A63" s="2" t="s">
        <v>1921</v>
      </c>
      <c r="B63" s="2">
        <v>417.0</v>
      </c>
      <c r="C63" s="2">
        <v>2244018.0</v>
      </c>
      <c r="D63" s="2">
        <v>368.66</v>
      </c>
      <c r="E63" s="2">
        <v>417.0</v>
      </c>
      <c r="F63" s="2">
        <v>1926041.0</v>
      </c>
      <c r="G63" s="2">
        <v>318.25</v>
      </c>
      <c r="H63" s="7">
        <f t="shared" si="1"/>
        <v>-14.16998438</v>
      </c>
      <c r="I63" s="2">
        <f t="shared" si="2"/>
        <v>-317977</v>
      </c>
      <c r="J63" s="4">
        <f t="shared" si="3"/>
        <v>0</v>
      </c>
    </row>
    <row r="64">
      <c r="A64" s="2" t="s">
        <v>1132</v>
      </c>
      <c r="B64" s="2">
        <v>417.0</v>
      </c>
      <c r="C64" s="2">
        <v>5693602.0</v>
      </c>
      <c r="D64" s="2">
        <v>518.26</v>
      </c>
      <c r="E64" s="2">
        <v>417.0</v>
      </c>
      <c r="F64" s="2">
        <v>3946634.0</v>
      </c>
      <c r="G64" s="2">
        <v>355.91</v>
      </c>
      <c r="H64" s="7">
        <f t="shared" si="1"/>
        <v>-30.68300173</v>
      </c>
      <c r="I64" s="2">
        <f t="shared" si="2"/>
        <v>-1746968</v>
      </c>
      <c r="J64" s="4">
        <f t="shared" si="3"/>
        <v>0</v>
      </c>
    </row>
    <row r="65">
      <c r="A65" s="2" t="s">
        <v>1211</v>
      </c>
      <c r="B65" s="2">
        <v>417.0</v>
      </c>
      <c r="C65" s="2">
        <v>2.2207025E7</v>
      </c>
      <c r="D65" s="2">
        <v>1076.7</v>
      </c>
      <c r="E65" s="2">
        <v>417.0</v>
      </c>
      <c r="F65" s="2">
        <v>2.094079E7</v>
      </c>
      <c r="G65" s="2">
        <v>1014.97</v>
      </c>
      <c r="H65" s="7">
        <f t="shared" si="1"/>
        <v>-5.701956926</v>
      </c>
      <c r="I65" s="2">
        <f t="shared" si="2"/>
        <v>-1266235</v>
      </c>
      <c r="J65" s="4">
        <f t="shared" si="3"/>
        <v>0</v>
      </c>
    </row>
    <row r="66">
      <c r="A66" s="2" t="s">
        <v>1436</v>
      </c>
      <c r="B66" s="2">
        <v>417.0</v>
      </c>
      <c r="C66" s="2">
        <v>6254915.0</v>
      </c>
      <c r="D66" s="2">
        <v>479.45</v>
      </c>
      <c r="E66" s="2">
        <v>417.0</v>
      </c>
      <c r="F66" s="2">
        <v>7073881.0</v>
      </c>
      <c r="G66" s="2">
        <v>544.9</v>
      </c>
      <c r="H66" s="7">
        <f t="shared" si="1"/>
        <v>13.09315954</v>
      </c>
      <c r="I66" s="2">
        <f t="shared" si="2"/>
        <v>818966</v>
      </c>
      <c r="J66" s="4">
        <f t="shared" si="3"/>
        <v>0</v>
      </c>
    </row>
    <row r="67">
      <c r="A67" s="2" t="s">
        <v>885</v>
      </c>
      <c r="B67" s="2">
        <v>417.0</v>
      </c>
      <c r="C67" s="2">
        <v>5886849.0</v>
      </c>
      <c r="D67" s="2">
        <v>632.45</v>
      </c>
      <c r="E67" s="2">
        <v>417.0</v>
      </c>
      <c r="F67" s="2">
        <v>5970478.0</v>
      </c>
      <c r="G67" s="2">
        <v>643.37</v>
      </c>
      <c r="H67" s="7">
        <f t="shared" si="1"/>
        <v>1.420607187</v>
      </c>
      <c r="I67" s="2">
        <f t="shared" si="2"/>
        <v>83629</v>
      </c>
      <c r="J67" s="4">
        <f t="shared" si="3"/>
        <v>0</v>
      </c>
    </row>
    <row r="68">
      <c r="A68" s="2" t="s">
        <v>1709</v>
      </c>
      <c r="B68" s="2">
        <v>417.0</v>
      </c>
      <c r="C68" s="2">
        <v>1.3853842E7</v>
      </c>
      <c r="D68" s="2">
        <v>705.17</v>
      </c>
      <c r="E68" s="2">
        <v>417.0</v>
      </c>
      <c r="F68" s="2">
        <v>1.276314E7</v>
      </c>
      <c r="G68" s="2">
        <v>653.08</v>
      </c>
      <c r="H68" s="7">
        <f t="shared" si="1"/>
        <v>-7.872920739</v>
      </c>
      <c r="I68" s="2">
        <f t="shared" si="2"/>
        <v>-1090702</v>
      </c>
      <c r="J68" s="4">
        <f t="shared" si="3"/>
        <v>0</v>
      </c>
    </row>
    <row r="69">
      <c r="A69" s="2" t="s">
        <v>1922</v>
      </c>
      <c r="B69" s="2">
        <v>417.0</v>
      </c>
      <c r="C69" s="2">
        <v>6236081.0</v>
      </c>
      <c r="D69" s="2">
        <v>557.04</v>
      </c>
      <c r="E69" s="2">
        <v>417.0</v>
      </c>
      <c r="F69" s="2">
        <v>5976505.0</v>
      </c>
      <c r="G69" s="2">
        <v>538.13</v>
      </c>
      <c r="H69" s="7">
        <f t="shared" si="1"/>
        <v>-4.162486023</v>
      </c>
      <c r="I69" s="2">
        <f t="shared" si="2"/>
        <v>-259576</v>
      </c>
      <c r="J69" s="4">
        <f t="shared" si="3"/>
        <v>0</v>
      </c>
    </row>
    <row r="70">
      <c r="A70" s="2" t="s">
        <v>1923</v>
      </c>
      <c r="B70" s="2">
        <v>418.0</v>
      </c>
      <c r="C70" s="2">
        <v>3.1086654E7</v>
      </c>
      <c r="D70" s="2">
        <v>790.47</v>
      </c>
      <c r="E70" s="2">
        <v>418.0</v>
      </c>
      <c r="F70" s="2">
        <v>2.9590023E7</v>
      </c>
      <c r="G70" s="2">
        <v>751.45</v>
      </c>
      <c r="H70" s="7">
        <f t="shared" si="1"/>
        <v>-4.814384334</v>
      </c>
      <c r="I70" s="2">
        <f t="shared" si="2"/>
        <v>-1496631</v>
      </c>
      <c r="J70" s="4">
        <f t="shared" si="3"/>
        <v>0</v>
      </c>
    </row>
    <row r="71">
      <c r="A71" s="2" t="s">
        <v>288</v>
      </c>
      <c r="B71" s="2">
        <v>418.0</v>
      </c>
      <c r="C71" s="2">
        <v>9124248.0</v>
      </c>
      <c r="D71" s="2">
        <v>732.87</v>
      </c>
      <c r="E71" s="2">
        <v>418.0</v>
      </c>
      <c r="F71" s="2">
        <v>4229056.0</v>
      </c>
      <c r="G71" s="2">
        <v>338.51</v>
      </c>
      <c r="H71" s="7">
        <f t="shared" si="1"/>
        <v>-53.6503611</v>
      </c>
      <c r="I71" s="2">
        <f t="shared" si="2"/>
        <v>-4895192</v>
      </c>
      <c r="J71" s="4">
        <f t="shared" si="3"/>
        <v>0</v>
      </c>
    </row>
    <row r="72">
      <c r="A72" s="2" t="s">
        <v>78</v>
      </c>
      <c r="B72" s="2">
        <v>418.0</v>
      </c>
      <c r="C72" s="2">
        <v>3003471.0</v>
      </c>
      <c r="D72" s="2">
        <v>231.52</v>
      </c>
      <c r="E72" s="2">
        <v>418.0</v>
      </c>
      <c r="F72" s="2">
        <v>2552472.0</v>
      </c>
      <c r="G72" s="2">
        <v>196.1</v>
      </c>
      <c r="H72" s="7">
        <f t="shared" si="1"/>
        <v>-15.01592657</v>
      </c>
      <c r="I72" s="2">
        <f t="shared" si="2"/>
        <v>-450999</v>
      </c>
      <c r="J72" s="4">
        <f t="shared" si="3"/>
        <v>0</v>
      </c>
    </row>
    <row r="73">
      <c r="A73" s="2" t="s">
        <v>1109</v>
      </c>
      <c r="B73" s="2">
        <v>418.0</v>
      </c>
      <c r="C73" s="2">
        <v>3426504.0</v>
      </c>
      <c r="D73" s="2">
        <v>554.63</v>
      </c>
      <c r="E73" s="2">
        <v>418.0</v>
      </c>
      <c r="F73" s="2">
        <v>1457691.0</v>
      </c>
      <c r="G73" s="2">
        <v>238.57</v>
      </c>
      <c r="H73" s="7">
        <f t="shared" si="1"/>
        <v>-57.45835989</v>
      </c>
      <c r="I73" s="2">
        <f t="shared" si="2"/>
        <v>-1968813</v>
      </c>
      <c r="J73" s="4">
        <f t="shared" si="3"/>
        <v>0</v>
      </c>
    </row>
    <row r="74">
      <c r="A74" s="2" t="s">
        <v>1449</v>
      </c>
      <c r="B74" s="2">
        <v>418.0</v>
      </c>
      <c r="C74" s="2">
        <v>5738181.0</v>
      </c>
      <c r="D74" s="2">
        <v>429.6</v>
      </c>
      <c r="E74" s="2">
        <v>418.0</v>
      </c>
      <c r="F74" s="2">
        <v>4897720.0</v>
      </c>
      <c r="G74" s="2">
        <v>363.82</v>
      </c>
      <c r="H74" s="7">
        <f t="shared" si="1"/>
        <v>-14.64681926</v>
      </c>
      <c r="I74" s="2">
        <f t="shared" si="2"/>
        <v>-840461</v>
      </c>
      <c r="J74" s="4">
        <f t="shared" si="3"/>
        <v>0</v>
      </c>
    </row>
    <row r="75">
      <c r="A75" s="2" t="s">
        <v>1924</v>
      </c>
      <c r="B75" s="2">
        <v>418.0</v>
      </c>
      <c r="C75" s="2">
        <v>8007325.0</v>
      </c>
      <c r="D75" s="2">
        <v>899.8</v>
      </c>
      <c r="E75" s="2">
        <v>418.0</v>
      </c>
      <c r="F75" s="2">
        <v>5384934.0</v>
      </c>
      <c r="G75" s="2">
        <v>600.33</v>
      </c>
      <c r="H75" s="7">
        <f t="shared" si="1"/>
        <v>-32.74990087</v>
      </c>
      <c r="I75" s="2">
        <f t="shared" si="2"/>
        <v>-2622391</v>
      </c>
      <c r="J75" s="4">
        <f t="shared" si="3"/>
        <v>0</v>
      </c>
    </row>
    <row r="76">
      <c r="A76" s="2" t="s">
        <v>1925</v>
      </c>
      <c r="B76" s="2">
        <v>418.0</v>
      </c>
      <c r="C76" s="2">
        <v>2.8365507E7</v>
      </c>
      <c r="D76" s="2">
        <v>665.37</v>
      </c>
      <c r="E76" s="2">
        <v>418.0</v>
      </c>
      <c r="F76" s="2">
        <v>2.3422277E7</v>
      </c>
      <c r="G76" s="2">
        <v>548.53</v>
      </c>
      <c r="H76" s="7">
        <f t="shared" si="1"/>
        <v>-17.42690515</v>
      </c>
      <c r="I76" s="2">
        <f t="shared" si="2"/>
        <v>-4943230</v>
      </c>
      <c r="J76" s="4">
        <f t="shared" si="3"/>
        <v>0</v>
      </c>
    </row>
    <row r="77">
      <c r="A77" s="2" t="s">
        <v>1926</v>
      </c>
      <c r="B77" s="2">
        <v>418.0</v>
      </c>
      <c r="C77" s="2">
        <v>9543702.0</v>
      </c>
      <c r="D77" s="2">
        <v>589.01</v>
      </c>
      <c r="E77" s="2">
        <v>418.0</v>
      </c>
      <c r="F77" s="2">
        <v>8200868.0</v>
      </c>
      <c r="G77" s="2">
        <v>509.62</v>
      </c>
      <c r="H77" s="7">
        <f t="shared" si="1"/>
        <v>-14.07036808</v>
      </c>
      <c r="I77" s="2">
        <f t="shared" si="2"/>
        <v>-1342834</v>
      </c>
      <c r="J77" s="4">
        <f t="shared" si="3"/>
        <v>0</v>
      </c>
    </row>
    <row r="78">
      <c r="A78" s="2" t="s">
        <v>245</v>
      </c>
      <c r="B78" s="2">
        <v>418.0</v>
      </c>
      <c r="C78" s="2">
        <v>7319834.0</v>
      </c>
      <c r="D78" s="2">
        <v>464.01</v>
      </c>
      <c r="E78" s="2">
        <v>418.0</v>
      </c>
      <c r="F78" s="2">
        <v>5983570.0</v>
      </c>
      <c r="G78" s="2">
        <v>378.8</v>
      </c>
      <c r="H78" s="7">
        <f t="shared" si="1"/>
        <v>-18.25538667</v>
      </c>
      <c r="I78" s="2">
        <f t="shared" si="2"/>
        <v>-1336264</v>
      </c>
      <c r="J78" s="4">
        <f t="shared" si="3"/>
        <v>0</v>
      </c>
    </row>
    <row r="79">
      <c r="A79" s="2" t="s">
        <v>1927</v>
      </c>
      <c r="B79" s="2">
        <v>418.0</v>
      </c>
      <c r="C79" s="2">
        <v>1.0443318E7</v>
      </c>
      <c r="D79" s="2">
        <v>485.22</v>
      </c>
      <c r="E79" s="2">
        <v>418.0</v>
      </c>
      <c r="F79" s="2">
        <v>9555310.0</v>
      </c>
      <c r="G79" s="2">
        <v>444.23</v>
      </c>
      <c r="H79" s="7">
        <f t="shared" si="1"/>
        <v>-8.503121326</v>
      </c>
      <c r="I79" s="2">
        <f t="shared" si="2"/>
        <v>-888008</v>
      </c>
      <c r="J79" s="4">
        <f t="shared" si="3"/>
        <v>0</v>
      </c>
    </row>
    <row r="80">
      <c r="A80" s="2" t="s">
        <v>1928</v>
      </c>
      <c r="B80" s="2">
        <v>418.0</v>
      </c>
      <c r="C80" s="2">
        <v>1.0915089E7</v>
      </c>
      <c r="D80" s="2">
        <v>399.28</v>
      </c>
      <c r="E80" s="2">
        <v>418.0</v>
      </c>
      <c r="F80" s="2">
        <v>1.101174E7</v>
      </c>
      <c r="G80" s="2">
        <v>398.93</v>
      </c>
      <c r="H80" s="7">
        <f t="shared" si="1"/>
        <v>0.8854806406</v>
      </c>
      <c r="I80" s="2">
        <f t="shared" si="2"/>
        <v>96651</v>
      </c>
      <c r="J80" s="4">
        <f t="shared" si="3"/>
        <v>0</v>
      </c>
    </row>
    <row r="81">
      <c r="A81" s="2" t="s">
        <v>1929</v>
      </c>
      <c r="B81" s="2">
        <v>418.0</v>
      </c>
      <c r="C81" s="2">
        <v>1.7389936E7</v>
      </c>
      <c r="D81" s="2">
        <v>513.19</v>
      </c>
      <c r="E81" s="2">
        <v>418.0</v>
      </c>
      <c r="F81" s="2">
        <v>1.4378424E7</v>
      </c>
      <c r="G81" s="2">
        <v>425.57</v>
      </c>
      <c r="H81" s="7">
        <f t="shared" si="1"/>
        <v>-17.31755655</v>
      </c>
      <c r="I81" s="2">
        <f t="shared" si="2"/>
        <v>-3011512</v>
      </c>
      <c r="J81" s="4">
        <f t="shared" si="3"/>
        <v>0</v>
      </c>
    </row>
    <row r="82">
      <c r="A82" s="2" t="s">
        <v>845</v>
      </c>
      <c r="B82" s="2">
        <v>418.0</v>
      </c>
      <c r="C82" s="2">
        <v>7905735.0</v>
      </c>
      <c r="D82" s="2">
        <v>908.18</v>
      </c>
      <c r="E82" s="2">
        <v>418.0</v>
      </c>
      <c r="F82" s="2">
        <v>8020774.0</v>
      </c>
      <c r="G82" s="2">
        <v>930.27</v>
      </c>
      <c r="H82" s="7">
        <f t="shared" si="1"/>
        <v>1.45513352</v>
      </c>
      <c r="I82" s="2">
        <f t="shared" si="2"/>
        <v>115039</v>
      </c>
      <c r="J82" s="4">
        <f t="shared" si="3"/>
        <v>0</v>
      </c>
    </row>
    <row r="83">
      <c r="A83" s="2" t="s">
        <v>119</v>
      </c>
      <c r="B83" s="2">
        <v>418.0</v>
      </c>
      <c r="C83" s="2">
        <v>2457436.0</v>
      </c>
      <c r="D83" s="2">
        <v>230.2</v>
      </c>
      <c r="E83" s="2">
        <v>418.0</v>
      </c>
      <c r="F83" s="2">
        <v>3464581.0</v>
      </c>
      <c r="G83" s="2">
        <v>320.41</v>
      </c>
      <c r="H83" s="7">
        <f t="shared" si="1"/>
        <v>40.98356987</v>
      </c>
      <c r="I83" s="2">
        <f t="shared" si="2"/>
        <v>1007145</v>
      </c>
      <c r="J83" s="4">
        <f t="shared" si="3"/>
        <v>0</v>
      </c>
    </row>
    <row r="84">
      <c r="A84" s="2" t="s">
        <v>1930</v>
      </c>
      <c r="B84" s="2">
        <v>418.0</v>
      </c>
      <c r="C84" s="2">
        <v>1.0983257E7</v>
      </c>
      <c r="D84" s="2">
        <v>314.82</v>
      </c>
      <c r="E84" s="2">
        <v>418.0</v>
      </c>
      <c r="F84" s="2">
        <v>1.0405741E7</v>
      </c>
      <c r="G84" s="2">
        <v>298.23</v>
      </c>
      <c r="H84" s="7">
        <f t="shared" si="1"/>
        <v>-5.258148835</v>
      </c>
      <c r="I84" s="2">
        <f t="shared" si="2"/>
        <v>-577516</v>
      </c>
      <c r="J84" s="4">
        <f t="shared" si="3"/>
        <v>0</v>
      </c>
    </row>
    <row r="85">
      <c r="A85" s="2" t="s">
        <v>1785</v>
      </c>
      <c r="B85" s="2">
        <v>418.0</v>
      </c>
      <c r="C85" s="2">
        <v>2567625.0</v>
      </c>
      <c r="D85" s="2">
        <v>216.44</v>
      </c>
      <c r="E85" s="2">
        <v>418.0</v>
      </c>
      <c r="F85" s="2">
        <v>2691208.0</v>
      </c>
      <c r="G85" s="2">
        <v>225.7</v>
      </c>
      <c r="H85" s="7">
        <f t="shared" si="1"/>
        <v>4.81312497</v>
      </c>
      <c r="I85" s="2">
        <f t="shared" si="2"/>
        <v>123583</v>
      </c>
      <c r="J85" s="4">
        <f t="shared" si="3"/>
        <v>0</v>
      </c>
    </row>
    <row r="86">
      <c r="A86" s="2" t="s">
        <v>1931</v>
      </c>
      <c r="B86" s="2">
        <v>418.0</v>
      </c>
      <c r="C86" s="2">
        <v>1.8604775E7</v>
      </c>
      <c r="D86" s="2">
        <v>754.73</v>
      </c>
      <c r="E86" s="2">
        <v>418.0</v>
      </c>
      <c r="F86" s="2">
        <v>1.5054761E7</v>
      </c>
      <c r="G86" s="2">
        <v>608.72</v>
      </c>
      <c r="H86" s="7">
        <f t="shared" si="1"/>
        <v>-19.08119824</v>
      </c>
      <c r="I86" s="2">
        <f t="shared" si="2"/>
        <v>-3550014</v>
      </c>
      <c r="J86" s="4">
        <f t="shared" si="3"/>
        <v>0</v>
      </c>
    </row>
    <row r="87">
      <c r="A87" s="2" t="s">
        <v>1932</v>
      </c>
      <c r="B87" s="2">
        <v>418.0</v>
      </c>
      <c r="C87" s="2">
        <v>8.3039774E7</v>
      </c>
      <c r="D87" s="2">
        <v>549.1</v>
      </c>
      <c r="E87" s="2">
        <v>418.0</v>
      </c>
      <c r="F87" s="2">
        <v>7.2343204E7</v>
      </c>
      <c r="G87" s="2">
        <v>478.93</v>
      </c>
      <c r="H87" s="7">
        <f t="shared" si="1"/>
        <v>-12.88126097</v>
      </c>
      <c r="I87" s="2">
        <f t="shared" si="2"/>
        <v>-10696570</v>
      </c>
      <c r="J87" s="4">
        <f t="shared" si="3"/>
        <v>0</v>
      </c>
    </row>
    <row r="88">
      <c r="A88" s="2" t="s">
        <v>1933</v>
      </c>
      <c r="B88" s="2">
        <v>418.0</v>
      </c>
      <c r="C88" s="2">
        <v>4082032.0</v>
      </c>
      <c r="D88" s="2">
        <v>332.58</v>
      </c>
      <c r="E88" s="2">
        <v>418.0</v>
      </c>
      <c r="F88" s="2">
        <v>4291577.0</v>
      </c>
      <c r="G88" s="2">
        <v>350.53</v>
      </c>
      <c r="H88" s="7">
        <f t="shared" si="1"/>
        <v>5.133350253</v>
      </c>
      <c r="I88" s="2">
        <f t="shared" si="2"/>
        <v>209545</v>
      </c>
      <c r="J88" s="4">
        <f t="shared" si="3"/>
        <v>0</v>
      </c>
    </row>
    <row r="89">
      <c r="A89" s="2" t="s">
        <v>861</v>
      </c>
      <c r="B89" s="2">
        <v>418.0</v>
      </c>
      <c r="C89" s="2">
        <v>6300049.0</v>
      </c>
      <c r="D89" s="2">
        <v>553.07</v>
      </c>
      <c r="E89" s="2">
        <v>418.0</v>
      </c>
      <c r="F89" s="2">
        <v>5141529.0</v>
      </c>
      <c r="G89" s="2">
        <v>448.14</v>
      </c>
      <c r="H89" s="7">
        <f t="shared" si="1"/>
        <v>-18.38906332</v>
      </c>
      <c r="I89" s="2">
        <f t="shared" si="2"/>
        <v>-1158520</v>
      </c>
      <c r="J89" s="4">
        <f t="shared" si="3"/>
        <v>0</v>
      </c>
    </row>
    <row r="90">
      <c r="A90" s="2" t="s">
        <v>1934</v>
      </c>
      <c r="B90" s="2">
        <v>418.0</v>
      </c>
      <c r="C90" s="2">
        <v>7050816.0</v>
      </c>
      <c r="D90" s="2">
        <v>334.27</v>
      </c>
      <c r="E90" s="2">
        <v>418.0</v>
      </c>
      <c r="F90" s="2">
        <v>5772580.0</v>
      </c>
      <c r="G90" s="2">
        <v>273.27</v>
      </c>
      <c r="H90" s="7">
        <f t="shared" si="1"/>
        <v>-18.12890877</v>
      </c>
      <c r="I90" s="2">
        <f t="shared" si="2"/>
        <v>-1278236</v>
      </c>
      <c r="J90" s="4">
        <f t="shared" si="3"/>
        <v>0</v>
      </c>
    </row>
    <row r="91">
      <c r="A91" s="2" t="s">
        <v>127</v>
      </c>
      <c r="B91" s="2">
        <v>418.0</v>
      </c>
      <c r="C91" s="2">
        <v>1498508.0</v>
      </c>
      <c r="D91" s="2">
        <v>228.57</v>
      </c>
      <c r="E91" s="2">
        <v>418.0</v>
      </c>
      <c r="F91" s="2">
        <v>1311306.0</v>
      </c>
      <c r="G91" s="2">
        <v>200.9</v>
      </c>
      <c r="H91" s="7">
        <f t="shared" si="1"/>
        <v>-12.49255927</v>
      </c>
      <c r="I91" s="2">
        <f t="shared" si="2"/>
        <v>-187202</v>
      </c>
      <c r="J91" s="4">
        <f t="shared" si="3"/>
        <v>0</v>
      </c>
    </row>
    <row r="92">
      <c r="A92" s="2" t="s">
        <v>1935</v>
      </c>
      <c r="B92" s="2">
        <v>418.0</v>
      </c>
      <c r="C92" s="2">
        <v>1.1086565E7</v>
      </c>
      <c r="D92" s="2">
        <v>443.85</v>
      </c>
      <c r="E92" s="2">
        <v>418.0</v>
      </c>
      <c r="F92" s="2">
        <v>9647468.0</v>
      </c>
      <c r="G92" s="2">
        <v>385.45</v>
      </c>
      <c r="H92" s="7">
        <f t="shared" si="1"/>
        <v>-12.98054898</v>
      </c>
      <c r="I92" s="2">
        <f t="shared" si="2"/>
        <v>-1439097</v>
      </c>
      <c r="J92" s="4">
        <f t="shared" si="3"/>
        <v>0</v>
      </c>
    </row>
    <row r="93">
      <c r="A93" s="2" t="s">
        <v>1936</v>
      </c>
      <c r="B93" s="2">
        <v>418.0</v>
      </c>
      <c r="C93" s="2">
        <v>6399997.0</v>
      </c>
      <c r="D93" s="2">
        <v>449.56</v>
      </c>
      <c r="E93" s="2">
        <v>418.0</v>
      </c>
      <c r="F93" s="2">
        <v>6357109.0</v>
      </c>
      <c r="G93" s="2">
        <v>447.62</v>
      </c>
      <c r="H93" s="7">
        <f t="shared" si="1"/>
        <v>-0.6701253141</v>
      </c>
      <c r="I93" s="2">
        <f t="shared" si="2"/>
        <v>-42888</v>
      </c>
      <c r="J93" s="4">
        <f t="shared" si="3"/>
        <v>0</v>
      </c>
    </row>
    <row r="94">
      <c r="A94" s="2" t="s">
        <v>1937</v>
      </c>
      <c r="B94" s="2">
        <v>418.0</v>
      </c>
      <c r="C94" s="2">
        <v>2557859.0</v>
      </c>
      <c r="D94" s="2">
        <v>304.22</v>
      </c>
      <c r="E94" s="2">
        <v>418.0</v>
      </c>
      <c r="F94" s="2">
        <v>1942079.0</v>
      </c>
      <c r="G94" s="2">
        <v>232.64</v>
      </c>
      <c r="H94" s="7">
        <f t="shared" si="1"/>
        <v>-24.07404005</v>
      </c>
      <c r="I94" s="2">
        <f t="shared" si="2"/>
        <v>-615780</v>
      </c>
      <c r="J94" s="4">
        <f t="shared" si="3"/>
        <v>0</v>
      </c>
    </row>
    <row r="95">
      <c r="A95" s="2" t="s">
        <v>1938</v>
      </c>
      <c r="B95" s="2">
        <v>418.0</v>
      </c>
      <c r="C95" s="2">
        <v>6244458.0</v>
      </c>
      <c r="D95" s="2">
        <v>473.71</v>
      </c>
      <c r="E95" s="2">
        <v>418.0</v>
      </c>
      <c r="F95" s="2">
        <v>6315897.0</v>
      </c>
      <c r="G95" s="2">
        <v>476.02</v>
      </c>
      <c r="H95" s="7">
        <f t="shared" si="1"/>
        <v>1.144038442</v>
      </c>
      <c r="I95" s="2">
        <f t="shared" si="2"/>
        <v>71439</v>
      </c>
      <c r="J95" s="4">
        <f t="shared" si="3"/>
        <v>0</v>
      </c>
    </row>
    <row r="96">
      <c r="A96" s="2" t="s">
        <v>1939</v>
      </c>
      <c r="B96" s="2">
        <v>418.0</v>
      </c>
      <c r="C96" s="2">
        <v>1.5139106E7</v>
      </c>
      <c r="D96" s="2">
        <v>745.62</v>
      </c>
      <c r="E96" s="2">
        <v>418.0</v>
      </c>
      <c r="F96" s="2">
        <v>2.1272358E7</v>
      </c>
      <c r="G96" s="2">
        <v>1049.81</v>
      </c>
      <c r="H96" s="7">
        <f t="shared" si="1"/>
        <v>40.51264322</v>
      </c>
      <c r="I96" s="2">
        <f t="shared" si="2"/>
        <v>6133252</v>
      </c>
      <c r="J96" s="4">
        <f t="shared" si="3"/>
        <v>0</v>
      </c>
    </row>
    <row r="97">
      <c r="A97" s="2" t="s">
        <v>1940</v>
      </c>
      <c r="B97" s="2">
        <v>418.0</v>
      </c>
      <c r="C97" s="2">
        <v>1.1543544E7</v>
      </c>
      <c r="D97" s="2">
        <v>535.84</v>
      </c>
      <c r="E97" s="2">
        <v>418.0</v>
      </c>
      <c r="F97" s="2">
        <v>1.1208341E7</v>
      </c>
      <c r="G97" s="2">
        <v>516.42</v>
      </c>
      <c r="H97" s="7">
        <f t="shared" si="1"/>
        <v>-2.903813595</v>
      </c>
      <c r="I97" s="2">
        <f t="shared" si="2"/>
        <v>-335203</v>
      </c>
      <c r="J97" s="4">
        <f t="shared" si="3"/>
        <v>0</v>
      </c>
    </row>
    <row r="98">
      <c r="A98" s="2" t="s">
        <v>1941</v>
      </c>
      <c r="B98" s="2">
        <v>418.0</v>
      </c>
      <c r="C98" s="2">
        <v>1.8655973E7</v>
      </c>
      <c r="D98" s="2">
        <v>821.41</v>
      </c>
      <c r="E98" s="2">
        <v>418.0</v>
      </c>
      <c r="F98" s="2">
        <v>1.6633637E7</v>
      </c>
      <c r="G98" s="2">
        <v>732.92</v>
      </c>
      <c r="H98" s="7">
        <f t="shared" si="1"/>
        <v>-10.84015291</v>
      </c>
      <c r="I98" s="2">
        <f t="shared" si="2"/>
        <v>-2022336</v>
      </c>
      <c r="J98" s="4">
        <f t="shared" si="3"/>
        <v>0</v>
      </c>
    </row>
    <row r="99">
      <c r="A99" s="2" t="s">
        <v>142</v>
      </c>
      <c r="B99" s="2">
        <v>418.0</v>
      </c>
      <c r="C99" s="2">
        <v>4372886.0</v>
      </c>
      <c r="D99" s="2">
        <v>535.89</v>
      </c>
      <c r="E99" s="2">
        <v>418.0</v>
      </c>
      <c r="F99" s="2">
        <v>4502847.0</v>
      </c>
      <c r="G99" s="2">
        <v>556.73</v>
      </c>
      <c r="H99" s="7">
        <f t="shared" si="1"/>
        <v>2.9719732</v>
      </c>
      <c r="I99" s="2">
        <f t="shared" si="2"/>
        <v>129961</v>
      </c>
      <c r="J99" s="4">
        <f t="shared" si="3"/>
        <v>0</v>
      </c>
    </row>
    <row r="100">
      <c r="A100" s="2" t="s">
        <v>1942</v>
      </c>
      <c r="B100" s="2">
        <v>418.0</v>
      </c>
      <c r="C100" s="2">
        <v>1628548.0</v>
      </c>
      <c r="D100" s="2">
        <v>199.82</v>
      </c>
      <c r="E100" s="2">
        <v>418.0</v>
      </c>
      <c r="F100" s="2">
        <v>1443049.0</v>
      </c>
      <c r="G100" s="2">
        <v>177.67</v>
      </c>
      <c r="H100" s="7">
        <f t="shared" si="1"/>
        <v>-11.39045334</v>
      </c>
      <c r="I100" s="2">
        <f t="shared" si="2"/>
        <v>-185499</v>
      </c>
      <c r="J100" s="4">
        <f t="shared" si="3"/>
        <v>0</v>
      </c>
    </row>
    <row r="101">
      <c r="A101" s="2" t="s">
        <v>1943</v>
      </c>
      <c r="B101" s="2">
        <v>420.0</v>
      </c>
      <c r="C101" s="2">
        <v>1.9467867E7</v>
      </c>
      <c r="D101" s="2">
        <v>450.32</v>
      </c>
      <c r="E101" s="2">
        <v>420.0</v>
      </c>
      <c r="F101" s="2">
        <v>1.9553345E7</v>
      </c>
      <c r="G101" s="2">
        <v>452.66</v>
      </c>
      <c r="H101" s="7">
        <f t="shared" si="1"/>
        <v>0.4390722415</v>
      </c>
      <c r="I101" s="2">
        <f t="shared" si="2"/>
        <v>85478</v>
      </c>
      <c r="J101" s="4">
        <f t="shared" si="3"/>
        <v>0</v>
      </c>
    </row>
    <row r="102">
      <c r="A102" s="2" t="s">
        <v>1944</v>
      </c>
      <c r="B102" s="2">
        <v>420.0</v>
      </c>
      <c r="C102" s="2">
        <v>3.6980874E7</v>
      </c>
      <c r="D102" s="2">
        <v>838.45</v>
      </c>
      <c r="E102" s="2">
        <v>420.0</v>
      </c>
      <c r="F102" s="2">
        <v>2.3313255E7</v>
      </c>
      <c r="G102" s="2">
        <v>529.65</v>
      </c>
      <c r="H102" s="7">
        <f t="shared" si="1"/>
        <v>-36.95861542</v>
      </c>
      <c r="I102" s="2">
        <f t="shared" si="2"/>
        <v>-13667619</v>
      </c>
      <c r="J102" s="4">
        <f t="shared" si="3"/>
        <v>0</v>
      </c>
    </row>
    <row r="103">
      <c r="A103" s="2" t="s">
        <v>1122</v>
      </c>
      <c r="B103" s="2">
        <v>420.0</v>
      </c>
      <c r="C103" s="2">
        <v>6383126.0</v>
      </c>
      <c r="D103" s="2">
        <v>662.08</v>
      </c>
      <c r="E103" s="2">
        <v>420.0</v>
      </c>
      <c r="F103" s="2">
        <v>5360350.0</v>
      </c>
      <c r="G103" s="2">
        <v>555.71</v>
      </c>
      <c r="H103" s="7">
        <f t="shared" si="1"/>
        <v>-16.02312096</v>
      </c>
      <c r="I103" s="2">
        <f t="shared" si="2"/>
        <v>-1022776</v>
      </c>
      <c r="J103" s="4">
        <f t="shared" si="3"/>
        <v>0</v>
      </c>
    </row>
    <row r="104">
      <c r="A104" s="2" t="s">
        <v>1945</v>
      </c>
      <c r="B104" s="2">
        <v>420.0</v>
      </c>
      <c r="C104" s="2">
        <v>1.6621702E7</v>
      </c>
      <c r="D104" s="2">
        <v>488.1</v>
      </c>
      <c r="E104" s="2">
        <v>420.0</v>
      </c>
      <c r="F104" s="2">
        <v>1.7022517E7</v>
      </c>
      <c r="G104" s="2">
        <v>495.85</v>
      </c>
      <c r="H104" s="7">
        <f t="shared" si="1"/>
        <v>2.411395656</v>
      </c>
      <c r="I104" s="2">
        <f t="shared" si="2"/>
        <v>400815</v>
      </c>
      <c r="J104" s="4">
        <f t="shared" si="3"/>
        <v>0</v>
      </c>
    </row>
    <row r="105">
      <c r="A105" s="2" t="s">
        <v>1946</v>
      </c>
      <c r="B105" s="2">
        <v>420.0</v>
      </c>
      <c r="C105" s="2">
        <v>3.5011921E7</v>
      </c>
      <c r="D105" s="2">
        <v>1126.98</v>
      </c>
      <c r="E105" s="2">
        <v>420.0</v>
      </c>
      <c r="F105" s="2">
        <v>3.2925767E7</v>
      </c>
      <c r="G105" s="2">
        <v>1057.28</v>
      </c>
      <c r="H105" s="7">
        <f t="shared" si="1"/>
        <v>-5.958410565</v>
      </c>
      <c r="I105" s="2">
        <f t="shared" si="2"/>
        <v>-2086154</v>
      </c>
      <c r="J105" s="4">
        <f t="shared" si="3"/>
        <v>0</v>
      </c>
    </row>
    <row r="106">
      <c r="A106" s="2" t="s">
        <v>1045</v>
      </c>
      <c r="B106" s="2">
        <v>420.0</v>
      </c>
      <c r="C106" s="2">
        <v>2.2038064E7</v>
      </c>
      <c r="D106" s="2">
        <v>1557.24</v>
      </c>
      <c r="E106" s="2">
        <v>420.0</v>
      </c>
      <c r="F106" s="2">
        <v>8909941.0</v>
      </c>
      <c r="G106" s="2">
        <v>632.09</v>
      </c>
      <c r="H106" s="7">
        <f t="shared" si="1"/>
        <v>-59.57021905</v>
      </c>
      <c r="I106" s="2">
        <f t="shared" si="2"/>
        <v>-13128123</v>
      </c>
      <c r="J106" s="4">
        <f t="shared" si="3"/>
        <v>0</v>
      </c>
    </row>
    <row r="107">
      <c r="A107" s="2" t="s">
        <v>265</v>
      </c>
      <c r="B107" s="2">
        <v>420.0</v>
      </c>
      <c r="C107" s="2">
        <v>4326045.0</v>
      </c>
      <c r="D107" s="2">
        <v>278.56</v>
      </c>
      <c r="E107" s="2">
        <v>420.0</v>
      </c>
      <c r="F107" s="2">
        <v>3629079.0</v>
      </c>
      <c r="G107" s="2">
        <v>242.26</v>
      </c>
      <c r="H107" s="7">
        <f t="shared" si="1"/>
        <v>-16.11092811</v>
      </c>
      <c r="I107" s="2">
        <f t="shared" si="2"/>
        <v>-696966</v>
      </c>
      <c r="J107" s="4">
        <f t="shared" si="3"/>
        <v>0</v>
      </c>
    </row>
    <row r="108">
      <c r="A108" s="2" t="s">
        <v>270</v>
      </c>
      <c r="B108" s="2">
        <v>420.0</v>
      </c>
      <c r="C108" s="2">
        <v>7222605.0</v>
      </c>
      <c r="D108" s="2">
        <v>380.06</v>
      </c>
      <c r="E108" s="2">
        <v>420.0</v>
      </c>
      <c r="F108" s="2">
        <v>6397804.0</v>
      </c>
      <c r="G108" s="2">
        <v>337.33</v>
      </c>
      <c r="H108" s="7">
        <f t="shared" si="1"/>
        <v>-11.41971629</v>
      </c>
      <c r="I108" s="2">
        <f t="shared" si="2"/>
        <v>-824801</v>
      </c>
      <c r="J108" s="4">
        <f t="shared" si="3"/>
        <v>0</v>
      </c>
    </row>
    <row r="109">
      <c r="A109" s="2" t="s">
        <v>594</v>
      </c>
      <c r="B109" s="2">
        <v>420.0</v>
      </c>
      <c r="C109" s="2">
        <v>1666356.0</v>
      </c>
      <c r="D109" s="2">
        <v>164.11</v>
      </c>
      <c r="E109" s="2">
        <v>420.0</v>
      </c>
      <c r="F109" s="2">
        <v>2150386.0</v>
      </c>
      <c r="G109" s="2">
        <v>210.47</v>
      </c>
      <c r="H109" s="7">
        <f t="shared" si="1"/>
        <v>29.0472144</v>
      </c>
      <c r="I109" s="2">
        <f t="shared" si="2"/>
        <v>484030</v>
      </c>
      <c r="J109" s="4">
        <f t="shared" si="3"/>
        <v>0</v>
      </c>
    </row>
    <row r="110">
      <c r="A110" s="2" t="s">
        <v>1947</v>
      </c>
      <c r="B110" s="2">
        <v>420.0</v>
      </c>
      <c r="C110" s="2">
        <v>5158630.0</v>
      </c>
      <c r="D110" s="2">
        <v>355.13</v>
      </c>
      <c r="E110" s="2">
        <v>420.0</v>
      </c>
      <c r="F110" s="2">
        <v>5213453.0</v>
      </c>
      <c r="G110" s="2">
        <v>360.39</v>
      </c>
      <c r="H110" s="7">
        <f t="shared" si="1"/>
        <v>1.062743403</v>
      </c>
      <c r="I110" s="2">
        <f t="shared" si="2"/>
        <v>54823</v>
      </c>
      <c r="J110" s="4">
        <f t="shared" si="3"/>
        <v>0</v>
      </c>
    </row>
    <row r="111">
      <c r="A111" s="2" t="s">
        <v>1948</v>
      </c>
      <c r="B111" s="2">
        <v>420.0</v>
      </c>
      <c r="C111" s="2">
        <v>1.1538388E7</v>
      </c>
      <c r="D111" s="2">
        <v>501.52</v>
      </c>
      <c r="E111" s="2">
        <v>420.0</v>
      </c>
      <c r="F111" s="2">
        <v>1.0515665E7</v>
      </c>
      <c r="G111" s="2">
        <v>457.32</v>
      </c>
      <c r="H111" s="7">
        <f t="shared" si="1"/>
        <v>-8.863655824</v>
      </c>
      <c r="I111" s="2">
        <f t="shared" si="2"/>
        <v>-1022723</v>
      </c>
      <c r="J111" s="4">
        <f t="shared" si="3"/>
        <v>0</v>
      </c>
    </row>
    <row r="112">
      <c r="A112" s="2" t="s">
        <v>1949</v>
      </c>
      <c r="B112" s="2">
        <v>421.0</v>
      </c>
      <c r="C112" s="2">
        <v>2.9969106E7</v>
      </c>
      <c r="D112" s="2">
        <v>985.08</v>
      </c>
      <c r="E112" s="2">
        <v>421.0</v>
      </c>
      <c r="F112" s="2">
        <v>2.6339821E7</v>
      </c>
      <c r="G112" s="2">
        <v>866.81</v>
      </c>
      <c r="H112" s="7">
        <f t="shared" si="1"/>
        <v>-12.11008763</v>
      </c>
      <c r="I112" s="2">
        <f t="shared" si="2"/>
        <v>-3629285</v>
      </c>
      <c r="J112" s="4">
        <f t="shared" si="3"/>
        <v>0</v>
      </c>
    </row>
    <row r="113">
      <c r="A113" s="2" t="s">
        <v>1792</v>
      </c>
      <c r="B113" s="2">
        <v>421.0</v>
      </c>
      <c r="C113" s="2">
        <v>4280236.0</v>
      </c>
      <c r="D113" s="2">
        <v>362.73</v>
      </c>
      <c r="E113" s="2">
        <v>421.0</v>
      </c>
      <c r="F113" s="2">
        <v>5291787.0</v>
      </c>
      <c r="G113" s="2">
        <v>452.06</v>
      </c>
      <c r="H113" s="7">
        <f t="shared" si="1"/>
        <v>23.63306603</v>
      </c>
      <c r="I113" s="2">
        <f t="shared" si="2"/>
        <v>1011551</v>
      </c>
      <c r="J113" s="4">
        <f t="shared" si="3"/>
        <v>0</v>
      </c>
    </row>
    <row r="114">
      <c r="A114" s="2" t="s">
        <v>602</v>
      </c>
      <c r="B114" s="2">
        <v>421.0</v>
      </c>
      <c r="C114" s="2">
        <v>2408961.0</v>
      </c>
      <c r="D114" s="2">
        <v>273.5</v>
      </c>
      <c r="E114" s="2">
        <v>421.0</v>
      </c>
      <c r="F114" s="2">
        <v>2454025.0</v>
      </c>
      <c r="G114" s="2">
        <v>278.14</v>
      </c>
      <c r="H114" s="7">
        <f t="shared" si="1"/>
        <v>1.870682008</v>
      </c>
      <c r="I114" s="2">
        <f t="shared" si="2"/>
        <v>45064</v>
      </c>
      <c r="J114" s="4">
        <f t="shared" si="3"/>
        <v>0</v>
      </c>
    </row>
    <row r="115">
      <c r="A115" s="2" t="s">
        <v>1072</v>
      </c>
      <c r="B115" s="2">
        <v>422.0</v>
      </c>
      <c r="C115" s="2">
        <v>2759392.0</v>
      </c>
      <c r="D115" s="2">
        <v>242.86</v>
      </c>
      <c r="E115" s="2">
        <v>422.0</v>
      </c>
      <c r="F115" s="2">
        <v>2960776.0</v>
      </c>
      <c r="G115" s="2">
        <v>259.88</v>
      </c>
      <c r="H115" s="7">
        <f t="shared" si="1"/>
        <v>7.298129443</v>
      </c>
      <c r="I115" s="2">
        <f t="shared" si="2"/>
        <v>201384</v>
      </c>
      <c r="J115" s="4">
        <f t="shared" si="3"/>
        <v>0</v>
      </c>
    </row>
    <row r="116">
      <c r="A116" s="2" t="s">
        <v>1692</v>
      </c>
      <c r="B116" s="2">
        <v>423.0</v>
      </c>
      <c r="C116" s="2">
        <v>1.0556409E7</v>
      </c>
      <c r="D116" s="2">
        <v>618.06</v>
      </c>
      <c r="E116" s="2">
        <v>423.0</v>
      </c>
      <c r="F116" s="2">
        <v>7314216.0</v>
      </c>
      <c r="G116" s="2">
        <v>433.23</v>
      </c>
      <c r="H116" s="7">
        <f t="shared" si="1"/>
        <v>-30.7130294</v>
      </c>
      <c r="I116" s="2">
        <f t="shared" si="2"/>
        <v>-3242193</v>
      </c>
      <c r="J116" s="4">
        <f t="shared" si="3"/>
        <v>0</v>
      </c>
    </row>
    <row r="117">
      <c r="A117" s="2" t="s">
        <v>1950</v>
      </c>
      <c r="B117" s="2">
        <v>423.0</v>
      </c>
      <c r="C117" s="2">
        <v>1.0286438E7</v>
      </c>
      <c r="D117" s="2">
        <v>637.8</v>
      </c>
      <c r="E117" s="2">
        <v>423.0</v>
      </c>
      <c r="F117" s="2">
        <v>5864835.0</v>
      </c>
      <c r="G117" s="2">
        <v>363.91</v>
      </c>
      <c r="H117" s="7">
        <f t="shared" si="1"/>
        <v>-42.98478249</v>
      </c>
      <c r="I117" s="2">
        <f t="shared" si="2"/>
        <v>-4421603</v>
      </c>
      <c r="J117" s="4">
        <f t="shared" si="3"/>
        <v>0</v>
      </c>
    </row>
    <row r="118">
      <c r="A118" s="2" t="s">
        <v>96</v>
      </c>
      <c r="B118" s="2">
        <v>423.0</v>
      </c>
      <c r="C118" s="2">
        <v>4533970.0</v>
      </c>
      <c r="D118" s="2">
        <v>379.44</v>
      </c>
      <c r="E118" s="2">
        <v>423.0</v>
      </c>
      <c r="F118" s="2">
        <v>4271333.0</v>
      </c>
      <c r="G118" s="2">
        <v>354.64</v>
      </c>
      <c r="H118" s="7">
        <f t="shared" si="1"/>
        <v>-5.792649709</v>
      </c>
      <c r="I118" s="2">
        <f t="shared" si="2"/>
        <v>-262637</v>
      </c>
      <c r="J118" s="4">
        <f t="shared" si="3"/>
        <v>0</v>
      </c>
    </row>
    <row r="119">
      <c r="A119" s="2" t="s">
        <v>1951</v>
      </c>
      <c r="B119" s="2">
        <v>423.0</v>
      </c>
      <c r="C119" s="2">
        <v>7622571.0</v>
      </c>
      <c r="D119" s="2">
        <v>303.36</v>
      </c>
      <c r="E119" s="2">
        <v>423.0</v>
      </c>
      <c r="F119" s="2">
        <v>5444267.0</v>
      </c>
      <c r="G119" s="2">
        <v>217.32</v>
      </c>
      <c r="H119" s="7">
        <f t="shared" si="1"/>
        <v>-28.57702473</v>
      </c>
      <c r="I119" s="2">
        <f t="shared" si="2"/>
        <v>-2178304</v>
      </c>
      <c r="J119" s="4">
        <f t="shared" si="3"/>
        <v>0</v>
      </c>
    </row>
    <row r="120">
      <c r="A120" s="2" t="s">
        <v>695</v>
      </c>
      <c r="B120" s="2">
        <v>424.0</v>
      </c>
      <c r="C120" s="2">
        <v>3721073.0</v>
      </c>
      <c r="D120" s="2">
        <v>248.97</v>
      </c>
      <c r="E120" s="2">
        <v>424.0</v>
      </c>
      <c r="F120" s="2">
        <v>2487398.0</v>
      </c>
      <c r="G120" s="2">
        <v>165.28</v>
      </c>
      <c r="H120" s="7">
        <f t="shared" si="1"/>
        <v>-33.15374356</v>
      </c>
      <c r="I120" s="2">
        <f t="shared" si="2"/>
        <v>-1233675</v>
      </c>
      <c r="J120" s="4">
        <f t="shared" si="3"/>
        <v>0</v>
      </c>
    </row>
    <row r="121">
      <c r="A121" s="2" t="s">
        <v>1952</v>
      </c>
      <c r="B121" s="2">
        <v>425.0</v>
      </c>
      <c r="C121" s="2">
        <v>2.0537738E7</v>
      </c>
      <c r="D121" s="2">
        <v>558.58</v>
      </c>
      <c r="E121" s="2">
        <v>425.0</v>
      </c>
      <c r="F121" s="2">
        <v>1.7233748E7</v>
      </c>
      <c r="G121" s="2">
        <v>469.44</v>
      </c>
      <c r="H121" s="7">
        <f t="shared" si="1"/>
        <v>-16.08740943</v>
      </c>
      <c r="I121" s="2">
        <f t="shared" si="2"/>
        <v>-3303990</v>
      </c>
      <c r="J121" s="4">
        <f t="shared" si="3"/>
        <v>0</v>
      </c>
    </row>
    <row r="122">
      <c r="A122" s="2" t="s">
        <v>1953</v>
      </c>
      <c r="B122" s="2">
        <v>425.0</v>
      </c>
      <c r="C122" s="2">
        <v>3.0776182E7</v>
      </c>
      <c r="D122" s="2">
        <v>678.55</v>
      </c>
      <c r="E122" s="2">
        <v>425.0</v>
      </c>
      <c r="F122" s="2">
        <v>1.6764059E7</v>
      </c>
      <c r="G122" s="2">
        <v>371.03</v>
      </c>
      <c r="H122" s="7">
        <f t="shared" si="1"/>
        <v>-45.52911404</v>
      </c>
      <c r="I122" s="2">
        <f t="shared" si="2"/>
        <v>-14012123</v>
      </c>
      <c r="J122" s="4">
        <f t="shared" si="3"/>
        <v>0</v>
      </c>
    </row>
    <row r="123">
      <c r="A123" s="2" t="s">
        <v>1954</v>
      </c>
      <c r="B123" s="2">
        <v>425.0</v>
      </c>
      <c r="C123" s="2">
        <v>4644348.0</v>
      </c>
      <c r="D123" s="2">
        <v>298.84</v>
      </c>
      <c r="E123" s="2">
        <v>425.0</v>
      </c>
      <c r="F123" s="2">
        <v>4171894.0</v>
      </c>
      <c r="G123" s="2">
        <v>269.26</v>
      </c>
      <c r="H123" s="7">
        <f t="shared" si="1"/>
        <v>-10.17266579</v>
      </c>
      <c r="I123" s="2">
        <f t="shared" si="2"/>
        <v>-472454</v>
      </c>
      <c r="J123" s="4">
        <f t="shared" si="3"/>
        <v>0</v>
      </c>
    </row>
    <row r="124">
      <c r="A124" s="2" t="s">
        <v>1955</v>
      </c>
      <c r="B124" s="2">
        <v>425.0</v>
      </c>
      <c r="C124" s="2">
        <v>2.283263E7</v>
      </c>
      <c r="D124" s="2">
        <v>742.69</v>
      </c>
      <c r="E124" s="2">
        <v>425.0</v>
      </c>
      <c r="F124" s="2">
        <v>2.1224124E7</v>
      </c>
      <c r="G124" s="2">
        <v>684.74</v>
      </c>
      <c r="H124" s="7">
        <f t="shared" si="1"/>
        <v>-7.044768824</v>
      </c>
      <c r="I124" s="2">
        <f t="shared" si="2"/>
        <v>-1608506</v>
      </c>
      <c r="J124" s="4">
        <f t="shared" si="3"/>
        <v>0</v>
      </c>
    </row>
    <row r="125">
      <c r="A125" s="2" t="s">
        <v>1956</v>
      </c>
      <c r="B125" s="2">
        <v>425.0</v>
      </c>
      <c r="C125" s="2">
        <v>5084201.0</v>
      </c>
      <c r="D125" s="2">
        <v>366.3</v>
      </c>
      <c r="E125" s="2">
        <v>425.0</v>
      </c>
      <c r="F125" s="2">
        <v>5461070.0</v>
      </c>
      <c r="G125" s="2">
        <v>392.06</v>
      </c>
      <c r="H125" s="7">
        <f t="shared" si="1"/>
        <v>7.412551156</v>
      </c>
      <c r="I125" s="2">
        <f t="shared" si="2"/>
        <v>376869</v>
      </c>
      <c r="J125" s="4">
        <f t="shared" si="3"/>
        <v>0</v>
      </c>
    </row>
    <row r="126">
      <c r="A126" s="2" t="s">
        <v>1028</v>
      </c>
      <c r="B126" s="2">
        <v>425.0</v>
      </c>
      <c r="C126" s="2">
        <v>3860217.0</v>
      </c>
      <c r="D126" s="2">
        <v>578.05</v>
      </c>
      <c r="E126" s="2">
        <v>425.0</v>
      </c>
      <c r="F126" s="2">
        <v>3570545.0</v>
      </c>
      <c r="G126" s="2">
        <v>529.05</v>
      </c>
      <c r="H126" s="7">
        <f t="shared" si="1"/>
        <v>-7.5040341</v>
      </c>
      <c r="I126" s="2">
        <f t="shared" si="2"/>
        <v>-289672</v>
      </c>
      <c r="J126" s="4">
        <f t="shared" si="3"/>
        <v>0</v>
      </c>
    </row>
    <row r="127">
      <c r="A127" s="2" t="s">
        <v>1056</v>
      </c>
      <c r="B127" s="2">
        <v>425.0</v>
      </c>
      <c r="C127" s="2">
        <v>7217830.0</v>
      </c>
      <c r="D127" s="2">
        <v>609.25</v>
      </c>
      <c r="E127" s="2">
        <v>425.0</v>
      </c>
      <c r="F127" s="2">
        <v>9552233.0</v>
      </c>
      <c r="G127" s="2">
        <v>803.92</v>
      </c>
      <c r="H127" s="7">
        <f t="shared" si="1"/>
        <v>32.34217209</v>
      </c>
      <c r="I127" s="2">
        <f t="shared" si="2"/>
        <v>2334403</v>
      </c>
      <c r="J127" s="4">
        <f t="shared" si="3"/>
        <v>0</v>
      </c>
    </row>
    <row r="128">
      <c r="A128" s="2" t="s">
        <v>1063</v>
      </c>
      <c r="B128" s="2">
        <v>425.0</v>
      </c>
      <c r="C128" s="2">
        <v>4732683.0</v>
      </c>
      <c r="D128" s="2">
        <v>492.53</v>
      </c>
      <c r="E128" s="2">
        <v>425.0</v>
      </c>
      <c r="F128" s="2">
        <v>3362411.0</v>
      </c>
      <c r="G128" s="2">
        <v>347.39</v>
      </c>
      <c r="H128" s="7">
        <f t="shared" si="1"/>
        <v>-28.95338648</v>
      </c>
      <c r="I128" s="2">
        <f t="shared" si="2"/>
        <v>-1370272</v>
      </c>
      <c r="J128" s="4">
        <f t="shared" si="3"/>
        <v>0</v>
      </c>
    </row>
    <row r="129">
      <c r="A129" s="2" t="s">
        <v>1090</v>
      </c>
      <c r="B129" s="2">
        <v>425.0</v>
      </c>
      <c r="C129" s="2">
        <v>5102929.0</v>
      </c>
      <c r="D129" s="2">
        <v>452.95</v>
      </c>
      <c r="E129" s="2">
        <v>425.0</v>
      </c>
      <c r="F129" s="2">
        <v>4706112.0</v>
      </c>
      <c r="G129" s="2">
        <v>420.75</v>
      </c>
      <c r="H129" s="7">
        <f t="shared" si="1"/>
        <v>-7.776259478</v>
      </c>
      <c r="I129" s="2">
        <f t="shared" si="2"/>
        <v>-396817</v>
      </c>
      <c r="J129" s="4">
        <f t="shared" si="3"/>
        <v>0</v>
      </c>
    </row>
    <row r="130">
      <c r="A130" s="2" t="s">
        <v>1957</v>
      </c>
      <c r="B130" s="2">
        <v>425.0</v>
      </c>
      <c r="C130" s="2">
        <v>5836720.0</v>
      </c>
      <c r="D130" s="2">
        <v>269.67</v>
      </c>
      <c r="E130" s="2">
        <v>425.0</v>
      </c>
      <c r="F130" s="2">
        <v>7243641.0</v>
      </c>
      <c r="G130" s="2">
        <v>336.02</v>
      </c>
      <c r="H130" s="7">
        <f t="shared" si="1"/>
        <v>24.10465124</v>
      </c>
      <c r="I130" s="2">
        <f t="shared" si="2"/>
        <v>1406921</v>
      </c>
      <c r="J130" s="4">
        <f t="shared" si="3"/>
        <v>0</v>
      </c>
    </row>
    <row r="131">
      <c r="A131" s="2" t="s">
        <v>1958</v>
      </c>
      <c r="B131" s="2">
        <v>427.0</v>
      </c>
      <c r="C131" s="2">
        <v>7258147.0</v>
      </c>
      <c r="D131" s="2">
        <v>365.02</v>
      </c>
      <c r="E131" s="2">
        <v>427.0</v>
      </c>
      <c r="F131" s="2">
        <v>1.2614305E7</v>
      </c>
      <c r="G131" s="2">
        <v>643.65</v>
      </c>
      <c r="H131" s="7">
        <f t="shared" si="1"/>
        <v>73.79511603</v>
      </c>
      <c r="I131" s="2">
        <f t="shared" si="2"/>
        <v>5356158</v>
      </c>
      <c r="J131" s="4">
        <f t="shared" si="3"/>
        <v>0</v>
      </c>
    </row>
    <row r="132">
      <c r="A132" s="2" t="s">
        <v>1959</v>
      </c>
      <c r="B132" s="2">
        <v>427.0</v>
      </c>
      <c r="C132" s="2">
        <v>7771727.0</v>
      </c>
      <c r="D132" s="2">
        <v>363.39</v>
      </c>
      <c r="E132" s="2">
        <v>427.0</v>
      </c>
      <c r="F132" s="2">
        <v>8554283.0</v>
      </c>
      <c r="G132" s="2">
        <v>397.91</v>
      </c>
      <c r="H132" s="7">
        <f t="shared" si="1"/>
        <v>10.06926774</v>
      </c>
      <c r="I132" s="2">
        <f t="shared" si="2"/>
        <v>782556</v>
      </c>
      <c r="J132" s="4">
        <f t="shared" si="3"/>
        <v>0</v>
      </c>
    </row>
    <row r="133">
      <c r="A133" s="2" t="s">
        <v>1960</v>
      </c>
      <c r="B133" s="2">
        <v>427.0</v>
      </c>
      <c r="C133" s="2">
        <v>2.5455839E7</v>
      </c>
      <c r="D133" s="2">
        <v>685.24</v>
      </c>
      <c r="E133" s="2">
        <v>427.0</v>
      </c>
      <c r="F133" s="2">
        <v>2.2323653E7</v>
      </c>
      <c r="G133" s="2">
        <v>601.2</v>
      </c>
      <c r="H133" s="7">
        <f t="shared" si="1"/>
        <v>-12.30439115</v>
      </c>
      <c r="I133" s="2">
        <f t="shared" si="2"/>
        <v>-3132186</v>
      </c>
      <c r="J133" s="4">
        <f t="shared" si="3"/>
        <v>0</v>
      </c>
    </row>
    <row r="134">
      <c r="A134" s="2" t="s">
        <v>1961</v>
      </c>
      <c r="B134" s="2">
        <v>428.0</v>
      </c>
      <c r="C134" s="2">
        <v>1.1276227E7</v>
      </c>
      <c r="D134" s="2">
        <v>437.95</v>
      </c>
      <c r="E134" s="2">
        <v>428.0</v>
      </c>
      <c r="F134" s="2">
        <v>6862249.0</v>
      </c>
      <c r="G134" s="2">
        <v>264.98</v>
      </c>
      <c r="H134" s="7">
        <f t="shared" si="1"/>
        <v>-39.14410379</v>
      </c>
      <c r="I134" s="2">
        <f t="shared" si="2"/>
        <v>-4413978</v>
      </c>
      <c r="J134" s="4">
        <f t="shared" si="3"/>
        <v>0</v>
      </c>
    </row>
    <row r="135">
      <c r="A135" s="2" t="s">
        <v>1962</v>
      </c>
      <c r="B135" s="2">
        <v>428.0</v>
      </c>
      <c r="C135" s="2">
        <v>5229979.0</v>
      </c>
      <c r="D135" s="2">
        <v>552.15</v>
      </c>
      <c r="E135" s="2">
        <v>428.0</v>
      </c>
      <c r="F135" s="2">
        <v>2187500.0</v>
      </c>
      <c r="G135" s="2">
        <v>235.22</v>
      </c>
      <c r="H135" s="7">
        <f t="shared" si="1"/>
        <v>-58.17382823</v>
      </c>
      <c r="I135" s="2">
        <f t="shared" si="2"/>
        <v>-3042479</v>
      </c>
      <c r="J135" s="4">
        <f t="shared" si="3"/>
        <v>0</v>
      </c>
    </row>
    <row r="136">
      <c r="A136" s="2" t="s">
        <v>1963</v>
      </c>
      <c r="B136" s="2">
        <v>428.0</v>
      </c>
      <c r="C136" s="2">
        <v>1.4492493E7</v>
      </c>
      <c r="D136" s="2">
        <v>727.64</v>
      </c>
      <c r="E136" s="2">
        <v>428.0</v>
      </c>
      <c r="F136" s="2">
        <v>8226825.0</v>
      </c>
      <c r="G136" s="2">
        <v>413.53</v>
      </c>
      <c r="H136" s="7">
        <f t="shared" si="1"/>
        <v>-43.23388667</v>
      </c>
      <c r="I136" s="2">
        <f t="shared" si="2"/>
        <v>-6265668</v>
      </c>
      <c r="J136" s="4">
        <f t="shared" si="3"/>
        <v>0</v>
      </c>
    </row>
    <row r="137">
      <c r="A137" s="2" t="s">
        <v>1149</v>
      </c>
      <c r="B137" s="2">
        <v>428.0</v>
      </c>
      <c r="C137" s="2">
        <v>5304876.0</v>
      </c>
      <c r="D137" s="2">
        <v>421.26</v>
      </c>
      <c r="E137" s="2">
        <v>428.0</v>
      </c>
      <c r="F137" s="2">
        <v>3501647.0</v>
      </c>
      <c r="G137" s="2">
        <v>276.68</v>
      </c>
      <c r="H137" s="7">
        <f t="shared" si="1"/>
        <v>-33.99191612</v>
      </c>
      <c r="I137" s="2">
        <f t="shared" si="2"/>
        <v>-1803229</v>
      </c>
      <c r="J137" s="4">
        <f t="shared" si="3"/>
        <v>0</v>
      </c>
    </row>
    <row r="138">
      <c r="A138" s="2" t="s">
        <v>1320</v>
      </c>
      <c r="B138" s="2">
        <v>430.0</v>
      </c>
      <c r="C138" s="2">
        <v>4872690.0</v>
      </c>
      <c r="D138" s="2">
        <v>484.36</v>
      </c>
      <c r="E138" s="2">
        <v>430.0</v>
      </c>
      <c r="F138" s="2">
        <v>4152324.0</v>
      </c>
      <c r="G138" s="2">
        <v>411.24</v>
      </c>
      <c r="H138" s="7">
        <f t="shared" si="1"/>
        <v>-14.78374368</v>
      </c>
      <c r="I138" s="2">
        <f t="shared" si="2"/>
        <v>-720366</v>
      </c>
      <c r="J138" s="4">
        <f t="shared" si="3"/>
        <v>0</v>
      </c>
    </row>
    <row r="139">
      <c r="A139" s="2" t="s">
        <v>1719</v>
      </c>
      <c r="B139" s="2">
        <v>430.0</v>
      </c>
      <c r="C139" s="2">
        <v>5.4954464E7</v>
      </c>
      <c r="D139" s="2">
        <v>3695.66</v>
      </c>
      <c r="E139" s="2">
        <v>430.0</v>
      </c>
      <c r="F139" s="2">
        <v>3.8984344E7</v>
      </c>
      <c r="G139" s="2">
        <v>2621.85</v>
      </c>
      <c r="H139" s="7">
        <f t="shared" si="1"/>
        <v>-29.06064192</v>
      </c>
      <c r="I139" s="2">
        <f t="shared" si="2"/>
        <v>-15970120</v>
      </c>
      <c r="J139" s="4">
        <f t="shared" si="3"/>
        <v>0</v>
      </c>
    </row>
    <row r="140">
      <c r="A140" s="2" t="s">
        <v>1964</v>
      </c>
      <c r="B140" s="2">
        <v>430.0</v>
      </c>
      <c r="C140" s="2">
        <v>5.282019E7</v>
      </c>
      <c r="D140" s="2">
        <v>794.0</v>
      </c>
      <c r="E140" s="2">
        <v>430.0</v>
      </c>
      <c r="F140" s="2">
        <v>4.6591945E7</v>
      </c>
      <c r="G140" s="2">
        <v>698.6</v>
      </c>
      <c r="H140" s="7">
        <f t="shared" si="1"/>
        <v>-11.79140969</v>
      </c>
      <c r="I140" s="2">
        <f t="shared" si="2"/>
        <v>-6228245</v>
      </c>
      <c r="J140" s="4">
        <f t="shared" si="3"/>
        <v>0</v>
      </c>
    </row>
    <row r="141">
      <c r="A141" s="2" t="s">
        <v>932</v>
      </c>
      <c r="B141" s="2">
        <v>430.0</v>
      </c>
      <c r="C141" s="2">
        <v>6858284.0</v>
      </c>
      <c r="D141" s="2">
        <v>351.08</v>
      </c>
      <c r="E141" s="2">
        <v>430.0</v>
      </c>
      <c r="F141" s="2">
        <v>6124688.0</v>
      </c>
      <c r="G141" s="2">
        <v>312.34</v>
      </c>
      <c r="H141" s="7">
        <f t="shared" si="1"/>
        <v>-10.69649492</v>
      </c>
      <c r="I141" s="2">
        <f t="shared" si="2"/>
        <v>-733596</v>
      </c>
      <c r="J141" s="4">
        <f t="shared" si="3"/>
        <v>0</v>
      </c>
    </row>
    <row r="142">
      <c r="A142" s="2" t="s">
        <v>1965</v>
      </c>
      <c r="B142" s="2">
        <v>430.0</v>
      </c>
      <c r="C142" s="2">
        <v>1.0520436E7</v>
      </c>
      <c r="D142" s="2">
        <v>544.71</v>
      </c>
      <c r="E142" s="2">
        <v>430.0</v>
      </c>
      <c r="F142" s="2">
        <v>9751284.0</v>
      </c>
      <c r="G142" s="2">
        <v>506.14</v>
      </c>
      <c r="H142" s="7">
        <f t="shared" si="1"/>
        <v>-7.311027794</v>
      </c>
      <c r="I142" s="2">
        <f t="shared" si="2"/>
        <v>-769152</v>
      </c>
      <c r="J142" s="4">
        <f t="shared" si="3"/>
        <v>0</v>
      </c>
    </row>
    <row r="143">
      <c r="A143" s="2" t="s">
        <v>1966</v>
      </c>
      <c r="B143" s="2">
        <v>430.0</v>
      </c>
      <c r="C143" s="2">
        <v>5.1420553E7</v>
      </c>
      <c r="D143" s="2">
        <v>675.01</v>
      </c>
      <c r="E143" s="2">
        <v>430.0</v>
      </c>
      <c r="F143" s="2">
        <v>4.558222E7</v>
      </c>
      <c r="G143" s="2">
        <v>596.13</v>
      </c>
      <c r="H143" s="7">
        <f t="shared" si="1"/>
        <v>-11.35408443</v>
      </c>
      <c r="I143" s="2">
        <f t="shared" si="2"/>
        <v>-5838333</v>
      </c>
      <c r="J143" s="4">
        <f t="shared" si="3"/>
        <v>0</v>
      </c>
    </row>
    <row r="144">
      <c r="A144" s="2" t="s">
        <v>1263</v>
      </c>
      <c r="B144" s="2">
        <v>430.0</v>
      </c>
      <c r="C144" s="2">
        <v>1.963045E7</v>
      </c>
      <c r="D144" s="2">
        <v>2008.44</v>
      </c>
      <c r="E144" s="2">
        <v>430.0</v>
      </c>
      <c r="F144" s="2">
        <v>1.823282E7</v>
      </c>
      <c r="G144" s="2">
        <v>1865.06</v>
      </c>
      <c r="H144" s="7">
        <f t="shared" si="1"/>
        <v>-7.119704337</v>
      </c>
      <c r="I144" s="2">
        <f t="shared" si="2"/>
        <v>-1397630</v>
      </c>
      <c r="J144" s="4">
        <f t="shared" si="3"/>
        <v>0</v>
      </c>
    </row>
    <row r="145">
      <c r="A145" s="2" t="s">
        <v>944</v>
      </c>
      <c r="B145" s="2">
        <v>430.0</v>
      </c>
      <c r="C145" s="2">
        <v>7810610.0</v>
      </c>
      <c r="D145" s="2">
        <v>381.58</v>
      </c>
      <c r="E145" s="2">
        <v>430.0</v>
      </c>
      <c r="F145" s="2">
        <v>8810138.0</v>
      </c>
      <c r="G145" s="2">
        <v>433.23</v>
      </c>
      <c r="H145" s="7">
        <f t="shared" si="1"/>
        <v>12.79705426</v>
      </c>
      <c r="I145" s="2">
        <f t="shared" si="2"/>
        <v>999528</v>
      </c>
      <c r="J145" s="4">
        <f t="shared" si="3"/>
        <v>0</v>
      </c>
    </row>
    <row r="146">
      <c r="A146" s="2" t="s">
        <v>1967</v>
      </c>
      <c r="B146" s="2">
        <v>430.0</v>
      </c>
      <c r="C146" s="2">
        <v>3.0883259E7</v>
      </c>
      <c r="D146" s="2">
        <v>650.19</v>
      </c>
      <c r="E146" s="2">
        <v>430.0</v>
      </c>
      <c r="F146" s="2">
        <v>3.2901854E7</v>
      </c>
      <c r="G146" s="2">
        <v>694.15</v>
      </c>
      <c r="H146" s="7">
        <f t="shared" si="1"/>
        <v>6.536211091</v>
      </c>
      <c r="I146" s="2">
        <f t="shared" si="2"/>
        <v>2018595</v>
      </c>
      <c r="J146" s="4">
        <f t="shared" si="3"/>
        <v>0</v>
      </c>
    </row>
    <row r="147">
      <c r="A147" s="2" t="s">
        <v>1968</v>
      </c>
      <c r="B147" s="2">
        <v>430.0</v>
      </c>
      <c r="C147" s="2">
        <v>9603767.0</v>
      </c>
      <c r="D147" s="2">
        <v>520.39</v>
      </c>
      <c r="E147" s="2">
        <v>430.0</v>
      </c>
      <c r="F147" s="2">
        <v>1.0117445E7</v>
      </c>
      <c r="G147" s="2">
        <v>550.28</v>
      </c>
      <c r="H147" s="7">
        <f t="shared" si="1"/>
        <v>5.348713687</v>
      </c>
      <c r="I147" s="2">
        <f t="shared" si="2"/>
        <v>513678</v>
      </c>
      <c r="J147" s="4">
        <f t="shared" si="3"/>
        <v>0</v>
      </c>
    </row>
    <row r="148">
      <c r="A148" s="2" t="s">
        <v>1969</v>
      </c>
      <c r="B148" s="2">
        <v>430.0</v>
      </c>
      <c r="C148" s="2">
        <v>1.6388675E7</v>
      </c>
      <c r="D148" s="2">
        <v>651.3</v>
      </c>
      <c r="E148" s="2">
        <v>430.0</v>
      </c>
      <c r="F148" s="2">
        <v>1.6427323E7</v>
      </c>
      <c r="G148" s="2">
        <v>654.19</v>
      </c>
      <c r="H148" s="7">
        <f t="shared" si="1"/>
        <v>0.2358213828</v>
      </c>
      <c r="I148" s="2">
        <f t="shared" si="2"/>
        <v>38648</v>
      </c>
      <c r="J148" s="4">
        <f t="shared" si="3"/>
        <v>0</v>
      </c>
    </row>
    <row r="149">
      <c r="A149" s="2" t="s">
        <v>1970</v>
      </c>
      <c r="B149" s="2">
        <v>431.0</v>
      </c>
      <c r="C149" s="2">
        <v>2.3336679E7</v>
      </c>
      <c r="D149" s="2">
        <v>556.54</v>
      </c>
      <c r="E149" s="2">
        <v>431.0</v>
      </c>
      <c r="F149" s="2">
        <v>2.4863303E7</v>
      </c>
      <c r="G149" s="2">
        <v>587.83</v>
      </c>
      <c r="H149" s="7">
        <f t="shared" si="1"/>
        <v>6.541736294</v>
      </c>
      <c r="I149" s="2">
        <f t="shared" si="2"/>
        <v>1526624</v>
      </c>
      <c r="J149" s="4">
        <f t="shared" si="3"/>
        <v>0</v>
      </c>
    </row>
    <row r="150">
      <c r="A150" s="2" t="s">
        <v>1971</v>
      </c>
      <c r="B150" s="2">
        <v>431.0</v>
      </c>
      <c r="C150" s="2">
        <v>4560374.0</v>
      </c>
      <c r="D150" s="2">
        <v>430.75</v>
      </c>
      <c r="E150" s="2">
        <v>431.0</v>
      </c>
      <c r="F150" s="2">
        <v>5525631.0</v>
      </c>
      <c r="G150" s="2">
        <v>523.11</v>
      </c>
      <c r="H150" s="7">
        <f t="shared" si="1"/>
        <v>21.16618067</v>
      </c>
      <c r="I150" s="2">
        <f t="shared" si="2"/>
        <v>965257</v>
      </c>
      <c r="J150" s="4">
        <f t="shared" si="3"/>
        <v>0</v>
      </c>
    </row>
    <row r="151">
      <c r="A151" s="2" t="s">
        <v>1972</v>
      </c>
      <c r="B151" s="2">
        <v>431.0</v>
      </c>
      <c r="C151" s="2">
        <v>2.3774447E7</v>
      </c>
      <c r="D151" s="2">
        <v>596.81</v>
      </c>
      <c r="E151" s="2">
        <v>431.0</v>
      </c>
      <c r="F151" s="2">
        <v>1.9634042E7</v>
      </c>
      <c r="G151" s="2">
        <v>491.69</v>
      </c>
      <c r="H151" s="7">
        <f t="shared" si="1"/>
        <v>-17.41535776</v>
      </c>
      <c r="I151" s="2">
        <f t="shared" si="2"/>
        <v>-4140405</v>
      </c>
      <c r="J151" s="4">
        <f t="shared" si="3"/>
        <v>0</v>
      </c>
    </row>
    <row r="152">
      <c r="A152" s="2" t="s">
        <v>1973</v>
      </c>
      <c r="B152" s="2">
        <v>432.0</v>
      </c>
      <c r="C152" s="2">
        <v>2.6490417E7</v>
      </c>
      <c r="D152" s="2">
        <v>542.93</v>
      </c>
      <c r="E152" s="2">
        <v>432.0</v>
      </c>
      <c r="F152" s="2">
        <v>2.6305239E7</v>
      </c>
      <c r="G152" s="2">
        <v>541.59</v>
      </c>
      <c r="H152" s="7">
        <f t="shared" si="1"/>
        <v>-0.6990376935</v>
      </c>
      <c r="I152" s="2">
        <f t="shared" si="2"/>
        <v>-185178</v>
      </c>
      <c r="J152" s="4">
        <f t="shared" si="3"/>
        <v>0</v>
      </c>
    </row>
    <row r="153">
      <c r="A153" s="2" t="s">
        <v>561</v>
      </c>
      <c r="B153" s="2">
        <v>433.0</v>
      </c>
      <c r="C153" s="2">
        <v>3681759.0</v>
      </c>
      <c r="D153" s="2">
        <v>493.53</v>
      </c>
      <c r="E153" s="2">
        <v>433.0</v>
      </c>
      <c r="F153" s="2">
        <v>2967125.0</v>
      </c>
      <c r="G153" s="2">
        <v>391.23</v>
      </c>
      <c r="H153" s="7">
        <f t="shared" si="1"/>
        <v>-19.41012435</v>
      </c>
      <c r="I153" s="2">
        <f t="shared" si="2"/>
        <v>-714634</v>
      </c>
      <c r="J153" s="4">
        <f t="shared" si="3"/>
        <v>0</v>
      </c>
    </row>
    <row r="154">
      <c r="A154" s="2" t="s">
        <v>1974</v>
      </c>
      <c r="B154" s="2">
        <v>433.0</v>
      </c>
      <c r="C154" s="2">
        <v>7103324.0</v>
      </c>
      <c r="D154" s="2">
        <v>255.79</v>
      </c>
      <c r="E154" s="2">
        <v>433.0</v>
      </c>
      <c r="F154" s="2">
        <v>6800986.0</v>
      </c>
      <c r="G154" s="2">
        <v>240.79</v>
      </c>
      <c r="H154" s="7">
        <f t="shared" si="1"/>
        <v>-4.256289028</v>
      </c>
      <c r="I154" s="2">
        <f t="shared" si="2"/>
        <v>-302338</v>
      </c>
      <c r="J154" s="4">
        <f t="shared" si="3"/>
        <v>0</v>
      </c>
    </row>
    <row r="155">
      <c r="A155" s="2" t="s">
        <v>1975</v>
      </c>
      <c r="B155" s="2">
        <v>434.0</v>
      </c>
      <c r="C155" s="2">
        <v>2.5815269E7</v>
      </c>
      <c r="D155" s="2">
        <v>1012.52</v>
      </c>
      <c r="E155" s="2">
        <v>434.0</v>
      </c>
      <c r="F155" s="2">
        <v>2.1207745E7</v>
      </c>
      <c r="G155" s="2">
        <v>833.24</v>
      </c>
      <c r="H155" s="7">
        <f t="shared" si="1"/>
        <v>-17.84805729</v>
      </c>
      <c r="I155" s="2">
        <f t="shared" si="2"/>
        <v>-4607524</v>
      </c>
      <c r="J155" s="4">
        <f t="shared" si="3"/>
        <v>0</v>
      </c>
    </row>
    <row r="156">
      <c r="A156" s="2" t="s">
        <v>1404</v>
      </c>
      <c r="B156" s="2">
        <v>434.0</v>
      </c>
      <c r="C156" s="2">
        <v>5644839.0</v>
      </c>
      <c r="D156" s="2">
        <v>366.43</v>
      </c>
      <c r="E156" s="2">
        <v>434.0</v>
      </c>
      <c r="F156" s="2">
        <v>6155234.0</v>
      </c>
      <c r="G156" s="2">
        <v>401.52</v>
      </c>
      <c r="H156" s="7">
        <f t="shared" si="1"/>
        <v>9.041799066</v>
      </c>
      <c r="I156" s="2">
        <f t="shared" si="2"/>
        <v>510395</v>
      </c>
      <c r="J156" s="4">
        <f t="shared" si="3"/>
        <v>0</v>
      </c>
    </row>
    <row r="157">
      <c r="A157" s="2" t="s">
        <v>1407</v>
      </c>
      <c r="B157" s="2">
        <v>434.0</v>
      </c>
      <c r="C157" s="2">
        <v>1.251526E7</v>
      </c>
      <c r="D157" s="2">
        <v>959.83</v>
      </c>
      <c r="E157" s="2">
        <v>434.0</v>
      </c>
      <c r="F157" s="2">
        <v>1.4153606E7</v>
      </c>
      <c r="G157" s="2">
        <v>1084.32</v>
      </c>
      <c r="H157" s="7">
        <f t="shared" si="1"/>
        <v>13.09078677</v>
      </c>
      <c r="I157" s="2">
        <f t="shared" si="2"/>
        <v>1638346</v>
      </c>
      <c r="J157" s="4">
        <f t="shared" si="3"/>
        <v>0</v>
      </c>
    </row>
    <row r="158">
      <c r="A158" s="2" t="s">
        <v>1976</v>
      </c>
      <c r="B158" s="2">
        <v>435.0</v>
      </c>
      <c r="C158" s="2">
        <v>2.3968567E7</v>
      </c>
      <c r="D158" s="2">
        <v>513.7</v>
      </c>
      <c r="E158" s="2">
        <v>435.0</v>
      </c>
      <c r="F158" s="2">
        <v>2.1893768E7</v>
      </c>
      <c r="G158" s="2">
        <v>468.86</v>
      </c>
      <c r="H158" s="7">
        <f t="shared" si="1"/>
        <v>-8.656333105</v>
      </c>
      <c r="I158" s="2">
        <f t="shared" si="2"/>
        <v>-2074799</v>
      </c>
      <c r="J158" s="4">
        <f t="shared" si="3"/>
        <v>0</v>
      </c>
    </row>
    <row r="159">
      <c r="A159" s="2" t="s">
        <v>919</v>
      </c>
      <c r="B159" s="2">
        <v>435.0</v>
      </c>
      <c r="C159" s="2">
        <v>2891559.0</v>
      </c>
      <c r="D159" s="2">
        <v>242.99</v>
      </c>
      <c r="E159" s="2">
        <v>435.0</v>
      </c>
      <c r="F159" s="2">
        <v>3287144.0</v>
      </c>
      <c r="G159" s="2">
        <v>274.94</v>
      </c>
      <c r="H159" s="7">
        <f t="shared" si="1"/>
        <v>13.68068229</v>
      </c>
      <c r="I159" s="2">
        <f t="shared" si="2"/>
        <v>395585</v>
      </c>
      <c r="J159" s="4">
        <f t="shared" si="3"/>
        <v>0</v>
      </c>
    </row>
    <row r="160">
      <c r="A160" s="2" t="s">
        <v>1251</v>
      </c>
      <c r="B160" s="2">
        <v>435.0</v>
      </c>
      <c r="C160" s="2">
        <v>9729080.0</v>
      </c>
      <c r="D160" s="2">
        <v>492.16</v>
      </c>
      <c r="E160" s="2">
        <v>435.0</v>
      </c>
      <c r="F160" s="2">
        <v>6536237.0</v>
      </c>
      <c r="G160" s="2">
        <v>330.48</v>
      </c>
      <c r="H160" s="7">
        <f t="shared" si="1"/>
        <v>-32.81752231</v>
      </c>
      <c r="I160" s="2">
        <f t="shared" si="2"/>
        <v>-3192843</v>
      </c>
      <c r="J160" s="4">
        <f t="shared" si="3"/>
        <v>0</v>
      </c>
    </row>
    <row r="161">
      <c r="A161" s="2" t="s">
        <v>1977</v>
      </c>
      <c r="B161" s="2">
        <v>435.0</v>
      </c>
      <c r="C161" s="2">
        <v>2.3132676E7</v>
      </c>
      <c r="D161" s="2">
        <v>569.52</v>
      </c>
      <c r="E161" s="2">
        <v>435.0</v>
      </c>
      <c r="F161" s="2">
        <v>1.6911322E7</v>
      </c>
      <c r="G161" s="2">
        <v>417.45</v>
      </c>
      <c r="H161" s="7">
        <f t="shared" si="1"/>
        <v>-26.89422529</v>
      </c>
      <c r="I161" s="2">
        <f t="shared" si="2"/>
        <v>-6221354</v>
      </c>
      <c r="J161" s="4">
        <f t="shared" si="3"/>
        <v>0</v>
      </c>
    </row>
    <row r="162">
      <c r="A162" s="2" t="s">
        <v>1978</v>
      </c>
      <c r="B162" s="2">
        <v>435.0</v>
      </c>
      <c r="C162" s="2">
        <v>2.0222079E7</v>
      </c>
      <c r="D162" s="2">
        <v>678.57</v>
      </c>
      <c r="E162" s="2">
        <v>435.0</v>
      </c>
      <c r="F162" s="2">
        <v>2.4157733E7</v>
      </c>
      <c r="G162" s="2">
        <v>812.84</v>
      </c>
      <c r="H162" s="7">
        <f t="shared" si="1"/>
        <v>19.46216311</v>
      </c>
      <c r="I162" s="2">
        <f t="shared" si="2"/>
        <v>3935654</v>
      </c>
      <c r="J162" s="4">
        <f t="shared" si="3"/>
        <v>0</v>
      </c>
    </row>
    <row r="163">
      <c r="A163" s="2" t="s">
        <v>1979</v>
      </c>
      <c r="B163" s="2">
        <v>435.0</v>
      </c>
      <c r="C163" s="2">
        <v>1.6523532E7</v>
      </c>
      <c r="D163" s="2">
        <v>424.56</v>
      </c>
      <c r="E163" s="2">
        <v>435.0</v>
      </c>
      <c r="F163" s="2">
        <v>1.1789858E7</v>
      </c>
      <c r="G163" s="2">
        <v>304.05</v>
      </c>
      <c r="H163" s="7">
        <f t="shared" si="1"/>
        <v>-28.64807597</v>
      </c>
      <c r="I163" s="2">
        <f t="shared" si="2"/>
        <v>-4733674</v>
      </c>
      <c r="J163" s="4">
        <f t="shared" si="3"/>
        <v>0</v>
      </c>
    </row>
    <row r="164">
      <c r="A164" s="2" t="s">
        <v>1749</v>
      </c>
      <c r="B164" s="2">
        <v>435.0</v>
      </c>
      <c r="C164" s="2">
        <v>1.4307945E7</v>
      </c>
      <c r="D164" s="2">
        <v>1075.14</v>
      </c>
      <c r="E164" s="2">
        <v>435.0</v>
      </c>
      <c r="F164" s="2">
        <v>6820822.0</v>
      </c>
      <c r="G164" s="2">
        <v>520.32</v>
      </c>
      <c r="H164" s="7">
        <f t="shared" si="1"/>
        <v>-52.32843011</v>
      </c>
      <c r="I164" s="2">
        <f t="shared" si="2"/>
        <v>-7487123</v>
      </c>
      <c r="J164" s="4">
        <f t="shared" si="3"/>
        <v>0</v>
      </c>
    </row>
    <row r="165">
      <c r="A165" s="2" t="s">
        <v>1079</v>
      </c>
      <c r="B165" s="2">
        <v>435.0</v>
      </c>
      <c r="C165" s="2">
        <v>5503309.0</v>
      </c>
      <c r="D165" s="2">
        <v>774.9</v>
      </c>
      <c r="E165" s="2">
        <v>435.0</v>
      </c>
      <c r="F165" s="2">
        <v>3716131.0</v>
      </c>
      <c r="G165" s="2">
        <v>523.69</v>
      </c>
      <c r="H165" s="7">
        <f t="shared" si="1"/>
        <v>-32.47460755</v>
      </c>
      <c r="I165" s="2">
        <f t="shared" si="2"/>
        <v>-1787178</v>
      </c>
      <c r="J165" s="4">
        <f t="shared" si="3"/>
        <v>0</v>
      </c>
    </row>
    <row r="166">
      <c r="A166" s="2" t="s">
        <v>1980</v>
      </c>
      <c r="B166" s="2">
        <v>437.0</v>
      </c>
      <c r="C166" s="2">
        <v>1.5763776E7</v>
      </c>
      <c r="D166" s="2">
        <v>511.91</v>
      </c>
      <c r="E166" s="2">
        <v>437.0</v>
      </c>
      <c r="F166" s="2">
        <v>1.0224544E7</v>
      </c>
      <c r="G166" s="2">
        <v>332.55</v>
      </c>
      <c r="H166" s="7">
        <f t="shared" si="1"/>
        <v>-35.13899208</v>
      </c>
      <c r="I166" s="2">
        <f t="shared" si="2"/>
        <v>-5539232</v>
      </c>
      <c r="J166" s="4">
        <f t="shared" si="3"/>
        <v>0</v>
      </c>
    </row>
    <row r="167">
      <c r="A167" s="2" t="s">
        <v>1981</v>
      </c>
      <c r="B167" s="2">
        <v>438.0</v>
      </c>
      <c r="C167" s="2">
        <v>3.5377766E7</v>
      </c>
      <c r="D167" s="2">
        <v>684.69</v>
      </c>
      <c r="E167" s="2">
        <v>438.0</v>
      </c>
      <c r="F167" s="2">
        <v>2.8546913E7</v>
      </c>
      <c r="G167" s="2">
        <v>551.33</v>
      </c>
      <c r="H167" s="7">
        <f t="shared" si="1"/>
        <v>-19.30832207</v>
      </c>
      <c r="I167" s="2">
        <f t="shared" si="2"/>
        <v>-6830853</v>
      </c>
      <c r="J167" s="4">
        <f t="shared" si="3"/>
        <v>0</v>
      </c>
    </row>
    <row r="168">
      <c r="A168" s="2" t="s">
        <v>1982</v>
      </c>
      <c r="B168" s="2">
        <v>440.0</v>
      </c>
      <c r="C168" s="2">
        <v>6478885.0</v>
      </c>
      <c r="D168" s="2">
        <v>343.93</v>
      </c>
      <c r="E168" s="2">
        <v>440.0</v>
      </c>
      <c r="F168" s="2">
        <v>4648000.0</v>
      </c>
      <c r="G168" s="2">
        <v>245.43</v>
      </c>
      <c r="H168" s="7">
        <f t="shared" si="1"/>
        <v>-28.25926066</v>
      </c>
      <c r="I168" s="2">
        <f t="shared" si="2"/>
        <v>-1830885</v>
      </c>
      <c r="J168" s="4">
        <f t="shared" si="3"/>
        <v>0</v>
      </c>
    </row>
    <row r="169">
      <c r="A169" s="2" t="s">
        <v>1983</v>
      </c>
      <c r="B169" s="2">
        <v>440.0</v>
      </c>
      <c r="C169" s="2">
        <v>9691127.0</v>
      </c>
      <c r="D169" s="2">
        <v>839.64</v>
      </c>
      <c r="E169" s="2">
        <v>440.0</v>
      </c>
      <c r="F169" s="2">
        <v>6504595.0</v>
      </c>
      <c r="G169" s="2">
        <v>561.13</v>
      </c>
      <c r="H169" s="7">
        <f t="shared" si="1"/>
        <v>-32.88092293</v>
      </c>
      <c r="I169" s="2">
        <f t="shared" si="2"/>
        <v>-3186532</v>
      </c>
      <c r="J169" s="4">
        <f t="shared" si="3"/>
        <v>0</v>
      </c>
    </row>
    <row r="170">
      <c r="A170" s="2" t="s">
        <v>1984</v>
      </c>
      <c r="B170" s="2">
        <v>440.0</v>
      </c>
      <c r="C170" s="2">
        <v>9.88593089E8</v>
      </c>
      <c r="D170" s="2">
        <v>1593.28</v>
      </c>
      <c r="E170" s="2">
        <v>440.0</v>
      </c>
      <c r="F170" s="2">
        <v>7.13435306E8</v>
      </c>
      <c r="G170" s="2">
        <v>1150.66</v>
      </c>
      <c r="H170" s="7">
        <f t="shared" si="1"/>
        <v>-27.83326993</v>
      </c>
      <c r="I170" s="2">
        <f t="shared" si="2"/>
        <v>-275157783</v>
      </c>
      <c r="J170" s="4">
        <f t="shared" si="3"/>
        <v>0</v>
      </c>
    </row>
    <row r="171">
      <c r="A171" s="2" t="s">
        <v>1985</v>
      </c>
      <c r="B171" s="2">
        <v>440.0</v>
      </c>
      <c r="C171" s="2">
        <v>1.2163429E7</v>
      </c>
      <c r="D171" s="2">
        <v>682.65</v>
      </c>
      <c r="E171" s="2">
        <v>440.0</v>
      </c>
      <c r="F171" s="2">
        <v>1.2753074E7</v>
      </c>
      <c r="G171" s="2">
        <v>719.94</v>
      </c>
      <c r="H171" s="7">
        <f t="shared" si="1"/>
        <v>4.847687276</v>
      </c>
      <c r="I171" s="2">
        <f t="shared" si="2"/>
        <v>589645</v>
      </c>
      <c r="J171" s="4">
        <f t="shared" si="3"/>
        <v>0</v>
      </c>
    </row>
    <row r="172">
      <c r="A172" s="2" t="s">
        <v>1986</v>
      </c>
      <c r="B172" s="2">
        <v>440.0</v>
      </c>
      <c r="C172" s="2">
        <v>5517144.0</v>
      </c>
      <c r="D172" s="2">
        <v>1237.03</v>
      </c>
      <c r="E172" s="2">
        <v>440.0</v>
      </c>
      <c r="F172" s="2">
        <v>2593774.0</v>
      </c>
      <c r="G172" s="2">
        <v>578.32</v>
      </c>
      <c r="H172" s="7">
        <f t="shared" si="1"/>
        <v>-52.98701647</v>
      </c>
      <c r="I172" s="2">
        <f t="shared" si="2"/>
        <v>-2923370</v>
      </c>
      <c r="J172" s="4">
        <f t="shared" si="3"/>
        <v>0</v>
      </c>
    </row>
    <row r="173">
      <c r="A173" s="2" t="s">
        <v>1628</v>
      </c>
      <c r="B173" s="2">
        <v>440.0</v>
      </c>
      <c r="C173" s="2">
        <v>4206127.0</v>
      </c>
      <c r="D173" s="2">
        <v>606.59</v>
      </c>
      <c r="E173" s="2">
        <v>440.0</v>
      </c>
      <c r="F173" s="2">
        <v>2220155.0</v>
      </c>
      <c r="G173" s="2">
        <v>317.57</v>
      </c>
      <c r="H173" s="7">
        <f t="shared" si="1"/>
        <v>-47.21616822</v>
      </c>
      <c r="I173" s="2">
        <f t="shared" si="2"/>
        <v>-1985972</v>
      </c>
      <c r="J173" s="4">
        <f t="shared" si="3"/>
        <v>0</v>
      </c>
    </row>
    <row r="174">
      <c r="A174" s="2" t="s">
        <v>1987</v>
      </c>
      <c r="B174" s="2">
        <v>440.0</v>
      </c>
      <c r="C174" s="2">
        <v>2578884.0</v>
      </c>
      <c r="D174" s="2">
        <v>173.58</v>
      </c>
      <c r="E174" s="2">
        <v>440.0</v>
      </c>
      <c r="F174" s="2">
        <v>5447730.0</v>
      </c>
      <c r="G174" s="2">
        <v>369.54</v>
      </c>
      <c r="H174" s="7">
        <f t="shared" si="1"/>
        <v>111.2437008</v>
      </c>
      <c r="I174" s="2">
        <f t="shared" si="2"/>
        <v>2868846</v>
      </c>
      <c r="J174" s="4">
        <f t="shared" si="3"/>
        <v>0</v>
      </c>
    </row>
    <row r="175">
      <c r="A175" s="2" t="s">
        <v>1988</v>
      </c>
      <c r="B175" s="2">
        <v>440.0</v>
      </c>
      <c r="C175" s="2">
        <v>4455606.0</v>
      </c>
      <c r="D175" s="2">
        <v>417.62</v>
      </c>
      <c r="E175" s="2">
        <v>440.0</v>
      </c>
      <c r="F175" s="2">
        <v>3384124.0</v>
      </c>
      <c r="G175" s="2">
        <v>316.6</v>
      </c>
      <c r="H175" s="7">
        <f t="shared" si="1"/>
        <v>-24.04795218</v>
      </c>
      <c r="I175" s="2">
        <f t="shared" si="2"/>
        <v>-1071482</v>
      </c>
      <c r="J175" s="4">
        <f t="shared" si="3"/>
        <v>0</v>
      </c>
    </row>
    <row r="176">
      <c r="A176" s="2" t="s">
        <v>1989</v>
      </c>
      <c r="B176" s="2">
        <v>440.0</v>
      </c>
      <c r="C176" s="2">
        <v>2.8739929E7</v>
      </c>
      <c r="D176" s="2">
        <v>830.59</v>
      </c>
      <c r="E176" s="2">
        <v>440.0</v>
      </c>
      <c r="F176" s="2">
        <v>2.1471963E7</v>
      </c>
      <c r="G176" s="2">
        <v>621.8</v>
      </c>
      <c r="H176" s="7">
        <f t="shared" si="1"/>
        <v>-25.28874027</v>
      </c>
      <c r="I176" s="2">
        <f t="shared" si="2"/>
        <v>-7267966</v>
      </c>
      <c r="J176" s="4">
        <f t="shared" si="3"/>
        <v>0</v>
      </c>
    </row>
    <row r="177">
      <c r="A177" s="2" t="s">
        <v>1696</v>
      </c>
      <c r="B177" s="2">
        <v>440.0</v>
      </c>
      <c r="C177" s="2">
        <v>7958187.0</v>
      </c>
      <c r="D177" s="2">
        <v>689.86</v>
      </c>
      <c r="E177" s="2">
        <v>440.0</v>
      </c>
      <c r="F177" s="2">
        <v>7217596.0</v>
      </c>
      <c r="G177" s="2">
        <v>630.63</v>
      </c>
      <c r="H177" s="7">
        <f t="shared" si="1"/>
        <v>-9.306026611</v>
      </c>
      <c r="I177" s="2">
        <f t="shared" si="2"/>
        <v>-740591</v>
      </c>
      <c r="J177" s="4">
        <f t="shared" si="3"/>
        <v>0</v>
      </c>
    </row>
    <row r="178">
      <c r="A178" s="2" t="s">
        <v>1990</v>
      </c>
      <c r="B178" s="2">
        <v>440.0</v>
      </c>
      <c r="C178" s="2">
        <v>2.3069466E7</v>
      </c>
      <c r="D178" s="2">
        <v>906.68</v>
      </c>
      <c r="E178" s="2">
        <v>440.0</v>
      </c>
      <c r="F178" s="2">
        <v>1.9787124E7</v>
      </c>
      <c r="G178" s="2">
        <v>783.37</v>
      </c>
      <c r="H178" s="7">
        <f t="shared" si="1"/>
        <v>-14.22807966</v>
      </c>
      <c r="I178" s="2">
        <f t="shared" si="2"/>
        <v>-3282342</v>
      </c>
      <c r="J178" s="4">
        <f t="shared" si="3"/>
        <v>0</v>
      </c>
    </row>
    <row r="179">
      <c r="A179" s="2" t="s">
        <v>1040</v>
      </c>
      <c r="B179" s="2">
        <v>440.0</v>
      </c>
      <c r="C179" s="2">
        <v>2635108.0</v>
      </c>
      <c r="D179" s="2">
        <v>306.27</v>
      </c>
      <c r="E179" s="2">
        <v>440.0</v>
      </c>
      <c r="F179" s="2">
        <v>2037456.0</v>
      </c>
      <c r="G179" s="2">
        <v>235.87</v>
      </c>
      <c r="H179" s="7">
        <f t="shared" si="1"/>
        <v>-22.68036073</v>
      </c>
      <c r="I179" s="2">
        <f t="shared" si="2"/>
        <v>-597652</v>
      </c>
      <c r="J179" s="4">
        <f t="shared" si="3"/>
        <v>0</v>
      </c>
    </row>
    <row r="180">
      <c r="A180" s="2" t="s">
        <v>1991</v>
      </c>
      <c r="B180" s="2">
        <v>440.0</v>
      </c>
      <c r="C180" s="2">
        <v>3.8379109E7</v>
      </c>
      <c r="D180" s="2">
        <v>565.25</v>
      </c>
      <c r="E180" s="2">
        <v>440.0</v>
      </c>
      <c r="F180" s="2">
        <v>3.4653501E7</v>
      </c>
      <c r="G180" s="2">
        <v>511.04</v>
      </c>
      <c r="H180" s="7">
        <f t="shared" si="1"/>
        <v>-9.707385338</v>
      </c>
      <c r="I180" s="2">
        <f t="shared" si="2"/>
        <v>-3725608</v>
      </c>
      <c r="J180" s="4">
        <f t="shared" si="3"/>
        <v>0</v>
      </c>
    </row>
    <row r="181">
      <c r="A181" s="2" t="s">
        <v>1992</v>
      </c>
      <c r="B181" s="2">
        <v>440.0</v>
      </c>
      <c r="C181" s="2">
        <v>5374299.0</v>
      </c>
      <c r="D181" s="2">
        <v>672.04</v>
      </c>
      <c r="E181" s="2">
        <v>440.0</v>
      </c>
      <c r="F181" s="2">
        <v>3086601.0</v>
      </c>
      <c r="G181" s="2">
        <v>386.36</v>
      </c>
      <c r="H181" s="7">
        <f t="shared" si="1"/>
        <v>-42.56737483</v>
      </c>
      <c r="I181" s="2">
        <f t="shared" si="2"/>
        <v>-2287698</v>
      </c>
      <c r="J181" s="4">
        <f t="shared" si="3"/>
        <v>0</v>
      </c>
    </row>
    <row r="182">
      <c r="A182" s="2" t="s">
        <v>1993</v>
      </c>
      <c r="B182" s="2">
        <v>440.0</v>
      </c>
      <c r="C182" s="2">
        <v>5.2279395E7</v>
      </c>
      <c r="D182" s="2">
        <v>639.27</v>
      </c>
      <c r="E182" s="2">
        <v>440.0</v>
      </c>
      <c r="F182" s="2">
        <v>2.5691209E7</v>
      </c>
      <c r="G182" s="2">
        <v>314.95</v>
      </c>
      <c r="H182" s="7">
        <f t="shared" si="1"/>
        <v>-50.85786857</v>
      </c>
      <c r="I182" s="2">
        <f t="shared" si="2"/>
        <v>-26588186</v>
      </c>
      <c r="J182" s="4">
        <f t="shared" si="3"/>
        <v>0</v>
      </c>
    </row>
    <row r="183">
      <c r="A183" s="2" t="s">
        <v>789</v>
      </c>
      <c r="B183" s="2">
        <v>440.0</v>
      </c>
      <c r="C183" s="2">
        <v>4568038.0</v>
      </c>
      <c r="D183" s="2">
        <v>223.85</v>
      </c>
      <c r="E183" s="2">
        <v>440.0</v>
      </c>
      <c r="F183" s="2">
        <v>4189347.0</v>
      </c>
      <c r="G183" s="2">
        <v>204.43</v>
      </c>
      <c r="H183" s="7">
        <f t="shared" si="1"/>
        <v>-8.290014225</v>
      </c>
      <c r="I183" s="2">
        <f t="shared" si="2"/>
        <v>-378691</v>
      </c>
      <c r="J183" s="4">
        <f t="shared" si="3"/>
        <v>0</v>
      </c>
    </row>
    <row r="184">
      <c r="A184" s="2" t="s">
        <v>1994</v>
      </c>
      <c r="B184" s="2">
        <v>440.0</v>
      </c>
      <c r="C184" s="2">
        <v>9285085.0</v>
      </c>
      <c r="D184" s="2">
        <v>441.73</v>
      </c>
      <c r="E184" s="2">
        <v>440.0</v>
      </c>
      <c r="F184" s="2">
        <v>5719403.0</v>
      </c>
      <c r="G184" s="2">
        <v>273.0</v>
      </c>
      <c r="H184" s="7">
        <f t="shared" si="1"/>
        <v>-38.4022548</v>
      </c>
      <c r="I184" s="2">
        <f t="shared" si="2"/>
        <v>-3565682</v>
      </c>
      <c r="J184" s="4">
        <f t="shared" si="3"/>
        <v>0</v>
      </c>
    </row>
    <row r="185">
      <c r="A185" s="2" t="s">
        <v>1256</v>
      </c>
      <c r="B185" s="2">
        <v>442.0</v>
      </c>
      <c r="C185" s="2">
        <v>9942722.0</v>
      </c>
      <c r="D185" s="2">
        <v>617.98</v>
      </c>
      <c r="E185" s="2">
        <v>442.0</v>
      </c>
      <c r="F185" s="2">
        <v>1.177029E7</v>
      </c>
      <c r="G185" s="2">
        <v>733.99</v>
      </c>
      <c r="H185" s="7">
        <f t="shared" si="1"/>
        <v>18.38096248</v>
      </c>
      <c r="I185" s="2">
        <f t="shared" si="2"/>
        <v>1827568</v>
      </c>
      <c r="J185" s="4">
        <f t="shared" si="3"/>
        <v>0</v>
      </c>
    </row>
    <row r="186">
      <c r="A186" s="2" t="s">
        <v>1051</v>
      </c>
      <c r="B186" s="2">
        <v>442.0</v>
      </c>
      <c r="C186" s="2">
        <v>2839869.0</v>
      </c>
      <c r="D186" s="2">
        <v>446.17</v>
      </c>
      <c r="E186" s="2">
        <v>442.0</v>
      </c>
      <c r="F186" s="2">
        <v>1698393.0</v>
      </c>
      <c r="G186" s="2">
        <v>266.75</v>
      </c>
      <c r="H186" s="7">
        <f t="shared" si="1"/>
        <v>-40.19467095</v>
      </c>
      <c r="I186" s="2">
        <f t="shared" si="2"/>
        <v>-1141476</v>
      </c>
      <c r="J186" s="4">
        <f t="shared" si="3"/>
        <v>0</v>
      </c>
    </row>
    <row r="187">
      <c r="A187" s="2" t="s">
        <v>1389</v>
      </c>
      <c r="B187" s="2">
        <v>442.0</v>
      </c>
      <c r="C187" s="2">
        <v>2452521.0</v>
      </c>
      <c r="D187" s="2">
        <v>264.11</v>
      </c>
      <c r="E187" s="2">
        <v>442.0</v>
      </c>
      <c r="F187" s="2">
        <v>2690906.0</v>
      </c>
      <c r="G187" s="2">
        <v>290.53</v>
      </c>
      <c r="H187" s="7">
        <f t="shared" si="1"/>
        <v>9.71999832</v>
      </c>
      <c r="I187" s="2">
        <f t="shared" si="2"/>
        <v>238385</v>
      </c>
      <c r="J187" s="4">
        <f t="shared" si="3"/>
        <v>0</v>
      </c>
    </row>
    <row r="188">
      <c r="A188" s="2" t="s">
        <v>1995</v>
      </c>
      <c r="B188" s="2">
        <v>443.0</v>
      </c>
      <c r="C188" s="2">
        <v>1.1489241E7</v>
      </c>
      <c r="D188" s="2">
        <v>762.7</v>
      </c>
      <c r="E188" s="2">
        <v>443.0</v>
      </c>
      <c r="F188" s="2">
        <v>9116324.0</v>
      </c>
      <c r="G188" s="2">
        <v>601.86</v>
      </c>
      <c r="H188" s="7">
        <f t="shared" si="1"/>
        <v>-20.65338346</v>
      </c>
      <c r="I188" s="2">
        <f t="shared" si="2"/>
        <v>-2372917</v>
      </c>
      <c r="J188" s="4">
        <f t="shared" si="3"/>
        <v>0</v>
      </c>
    </row>
    <row r="189">
      <c r="A189" s="2" t="s">
        <v>1342</v>
      </c>
      <c r="B189" s="2">
        <v>443.0</v>
      </c>
      <c r="C189" s="2">
        <v>3256407.0</v>
      </c>
      <c r="D189" s="2">
        <v>422.25</v>
      </c>
      <c r="E189" s="2">
        <v>443.0</v>
      </c>
      <c r="F189" s="2">
        <v>2802884.0</v>
      </c>
      <c r="G189" s="2">
        <v>362.13</v>
      </c>
      <c r="H189" s="7">
        <f t="shared" si="1"/>
        <v>-13.92709818</v>
      </c>
      <c r="I189" s="2">
        <f t="shared" si="2"/>
        <v>-453523</v>
      </c>
      <c r="J189" s="4">
        <f t="shared" si="3"/>
        <v>0</v>
      </c>
    </row>
    <row r="190">
      <c r="A190" s="2" t="s">
        <v>1357</v>
      </c>
      <c r="B190" s="2">
        <v>443.0</v>
      </c>
      <c r="C190" s="2">
        <v>4988141.0</v>
      </c>
      <c r="D190" s="2">
        <v>368.54</v>
      </c>
      <c r="E190" s="2">
        <v>443.0</v>
      </c>
      <c r="F190" s="2">
        <v>4453381.0</v>
      </c>
      <c r="G190" s="2">
        <v>332.22</v>
      </c>
      <c r="H190" s="7">
        <f t="shared" si="1"/>
        <v>-10.72062718</v>
      </c>
      <c r="I190" s="2">
        <f t="shared" si="2"/>
        <v>-534760</v>
      </c>
      <c r="J190" s="4">
        <f t="shared" si="3"/>
        <v>0</v>
      </c>
    </row>
    <row r="191">
      <c r="A191" s="2" t="s">
        <v>1996</v>
      </c>
      <c r="B191" s="2">
        <v>444.0</v>
      </c>
      <c r="C191" s="2">
        <v>1.2969811E7</v>
      </c>
      <c r="D191" s="2">
        <v>752.35</v>
      </c>
      <c r="E191" s="2">
        <v>444.0</v>
      </c>
      <c r="F191" s="2">
        <v>1.0457128E7</v>
      </c>
      <c r="G191" s="2">
        <v>606.42</v>
      </c>
      <c r="H191" s="7">
        <f t="shared" si="1"/>
        <v>-19.37332009</v>
      </c>
      <c r="I191" s="2">
        <f t="shared" si="2"/>
        <v>-2512683</v>
      </c>
      <c r="J191" s="4">
        <f t="shared" si="3"/>
        <v>0</v>
      </c>
    </row>
    <row r="192">
      <c r="A192" s="2" t="s">
        <v>1997</v>
      </c>
      <c r="B192" s="2">
        <v>445.0</v>
      </c>
      <c r="C192" s="2">
        <v>2.8567309E7</v>
      </c>
      <c r="D192" s="2">
        <v>543.69</v>
      </c>
      <c r="E192" s="2">
        <v>445.0</v>
      </c>
      <c r="F192" s="2">
        <v>1.9541363E7</v>
      </c>
      <c r="G192" s="2">
        <v>372.1</v>
      </c>
      <c r="H192" s="7">
        <f t="shared" si="1"/>
        <v>-31.59536658</v>
      </c>
      <c r="I192" s="2">
        <f t="shared" si="2"/>
        <v>-9025946</v>
      </c>
      <c r="J192" s="4">
        <f t="shared" si="3"/>
        <v>0</v>
      </c>
    </row>
    <row r="193">
      <c r="A193" s="2" t="s">
        <v>1998</v>
      </c>
      <c r="B193" s="2">
        <v>445.0</v>
      </c>
      <c r="C193" s="2">
        <v>2.3124964E7</v>
      </c>
      <c r="D193" s="2">
        <v>426.59</v>
      </c>
      <c r="E193" s="2">
        <v>445.0</v>
      </c>
      <c r="F193" s="2">
        <v>2.602276E7</v>
      </c>
      <c r="G193" s="2">
        <v>479.43</v>
      </c>
      <c r="H193" s="7">
        <f t="shared" si="1"/>
        <v>12.53102924</v>
      </c>
      <c r="I193" s="2">
        <f t="shared" si="2"/>
        <v>2897796</v>
      </c>
      <c r="J193" s="4">
        <f t="shared" si="3"/>
        <v>0</v>
      </c>
    </row>
    <row r="194">
      <c r="A194" s="2" t="s">
        <v>1999</v>
      </c>
      <c r="B194" s="2">
        <v>445.0</v>
      </c>
      <c r="C194" s="2">
        <v>4921056.0</v>
      </c>
      <c r="D194" s="2">
        <v>577.11</v>
      </c>
      <c r="E194" s="2">
        <v>445.0</v>
      </c>
      <c r="F194" s="2">
        <v>3831228.0</v>
      </c>
      <c r="G194" s="2">
        <v>449.67</v>
      </c>
      <c r="H194" s="7">
        <f t="shared" si="1"/>
        <v>-22.14622227</v>
      </c>
      <c r="I194" s="2">
        <f t="shared" si="2"/>
        <v>-1089828</v>
      </c>
      <c r="J194" s="4">
        <f t="shared" si="3"/>
        <v>0</v>
      </c>
    </row>
    <row r="195">
      <c r="A195" s="2" t="s">
        <v>2000</v>
      </c>
      <c r="B195" s="2">
        <v>445.0</v>
      </c>
      <c r="C195" s="2">
        <v>7640770.0</v>
      </c>
      <c r="D195" s="2">
        <v>418.47</v>
      </c>
      <c r="E195" s="2">
        <v>445.0</v>
      </c>
      <c r="F195" s="2">
        <v>1.2480534E7</v>
      </c>
      <c r="G195" s="2">
        <v>675.57</v>
      </c>
      <c r="H195" s="7">
        <f t="shared" si="1"/>
        <v>63.34131246</v>
      </c>
      <c r="I195" s="2">
        <f t="shared" si="2"/>
        <v>4839764</v>
      </c>
      <c r="J195" s="4">
        <f t="shared" si="3"/>
        <v>0</v>
      </c>
    </row>
    <row r="196">
      <c r="A196" s="2" t="s">
        <v>1569</v>
      </c>
      <c r="B196" s="2">
        <v>445.0</v>
      </c>
      <c r="C196" s="2">
        <v>5169914.0</v>
      </c>
      <c r="D196" s="2">
        <v>585.63</v>
      </c>
      <c r="E196" s="2">
        <v>445.0</v>
      </c>
      <c r="F196" s="2">
        <v>3692387.0</v>
      </c>
      <c r="G196" s="2">
        <v>418.73</v>
      </c>
      <c r="H196" s="7">
        <f t="shared" si="1"/>
        <v>-28.5793342</v>
      </c>
      <c r="I196" s="2">
        <f t="shared" si="2"/>
        <v>-1477527</v>
      </c>
      <c r="J196" s="4">
        <f t="shared" si="3"/>
        <v>0</v>
      </c>
    </row>
    <row r="197">
      <c r="A197" s="2" t="s">
        <v>2001</v>
      </c>
      <c r="B197" s="2">
        <v>445.0</v>
      </c>
      <c r="C197" s="2">
        <v>8709360.0</v>
      </c>
      <c r="D197" s="2">
        <v>310.36</v>
      </c>
      <c r="E197" s="2">
        <v>445.0</v>
      </c>
      <c r="F197" s="2">
        <v>6521349.0</v>
      </c>
      <c r="G197" s="2">
        <v>233.12</v>
      </c>
      <c r="H197" s="7">
        <f t="shared" si="1"/>
        <v>-25.12252335</v>
      </c>
      <c r="I197" s="2">
        <f t="shared" si="2"/>
        <v>-2188011</v>
      </c>
      <c r="J197" s="4">
        <f t="shared" si="3"/>
        <v>0</v>
      </c>
    </row>
    <row r="198">
      <c r="A198" s="2" t="s">
        <v>2002</v>
      </c>
      <c r="B198" s="2">
        <v>445.0</v>
      </c>
      <c r="C198" s="2">
        <v>6024854.0</v>
      </c>
      <c r="D198" s="2">
        <v>348.58</v>
      </c>
      <c r="E198" s="2">
        <v>445.0</v>
      </c>
      <c r="F198" s="2">
        <v>5885738.0</v>
      </c>
      <c r="G198" s="2">
        <v>344.22</v>
      </c>
      <c r="H198" s="7">
        <f t="shared" si="1"/>
        <v>-2.309035206</v>
      </c>
      <c r="I198" s="2">
        <f t="shared" si="2"/>
        <v>-139116</v>
      </c>
      <c r="J198" s="4">
        <f t="shared" si="3"/>
        <v>0</v>
      </c>
    </row>
    <row r="199">
      <c r="A199" s="2" t="s">
        <v>2003</v>
      </c>
      <c r="B199" s="2">
        <v>445.0</v>
      </c>
      <c r="C199" s="2">
        <v>5120890.0</v>
      </c>
      <c r="D199" s="2">
        <v>471.28</v>
      </c>
      <c r="E199" s="2">
        <v>445.0</v>
      </c>
      <c r="F199" s="2">
        <v>5153795.0</v>
      </c>
      <c r="G199" s="2">
        <v>475.0</v>
      </c>
      <c r="H199" s="7">
        <f t="shared" si="1"/>
        <v>0.6425640855</v>
      </c>
      <c r="I199" s="2">
        <f t="shared" si="2"/>
        <v>32905</v>
      </c>
      <c r="J199" s="4">
        <f t="shared" si="3"/>
        <v>0</v>
      </c>
    </row>
    <row r="200">
      <c r="A200" s="2" t="s">
        <v>395</v>
      </c>
      <c r="B200" s="2">
        <v>445.0</v>
      </c>
      <c r="C200" s="2">
        <v>7136430.0</v>
      </c>
      <c r="D200" s="2">
        <v>462.35</v>
      </c>
      <c r="E200" s="2">
        <v>445.0</v>
      </c>
      <c r="F200" s="2">
        <v>5963839.0</v>
      </c>
      <c r="G200" s="2">
        <v>386.31</v>
      </c>
      <c r="H200" s="7">
        <f t="shared" si="1"/>
        <v>-16.43105867</v>
      </c>
      <c r="I200" s="2">
        <f t="shared" si="2"/>
        <v>-1172591</v>
      </c>
      <c r="J200" s="4">
        <f t="shared" si="3"/>
        <v>0</v>
      </c>
    </row>
    <row r="201">
      <c r="A201" s="2" t="s">
        <v>2004</v>
      </c>
      <c r="B201" s="2">
        <v>445.0</v>
      </c>
      <c r="C201" s="2">
        <v>1.9807364E7</v>
      </c>
      <c r="D201" s="2">
        <v>663.23</v>
      </c>
      <c r="E201" s="2">
        <v>445.0</v>
      </c>
      <c r="F201" s="2">
        <v>2.8146045E7</v>
      </c>
      <c r="G201" s="2">
        <v>944.12</v>
      </c>
      <c r="H201" s="7">
        <f t="shared" si="1"/>
        <v>42.09889312</v>
      </c>
      <c r="I201" s="2">
        <f t="shared" si="2"/>
        <v>8338681</v>
      </c>
      <c r="J201" s="4">
        <f t="shared" si="3"/>
        <v>0</v>
      </c>
    </row>
    <row r="202">
      <c r="A202" s="2" t="s">
        <v>2005</v>
      </c>
      <c r="B202" s="2">
        <v>446.0</v>
      </c>
      <c r="C202" s="2">
        <v>4.7585349E7</v>
      </c>
      <c r="D202" s="2">
        <v>640.07</v>
      </c>
      <c r="E202" s="2">
        <v>446.0</v>
      </c>
      <c r="F202" s="2">
        <v>4.4603951E7</v>
      </c>
      <c r="G202" s="2">
        <v>602.36</v>
      </c>
      <c r="H202" s="7">
        <f t="shared" si="1"/>
        <v>-6.26536962</v>
      </c>
      <c r="I202" s="2">
        <f t="shared" si="2"/>
        <v>-2981398</v>
      </c>
      <c r="J202" s="4">
        <f t="shared" si="3"/>
        <v>0</v>
      </c>
    </row>
    <row r="203">
      <c r="A203" s="2" t="s">
        <v>2006</v>
      </c>
      <c r="B203" s="2">
        <v>447.0</v>
      </c>
      <c r="C203" s="2">
        <v>5.9985224E7</v>
      </c>
      <c r="D203" s="2">
        <v>734.64</v>
      </c>
      <c r="E203" s="2">
        <v>447.0</v>
      </c>
      <c r="F203" s="2">
        <v>5.6131826E7</v>
      </c>
      <c r="G203" s="2">
        <v>689.39</v>
      </c>
      <c r="H203" s="7">
        <f t="shared" si="1"/>
        <v>-6.423911995</v>
      </c>
      <c r="I203" s="2">
        <f t="shared" si="2"/>
        <v>-3853398</v>
      </c>
      <c r="J203" s="4">
        <f t="shared" si="3"/>
        <v>0</v>
      </c>
    </row>
    <row r="204">
      <c r="A204" s="2" t="s">
        <v>1765</v>
      </c>
      <c r="B204" s="2">
        <v>448.0</v>
      </c>
      <c r="C204" s="2">
        <v>8953019.0</v>
      </c>
      <c r="D204" s="2">
        <v>874.15</v>
      </c>
      <c r="E204" s="2">
        <v>448.0</v>
      </c>
      <c r="F204" s="2">
        <v>7037119.0</v>
      </c>
      <c r="G204" s="2">
        <v>686.28</v>
      </c>
      <c r="H204" s="7">
        <f t="shared" si="1"/>
        <v>-21.39948547</v>
      </c>
      <c r="I204" s="2">
        <f t="shared" si="2"/>
        <v>-1915900</v>
      </c>
      <c r="J204" s="4">
        <f t="shared" si="3"/>
        <v>0</v>
      </c>
    </row>
    <row r="205">
      <c r="A205" s="2" t="s">
        <v>858</v>
      </c>
      <c r="B205" s="2">
        <v>448.0</v>
      </c>
      <c r="C205" s="2">
        <v>4795346.0</v>
      </c>
      <c r="D205" s="2">
        <v>656.81</v>
      </c>
      <c r="E205" s="2">
        <v>448.0</v>
      </c>
      <c r="F205" s="2">
        <v>5328023.0</v>
      </c>
      <c r="G205" s="2">
        <v>724.51</v>
      </c>
      <c r="H205" s="7">
        <f t="shared" si="1"/>
        <v>11.10820783</v>
      </c>
      <c r="I205" s="2">
        <f t="shared" si="2"/>
        <v>532677</v>
      </c>
      <c r="J205" s="4">
        <f t="shared" si="3"/>
        <v>0</v>
      </c>
    </row>
    <row r="206">
      <c r="A206" s="2" t="s">
        <v>2007</v>
      </c>
      <c r="B206" s="2">
        <v>448.0</v>
      </c>
      <c r="C206" s="2">
        <v>3.8340007E7</v>
      </c>
      <c r="D206" s="2">
        <v>635.87</v>
      </c>
      <c r="E206" s="2">
        <v>448.0</v>
      </c>
      <c r="F206" s="2">
        <v>4.0036654E7</v>
      </c>
      <c r="G206" s="2">
        <v>663.92</v>
      </c>
      <c r="H206" s="7">
        <f t="shared" si="1"/>
        <v>4.425265233</v>
      </c>
      <c r="I206" s="2">
        <f t="shared" si="2"/>
        <v>1696647</v>
      </c>
      <c r="J206" s="4">
        <f t="shared" si="3"/>
        <v>0</v>
      </c>
    </row>
    <row r="207">
      <c r="A207" s="2" t="s">
        <v>532</v>
      </c>
      <c r="B207" s="2">
        <v>450.0</v>
      </c>
      <c r="C207" s="2">
        <v>2245500.0</v>
      </c>
      <c r="D207" s="2">
        <v>271.89</v>
      </c>
      <c r="E207" s="2">
        <v>450.0</v>
      </c>
      <c r="F207" s="2">
        <v>2204067.0</v>
      </c>
      <c r="G207" s="2">
        <v>267.26</v>
      </c>
      <c r="H207" s="7">
        <f t="shared" si="1"/>
        <v>-1.845156981</v>
      </c>
      <c r="I207" s="2">
        <f t="shared" si="2"/>
        <v>-41433</v>
      </c>
      <c r="J207" s="4">
        <f t="shared" si="3"/>
        <v>0</v>
      </c>
    </row>
    <row r="208">
      <c r="A208" s="2" t="s">
        <v>2008</v>
      </c>
      <c r="B208" s="2">
        <v>450.0</v>
      </c>
      <c r="C208" s="2">
        <v>3.0611343E7</v>
      </c>
      <c r="D208" s="2">
        <v>843.68</v>
      </c>
      <c r="E208" s="2">
        <v>450.0</v>
      </c>
      <c r="F208" s="2">
        <v>1.6277856E7</v>
      </c>
      <c r="G208" s="2">
        <v>448.9</v>
      </c>
      <c r="H208" s="7">
        <f t="shared" si="1"/>
        <v>-46.82410373</v>
      </c>
      <c r="I208" s="2">
        <f t="shared" si="2"/>
        <v>-14333487</v>
      </c>
      <c r="J208" s="4">
        <f t="shared" si="3"/>
        <v>0</v>
      </c>
    </row>
    <row r="209">
      <c r="A209" s="2" t="s">
        <v>2009</v>
      </c>
      <c r="B209" s="2">
        <v>450.0</v>
      </c>
      <c r="C209" s="2">
        <v>4.6807083E7</v>
      </c>
      <c r="D209" s="2">
        <v>727.17</v>
      </c>
      <c r="E209" s="2">
        <v>450.0</v>
      </c>
      <c r="F209" s="2">
        <v>2.2863498E7</v>
      </c>
      <c r="G209" s="2">
        <v>355.24</v>
      </c>
      <c r="H209" s="7">
        <f t="shared" si="1"/>
        <v>-51.15376448</v>
      </c>
      <c r="I209" s="2">
        <f t="shared" si="2"/>
        <v>-23943585</v>
      </c>
      <c r="J209" s="4">
        <f t="shared" si="3"/>
        <v>0</v>
      </c>
    </row>
    <row r="210">
      <c r="A210" s="2" t="s">
        <v>2010</v>
      </c>
      <c r="B210" s="2">
        <v>450.0</v>
      </c>
      <c r="C210" s="2">
        <v>5.3628118E7</v>
      </c>
      <c r="D210" s="2">
        <v>591.8</v>
      </c>
      <c r="E210" s="2">
        <v>450.0</v>
      </c>
      <c r="F210" s="2">
        <v>4.3802151E7</v>
      </c>
      <c r="G210" s="2">
        <v>480.69</v>
      </c>
      <c r="H210" s="7">
        <f t="shared" si="1"/>
        <v>-18.32241624</v>
      </c>
      <c r="I210" s="2">
        <f t="shared" si="2"/>
        <v>-9825967</v>
      </c>
      <c r="J210" s="4">
        <f t="shared" si="3"/>
        <v>0</v>
      </c>
    </row>
    <row r="211">
      <c r="A211" s="2" t="s">
        <v>2011</v>
      </c>
      <c r="B211" s="2">
        <v>450.0</v>
      </c>
      <c r="C211" s="2">
        <v>2.5325176E7</v>
      </c>
      <c r="D211" s="2">
        <v>703.03</v>
      </c>
      <c r="E211" s="2">
        <v>450.0</v>
      </c>
      <c r="F211" s="2">
        <v>2.1689704E7</v>
      </c>
      <c r="G211" s="2">
        <v>601.39</v>
      </c>
      <c r="H211" s="7">
        <f t="shared" si="1"/>
        <v>-14.35516973</v>
      </c>
      <c r="I211" s="2">
        <f t="shared" si="2"/>
        <v>-3635472</v>
      </c>
      <c r="J211" s="4">
        <f t="shared" si="3"/>
        <v>0</v>
      </c>
    </row>
    <row r="212">
      <c r="A212" s="2" t="s">
        <v>1726</v>
      </c>
      <c r="B212" s="2">
        <v>450.0</v>
      </c>
      <c r="C212" s="2">
        <v>5732707.0</v>
      </c>
      <c r="D212" s="2">
        <v>820.25</v>
      </c>
      <c r="E212" s="2">
        <v>450.0</v>
      </c>
      <c r="F212" s="2">
        <v>5198375.0</v>
      </c>
      <c r="G212" s="2">
        <v>747.64</v>
      </c>
      <c r="H212" s="7">
        <f t="shared" si="1"/>
        <v>-9.320762425</v>
      </c>
      <c r="I212" s="2">
        <f t="shared" si="2"/>
        <v>-534332</v>
      </c>
      <c r="J212" s="4">
        <f t="shared" si="3"/>
        <v>0</v>
      </c>
    </row>
    <row r="213">
      <c r="A213" s="2" t="s">
        <v>2012</v>
      </c>
      <c r="B213" s="2">
        <v>450.0</v>
      </c>
      <c r="C213" s="2">
        <v>1.0699847E7</v>
      </c>
      <c r="D213" s="2">
        <v>666.41</v>
      </c>
      <c r="E213" s="2">
        <v>450.0</v>
      </c>
      <c r="F213" s="2">
        <v>8376728.0</v>
      </c>
      <c r="G213" s="2">
        <v>520.97</v>
      </c>
      <c r="H213" s="7">
        <f t="shared" si="1"/>
        <v>-21.71170298</v>
      </c>
      <c r="I213" s="2">
        <f t="shared" si="2"/>
        <v>-2323119</v>
      </c>
      <c r="J213" s="4">
        <f t="shared" si="3"/>
        <v>0</v>
      </c>
    </row>
    <row r="214">
      <c r="A214" s="2" t="s">
        <v>2013</v>
      </c>
      <c r="B214" s="2">
        <v>450.0</v>
      </c>
      <c r="C214" s="2">
        <v>5.5081618E7</v>
      </c>
      <c r="D214" s="2">
        <v>863.23</v>
      </c>
      <c r="E214" s="2">
        <v>450.0</v>
      </c>
      <c r="F214" s="2">
        <v>2.0349345E7</v>
      </c>
      <c r="G214" s="2">
        <v>318.96</v>
      </c>
      <c r="H214" s="7">
        <f t="shared" si="1"/>
        <v>-63.05601444</v>
      </c>
      <c r="I214" s="2">
        <f t="shared" si="2"/>
        <v>-34732273</v>
      </c>
      <c r="J214" s="4">
        <f t="shared" si="3"/>
        <v>0</v>
      </c>
    </row>
    <row r="215">
      <c r="A215" s="2" t="s">
        <v>2014</v>
      </c>
      <c r="B215" s="2">
        <v>450.0</v>
      </c>
      <c r="C215" s="2">
        <v>5217607.0</v>
      </c>
      <c r="D215" s="2">
        <v>302.03</v>
      </c>
      <c r="E215" s="2">
        <v>450.0</v>
      </c>
      <c r="F215" s="2">
        <v>4940622.0</v>
      </c>
      <c r="G215" s="2">
        <v>287.46</v>
      </c>
      <c r="H215" s="7">
        <f t="shared" si="1"/>
        <v>-5.308659698</v>
      </c>
      <c r="I215" s="2">
        <f t="shared" si="2"/>
        <v>-276985</v>
      </c>
      <c r="J215" s="4">
        <f t="shared" si="3"/>
        <v>0</v>
      </c>
    </row>
    <row r="216">
      <c r="A216" s="2" t="s">
        <v>2015</v>
      </c>
      <c r="B216" s="2">
        <v>450.0</v>
      </c>
      <c r="C216" s="2">
        <v>8033032.0</v>
      </c>
      <c r="D216" s="2">
        <v>343.82</v>
      </c>
      <c r="E216" s="2">
        <v>450.0</v>
      </c>
      <c r="F216" s="2">
        <v>5003966.0</v>
      </c>
      <c r="G216" s="2">
        <v>213.61</v>
      </c>
      <c r="H216" s="7">
        <f t="shared" si="1"/>
        <v>-37.70763019</v>
      </c>
      <c r="I216" s="2">
        <f t="shared" si="2"/>
        <v>-3029066</v>
      </c>
      <c r="J216" s="4">
        <f t="shared" si="3"/>
        <v>0</v>
      </c>
    </row>
    <row r="217">
      <c r="A217" s="2" t="s">
        <v>2016</v>
      </c>
      <c r="B217" s="2">
        <v>450.0</v>
      </c>
      <c r="C217" s="2">
        <v>1.268815E7</v>
      </c>
      <c r="D217" s="2">
        <v>383.72</v>
      </c>
      <c r="E217" s="2">
        <v>450.0</v>
      </c>
      <c r="F217" s="2">
        <v>1.3338742E7</v>
      </c>
      <c r="G217" s="2">
        <v>400.09</v>
      </c>
      <c r="H217" s="7">
        <f t="shared" si="1"/>
        <v>5.127556027</v>
      </c>
      <c r="I217" s="2">
        <f t="shared" si="2"/>
        <v>650592</v>
      </c>
      <c r="J217" s="4">
        <f t="shared" si="3"/>
        <v>0</v>
      </c>
    </row>
    <row r="218">
      <c r="A218" s="2" t="s">
        <v>2017</v>
      </c>
      <c r="B218" s="2">
        <v>450.0</v>
      </c>
      <c r="C218" s="2">
        <v>3.8546751E7</v>
      </c>
      <c r="D218" s="2">
        <v>685.45</v>
      </c>
      <c r="E218" s="2">
        <v>450.0</v>
      </c>
      <c r="F218" s="2">
        <v>3.1212359E7</v>
      </c>
      <c r="G218" s="2">
        <v>552.89</v>
      </c>
      <c r="H218" s="7">
        <f t="shared" si="1"/>
        <v>-19.0272638</v>
      </c>
      <c r="I218" s="2">
        <f t="shared" si="2"/>
        <v>-7334392</v>
      </c>
      <c r="J218" s="4">
        <f t="shared" si="3"/>
        <v>0</v>
      </c>
    </row>
    <row r="219">
      <c r="A219" s="2" t="s">
        <v>2018</v>
      </c>
      <c r="B219" s="2">
        <v>450.0</v>
      </c>
      <c r="C219" s="2">
        <v>1.2472973E7</v>
      </c>
      <c r="D219" s="2">
        <v>610.22</v>
      </c>
      <c r="E219" s="2">
        <v>450.0</v>
      </c>
      <c r="F219" s="2">
        <v>1.1169985E7</v>
      </c>
      <c r="G219" s="2">
        <v>546.29</v>
      </c>
      <c r="H219" s="7">
        <f t="shared" si="1"/>
        <v>-10.44649098</v>
      </c>
      <c r="I219" s="2">
        <f t="shared" si="2"/>
        <v>-1302988</v>
      </c>
      <c r="J219" s="4">
        <f t="shared" si="3"/>
        <v>0</v>
      </c>
    </row>
    <row r="220">
      <c r="A220" s="2" t="s">
        <v>747</v>
      </c>
      <c r="B220" s="2">
        <v>450.0</v>
      </c>
      <c r="C220" s="2">
        <v>4975656.0</v>
      </c>
      <c r="D220" s="2">
        <v>343.84</v>
      </c>
      <c r="E220" s="2">
        <v>450.0</v>
      </c>
      <c r="F220" s="2">
        <v>5385085.0</v>
      </c>
      <c r="G220" s="2">
        <v>372.03</v>
      </c>
      <c r="H220" s="7">
        <f t="shared" si="1"/>
        <v>8.22864362</v>
      </c>
      <c r="I220" s="2">
        <f t="shared" si="2"/>
        <v>409429</v>
      </c>
      <c r="J220" s="4">
        <f t="shared" si="3"/>
        <v>0</v>
      </c>
    </row>
    <row r="221">
      <c r="A221" s="2" t="s">
        <v>2019</v>
      </c>
      <c r="B221" s="2">
        <v>450.0</v>
      </c>
      <c r="C221" s="2">
        <v>8325193.0</v>
      </c>
      <c r="D221" s="2">
        <v>695.97</v>
      </c>
      <c r="E221" s="2">
        <v>450.0</v>
      </c>
      <c r="F221" s="2">
        <v>3879479.0</v>
      </c>
      <c r="G221" s="2">
        <v>327.02</v>
      </c>
      <c r="H221" s="7">
        <f t="shared" si="1"/>
        <v>-53.40073197</v>
      </c>
      <c r="I221" s="2">
        <f t="shared" si="2"/>
        <v>-4445714</v>
      </c>
      <c r="J221" s="4">
        <f t="shared" si="3"/>
        <v>0</v>
      </c>
    </row>
    <row r="222">
      <c r="A222" s="2" t="s">
        <v>2020</v>
      </c>
      <c r="B222" s="2">
        <v>450.0</v>
      </c>
      <c r="C222" s="2">
        <v>1800924.0</v>
      </c>
      <c r="D222" s="2">
        <v>180.76</v>
      </c>
      <c r="E222" s="2">
        <v>450.0</v>
      </c>
      <c r="F222" s="2">
        <v>2194811.0</v>
      </c>
      <c r="G222" s="2">
        <v>216.62</v>
      </c>
      <c r="H222" s="7">
        <f t="shared" si="1"/>
        <v>21.8713838</v>
      </c>
      <c r="I222" s="2">
        <f t="shared" si="2"/>
        <v>393887</v>
      </c>
      <c r="J222" s="4">
        <f t="shared" si="3"/>
        <v>0</v>
      </c>
    </row>
    <row r="223">
      <c r="A223" s="2" t="s">
        <v>2021</v>
      </c>
      <c r="B223" s="2">
        <v>450.0</v>
      </c>
      <c r="C223" s="2">
        <v>1.3106578E7</v>
      </c>
      <c r="D223" s="2">
        <v>340.63</v>
      </c>
      <c r="E223" s="2">
        <v>450.0</v>
      </c>
      <c r="F223" s="2">
        <v>8474714.0</v>
      </c>
      <c r="G223" s="2">
        <v>219.16</v>
      </c>
      <c r="H223" s="7">
        <f t="shared" si="1"/>
        <v>-35.33999492</v>
      </c>
      <c r="I223" s="2">
        <f t="shared" si="2"/>
        <v>-4631864</v>
      </c>
      <c r="J223" s="4">
        <f t="shared" si="3"/>
        <v>0</v>
      </c>
    </row>
    <row r="224">
      <c r="A224" s="2" t="s">
        <v>927</v>
      </c>
      <c r="B224" s="2">
        <v>450.0</v>
      </c>
      <c r="C224" s="2">
        <v>3583792.0</v>
      </c>
      <c r="D224" s="2">
        <v>356.28</v>
      </c>
      <c r="E224" s="2">
        <v>450.0</v>
      </c>
      <c r="F224" s="2">
        <v>2957778.0</v>
      </c>
      <c r="G224" s="2">
        <v>292.59</v>
      </c>
      <c r="H224" s="7">
        <f t="shared" si="1"/>
        <v>-17.46792225</v>
      </c>
      <c r="I224" s="2">
        <f t="shared" si="2"/>
        <v>-626014</v>
      </c>
      <c r="J224" s="4">
        <f t="shared" si="3"/>
        <v>0</v>
      </c>
    </row>
    <row r="225">
      <c r="A225" s="2" t="s">
        <v>2022</v>
      </c>
      <c r="B225" s="2">
        <v>450.0</v>
      </c>
      <c r="C225" s="2">
        <v>2.3204925E7</v>
      </c>
      <c r="D225" s="2">
        <v>916.39</v>
      </c>
      <c r="E225" s="2">
        <v>450.0</v>
      </c>
      <c r="F225" s="2">
        <v>8528506.0</v>
      </c>
      <c r="G225" s="2">
        <v>339.31</v>
      </c>
      <c r="H225" s="7">
        <f t="shared" si="1"/>
        <v>-63.24700037</v>
      </c>
      <c r="I225" s="2">
        <f t="shared" si="2"/>
        <v>-14676419</v>
      </c>
      <c r="J225" s="4">
        <f t="shared" si="3"/>
        <v>0</v>
      </c>
    </row>
    <row r="226">
      <c r="A226" s="2" t="s">
        <v>240</v>
      </c>
      <c r="B226" s="2">
        <v>450.0</v>
      </c>
      <c r="C226" s="2">
        <v>4009940.0</v>
      </c>
      <c r="D226" s="2">
        <v>301.54</v>
      </c>
      <c r="E226" s="2">
        <v>450.0</v>
      </c>
      <c r="F226" s="2">
        <v>3552189.0</v>
      </c>
      <c r="G226" s="2">
        <v>265.74</v>
      </c>
      <c r="H226" s="7">
        <f t="shared" si="1"/>
        <v>-11.41540771</v>
      </c>
      <c r="I226" s="2">
        <f t="shared" si="2"/>
        <v>-457751</v>
      </c>
      <c r="J226" s="4">
        <f t="shared" si="3"/>
        <v>0</v>
      </c>
    </row>
    <row r="227">
      <c r="A227" s="2" t="s">
        <v>2023</v>
      </c>
      <c r="B227" s="2">
        <v>450.0</v>
      </c>
      <c r="C227" s="2">
        <v>1.4321275E7</v>
      </c>
      <c r="D227" s="2">
        <v>419.76</v>
      </c>
      <c r="E227" s="2">
        <v>450.0</v>
      </c>
      <c r="F227" s="2">
        <v>1.5193295E7</v>
      </c>
      <c r="G227" s="2">
        <v>442.89</v>
      </c>
      <c r="H227" s="7">
        <f t="shared" si="1"/>
        <v>6.088982999</v>
      </c>
      <c r="I227" s="2">
        <f t="shared" si="2"/>
        <v>872020</v>
      </c>
      <c r="J227" s="4">
        <f t="shared" si="3"/>
        <v>0</v>
      </c>
    </row>
    <row r="228">
      <c r="A228" s="2" t="s">
        <v>2024</v>
      </c>
      <c r="B228" s="2">
        <v>450.0</v>
      </c>
      <c r="C228" s="2">
        <v>7284039.0</v>
      </c>
      <c r="D228" s="2">
        <v>578.93</v>
      </c>
      <c r="E228" s="2">
        <v>450.0</v>
      </c>
      <c r="F228" s="2">
        <v>3523646.0</v>
      </c>
      <c r="G228" s="2">
        <v>280.81</v>
      </c>
      <c r="H228" s="7">
        <f t="shared" si="1"/>
        <v>-51.62510799</v>
      </c>
      <c r="I228" s="2">
        <f t="shared" si="2"/>
        <v>-3760393</v>
      </c>
      <c r="J228" s="4">
        <f t="shared" si="3"/>
        <v>0</v>
      </c>
    </row>
    <row r="229">
      <c r="A229" s="2" t="s">
        <v>2025</v>
      </c>
      <c r="B229" s="2">
        <v>452.0</v>
      </c>
      <c r="C229" s="2">
        <v>9571347.0</v>
      </c>
      <c r="D229" s="2">
        <v>356.33</v>
      </c>
      <c r="E229" s="2">
        <v>452.0</v>
      </c>
      <c r="F229" s="2">
        <v>1.0699505E7</v>
      </c>
      <c r="G229" s="2">
        <v>398.51</v>
      </c>
      <c r="H229" s="7">
        <f t="shared" si="1"/>
        <v>11.78682583</v>
      </c>
      <c r="I229" s="2">
        <f t="shared" si="2"/>
        <v>1128158</v>
      </c>
      <c r="J229" s="4">
        <f t="shared" si="3"/>
        <v>0</v>
      </c>
    </row>
    <row r="230">
      <c r="A230" s="2" t="s">
        <v>2026</v>
      </c>
      <c r="B230" s="2">
        <v>452.0</v>
      </c>
      <c r="C230" s="2">
        <v>1.0409782E7</v>
      </c>
      <c r="D230" s="2">
        <v>1588.31</v>
      </c>
      <c r="E230" s="2">
        <v>452.0</v>
      </c>
      <c r="F230" s="2">
        <v>7425951.0</v>
      </c>
      <c r="G230" s="2">
        <v>1125.14</v>
      </c>
      <c r="H230" s="7">
        <f t="shared" si="1"/>
        <v>-28.66372226</v>
      </c>
      <c r="I230" s="2">
        <f t="shared" si="2"/>
        <v>-2983831</v>
      </c>
      <c r="J230" s="4">
        <f t="shared" si="3"/>
        <v>0</v>
      </c>
    </row>
    <row r="231">
      <c r="A231" s="2" t="s">
        <v>250</v>
      </c>
      <c r="B231" s="2">
        <v>455.0</v>
      </c>
      <c r="C231" s="2">
        <v>5147711.0</v>
      </c>
      <c r="D231" s="2">
        <v>348.67</v>
      </c>
      <c r="E231" s="2">
        <v>455.0</v>
      </c>
      <c r="F231" s="2">
        <v>4115604.0</v>
      </c>
      <c r="G231" s="2">
        <v>279.01</v>
      </c>
      <c r="H231" s="7">
        <f t="shared" si="1"/>
        <v>-20.04982409</v>
      </c>
      <c r="I231" s="2">
        <f t="shared" si="2"/>
        <v>-1032107</v>
      </c>
      <c r="J231" s="4">
        <f t="shared" si="3"/>
        <v>0</v>
      </c>
    </row>
    <row r="232">
      <c r="A232" s="2" t="s">
        <v>2027</v>
      </c>
      <c r="B232" s="2">
        <v>455.0</v>
      </c>
      <c r="C232" s="2">
        <v>2.1682633E7</v>
      </c>
      <c r="D232" s="2">
        <v>573.72</v>
      </c>
      <c r="E232" s="2">
        <v>455.0</v>
      </c>
      <c r="F232" s="2">
        <v>2.3276677E7</v>
      </c>
      <c r="G232" s="2">
        <v>614.74</v>
      </c>
      <c r="H232" s="7">
        <f t="shared" si="1"/>
        <v>7.351708623</v>
      </c>
      <c r="I232" s="2">
        <f t="shared" si="2"/>
        <v>1594044</v>
      </c>
      <c r="J232" s="4">
        <f t="shared" si="3"/>
        <v>0</v>
      </c>
    </row>
    <row r="233">
      <c r="A233" s="2" t="s">
        <v>2028</v>
      </c>
      <c r="B233" s="2">
        <v>455.0</v>
      </c>
      <c r="C233" s="2">
        <v>1.57771784E8</v>
      </c>
      <c r="D233" s="2">
        <v>1026.99</v>
      </c>
      <c r="E233" s="2">
        <v>455.0</v>
      </c>
      <c r="F233" s="2">
        <v>1.32889379E8</v>
      </c>
      <c r="G233" s="2">
        <v>865.8</v>
      </c>
      <c r="H233" s="7">
        <f t="shared" si="1"/>
        <v>-15.77113751</v>
      </c>
      <c r="I233" s="2">
        <f t="shared" si="2"/>
        <v>-24882405</v>
      </c>
      <c r="J233" s="4">
        <f t="shared" si="3"/>
        <v>0</v>
      </c>
    </row>
    <row r="234">
      <c r="A234" s="2" t="s">
        <v>2029</v>
      </c>
      <c r="B234" s="2">
        <v>458.0</v>
      </c>
      <c r="C234" s="2">
        <v>5.1816027E7</v>
      </c>
      <c r="D234" s="2">
        <v>728.41</v>
      </c>
      <c r="E234" s="2">
        <v>458.0</v>
      </c>
      <c r="F234" s="2">
        <v>4.4507216E7</v>
      </c>
      <c r="G234" s="2">
        <v>626.05</v>
      </c>
      <c r="H234" s="7">
        <f t="shared" si="1"/>
        <v>-14.10530954</v>
      </c>
      <c r="I234" s="2">
        <f t="shared" si="2"/>
        <v>-7308811</v>
      </c>
      <c r="J234" s="4">
        <f t="shared" si="3"/>
        <v>0</v>
      </c>
    </row>
    <row r="235">
      <c r="A235" s="2" t="s">
        <v>2030</v>
      </c>
      <c r="B235" s="2">
        <v>459.0</v>
      </c>
      <c r="C235" s="2">
        <v>4.7569319E7</v>
      </c>
      <c r="D235" s="2">
        <v>647.1</v>
      </c>
      <c r="E235" s="2">
        <v>459.0</v>
      </c>
      <c r="F235" s="2">
        <v>4.595981E7</v>
      </c>
      <c r="G235" s="2">
        <v>624.68</v>
      </c>
      <c r="H235" s="7">
        <f t="shared" si="1"/>
        <v>-3.383502295</v>
      </c>
      <c r="I235" s="2">
        <f t="shared" si="2"/>
        <v>-1609509</v>
      </c>
      <c r="J235" s="4">
        <f t="shared" si="3"/>
        <v>0</v>
      </c>
    </row>
    <row r="236">
      <c r="A236" s="2" t="s">
        <v>2031</v>
      </c>
      <c r="B236" s="2">
        <v>460.0</v>
      </c>
      <c r="C236" s="2">
        <v>5.5359469E7</v>
      </c>
      <c r="D236" s="2">
        <v>494.52</v>
      </c>
      <c r="E236" s="2">
        <v>460.0</v>
      </c>
      <c r="F236" s="2">
        <v>3.9142508E7</v>
      </c>
      <c r="G236" s="2">
        <v>350.22</v>
      </c>
      <c r="H236" s="7">
        <f t="shared" si="1"/>
        <v>-29.29392441</v>
      </c>
      <c r="I236" s="2">
        <f t="shared" si="2"/>
        <v>-16216961</v>
      </c>
      <c r="J236" s="4">
        <f t="shared" si="3"/>
        <v>0</v>
      </c>
    </row>
    <row r="237">
      <c r="A237" s="2" t="s">
        <v>1560</v>
      </c>
      <c r="B237" s="2">
        <v>460.0</v>
      </c>
      <c r="C237" s="2">
        <v>6101751.0</v>
      </c>
      <c r="D237" s="2">
        <v>572.61</v>
      </c>
      <c r="E237" s="2">
        <v>460.0</v>
      </c>
      <c r="F237" s="2">
        <v>6975892.0</v>
      </c>
      <c r="G237" s="2">
        <v>654.77</v>
      </c>
      <c r="H237" s="7">
        <f t="shared" si="1"/>
        <v>14.32606804</v>
      </c>
      <c r="I237" s="2">
        <f t="shared" si="2"/>
        <v>874141</v>
      </c>
      <c r="J237" s="4">
        <f t="shared" si="3"/>
        <v>0</v>
      </c>
    </row>
    <row r="238">
      <c r="A238" s="2" t="s">
        <v>2032</v>
      </c>
      <c r="B238" s="2">
        <v>460.0</v>
      </c>
      <c r="C238" s="2">
        <v>2819631.0</v>
      </c>
      <c r="D238" s="2">
        <v>315.15</v>
      </c>
      <c r="E238" s="2">
        <v>460.0</v>
      </c>
      <c r="F238" s="2">
        <v>1658293.0</v>
      </c>
      <c r="G238" s="2">
        <v>186.16</v>
      </c>
      <c r="H238" s="7">
        <f t="shared" si="1"/>
        <v>-41.18758802</v>
      </c>
      <c r="I238" s="2">
        <f t="shared" si="2"/>
        <v>-1161338</v>
      </c>
      <c r="J238" s="4">
        <f t="shared" si="3"/>
        <v>0</v>
      </c>
    </row>
    <row r="239">
      <c r="A239" s="2" t="s">
        <v>2033</v>
      </c>
      <c r="B239" s="2">
        <v>460.0</v>
      </c>
      <c r="C239" s="2">
        <v>3.2392946E7</v>
      </c>
      <c r="D239" s="2">
        <v>731.27</v>
      </c>
      <c r="E239" s="2">
        <v>460.0</v>
      </c>
      <c r="F239" s="2">
        <v>2.3810257E7</v>
      </c>
      <c r="G239" s="2">
        <v>543.3</v>
      </c>
      <c r="H239" s="7">
        <f t="shared" si="1"/>
        <v>-26.49554937</v>
      </c>
      <c r="I239" s="2">
        <f t="shared" si="2"/>
        <v>-8582689</v>
      </c>
      <c r="J239" s="4">
        <f t="shared" si="3"/>
        <v>0</v>
      </c>
    </row>
    <row r="240">
      <c r="A240" s="2" t="s">
        <v>2034</v>
      </c>
      <c r="B240" s="2">
        <v>460.0</v>
      </c>
      <c r="C240" s="2">
        <v>2.5084161E7</v>
      </c>
      <c r="D240" s="2">
        <v>371.79</v>
      </c>
      <c r="E240" s="2">
        <v>460.0</v>
      </c>
      <c r="F240" s="2">
        <v>2.0827865E7</v>
      </c>
      <c r="G240" s="2">
        <v>309.58</v>
      </c>
      <c r="H240" s="7">
        <f t="shared" si="1"/>
        <v>-16.96806204</v>
      </c>
      <c r="I240" s="2">
        <f t="shared" si="2"/>
        <v>-4256296</v>
      </c>
      <c r="J240" s="4">
        <f t="shared" si="3"/>
        <v>0</v>
      </c>
    </row>
    <row r="241">
      <c r="A241" s="2" t="s">
        <v>1834</v>
      </c>
      <c r="B241" s="2">
        <v>460.0</v>
      </c>
      <c r="C241" s="2">
        <v>1.9591162E7</v>
      </c>
      <c r="D241" s="2">
        <v>1147.09</v>
      </c>
      <c r="E241" s="2">
        <v>460.0</v>
      </c>
      <c r="F241" s="2">
        <v>1.1102046E7</v>
      </c>
      <c r="G241" s="2">
        <v>651.34</v>
      </c>
      <c r="H241" s="7">
        <f t="shared" si="1"/>
        <v>-43.33135523</v>
      </c>
      <c r="I241" s="2">
        <f t="shared" si="2"/>
        <v>-8489116</v>
      </c>
      <c r="J241" s="4">
        <f t="shared" si="3"/>
        <v>0</v>
      </c>
    </row>
    <row r="242">
      <c r="A242" s="2" t="s">
        <v>2035</v>
      </c>
      <c r="B242" s="2">
        <v>460.0</v>
      </c>
      <c r="C242" s="2">
        <v>1.4735044E7</v>
      </c>
      <c r="D242" s="2">
        <v>595.76</v>
      </c>
      <c r="E242" s="2">
        <v>460.0</v>
      </c>
      <c r="F242" s="2">
        <v>1.3179445E7</v>
      </c>
      <c r="G242" s="2">
        <v>529.61</v>
      </c>
      <c r="H242" s="7">
        <f t="shared" si="1"/>
        <v>-10.55713848</v>
      </c>
      <c r="I242" s="2">
        <f t="shared" si="2"/>
        <v>-1555599</v>
      </c>
      <c r="J242" s="4">
        <f t="shared" si="3"/>
        <v>0</v>
      </c>
    </row>
    <row r="243">
      <c r="A243" s="2" t="s">
        <v>2036</v>
      </c>
      <c r="B243" s="2">
        <v>460.0</v>
      </c>
      <c r="C243" s="2">
        <v>3.4368378E7</v>
      </c>
      <c r="D243" s="2">
        <v>651.5</v>
      </c>
      <c r="E243" s="2">
        <v>460.0</v>
      </c>
      <c r="F243" s="2">
        <v>2.5424077E7</v>
      </c>
      <c r="G243" s="2">
        <v>484.43</v>
      </c>
      <c r="H243" s="7">
        <f t="shared" si="1"/>
        <v>-26.02479814</v>
      </c>
      <c r="I243" s="2">
        <f t="shared" si="2"/>
        <v>-8944301</v>
      </c>
      <c r="J243" s="4">
        <f t="shared" si="3"/>
        <v>0</v>
      </c>
    </row>
    <row r="244">
      <c r="A244" s="2" t="s">
        <v>2037</v>
      </c>
      <c r="B244" s="2">
        <v>460.0</v>
      </c>
      <c r="C244" s="2">
        <v>3.31462279E8</v>
      </c>
      <c r="D244" s="2">
        <v>1055.63</v>
      </c>
      <c r="E244" s="2">
        <v>460.0</v>
      </c>
      <c r="F244" s="2">
        <v>3.22998776E8</v>
      </c>
      <c r="G244" s="2">
        <v>1026.33</v>
      </c>
      <c r="H244" s="7">
        <f t="shared" si="1"/>
        <v>-2.553383458</v>
      </c>
      <c r="I244" s="2">
        <f t="shared" si="2"/>
        <v>-8463503</v>
      </c>
      <c r="J244" s="4">
        <f t="shared" si="3"/>
        <v>0</v>
      </c>
    </row>
    <row r="245">
      <c r="A245" s="2" t="s">
        <v>2038</v>
      </c>
      <c r="B245" s="2">
        <v>460.0</v>
      </c>
      <c r="C245" s="2">
        <v>4.9482956E7</v>
      </c>
      <c r="D245" s="2">
        <v>1387.4</v>
      </c>
      <c r="E245" s="2">
        <v>460.0</v>
      </c>
      <c r="F245" s="2">
        <v>2.102686E7</v>
      </c>
      <c r="G245" s="2">
        <v>587.93</v>
      </c>
      <c r="H245" s="7">
        <f t="shared" si="1"/>
        <v>-57.50686358</v>
      </c>
      <c r="I245" s="2">
        <f t="shared" si="2"/>
        <v>-28456096</v>
      </c>
      <c r="J245" s="4">
        <f t="shared" si="3"/>
        <v>0</v>
      </c>
    </row>
    <row r="246">
      <c r="A246" s="2" t="s">
        <v>941</v>
      </c>
      <c r="B246" s="2">
        <v>460.0</v>
      </c>
      <c r="C246" s="2">
        <v>5525331.0</v>
      </c>
      <c r="D246" s="2">
        <v>512.46</v>
      </c>
      <c r="E246" s="2">
        <v>460.0</v>
      </c>
      <c r="F246" s="2">
        <v>7590635.0</v>
      </c>
      <c r="G246" s="2">
        <v>706.83</v>
      </c>
      <c r="H246" s="7">
        <f t="shared" si="1"/>
        <v>37.37882853</v>
      </c>
      <c r="I246" s="2">
        <f t="shared" si="2"/>
        <v>2065304</v>
      </c>
      <c r="J246" s="4">
        <f t="shared" si="3"/>
        <v>0</v>
      </c>
    </row>
    <row r="247">
      <c r="A247" s="2" t="s">
        <v>325</v>
      </c>
      <c r="B247" s="2">
        <v>460.0</v>
      </c>
      <c r="C247" s="2">
        <v>6103525.0</v>
      </c>
      <c r="D247" s="2">
        <v>447.37</v>
      </c>
      <c r="E247" s="2">
        <v>460.0</v>
      </c>
      <c r="F247" s="2">
        <v>6294844.0</v>
      </c>
      <c r="G247" s="2">
        <v>462.35</v>
      </c>
      <c r="H247" s="7">
        <f t="shared" si="1"/>
        <v>3.134565681</v>
      </c>
      <c r="I247" s="2">
        <f t="shared" si="2"/>
        <v>191319</v>
      </c>
      <c r="J247" s="4">
        <f t="shared" si="3"/>
        <v>0</v>
      </c>
    </row>
    <row r="248">
      <c r="A248" s="2" t="s">
        <v>2039</v>
      </c>
      <c r="B248" s="2">
        <v>460.0</v>
      </c>
      <c r="C248" s="2">
        <v>2.1983465E7</v>
      </c>
      <c r="D248" s="2">
        <v>790.77</v>
      </c>
      <c r="E248" s="2">
        <v>460.0</v>
      </c>
      <c r="F248" s="2">
        <v>1.3503196E7</v>
      </c>
      <c r="G248" s="2">
        <v>488.45</v>
      </c>
      <c r="H248" s="7">
        <f t="shared" si="1"/>
        <v>-38.5756704</v>
      </c>
      <c r="I248" s="2">
        <f t="shared" si="2"/>
        <v>-8480269</v>
      </c>
      <c r="J248" s="4">
        <f t="shared" si="3"/>
        <v>0</v>
      </c>
    </row>
    <row r="249">
      <c r="A249" s="2" t="s">
        <v>2040</v>
      </c>
      <c r="B249" s="2">
        <v>460.0</v>
      </c>
      <c r="C249" s="2">
        <v>5.0189825E7</v>
      </c>
      <c r="D249" s="2">
        <v>651.75</v>
      </c>
      <c r="E249" s="2">
        <v>460.0</v>
      </c>
      <c r="F249" s="2">
        <v>4.5311896E7</v>
      </c>
      <c r="G249" s="2">
        <v>587.11</v>
      </c>
      <c r="H249" s="7">
        <f t="shared" si="1"/>
        <v>-9.718959968</v>
      </c>
      <c r="I249" s="2">
        <f t="shared" si="2"/>
        <v>-4877929</v>
      </c>
      <c r="J249" s="4">
        <f t="shared" si="3"/>
        <v>0</v>
      </c>
    </row>
    <row r="250">
      <c r="A250" s="2" t="s">
        <v>2041</v>
      </c>
      <c r="B250" s="2">
        <v>460.0</v>
      </c>
      <c r="C250" s="2">
        <v>1.1905542E7</v>
      </c>
      <c r="D250" s="2">
        <v>481.09</v>
      </c>
      <c r="E250" s="2">
        <v>460.0</v>
      </c>
      <c r="F250" s="2">
        <v>3045072.0</v>
      </c>
      <c r="G250" s="2">
        <v>123.61</v>
      </c>
      <c r="H250" s="7">
        <f t="shared" si="1"/>
        <v>-74.4230712</v>
      </c>
      <c r="I250" s="2">
        <f t="shared" si="2"/>
        <v>-8860470</v>
      </c>
      <c r="J250" s="4">
        <f t="shared" si="3"/>
        <v>0</v>
      </c>
    </row>
    <row r="251">
      <c r="A251" s="2" t="s">
        <v>2042</v>
      </c>
      <c r="B251" s="2">
        <v>460.0</v>
      </c>
      <c r="C251" s="2">
        <v>7.0818399E7</v>
      </c>
      <c r="D251" s="2">
        <v>1950.28</v>
      </c>
      <c r="E251" s="2">
        <v>460.0</v>
      </c>
      <c r="F251" s="2">
        <v>3.584483E7</v>
      </c>
      <c r="G251" s="2">
        <v>981.49</v>
      </c>
      <c r="H251" s="7">
        <f t="shared" si="1"/>
        <v>-49.38486254</v>
      </c>
      <c r="I251" s="2">
        <f t="shared" si="2"/>
        <v>-34973569</v>
      </c>
      <c r="J251" s="4">
        <f t="shared" si="3"/>
        <v>0</v>
      </c>
    </row>
    <row r="252">
      <c r="A252" s="2" t="s">
        <v>794</v>
      </c>
      <c r="B252" s="2">
        <v>460.0</v>
      </c>
      <c r="C252" s="2">
        <v>3909992.0</v>
      </c>
      <c r="D252" s="2">
        <v>208.16</v>
      </c>
      <c r="E252" s="2">
        <v>460.0</v>
      </c>
      <c r="F252" s="2">
        <v>3473653.0</v>
      </c>
      <c r="G252" s="2">
        <v>185.0</v>
      </c>
      <c r="H252" s="7">
        <f t="shared" si="1"/>
        <v>-11.15958805</v>
      </c>
      <c r="I252" s="2">
        <f t="shared" si="2"/>
        <v>-436339</v>
      </c>
      <c r="J252" s="4">
        <f t="shared" si="3"/>
        <v>0</v>
      </c>
    </row>
    <row r="253">
      <c r="A253" s="2" t="s">
        <v>2043</v>
      </c>
      <c r="B253" s="2">
        <v>465.0</v>
      </c>
      <c r="C253" s="2">
        <v>9495281.0</v>
      </c>
      <c r="D253" s="2">
        <v>463.37</v>
      </c>
      <c r="E253" s="2">
        <v>465.0</v>
      </c>
      <c r="F253" s="2">
        <v>8550596.0</v>
      </c>
      <c r="G253" s="2">
        <v>418.9</v>
      </c>
      <c r="H253" s="7">
        <f t="shared" si="1"/>
        <v>-9.948994664</v>
      </c>
      <c r="I253" s="2">
        <f t="shared" si="2"/>
        <v>-944685</v>
      </c>
      <c r="J253" s="4">
        <f t="shared" si="3"/>
        <v>0</v>
      </c>
    </row>
    <row r="254">
      <c r="A254" s="2" t="s">
        <v>2044</v>
      </c>
      <c r="B254" s="2">
        <v>465.0</v>
      </c>
      <c r="C254" s="2">
        <v>6157064.0</v>
      </c>
      <c r="D254" s="2">
        <v>296.63</v>
      </c>
      <c r="E254" s="2">
        <v>465.0</v>
      </c>
      <c r="F254" s="2">
        <v>5053066.0</v>
      </c>
      <c r="G254" s="2">
        <v>244.27</v>
      </c>
      <c r="H254" s="7">
        <f t="shared" si="1"/>
        <v>-17.93059159</v>
      </c>
      <c r="I254" s="2">
        <f t="shared" si="2"/>
        <v>-1103998</v>
      </c>
      <c r="J254" s="4">
        <f t="shared" si="3"/>
        <v>0</v>
      </c>
    </row>
    <row r="255">
      <c r="A255" s="2" t="s">
        <v>2045</v>
      </c>
      <c r="B255" s="2">
        <v>465.0</v>
      </c>
      <c r="C255" s="2">
        <v>7.4814132E7</v>
      </c>
      <c r="D255" s="2">
        <v>416.94</v>
      </c>
      <c r="E255" s="2">
        <v>465.0</v>
      </c>
      <c r="F255" s="2">
        <v>6.6255705E7</v>
      </c>
      <c r="G255" s="2">
        <v>368.92</v>
      </c>
      <c r="H255" s="7">
        <f t="shared" si="1"/>
        <v>-11.43958604</v>
      </c>
      <c r="I255" s="2">
        <f t="shared" si="2"/>
        <v>-8558427</v>
      </c>
      <c r="J255" s="4">
        <f t="shared" si="3"/>
        <v>0</v>
      </c>
    </row>
    <row r="256">
      <c r="A256" s="2" t="s">
        <v>2046</v>
      </c>
      <c r="B256" s="2">
        <v>465.0</v>
      </c>
      <c r="C256" s="2">
        <v>1.3836521E7</v>
      </c>
      <c r="D256" s="2">
        <v>511.37</v>
      </c>
      <c r="E256" s="2">
        <v>465.0</v>
      </c>
      <c r="F256" s="2">
        <v>1.1949122E7</v>
      </c>
      <c r="G256" s="2">
        <v>440.67</v>
      </c>
      <c r="H256" s="7">
        <f t="shared" si="1"/>
        <v>-13.64070491</v>
      </c>
      <c r="I256" s="2">
        <f t="shared" si="2"/>
        <v>-1887399</v>
      </c>
      <c r="J256" s="4">
        <f t="shared" si="3"/>
        <v>0</v>
      </c>
    </row>
    <row r="257">
      <c r="A257" s="2" t="s">
        <v>2047</v>
      </c>
      <c r="B257" s="2">
        <v>465.0</v>
      </c>
      <c r="C257" s="2">
        <v>8362140.0</v>
      </c>
      <c r="D257" s="2">
        <v>284.9</v>
      </c>
      <c r="E257" s="2">
        <v>465.0</v>
      </c>
      <c r="F257" s="2">
        <v>9195151.0</v>
      </c>
      <c r="G257" s="2">
        <v>313.42</v>
      </c>
      <c r="H257" s="7">
        <f t="shared" si="1"/>
        <v>9.961696408</v>
      </c>
      <c r="I257" s="2">
        <f t="shared" si="2"/>
        <v>833011</v>
      </c>
      <c r="J257" s="4">
        <f t="shared" si="3"/>
        <v>0</v>
      </c>
    </row>
    <row r="258">
      <c r="A258" s="2" t="s">
        <v>2048</v>
      </c>
      <c r="B258" s="2">
        <v>465.0</v>
      </c>
      <c r="C258" s="2">
        <v>1.7149109E7</v>
      </c>
      <c r="D258" s="2">
        <v>492.51</v>
      </c>
      <c r="E258" s="2">
        <v>465.0</v>
      </c>
      <c r="F258" s="2">
        <v>1.9701454E7</v>
      </c>
      <c r="G258" s="2">
        <v>569.09</v>
      </c>
      <c r="H258" s="7">
        <f t="shared" si="1"/>
        <v>14.88325137</v>
      </c>
      <c r="I258" s="2">
        <f t="shared" si="2"/>
        <v>2552345</v>
      </c>
      <c r="J258" s="4">
        <f t="shared" si="3"/>
        <v>0</v>
      </c>
    </row>
    <row r="259">
      <c r="A259" s="2" t="s">
        <v>2049</v>
      </c>
      <c r="B259" s="2">
        <v>466.0</v>
      </c>
      <c r="C259" s="2">
        <v>6977210.0</v>
      </c>
      <c r="D259" s="2">
        <v>590.64</v>
      </c>
      <c r="E259" s="2">
        <v>466.0</v>
      </c>
      <c r="F259" s="2">
        <v>5247853.0</v>
      </c>
      <c r="G259" s="2">
        <v>448.38</v>
      </c>
      <c r="H259" s="7">
        <f t="shared" si="1"/>
        <v>-24.78579547</v>
      </c>
      <c r="I259" s="2">
        <f t="shared" si="2"/>
        <v>-1729357</v>
      </c>
      <c r="J259" s="4">
        <f t="shared" si="3"/>
        <v>0</v>
      </c>
    </row>
    <row r="260">
      <c r="A260" s="2" t="s">
        <v>2050</v>
      </c>
      <c r="B260" s="2">
        <v>470.0</v>
      </c>
      <c r="C260" s="2">
        <v>8572654.0</v>
      </c>
      <c r="D260" s="2">
        <v>571.97</v>
      </c>
      <c r="E260" s="2">
        <v>470.0</v>
      </c>
      <c r="F260" s="2">
        <v>6833898.0</v>
      </c>
      <c r="G260" s="2">
        <v>457.33</v>
      </c>
      <c r="H260" s="7">
        <f t="shared" si="1"/>
        <v>-20.28258693</v>
      </c>
      <c r="I260" s="2">
        <f t="shared" si="2"/>
        <v>-1738756</v>
      </c>
      <c r="J260" s="4">
        <f t="shared" si="3"/>
        <v>0</v>
      </c>
    </row>
    <row r="261">
      <c r="A261" s="2" t="s">
        <v>2051</v>
      </c>
      <c r="B261" s="2">
        <v>470.0</v>
      </c>
      <c r="C261" s="2">
        <v>1.7226744E7</v>
      </c>
      <c r="D261" s="2">
        <v>400.47</v>
      </c>
      <c r="E261" s="2">
        <v>470.0</v>
      </c>
      <c r="F261" s="2">
        <v>1.6682235E7</v>
      </c>
      <c r="G261" s="2">
        <v>387.9</v>
      </c>
      <c r="H261" s="7">
        <f t="shared" si="1"/>
        <v>-3.160835269</v>
      </c>
      <c r="I261" s="2">
        <f t="shared" si="2"/>
        <v>-544509</v>
      </c>
      <c r="J261" s="4">
        <f t="shared" si="3"/>
        <v>0</v>
      </c>
    </row>
    <row r="262">
      <c r="A262" s="2" t="s">
        <v>2052</v>
      </c>
      <c r="B262" s="2">
        <v>470.0</v>
      </c>
      <c r="C262" s="2">
        <v>1.5974465E7</v>
      </c>
      <c r="D262" s="2">
        <v>386.74</v>
      </c>
      <c r="E262" s="2">
        <v>470.0</v>
      </c>
      <c r="F262" s="2">
        <v>9594275.0</v>
      </c>
      <c r="G262" s="2">
        <v>232.28</v>
      </c>
      <c r="H262" s="7">
        <f t="shared" si="1"/>
        <v>-39.93992913</v>
      </c>
      <c r="I262" s="2">
        <f t="shared" si="2"/>
        <v>-6380190</v>
      </c>
      <c r="J262" s="4">
        <f t="shared" si="3"/>
        <v>0</v>
      </c>
    </row>
    <row r="263">
      <c r="A263" s="2" t="s">
        <v>2053</v>
      </c>
      <c r="B263" s="2">
        <v>470.0</v>
      </c>
      <c r="C263" s="2">
        <v>9976987.0</v>
      </c>
      <c r="D263" s="2">
        <v>508.8</v>
      </c>
      <c r="E263" s="2">
        <v>470.0</v>
      </c>
      <c r="F263" s="2">
        <v>1.1915734E7</v>
      </c>
      <c r="G263" s="2">
        <v>610.88</v>
      </c>
      <c r="H263" s="7">
        <f t="shared" si="1"/>
        <v>19.4321893</v>
      </c>
      <c r="I263" s="2">
        <f t="shared" si="2"/>
        <v>1938747</v>
      </c>
      <c r="J263" s="4">
        <f t="shared" si="3"/>
        <v>0</v>
      </c>
    </row>
    <row r="264">
      <c r="A264" s="2" t="s">
        <v>644</v>
      </c>
      <c r="B264" s="2">
        <v>470.0</v>
      </c>
      <c r="C264" s="2">
        <v>8937068.0</v>
      </c>
      <c r="D264" s="2">
        <v>877.99</v>
      </c>
      <c r="E264" s="2">
        <v>470.0</v>
      </c>
      <c r="F264" s="2">
        <v>8169559.0</v>
      </c>
      <c r="G264" s="2">
        <v>812.73</v>
      </c>
      <c r="H264" s="7">
        <f t="shared" si="1"/>
        <v>-8.58792839</v>
      </c>
      <c r="I264" s="2">
        <f t="shared" si="2"/>
        <v>-767509</v>
      </c>
      <c r="J264" s="4">
        <f t="shared" si="3"/>
        <v>0</v>
      </c>
    </row>
    <row r="265">
      <c r="A265" s="2" t="s">
        <v>2054</v>
      </c>
      <c r="B265" s="2">
        <v>470.0</v>
      </c>
      <c r="C265" s="2">
        <v>9180014.0</v>
      </c>
      <c r="D265" s="2">
        <v>255.03</v>
      </c>
      <c r="E265" s="2">
        <v>470.0</v>
      </c>
      <c r="F265" s="2">
        <v>1.0507226E7</v>
      </c>
      <c r="G265" s="2">
        <v>291.75</v>
      </c>
      <c r="H265" s="7">
        <f t="shared" si="1"/>
        <v>14.45762501</v>
      </c>
      <c r="I265" s="2">
        <f t="shared" si="2"/>
        <v>1327212</v>
      </c>
      <c r="J265" s="4">
        <f t="shared" si="3"/>
        <v>0</v>
      </c>
    </row>
    <row r="266">
      <c r="A266" s="2" t="s">
        <v>1806</v>
      </c>
      <c r="B266" s="2">
        <v>470.0</v>
      </c>
      <c r="C266" s="2">
        <v>2198252.0</v>
      </c>
      <c r="D266" s="2">
        <v>184.77</v>
      </c>
      <c r="E266" s="2">
        <v>470.0</v>
      </c>
      <c r="F266" s="2">
        <v>2436943.0</v>
      </c>
      <c r="G266" s="2">
        <v>205.89</v>
      </c>
      <c r="H266" s="7">
        <f t="shared" si="1"/>
        <v>10.85821826</v>
      </c>
      <c r="I266" s="2">
        <f t="shared" si="2"/>
        <v>238691</v>
      </c>
      <c r="J266" s="4">
        <f t="shared" si="3"/>
        <v>0</v>
      </c>
    </row>
    <row r="267">
      <c r="A267" s="2" t="s">
        <v>2055</v>
      </c>
      <c r="B267" s="2">
        <v>470.0</v>
      </c>
      <c r="C267" s="2">
        <v>2.4429676E7</v>
      </c>
      <c r="D267" s="2">
        <v>1161.88</v>
      </c>
      <c r="E267" s="2">
        <v>470.0</v>
      </c>
      <c r="F267" s="2">
        <v>9855424.0</v>
      </c>
      <c r="G267" s="2">
        <v>470.54</v>
      </c>
      <c r="H267" s="7">
        <f t="shared" si="1"/>
        <v>-59.65798318</v>
      </c>
      <c r="I267" s="2">
        <f t="shared" si="2"/>
        <v>-14574252</v>
      </c>
      <c r="J267" s="4">
        <f t="shared" si="3"/>
        <v>0</v>
      </c>
    </row>
    <row r="268">
      <c r="A268" s="2" t="s">
        <v>2056</v>
      </c>
      <c r="B268" s="2">
        <v>475.0</v>
      </c>
      <c r="C268" s="2">
        <v>1.92827372E8</v>
      </c>
      <c r="D268" s="2">
        <v>782.44</v>
      </c>
      <c r="E268" s="2">
        <v>475.0</v>
      </c>
      <c r="F268" s="2">
        <v>1.75920552E8</v>
      </c>
      <c r="G268" s="2">
        <v>709.44</v>
      </c>
      <c r="H268" s="7">
        <f t="shared" si="1"/>
        <v>-8.76785273</v>
      </c>
      <c r="I268" s="2">
        <f t="shared" si="2"/>
        <v>-16906820</v>
      </c>
      <c r="J268" s="4">
        <f t="shared" si="3"/>
        <v>0</v>
      </c>
    </row>
    <row r="269">
      <c r="A269" s="2" t="s">
        <v>2057</v>
      </c>
      <c r="B269" s="2">
        <v>475.0</v>
      </c>
      <c r="C269" s="2">
        <v>8618301.0</v>
      </c>
      <c r="D269" s="2">
        <v>458.69</v>
      </c>
      <c r="E269" s="2">
        <v>475.0</v>
      </c>
      <c r="F269" s="2">
        <v>6061735.0</v>
      </c>
      <c r="G269" s="2">
        <v>325.44</v>
      </c>
      <c r="H269" s="7">
        <f t="shared" si="1"/>
        <v>-29.66438513</v>
      </c>
      <c r="I269" s="2">
        <f t="shared" si="2"/>
        <v>-2556566</v>
      </c>
      <c r="J269" s="4">
        <f t="shared" si="3"/>
        <v>0</v>
      </c>
    </row>
    <row r="270">
      <c r="A270" s="2" t="s">
        <v>1825</v>
      </c>
      <c r="B270" s="2">
        <v>475.0</v>
      </c>
      <c r="C270" s="2">
        <v>1.2282119E7</v>
      </c>
      <c r="D270" s="2">
        <v>677.78</v>
      </c>
      <c r="E270" s="2">
        <v>475.0</v>
      </c>
      <c r="F270" s="2">
        <v>9851890.0</v>
      </c>
      <c r="G270" s="2">
        <v>543.19</v>
      </c>
      <c r="H270" s="7">
        <f t="shared" si="1"/>
        <v>-19.7867241</v>
      </c>
      <c r="I270" s="2">
        <f t="shared" si="2"/>
        <v>-2430229</v>
      </c>
      <c r="J270" s="4">
        <f t="shared" si="3"/>
        <v>0</v>
      </c>
    </row>
    <row r="271">
      <c r="A271" s="2" t="s">
        <v>2058</v>
      </c>
      <c r="B271" s="2">
        <v>475.0</v>
      </c>
      <c r="C271" s="2">
        <v>3.3180702E7</v>
      </c>
      <c r="D271" s="2">
        <v>572.5</v>
      </c>
      <c r="E271" s="2">
        <v>475.0</v>
      </c>
      <c r="F271" s="2">
        <v>5.7430331E7</v>
      </c>
      <c r="G271" s="2">
        <v>982.81</v>
      </c>
      <c r="H271" s="7">
        <f t="shared" si="1"/>
        <v>73.08353211</v>
      </c>
      <c r="I271" s="2">
        <f t="shared" si="2"/>
        <v>24249629</v>
      </c>
      <c r="J271" s="4">
        <f t="shared" si="3"/>
        <v>0</v>
      </c>
    </row>
    <row r="272">
      <c r="A272" s="2" t="s">
        <v>2059</v>
      </c>
      <c r="B272" s="2">
        <v>475.0</v>
      </c>
      <c r="C272" s="2">
        <v>3.6206083E7</v>
      </c>
      <c r="D272" s="2">
        <v>713.31</v>
      </c>
      <c r="E272" s="2">
        <v>475.0</v>
      </c>
      <c r="F272" s="2">
        <v>3.1736264E7</v>
      </c>
      <c r="G272" s="2">
        <v>623.48</v>
      </c>
      <c r="H272" s="7">
        <f t="shared" si="1"/>
        <v>-12.34549178</v>
      </c>
      <c r="I272" s="2">
        <f t="shared" si="2"/>
        <v>-4469819</v>
      </c>
      <c r="J272" s="4">
        <f t="shared" si="3"/>
        <v>0</v>
      </c>
    </row>
    <row r="273">
      <c r="A273" s="2" t="s">
        <v>2060</v>
      </c>
      <c r="B273" s="2">
        <v>475.0</v>
      </c>
      <c r="C273" s="2">
        <v>1.4271487E7</v>
      </c>
      <c r="D273" s="2">
        <v>541.47</v>
      </c>
      <c r="E273" s="2">
        <v>475.0</v>
      </c>
      <c r="F273" s="2">
        <v>1.1872778E7</v>
      </c>
      <c r="G273" s="2">
        <v>450.19</v>
      </c>
      <c r="H273" s="7">
        <f t="shared" si="1"/>
        <v>-16.80770196</v>
      </c>
      <c r="I273" s="2">
        <f t="shared" si="2"/>
        <v>-2398709</v>
      </c>
      <c r="J273" s="4">
        <f t="shared" si="3"/>
        <v>0</v>
      </c>
    </row>
    <row r="274">
      <c r="A274" s="2" t="s">
        <v>2061</v>
      </c>
      <c r="B274" s="2">
        <v>475.0</v>
      </c>
      <c r="C274" s="2">
        <v>1.430750062E9</v>
      </c>
      <c r="D274" s="2">
        <v>1317.61</v>
      </c>
      <c r="E274" s="2">
        <v>475.0</v>
      </c>
      <c r="F274" s="2">
        <v>1.158395402E9</v>
      </c>
      <c r="G274" s="2">
        <v>1066.17</v>
      </c>
      <c r="H274" s="7">
        <f t="shared" si="1"/>
        <v>-19.03579579</v>
      </c>
      <c r="I274" s="2">
        <f t="shared" si="2"/>
        <v>-272354660</v>
      </c>
      <c r="J274" s="4">
        <f t="shared" si="3"/>
        <v>0</v>
      </c>
    </row>
    <row r="275">
      <c r="A275" s="2" t="s">
        <v>658</v>
      </c>
      <c r="B275" s="2">
        <v>475.0</v>
      </c>
      <c r="C275" s="2">
        <v>1.8254359E7</v>
      </c>
      <c r="D275" s="2">
        <v>978.26</v>
      </c>
      <c r="E275" s="2">
        <v>475.0</v>
      </c>
      <c r="F275" s="2">
        <v>1.3626618E7</v>
      </c>
      <c r="G275" s="2">
        <v>733.92</v>
      </c>
      <c r="H275" s="7">
        <f t="shared" si="1"/>
        <v>-25.35142976</v>
      </c>
      <c r="I275" s="2">
        <f t="shared" si="2"/>
        <v>-4627741</v>
      </c>
      <c r="J275" s="4">
        <f t="shared" si="3"/>
        <v>0</v>
      </c>
    </row>
    <row r="276">
      <c r="A276" s="2" t="s">
        <v>2062</v>
      </c>
      <c r="B276" s="2">
        <v>475.0</v>
      </c>
      <c r="C276" s="2">
        <v>1.03426717E8</v>
      </c>
      <c r="D276" s="2">
        <v>650.36</v>
      </c>
      <c r="E276" s="2">
        <v>475.0</v>
      </c>
      <c r="F276" s="2">
        <v>6.800154E7</v>
      </c>
      <c r="G276" s="2">
        <v>427.55</v>
      </c>
      <c r="H276" s="7">
        <f t="shared" si="1"/>
        <v>-34.25147585</v>
      </c>
      <c r="I276" s="2">
        <f t="shared" si="2"/>
        <v>-35425177</v>
      </c>
      <c r="J276" s="4">
        <f t="shared" si="3"/>
        <v>0</v>
      </c>
    </row>
    <row r="277">
      <c r="A277" s="2" t="s">
        <v>2063</v>
      </c>
      <c r="B277" s="2">
        <v>475.0</v>
      </c>
      <c r="C277" s="2">
        <v>2.0527925E7</v>
      </c>
      <c r="D277" s="2">
        <v>853.73</v>
      </c>
      <c r="E277" s="2">
        <v>475.0</v>
      </c>
      <c r="F277" s="2">
        <v>5337449.0</v>
      </c>
      <c r="G277" s="2">
        <v>223.0</v>
      </c>
      <c r="H277" s="7">
        <f t="shared" si="1"/>
        <v>-73.99908174</v>
      </c>
      <c r="I277" s="2">
        <f t="shared" si="2"/>
        <v>-15190476</v>
      </c>
      <c r="J277" s="4">
        <f t="shared" si="3"/>
        <v>0</v>
      </c>
    </row>
    <row r="278">
      <c r="A278" s="2" t="s">
        <v>1760</v>
      </c>
      <c r="B278" s="2">
        <v>475.0</v>
      </c>
      <c r="C278" s="2">
        <v>9995759.0</v>
      </c>
      <c r="D278" s="2">
        <v>497.57</v>
      </c>
      <c r="E278" s="2">
        <v>475.0</v>
      </c>
      <c r="F278" s="2">
        <v>8091481.0</v>
      </c>
      <c r="G278" s="2">
        <v>402.58</v>
      </c>
      <c r="H278" s="7">
        <f t="shared" si="1"/>
        <v>-19.05085947</v>
      </c>
      <c r="I278" s="2">
        <f t="shared" si="2"/>
        <v>-1904278</v>
      </c>
      <c r="J278" s="4">
        <f t="shared" si="3"/>
        <v>0</v>
      </c>
    </row>
    <row r="279">
      <c r="A279" s="2" t="s">
        <v>2064</v>
      </c>
      <c r="B279" s="2">
        <v>475.0</v>
      </c>
      <c r="C279" s="2">
        <v>1.1128121E7</v>
      </c>
      <c r="D279" s="2">
        <v>549.73</v>
      </c>
      <c r="E279" s="2">
        <v>475.0</v>
      </c>
      <c r="F279" s="2">
        <v>8167979.0</v>
      </c>
      <c r="G279" s="2">
        <v>400.65</v>
      </c>
      <c r="H279" s="7">
        <f t="shared" si="1"/>
        <v>-26.60055548</v>
      </c>
      <c r="I279" s="2">
        <f t="shared" si="2"/>
        <v>-2960142</v>
      </c>
      <c r="J279" s="4">
        <f t="shared" si="3"/>
        <v>0</v>
      </c>
    </row>
    <row r="280">
      <c r="A280" s="2" t="s">
        <v>408</v>
      </c>
      <c r="B280" s="2">
        <v>476.0</v>
      </c>
      <c r="C280" s="2">
        <v>6080738.0</v>
      </c>
      <c r="D280" s="2">
        <v>440.54</v>
      </c>
      <c r="E280" s="2">
        <v>476.0</v>
      </c>
      <c r="F280" s="2">
        <v>4666267.0</v>
      </c>
      <c r="G280" s="2">
        <v>338.38</v>
      </c>
      <c r="H280" s="7">
        <f t="shared" si="1"/>
        <v>-23.26150214</v>
      </c>
      <c r="I280" s="2">
        <f t="shared" si="2"/>
        <v>-1414471</v>
      </c>
      <c r="J280" s="4">
        <f t="shared" si="3"/>
        <v>0</v>
      </c>
    </row>
    <row r="281">
      <c r="A281" s="2" t="s">
        <v>1814</v>
      </c>
      <c r="B281" s="2">
        <v>477.0</v>
      </c>
      <c r="C281" s="2">
        <v>1.0525746E7</v>
      </c>
      <c r="D281" s="2">
        <v>830.56</v>
      </c>
      <c r="E281" s="2">
        <v>477.0</v>
      </c>
      <c r="F281" s="2">
        <v>6985997.0</v>
      </c>
      <c r="G281" s="2">
        <v>549.0</v>
      </c>
      <c r="H281" s="7">
        <f t="shared" si="1"/>
        <v>-33.62943586</v>
      </c>
      <c r="I281" s="2">
        <f t="shared" si="2"/>
        <v>-3539749</v>
      </c>
      <c r="J281" s="4">
        <f t="shared" si="3"/>
        <v>0</v>
      </c>
    </row>
    <row r="282">
      <c r="A282" s="2" t="s">
        <v>2065</v>
      </c>
      <c r="B282" s="2">
        <v>480.0</v>
      </c>
      <c r="C282" s="2">
        <v>1.0134865E7</v>
      </c>
      <c r="D282" s="2">
        <v>603.12</v>
      </c>
      <c r="E282" s="2">
        <v>480.0</v>
      </c>
      <c r="F282" s="2">
        <v>8802228.0</v>
      </c>
      <c r="G282" s="2">
        <v>529.01</v>
      </c>
      <c r="H282" s="7">
        <f t="shared" si="1"/>
        <v>-13.14903553</v>
      </c>
      <c r="I282" s="2">
        <f t="shared" si="2"/>
        <v>-1332637</v>
      </c>
      <c r="J282" s="4">
        <f t="shared" si="3"/>
        <v>0</v>
      </c>
    </row>
    <row r="283">
      <c r="A283" s="2" t="s">
        <v>2066</v>
      </c>
      <c r="B283" s="2">
        <v>480.0</v>
      </c>
      <c r="C283" s="2">
        <v>5994998.0</v>
      </c>
      <c r="D283" s="2">
        <v>530.95</v>
      </c>
      <c r="E283" s="2">
        <v>480.0</v>
      </c>
      <c r="F283" s="2">
        <v>4880861.0</v>
      </c>
      <c r="G283" s="2">
        <v>434.63</v>
      </c>
      <c r="H283" s="7">
        <f t="shared" si="1"/>
        <v>-18.58444323</v>
      </c>
      <c r="I283" s="2">
        <f t="shared" si="2"/>
        <v>-1114137</v>
      </c>
      <c r="J283" s="4">
        <f t="shared" si="3"/>
        <v>0</v>
      </c>
    </row>
    <row r="284">
      <c r="A284" s="2" t="s">
        <v>2067</v>
      </c>
      <c r="B284" s="2">
        <v>480.0</v>
      </c>
      <c r="C284" s="2">
        <v>1.7154137E7</v>
      </c>
      <c r="D284" s="2">
        <v>352.0</v>
      </c>
      <c r="E284" s="2">
        <v>480.0</v>
      </c>
      <c r="F284" s="2">
        <v>9383393.0</v>
      </c>
      <c r="G284" s="2">
        <v>192.35</v>
      </c>
      <c r="H284" s="7">
        <f t="shared" si="1"/>
        <v>-45.29953328</v>
      </c>
      <c r="I284" s="2">
        <f t="shared" si="2"/>
        <v>-7770744</v>
      </c>
      <c r="J284" s="4">
        <f t="shared" si="3"/>
        <v>0</v>
      </c>
    </row>
    <row r="285">
      <c r="A285" s="2" t="s">
        <v>2068</v>
      </c>
      <c r="B285" s="2">
        <v>480.0</v>
      </c>
      <c r="C285" s="2">
        <v>2.78020966E8</v>
      </c>
      <c r="D285" s="2">
        <v>832.38</v>
      </c>
      <c r="E285" s="2">
        <v>480.0</v>
      </c>
      <c r="F285" s="2">
        <v>2.0042959E8</v>
      </c>
      <c r="G285" s="2">
        <v>600.47</v>
      </c>
      <c r="H285" s="7">
        <f t="shared" si="1"/>
        <v>-27.90846213</v>
      </c>
      <c r="I285" s="2">
        <f t="shared" si="2"/>
        <v>-77591376</v>
      </c>
      <c r="J285" s="4">
        <f t="shared" si="3"/>
        <v>0</v>
      </c>
    </row>
    <row r="286">
      <c r="A286" s="2" t="s">
        <v>2069</v>
      </c>
      <c r="B286" s="2">
        <v>480.0</v>
      </c>
      <c r="C286" s="2">
        <v>1.3314159E7</v>
      </c>
      <c r="D286" s="2">
        <v>383.42</v>
      </c>
      <c r="E286" s="2">
        <v>480.0</v>
      </c>
      <c r="F286" s="2">
        <v>9345749.0</v>
      </c>
      <c r="G286" s="2">
        <v>269.88</v>
      </c>
      <c r="H286" s="7">
        <f t="shared" si="1"/>
        <v>-29.80593817</v>
      </c>
      <c r="I286" s="2">
        <f t="shared" si="2"/>
        <v>-3968410</v>
      </c>
      <c r="J286" s="4">
        <f t="shared" si="3"/>
        <v>0</v>
      </c>
    </row>
    <row r="287">
      <c r="A287" s="2" t="s">
        <v>2070</v>
      </c>
      <c r="B287" s="2">
        <v>480.0</v>
      </c>
      <c r="C287" s="2">
        <v>4.30899002E8</v>
      </c>
      <c r="D287" s="2">
        <v>740.4</v>
      </c>
      <c r="E287" s="2">
        <v>480.0</v>
      </c>
      <c r="F287" s="2">
        <v>3.60713705E8</v>
      </c>
      <c r="G287" s="2">
        <v>618.99</v>
      </c>
      <c r="H287" s="7">
        <f t="shared" si="1"/>
        <v>-16.28810851</v>
      </c>
      <c r="I287" s="2">
        <f t="shared" si="2"/>
        <v>-70185297</v>
      </c>
      <c r="J287" s="4">
        <f t="shared" si="3"/>
        <v>0</v>
      </c>
    </row>
    <row r="288">
      <c r="A288" s="2" t="s">
        <v>2071</v>
      </c>
      <c r="B288" s="2">
        <v>480.0</v>
      </c>
      <c r="C288" s="2">
        <v>7.0955321E7</v>
      </c>
      <c r="D288" s="2">
        <v>273.2</v>
      </c>
      <c r="E288" s="2">
        <v>480.0</v>
      </c>
      <c r="F288" s="2">
        <v>2.0382881E7</v>
      </c>
      <c r="G288" s="2">
        <v>78.71</v>
      </c>
      <c r="H288" s="7">
        <f t="shared" si="1"/>
        <v>-71.27363993</v>
      </c>
      <c r="I288" s="2">
        <f t="shared" si="2"/>
        <v>-50572440</v>
      </c>
      <c r="J288" s="4">
        <f t="shared" si="3"/>
        <v>0</v>
      </c>
    </row>
    <row r="289">
      <c r="A289" s="2" t="s">
        <v>2072</v>
      </c>
      <c r="B289" s="2">
        <v>480.0</v>
      </c>
      <c r="C289" s="2">
        <v>3.8498255E7</v>
      </c>
      <c r="D289" s="2">
        <v>1130.51</v>
      </c>
      <c r="E289" s="2">
        <v>480.0</v>
      </c>
      <c r="F289" s="2">
        <v>2.0914062E7</v>
      </c>
      <c r="G289" s="2">
        <v>614.4</v>
      </c>
      <c r="H289" s="7">
        <f t="shared" si="1"/>
        <v>-45.67529879</v>
      </c>
      <c r="I289" s="2">
        <f t="shared" si="2"/>
        <v>-17584193</v>
      </c>
      <c r="J289" s="4">
        <f t="shared" si="3"/>
        <v>0</v>
      </c>
    </row>
    <row r="290">
      <c r="A290" s="2" t="s">
        <v>2073</v>
      </c>
      <c r="B290" s="2">
        <v>480.0</v>
      </c>
      <c r="C290" s="2">
        <v>2.1299706E7</v>
      </c>
      <c r="D290" s="2">
        <v>344.42</v>
      </c>
      <c r="E290" s="2">
        <v>480.0</v>
      </c>
      <c r="F290" s="2">
        <v>1.7211206E7</v>
      </c>
      <c r="G290" s="2">
        <v>277.9</v>
      </c>
      <c r="H290" s="7">
        <f t="shared" si="1"/>
        <v>-19.19510063</v>
      </c>
      <c r="I290" s="2">
        <f t="shared" si="2"/>
        <v>-4088500</v>
      </c>
      <c r="J290" s="4">
        <f t="shared" si="3"/>
        <v>0</v>
      </c>
    </row>
    <row r="291">
      <c r="A291" s="2" t="s">
        <v>2074</v>
      </c>
      <c r="B291" s="2">
        <v>480.0</v>
      </c>
      <c r="C291" s="2">
        <v>4.8110725E7</v>
      </c>
      <c r="D291" s="2">
        <v>804.2</v>
      </c>
      <c r="E291" s="2">
        <v>480.0</v>
      </c>
      <c r="F291" s="2">
        <v>4.0109562E7</v>
      </c>
      <c r="G291" s="2">
        <v>672.57</v>
      </c>
      <c r="H291" s="7">
        <f t="shared" si="1"/>
        <v>-16.63072631</v>
      </c>
      <c r="I291" s="2">
        <f t="shared" si="2"/>
        <v>-8001163</v>
      </c>
      <c r="J291" s="4">
        <f t="shared" si="3"/>
        <v>0</v>
      </c>
    </row>
    <row r="292">
      <c r="A292" s="2" t="s">
        <v>2075</v>
      </c>
      <c r="B292" s="2">
        <v>480.0</v>
      </c>
      <c r="C292" s="2">
        <v>6.1518735E7</v>
      </c>
      <c r="D292" s="2">
        <v>664.91</v>
      </c>
      <c r="E292" s="2">
        <v>480.0</v>
      </c>
      <c r="F292" s="2">
        <v>4.0680727E7</v>
      </c>
      <c r="G292" s="2">
        <v>442.27</v>
      </c>
      <c r="H292" s="7">
        <f t="shared" si="1"/>
        <v>-33.87262108</v>
      </c>
      <c r="I292" s="2">
        <f t="shared" si="2"/>
        <v>-20838008</v>
      </c>
      <c r="J292" s="4">
        <f t="shared" si="3"/>
        <v>0</v>
      </c>
    </row>
    <row r="293">
      <c r="A293" s="2" t="s">
        <v>2076</v>
      </c>
      <c r="B293" s="2">
        <v>480.0</v>
      </c>
      <c r="C293" s="2">
        <v>1.73898683E8</v>
      </c>
      <c r="D293" s="2">
        <v>766.02</v>
      </c>
      <c r="E293" s="2">
        <v>480.0</v>
      </c>
      <c r="F293" s="2">
        <v>1.66298281E8</v>
      </c>
      <c r="G293" s="2">
        <v>733.02</v>
      </c>
      <c r="H293" s="7">
        <f t="shared" si="1"/>
        <v>-4.370592042</v>
      </c>
      <c r="I293" s="2">
        <f t="shared" si="2"/>
        <v>-7600402</v>
      </c>
      <c r="J293" s="4">
        <f t="shared" si="3"/>
        <v>0</v>
      </c>
    </row>
    <row r="294">
      <c r="A294" s="2" t="s">
        <v>686</v>
      </c>
      <c r="B294" s="2">
        <v>480.0</v>
      </c>
      <c r="C294" s="2">
        <v>7682672.0</v>
      </c>
      <c r="D294" s="2">
        <v>390.24</v>
      </c>
      <c r="E294" s="2">
        <v>480.0</v>
      </c>
      <c r="F294" s="2">
        <v>6426391.0</v>
      </c>
      <c r="G294" s="2">
        <v>326.69</v>
      </c>
      <c r="H294" s="7">
        <f t="shared" si="1"/>
        <v>-16.35213634</v>
      </c>
      <c r="I294" s="2">
        <f t="shared" si="2"/>
        <v>-1256281</v>
      </c>
      <c r="J294" s="4">
        <f t="shared" si="3"/>
        <v>0</v>
      </c>
    </row>
    <row r="295">
      <c r="A295" s="2" t="s">
        <v>2077</v>
      </c>
      <c r="B295" s="2">
        <v>480.0</v>
      </c>
      <c r="C295" s="2">
        <v>4.9100413E7</v>
      </c>
      <c r="D295" s="2">
        <v>473.58</v>
      </c>
      <c r="E295" s="2">
        <v>480.0</v>
      </c>
      <c r="F295" s="2">
        <v>3.7863406E7</v>
      </c>
      <c r="G295" s="2">
        <v>364.96</v>
      </c>
      <c r="H295" s="7">
        <f t="shared" si="1"/>
        <v>-22.8857688</v>
      </c>
      <c r="I295" s="2">
        <f t="shared" si="2"/>
        <v>-11237007</v>
      </c>
      <c r="J295" s="4">
        <f t="shared" si="3"/>
        <v>0</v>
      </c>
    </row>
    <row r="296">
      <c r="A296" s="2" t="s">
        <v>1657</v>
      </c>
      <c r="B296" s="2">
        <v>480.0</v>
      </c>
      <c r="C296" s="2">
        <v>2299660.0</v>
      </c>
      <c r="D296" s="2">
        <v>349.6</v>
      </c>
      <c r="E296" s="2">
        <v>480.0</v>
      </c>
      <c r="F296" s="2">
        <v>1401531.0</v>
      </c>
      <c r="G296" s="2">
        <v>215.72</v>
      </c>
      <c r="H296" s="7">
        <f t="shared" si="1"/>
        <v>-39.05486028</v>
      </c>
      <c r="I296" s="2">
        <f t="shared" si="2"/>
        <v>-898129</v>
      </c>
      <c r="J296" s="4">
        <f t="shared" si="3"/>
        <v>0</v>
      </c>
    </row>
    <row r="297">
      <c r="A297" s="2" t="s">
        <v>2078</v>
      </c>
      <c r="B297" s="2">
        <v>481.0</v>
      </c>
      <c r="C297" s="2">
        <v>3.2987951E7</v>
      </c>
      <c r="D297" s="2">
        <v>559.32</v>
      </c>
      <c r="E297" s="2">
        <v>481.0</v>
      </c>
      <c r="F297" s="2">
        <v>3.0935104E7</v>
      </c>
      <c r="G297" s="2">
        <v>522.56</v>
      </c>
      <c r="H297" s="7">
        <f t="shared" si="1"/>
        <v>-6.223020642</v>
      </c>
      <c r="I297" s="2">
        <f t="shared" si="2"/>
        <v>-2052847</v>
      </c>
      <c r="J297" s="4">
        <f t="shared" si="3"/>
        <v>0</v>
      </c>
    </row>
    <row r="298">
      <c r="A298" s="2" t="s">
        <v>2079</v>
      </c>
      <c r="B298" s="2">
        <v>485.0</v>
      </c>
      <c r="C298" s="2">
        <v>3.47727929E8</v>
      </c>
      <c r="D298" s="2">
        <v>592.82</v>
      </c>
      <c r="E298" s="2">
        <v>485.0</v>
      </c>
      <c r="F298" s="2">
        <v>3.08447929E8</v>
      </c>
      <c r="G298" s="2">
        <v>525.44</v>
      </c>
      <c r="H298" s="7">
        <f t="shared" si="1"/>
        <v>-11.29618783</v>
      </c>
      <c r="I298" s="2">
        <f t="shared" si="2"/>
        <v>-39280000</v>
      </c>
      <c r="J298" s="4">
        <f t="shared" si="3"/>
        <v>0</v>
      </c>
    </row>
    <row r="299">
      <c r="A299" s="2" t="s">
        <v>2080</v>
      </c>
      <c r="B299" s="2">
        <v>485.0</v>
      </c>
      <c r="C299" s="2">
        <v>2.2975317E7</v>
      </c>
      <c r="D299" s="2">
        <v>495.91</v>
      </c>
      <c r="E299" s="2">
        <v>485.0</v>
      </c>
      <c r="F299" s="2">
        <v>2.1404446E7</v>
      </c>
      <c r="G299" s="2">
        <v>462.17</v>
      </c>
      <c r="H299" s="7">
        <f t="shared" si="1"/>
        <v>-6.83721143</v>
      </c>
      <c r="I299" s="2">
        <f t="shared" si="2"/>
        <v>-1570871</v>
      </c>
      <c r="J299" s="4">
        <f t="shared" si="3"/>
        <v>0</v>
      </c>
    </row>
    <row r="300">
      <c r="A300" s="2" t="s">
        <v>2081</v>
      </c>
      <c r="B300" s="2">
        <v>485.0</v>
      </c>
      <c r="C300" s="2">
        <v>1.4878468E7</v>
      </c>
      <c r="D300" s="2">
        <v>489.96</v>
      </c>
      <c r="E300" s="2">
        <v>485.0</v>
      </c>
      <c r="F300" s="2">
        <v>1.0455328E7</v>
      </c>
      <c r="G300" s="2">
        <v>343.98</v>
      </c>
      <c r="H300" s="7">
        <f t="shared" si="1"/>
        <v>-29.72846398</v>
      </c>
      <c r="I300" s="2">
        <f t="shared" si="2"/>
        <v>-4423140</v>
      </c>
      <c r="J300" s="4">
        <f t="shared" si="3"/>
        <v>0</v>
      </c>
    </row>
    <row r="301">
      <c r="A301" s="2" t="s">
        <v>2082</v>
      </c>
      <c r="B301" s="2">
        <v>485.0</v>
      </c>
      <c r="C301" s="2">
        <v>1.2079099E7</v>
      </c>
      <c r="D301" s="2">
        <v>465.6</v>
      </c>
      <c r="E301" s="2">
        <v>485.0</v>
      </c>
      <c r="F301" s="2">
        <v>1.2146433E7</v>
      </c>
      <c r="G301" s="2">
        <v>469.19</v>
      </c>
      <c r="H301" s="7">
        <f t="shared" si="1"/>
        <v>0.5574422397</v>
      </c>
      <c r="I301" s="2">
        <f t="shared" si="2"/>
        <v>67334</v>
      </c>
      <c r="J301" s="4">
        <f t="shared" si="3"/>
        <v>0</v>
      </c>
    </row>
    <row r="302">
      <c r="A302" s="2" t="s">
        <v>2083</v>
      </c>
      <c r="B302" s="2">
        <v>485.0</v>
      </c>
      <c r="C302" s="2">
        <v>6.0741154E7</v>
      </c>
      <c r="D302" s="2">
        <v>592.28</v>
      </c>
      <c r="E302" s="2">
        <v>485.0</v>
      </c>
      <c r="F302" s="2">
        <v>4.7843278E7</v>
      </c>
      <c r="G302" s="2">
        <v>467.65</v>
      </c>
      <c r="H302" s="7">
        <f t="shared" si="1"/>
        <v>-21.23416358</v>
      </c>
      <c r="I302" s="2">
        <f t="shared" si="2"/>
        <v>-12897876</v>
      </c>
      <c r="J302" s="4">
        <f t="shared" si="3"/>
        <v>0</v>
      </c>
    </row>
    <row r="303">
      <c r="A303" s="2" t="s">
        <v>2084</v>
      </c>
      <c r="B303" s="2">
        <v>485.0</v>
      </c>
      <c r="C303" s="2">
        <v>3236334.0</v>
      </c>
      <c r="D303" s="2">
        <v>354.01</v>
      </c>
      <c r="E303" s="2">
        <v>485.0</v>
      </c>
      <c r="F303" s="2">
        <v>3802646.0</v>
      </c>
      <c r="G303" s="2">
        <v>416.5</v>
      </c>
      <c r="H303" s="7">
        <f t="shared" si="1"/>
        <v>17.49856473</v>
      </c>
      <c r="I303" s="2">
        <f t="shared" si="2"/>
        <v>566312</v>
      </c>
      <c r="J303" s="4">
        <f t="shared" si="3"/>
        <v>0</v>
      </c>
    </row>
    <row r="304">
      <c r="A304" s="2" t="s">
        <v>2085</v>
      </c>
      <c r="B304" s="2">
        <v>485.0</v>
      </c>
      <c r="C304" s="2">
        <v>1.1269963E7</v>
      </c>
      <c r="D304" s="2">
        <v>634.5</v>
      </c>
      <c r="E304" s="2">
        <v>485.0</v>
      </c>
      <c r="F304" s="2">
        <v>1.4078398E7</v>
      </c>
      <c r="G304" s="2">
        <v>796.33</v>
      </c>
      <c r="H304" s="7">
        <f t="shared" si="1"/>
        <v>24.91964703</v>
      </c>
      <c r="I304" s="2">
        <f t="shared" si="2"/>
        <v>2808435</v>
      </c>
      <c r="J304" s="4">
        <f t="shared" si="3"/>
        <v>0</v>
      </c>
    </row>
    <row r="305">
      <c r="A305" s="2" t="s">
        <v>2086</v>
      </c>
      <c r="B305" s="2">
        <v>490.0</v>
      </c>
      <c r="C305" s="2">
        <v>2.05476571E8</v>
      </c>
      <c r="D305" s="2">
        <v>627.05</v>
      </c>
      <c r="E305" s="2">
        <v>490.0</v>
      </c>
      <c r="F305" s="2">
        <v>2.08445715E8</v>
      </c>
      <c r="G305" s="2">
        <v>632.87</v>
      </c>
      <c r="H305" s="7">
        <f t="shared" si="1"/>
        <v>1.445003674</v>
      </c>
      <c r="I305" s="2">
        <f t="shared" si="2"/>
        <v>2969144</v>
      </c>
      <c r="J305" s="4">
        <f t="shared" si="3"/>
        <v>0</v>
      </c>
    </row>
    <row r="306">
      <c r="A306" s="2" t="s">
        <v>2087</v>
      </c>
      <c r="B306" s="2">
        <v>490.0</v>
      </c>
      <c r="C306" s="2">
        <v>1.7588403E7</v>
      </c>
      <c r="D306" s="2">
        <v>364.38</v>
      </c>
      <c r="E306" s="2">
        <v>490.0</v>
      </c>
      <c r="F306" s="2">
        <v>1.669464E7</v>
      </c>
      <c r="G306" s="2">
        <v>345.69</v>
      </c>
      <c r="H306" s="7">
        <f t="shared" si="1"/>
        <v>-5.081547199</v>
      </c>
      <c r="I306" s="2">
        <f t="shared" si="2"/>
        <v>-893763</v>
      </c>
      <c r="J306" s="4">
        <f t="shared" si="3"/>
        <v>0</v>
      </c>
    </row>
    <row r="307">
      <c r="A307" s="2" t="s">
        <v>2088</v>
      </c>
      <c r="B307" s="2">
        <v>490.0</v>
      </c>
      <c r="C307" s="2">
        <v>4.394128E7</v>
      </c>
      <c r="D307" s="2">
        <v>374.09</v>
      </c>
      <c r="E307" s="2">
        <v>490.0</v>
      </c>
      <c r="F307" s="2">
        <v>3.7010335E7</v>
      </c>
      <c r="G307" s="2">
        <v>315.02</v>
      </c>
      <c r="H307" s="7">
        <f t="shared" si="1"/>
        <v>-15.77319778</v>
      </c>
      <c r="I307" s="2">
        <f t="shared" si="2"/>
        <v>-6930945</v>
      </c>
      <c r="J307" s="4">
        <f t="shared" si="3"/>
        <v>0</v>
      </c>
    </row>
    <row r="308">
      <c r="A308" s="2" t="s">
        <v>2089</v>
      </c>
      <c r="B308" s="2">
        <v>490.0</v>
      </c>
      <c r="C308" s="2">
        <v>2.7171383E7</v>
      </c>
      <c r="D308" s="2">
        <v>480.96</v>
      </c>
      <c r="E308" s="2">
        <v>490.0</v>
      </c>
      <c r="F308" s="2">
        <v>2.4260118E7</v>
      </c>
      <c r="G308" s="2">
        <v>430.41</v>
      </c>
      <c r="H308" s="7">
        <f t="shared" si="1"/>
        <v>-10.71445278</v>
      </c>
      <c r="I308" s="2">
        <f t="shared" si="2"/>
        <v>-2911265</v>
      </c>
      <c r="J308" s="4">
        <f t="shared" si="3"/>
        <v>0</v>
      </c>
    </row>
    <row r="309">
      <c r="A309" s="2" t="s">
        <v>2090</v>
      </c>
      <c r="B309" s="2">
        <v>490.0</v>
      </c>
      <c r="C309" s="2">
        <v>4.7301083E7</v>
      </c>
      <c r="D309" s="2">
        <v>903.59</v>
      </c>
      <c r="E309" s="2">
        <v>490.0</v>
      </c>
      <c r="F309" s="2">
        <v>2.7857943E7</v>
      </c>
      <c r="G309" s="2">
        <v>533.41</v>
      </c>
      <c r="H309" s="7">
        <f t="shared" si="1"/>
        <v>-41.10506307</v>
      </c>
      <c r="I309" s="2">
        <f t="shared" si="2"/>
        <v>-19443140</v>
      </c>
      <c r="J309" s="4">
        <f t="shared" si="3"/>
        <v>0</v>
      </c>
    </row>
    <row r="310">
      <c r="A310" s="2" t="s">
        <v>2091</v>
      </c>
      <c r="B310" s="2">
        <v>490.0</v>
      </c>
      <c r="C310" s="2">
        <v>1.583605E7</v>
      </c>
      <c r="D310" s="2">
        <v>516.56</v>
      </c>
      <c r="E310" s="2">
        <v>490.0</v>
      </c>
      <c r="F310" s="2">
        <v>1.4845341E7</v>
      </c>
      <c r="G310" s="2">
        <v>482.18</v>
      </c>
      <c r="H310" s="7">
        <f t="shared" si="1"/>
        <v>-6.25603607</v>
      </c>
      <c r="I310" s="2">
        <f t="shared" si="2"/>
        <v>-990709</v>
      </c>
      <c r="J310" s="4">
        <f t="shared" si="3"/>
        <v>0</v>
      </c>
    </row>
    <row r="311">
      <c r="A311" s="2" t="s">
        <v>2092</v>
      </c>
      <c r="B311" s="2">
        <v>490.0</v>
      </c>
      <c r="C311" s="2">
        <v>2.0338577E7</v>
      </c>
      <c r="D311" s="2">
        <v>429.52</v>
      </c>
      <c r="E311" s="2">
        <v>490.0</v>
      </c>
      <c r="F311" s="2">
        <v>1.7882393E7</v>
      </c>
      <c r="G311" s="2">
        <v>377.47</v>
      </c>
      <c r="H311" s="7">
        <f t="shared" si="1"/>
        <v>-12.0764791</v>
      </c>
      <c r="I311" s="2">
        <f t="shared" si="2"/>
        <v>-2456184</v>
      </c>
      <c r="J311" s="4">
        <f t="shared" si="3"/>
        <v>0</v>
      </c>
    </row>
    <row r="312">
      <c r="A312" s="2" t="s">
        <v>2093</v>
      </c>
      <c r="B312" s="2">
        <v>490.0</v>
      </c>
      <c r="C312" s="2">
        <v>1.9267893E7</v>
      </c>
      <c r="D312" s="2">
        <v>514.84</v>
      </c>
      <c r="E312" s="2">
        <v>490.0</v>
      </c>
      <c r="F312" s="2">
        <v>1.4969917E7</v>
      </c>
      <c r="G312" s="2">
        <v>398.75</v>
      </c>
      <c r="H312" s="7">
        <f t="shared" si="1"/>
        <v>-22.3064141</v>
      </c>
      <c r="I312" s="2">
        <f t="shared" si="2"/>
        <v>-4297976</v>
      </c>
      <c r="J312" s="4">
        <f t="shared" si="3"/>
        <v>0</v>
      </c>
    </row>
    <row r="313">
      <c r="A313" s="2" t="s">
        <v>2094</v>
      </c>
      <c r="B313" s="2">
        <v>490.0</v>
      </c>
      <c r="C313" s="2">
        <v>4.1415412E7</v>
      </c>
      <c r="D313" s="2">
        <v>479.48</v>
      </c>
      <c r="E313" s="2">
        <v>490.0</v>
      </c>
      <c r="F313" s="2">
        <v>2.8832339E7</v>
      </c>
      <c r="G313" s="2">
        <v>335.18</v>
      </c>
      <c r="H313" s="7">
        <f t="shared" si="1"/>
        <v>-30.38258559</v>
      </c>
      <c r="I313" s="2">
        <f t="shared" si="2"/>
        <v>-12583073</v>
      </c>
      <c r="J313" s="4">
        <f t="shared" si="3"/>
        <v>0</v>
      </c>
    </row>
    <row r="314">
      <c r="A314" s="2" t="s">
        <v>640</v>
      </c>
      <c r="B314" s="2">
        <v>490.0</v>
      </c>
      <c r="C314" s="2">
        <v>7036942.0</v>
      </c>
      <c r="D314" s="2">
        <v>518.49</v>
      </c>
      <c r="E314" s="2">
        <v>490.0</v>
      </c>
      <c r="F314" s="2">
        <v>4809910.0</v>
      </c>
      <c r="G314" s="2">
        <v>356.82</v>
      </c>
      <c r="H314" s="7">
        <f t="shared" si="1"/>
        <v>-31.64772425</v>
      </c>
      <c r="I314" s="2">
        <f t="shared" si="2"/>
        <v>-2227032</v>
      </c>
      <c r="J314" s="4">
        <f t="shared" si="3"/>
        <v>0</v>
      </c>
    </row>
    <row r="315">
      <c r="A315" s="2" t="s">
        <v>2095</v>
      </c>
      <c r="B315" s="2">
        <v>490.0</v>
      </c>
      <c r="C315" s="2">
        <v>1.49592087E8</v>
      </c>
      <c r="D315" s="2">
        <v>572.82</v>
      </c>
      <c r="E315" s="2">
        <v>490.0</v>
      </c>
      <c r="F315" s="2">
        <v>1.61502557E8</v>
      </c>
      <c r="G315" s="2">
        <v>619.23</v>
      </c>
      <c r="H315" s="7">
        <f t="shared" si="1"/>
        <v>7.961965261</v>
      </c>
      <c r="I315" s="2">
        <f t="shared" si="2"/>
        <v>11910470</v>
      </c>
      <c r="J315" s="4">
        <f t="shared" si="3"/>
        <v>0</v>
      </c>
    </row>
    <row r="316">
      <c r="A316" s="2" t="s">
        <v>2096</v>
      </c>
      <c r="B316" s="2">
        <v>490.0</v>
      </c>
      <c r="C316" s="2">
        <v>5846710.0</v>
      </c>
      <c r="D316" s="2">
        <v>185.66</v>
      </c>
      <c r="E316" s="2">
        <v>490.0</v>
      </c>
      <c r="F316" s="2">
        <v>6881287.0</v>
      </c>
      <c r="G316" s="2">
        <v>218.5</v>
      </c>
      <c r="H316" s="7">
        <f t="shared" si="1"/>
        <v>17.69502849</v>
      </c>
      <c r="I316" s="2">
        <f t="shared" si="2"/>
        <v>1034577</v>
      </c>
      <c r="J316" s="4">
        <f t="shared" si="3"/>
        <v>0</v>
      </c>
    </row>
    <row r="317">
      <c r="A317" s="2" t="s">
        <v>2097</v>
      </c>
      <c r="B317" s="2">
        <v>490.0</v>
      </c>
      <c r="C317" s="2">
        <v>7.6500488E7</v>
      </c>
      <c r="D317" s="2">
        <v>688.68</v>
      </c>
      <c r="E317" s="2">
        <v>490.0</v>
      </c>
      <c r="F317" s="2">
        <v>4.2999558E7</v>
      </c>
      <c r="G317" s="2">
        <v>386.09</v>
      </c>
      <c r="H317" s="7">
        <f t="shared" si="1"/>
        <v>-43.79178601</v>
      </c>
      <c r="I317" s="2">
        <f t="shared" si="2"/>
        <v>-33500930</v>
      </c>
      <c r="J317" s="4">
        <f t="shared" si="3"/>
        <v>0</v>
      </c>
    </row>
    <row r="318">
      <c r="A318" s="2" t="s">
        <v>2098</v>
      </c>
      <c r="B318" s="2">
        <v>490.0</v>
      </c>
      <c r="C318" s="2">
        <v>1.6585244E7</v>
      </c>
      <c r="D318" s="2">
        <v>534.94</v>
      </c>
      <c r="E318" s="2">
        <v>490.0</v>
      </c>
      <c r="F318" s="2">
        <v>1.4093593E7</v>
      </c>
      <c r="G318" s="2">
        <v>455.84</v>
      </c>
      <c r="H318" s="7">
        <f t="shared" si="1"/>
        <v>-15.02330023</v>
      </c>
      <c r="I318" s="2">
        <f t="shared" si="2"/>
        <v>-2491651</v>
      </c>
      <c r="J318" s="4">
        <f t="shared" si="3"/>
        <v>0</v>
      </c>
    </row>
    <row r="319">
      <c r="A319" s="2" t="s">
        <v>2099</v>
      </c>
      <c r="B319" s="2">
        <v>490.0</v>
      </c>
      <c r="C319" s="2">
        <v>8185814.0</v>
      </c>
      <c r="D319" s="2">
        <v>285.43</v>
      </c>
      <c r="E319" s="2">
        <v>490.0</v>
      </c>
      <c r="F319" s="2">
        <v>1.1608627E7</v>
      </c>
      <c r="G319" s="2">
        <v>405.05</v>
      </c>
      <c r="H319" s="7">
        <f t="shared" si="1"/>
        <v>41.8139601</v>
      </c>
      <c r="I319" s="2">
        <f t="shared" si="2"/>
        <v>3422813</v>
      </c>
      <c r="J319" s="4">
        <f t="shared" si="3"/>
        <v>0</v>
      </c>
    </row>
    <row r="320">
      <c r="A320" s="2" t="s">
        <v>2100</v>
      </c>
      <c r="B320" s="2">
        <v>490.0</v>
      </c>
      <c r="C320" s="2">
        <v>1.8215579E7</v>
      </c>
      <c r="D320" s="2">
        <v>327.77</v>
      </c>
      <c r="E320" s="2">
        <v>490.0</v>
      </c>
      <c r="F320" s="2">
        <v>1.4467869E7</v>
      </c>
      <c r="G320" s="2">
        <v>258.78</v>
      </c>
      <c r="H320" s="7">
        <f t="shared" si="1"/>
        <v>-20.5742019</v>
      </c>
      <c r="I320" s="2">
        <f t="shared" si="2"/>
        <v>-3747710</v>
      </c>
      <c r="J320" s="4">
        <f t="shared" si="3"/>
        <v>0</v>
      </c>
    </row>
    <row r="321">
      <c r="A321" s="2" t="s">
        <v>2101</v>
      </c>
      <c r="B321" s="2">
        <v>490.0</v>
      </c>
      <c r="C321" s="2">
        <v>5841273.0</v>
      </c>
      <c r="D321" s="2">
        <v>446.07</v>
      </c>
      <c r="E321" s="2">
        <v>490.0</v>
      </c>
      <c r="F321" s="2">
        <v>6794379.0</v>
      </c>
      <c r="G321" s="2">
        <v>513.83</v>
      </c>
      <c r="H321" s="7">
        <f t="shared" si="1"/>
        <v>16.3167515</v>
      </c>
      <c r="I321" s="2">
        <f t="shared" si="2"/>
        <v>953106</v>
      </c>
      <c r="J321" s="4">
        <f t="shared" si="3"/>
        <v>0</v>
      </c>
    </row>
    <row r="322">
      <c r="A322" s="2" t="s">
        <v>2102</v>
      </c>
      <c r="B322" s="2">
        <v>490.0</v>
      </c>
      <c r="C322" s="2">
        <v>3.0334818E7</v>
      </c>
      <c r="D322" s="2">
        <v>654.26</v>
      </c>
      <c r="E322" s="2">
        <v>490.0</v>
      </c>
      <c r="F322" s="2">
        <v>1.9014195E7</v>
      </c>
      <c r="G322" s="2">
        <v>412.19</v>
      </c>
      <c r="H322" s="7">
        <f t="shared" si="1"/>
        <v>-37.31890859</v>
      </c>
      <c r="I322" s="2">
        <f t="shared" si="2"/>
        <v>-11320623</v>
      </c>
      <c r="J322" s="4">
        <f t="shared" si="3"/>
        <v>0</v>
      </c>
    </row>
    <row r="323">
      <c r="A323" s="2" t="s">
        <v>2103</v>
      </c>
      <c r="B323" s="2">
        <v>490.0</v>
      </c>
      <c r="C323" s="2">
        <v>1.3029585E7</v>
      </c>
      <c r="D323" s="2">
        <v>528.5</v>
      </c>
      <c r="E323" s="2">
        <v>490.0</v>
      </c>
      <c r="F323" s="2">
        <v>1.1035776E7</v>
      </c>
      <c r="G323" s="2">
        <v>446.74</v>
      </c>
      <c r="H323" s="7">
        <f t="shared" si="1"/>
        <v>-15.3021681</v>
      </c>
      <c r="I323" s="2">
        <f t="shared" si="2"/>
        <v>-1993809</v>
      </c>
      <c r="J323" s="4">
        <f t="shared" si="3"/>
        <v>0</v>
      </c>
    </row>
    <row r="324">
      <c r="A324" s="2" t="s">
        <v>569</v>
      </c>
      <c r="B324" s="2">
        <v>490.0</v>
      </c>
      <c r="C324" s="2">
        <v>1.0025014E7</v>
      </c>
      <c r="D324" s="2">
        <v>568.92</v>
      </c>
      <c r="E324" s="2">
        <v>490.0</v>
      </c>
      <c r="F324" s="2">
        <v>6589607.0</v>
      </c>
      <c r="G324" s="2">
        <v>372.48</v>
      </c>
      <c r="H324" s="7">
        <f t="shared" si="1"/>
        <v>-34.26835115</v>
      </c>
      <c r="I324" s="2">
        <f t="shared" si="2"/>
        <v>-3435407</v>
      </c>
      <c r="J324" s="4">
        <f t="shared" si="3"/>
        <v>0</v>
      </c>
    </row>
    <row r="325">
      <c r="A325" s="2" t="s">
        <v>2104</v>
      </c>
      <c r="B325" s="2">
        <v>490.0</v>
      </c>
      <c r="C325" s="2">
        <v>2.32268901E8</v>
      </c>
      <c r="D325" s="2">
        <v>656.05</v>
      </c>
      <c r="E325" s="2">
        <v>490.0</v>
      </c>
      <c r="F325" s="2">
        <v>1.6116795E8</v>
      </c>
      <c r="G325" s="2">
        <v>454.09</v>
      </c>
      <c r="H325" s="7">
        <f t="shared" si="1"/>
        <v>-30.61148122</v>
      </c>
      <c r="I325" s="2">
        <f t="shared" si="2"/>
        <v>-71100951</v>
      </c>
      <c r="J325" s="4">
        <f t="shared" si="3"/>
        <v>0</v>
      </c>
    </row>
    <row r="326">
      <c r="A326" s="2" t="s">
        <v>725</v>
      </c>
      <c r="B326" s="2">
        <v>492.0</v>
      </c>
      <c r="C326" s="2">
        <v>7784602.0</v>
      </c>
      <c r="D326" s="2">
        <v>415.47</v>
      </c>
      <c r="E326" s="2">
        <v>492.0</v>
      </c>
      <c r="F326" s="2">
        <v>7220303.0</v>
      </c>
      <c r="G326" s="2">
        <v>385.06</v>
      </c>
      <c r="H326" s="7">
        <f t="shared" si="1"/>
        <v>-7.248912661</v>
      </c>
      <c r="I326" s="2">
        <f t="shared" si="2"/>
        <v>-564299</v>
      </c>
      <c r="J326" s="4">
        <f t="shared" si="3"/>
        <v>0</v>
      </c>
    </row>
    <row r="327">
      <c r="A327" s="2" t="s">
        <v>2105</v>
      </c>
      <c r="B327" s="2">
        <v>492.0</v>
      </c>
      <c r="C327" s="2">
        <v>1.1676296E7</v>
      </c>
      <c r="D327" s="2">
        <v>807.6</v>
      </c>
      <c r="E327" s="2">
        <v>492.0</v>
      </c>
      <c r="F327" s="2">
        <v>1.1601861E7</v>
      </c>
      <c r="G327" s="2">
        <v>802.73</v>
      </c>
      <c r="H327" s="7">
        <f t="shared" si="1"/>
        <v>-0.6374881212</v>
      </c>
      <c r="I327" s="2">
        <f t="shared" si="2"/>
        <v>-74435</v>
      </c>
      <c r="J327" s="4">
        <f t="shared" si="3"/>
        <v>0</v>
      </c>
    </row>
    <row r="328">
      <c r="A328" s="2" t="s">
        <v>2106</v>
      </c>
      <c r="B328" s="2">
        <v>495.0</v>
      </c>
      <c r="C328" s="2">
        <v>3.066087E7</v>
      </c>
      <c r="D328" s="2">
        <v>652.79</v>
      </c>
      <c r="E328" s="2">
        <v>495.0</v>
      </c>
      <c r="F328" s="2">
        <v>1.7386582E7</v>
      </c>
      <c r="G328" s="2">
        <v>369.17</v>
      </c>
      <c r="H328" s="7">
        <f t="shared" si="1"/>
        <v>-43.29390523</v>
      </c>
      <c r="I328" s="2">
        <f t="shared" si="2"/>
        <v>-13274288</v>
      </c>
      <c r="J328" s="4">
        <f t="shared" si="3"/>
        <v>0</v>
      </c>
    </row>
    <row r="329">
      <c r="A329" s="2" t="s">
        <v>2107</v>
      </c>
      <c r="B329" s="2">
        <v>495.0</v>
      </c>
      <c r="C329" s="2">
        <v>1.1248362E7</v>
      </c>
      <c r="D329" s="2">
        <v>591.21</v>
      </c>
      <c r="E329" s="2">
        <v>495.0</v>
      </c>
      <c r="F329" s="2">
        <v>9650031.0</v>
      </c>
      <c r="G329" s="2">
        <v>511.23</v>
      </c>
      <c r="H329" s="7">
        <f t="shared" si="1"/>
        <v>-14.20945556</v>
      </c>
      <c r="I329" s="2">
        <f t="shared" si="2"/>
        <v>-1598331</v>
      </c>
      <c r="J329" s="4">
        <f t="shared" si="3"/>
        <v>0</v>
      </c>
    </row>
    <row r="330">
      <c r="A330" s="2" t="s">
        <v>2108</v>
      </c>
      <c r="B330" s="2">
        <v>495.0</v>
      </c>
      <c r="C330" s="2">
        <v>4798930.0</v>
      </c>
      <c r="D330" s="2">
        <v>354.9</v>
      </c>
      <c r="E330" s="2">
        <v>495.0</v>
      </c>
      <c r="F330" s="2">
        <v>4870693.0</v>
      </c>
      <c r="G330" s="2">
        <v>361.33</v>
      </c>
      <c r="H330" s="7">
        <f t="shared" si="1"/>
        <v>1.495395849</v>
      </c>
      <c r="I330" s="2">
        <f t="shared" si="2"/>
        <v>71763</v>
      </c>
      <c r="J330" s="4">
        <f t="shared" si="3"/>
        <v>0</v>
      </c>
    </row>
    <row r="331">
      <c r="A331" s="2" t="s">
        <v>2109</v>
      </c>
      <c r="B331" s="2">
        <v>495.0</v>
      </c>
      <c r="C331" s="2">
        <v>1.0699719E7</v>
      </c>
      <c r="D331" s="2">
        <v>452.78</v>
      </c>
      <c r="E331" s="2">
        <v>495.0</v>
      </c>
      <c r="F331" s="2">
        <v>6168390.0</v>
      </c>
      <c r="G331" s="2">
        <v>259.31</v>
      </c>
      <c r="H331" s="7">
        <f t="shared" si="1"/>
        <v>-42.34998134</v>
      </c>
      <c r="I331" s="2">
        <f t="shared" si="2"/>
        <v>-4531329</v>
      </c>
      <c r="J331" s="4">
        <f t="shared" si="3"/>
        <v>0</v>
      </c>
    </row>
    <row r="332">
      <c r="A332" s="2" t="s">
        <v>2110</v>
      </c>
      <c r="B332" s="2">
        <v>495.0</v>
      </c>
      <c r="C332" s="2">
        <v>1.86347494E8</v>
      </c>
      <c r="D332" s="2">
        <v>511.88</v>
      </c>
      <c r="E332" s="2">
        <v>495.0</v>
      </c>
      <c r="F332" s="2">
        <v>1.71426237E8</v>
      </c>
      <c r="G332" s="2">
        <v>470.33</v>
      </c>
      <c r="H332" s="7">
        <f t="shared" si="1"/>
        <v>-8.007221712</v>
      </c>
      <c r="I332" s="2">
        <f t="shared" si="2"/>
        <v>-14921257</v>
      </c>
      <c r="J332" s="4">
        <f t="shared" si="3"/>
        <v>0</v>
      </c>
    </row>
    <row r="333">
      <c r="A333" s="2" t="s">
        <v>2111</v>
      </c>
      <c r="B333" s="2">
        <v>495.0</v>
      </c>
      <c r="C333" s="2">
        <v>2.8277081E7</v>
      </c>
      <c r="D333" s="2">
        <v>378.06</v>
      </c>
      <c r="E333" s="2">
        <v>495.0</v>
      </c>
      <c r="F333" s="2">
        <v>2.7782675E7</v>
      </c>
      <c r="G333" s="2">
        <v>372.41</v>
      </c>
      <c r="H333" s="7">
        <f t="shared" si="1"/>
        <v>-1.748433652</v>
      </c>
      <c r="I333" s="2">
        <f t="shared" si="2"/>
        <v>-494406</v>
      </c>
      <c r="J333" s="4">
        <f t="shared" si="3"/>
        <v>0</v>
      </c>
    </row>
    <row r="334">
      <c r="A334" s="2" t="s">
        <v>2112</v>
      </c>
      <c r="B334" s="2">
        <v>495.0</v>
      </c>
      <c r="C334" s="2">
        <v>3.7534226E7</v>
      </c>
      <c r="D334" s="2">
        <v>1251.52</v>
      </c>
      <c r="E334" s="2">
        <v>495.0</v>
      </c>
      <c r="F334" s="2">
        <v>2.9154615E7</v>
      </c>
      <c r="G334" s="2">
        <v>968.24</v>
      </c>
      <c r="H334" s="7">
        <f t="shared" si="1"/>
        <v>-22.32525322</v>
      </c>
      <c r="I334" s="2">
        <f t="shared" si="2"/>
        <v>-8379611</v>
      </c>
      <c r="J334" s="4">
        <f t="shared" si="3"/>
        <v>0</v>
      </c>
    </row>
    <row r="335">
      <c r="A335" s="2" t="s">
        <v>2113</v>
      </c>
      <c r="B335" s="2">
        <v>495.0</v>
      </c>
      <c r="C335" s="2">
        <v>2.6030827E7</v>
      </c>
      <c r="D335" s="2">
        <v>343.84</v>
      </c>
      <c r="E335" s="2">
        <v>495.0</v>
      </c>
      <c r="F335" s="2">
        <v>2.0362402E7</v>
      </c>
      <c r="G335" s="2">
        <v>270.27</v>
      </c>
      <c r="H335" s="7">
        <f t="shared" si="1"/>
        <v>-21.77581604</v>
      </c>
      <c r="I335" s="2">
        <f t="shared" si="2"/>
        <v>-5668425</v>
      </c>
      <c r="J335" s="4">
        <f t="shared" si="3"/>
        <v>0</v>
      </c>
    </row>
    <row r="336">
      <c r="A336" s="2" t="s">
        <v>1370</v>
      </c>
      <c r="B336" s="2">
        <v>495.0</v>
      </c>
      <c r="C336" s="2">
        <v>9159718.0</v>
      </c>
      <c r="D336" s="2">
        <v>563.61</v>
      </c>
      <c r="E336" s="2">
        <v>495.0</v>
      </c>
      <c r="F336" s="2">
        <v>8373322.0</v>
      </c>
      <c r="G336" s="2">
        <v>512.91</v>
      </c>
      <c r="H336" s="7">
        <f t="shared" si="1"/>
        <v>-8.58537348</v>
      </c>
      <c r="I336" s="2">
        <f t="shared" si="2"/>
        <v>-786396</v>
      </c>
      <c r="J336" s="4">
        <f t="shared" si="3"/>
        <v>0</v>
      </c>
    </row>
    <row r="337">
      <c r="A337" s="2" t="s">
        <v>636</v>
      </c>
      <c r="B337" s="2">
        <v>495.0</v>
      </c>
      <c r="C337" s="2">
        <v>1.2726871E7</v>
      </c>
      <c r="D337" s="2">
        <v>596.92</v>
      </c>
      <c r="E337" s="2">
        <v>495.0</v>
      </c>
      <c r="F337" s="2">
        <v>9312998.0</v>
      </c>
      <c r="G337" s="2">
        <v>435.0</v>
      </c>
      <c r="H337" s="7">
        <f t="shared" si="1"/>
        <v>-26.82413454</v>
      </c>
      <c r="I337" s="2">
        <f t="shared" si="2"/>
        <v>-3413873</v>
      </c>
      <c r="J337" s="4">
        <f t="shared" si="3"/>
        <v>0</v>
      </c>
    </row>
    <row r="338">
      <c r="A338" s="2" t="s">
        <v>2114</v>
      </c>
      <c r="B338" s="2">
        <v>495.0</v>
      </c>
      <c r="C338" s="2">
        <v>6248975.0</v>
      </c>
      <c r="D338" s="2">
        <v>532.14</v>
      </c>
      <c r="E338" s="2">
        <v>495.0</v>
      </c>
      <c r="F338" s="2">
        <v>5725409.0</v>
      </c>
      <c r="G338" s="2">
        <v>491.07</v>
      </c>
      <c r="H338" s="7">
        <f t="shared" si="1"/>
        <v>-8.378430063</v>
      </c>
      <c r="I338" s="2">
        <f t="shared" si="2"/>
        <v>-523566</v>
      </c>
      <c r="J338" s="4">
        <f t="shared" si="3"/>
        <v>0</v>
      </c>
    </row>
    <row r="339">
      <c r="A339" s="2" t="s">
        <v>455</v>
      </c>
      <c r="B339" s="2">
        <v>495.0</v>
      </c>
      <c r="C339" s="2">
        <v>7505841.0</v>
      </c>
      <c r="D339" s="2">
        <v>532.63</v>
      </c>
      <c r="E339" s="2">
        <v>495.0</v>
      </c>
      <c r="F339" s="2">
        <v>5691271.0</v>
      </c>
      <c r="G339" s="2">
        <v>400.57</v>
      </c>
      <c r="H339" s="7">
        <f t="shared" si="1"/>
        <v>-24.17543883</v>
      </c>
      <c r="I339" s="2">
        <f t="shared" si="2"/>
        <v>-1814570</v>
      </c>
      <c r="J339" s="4">
        <f t="shared" si="3"/>
        <v>0</v>
      </c>
    </row>
    <row r="340">
      <c r="A340" s="2" t="s">
        <v>2115</v>
      </c>
      <c r="B340" s="2">
        <v>495.0</v>
      </c>
      <c r="C340" s="2">
        <v>2.0513695E7</v>
      </c>
      <c r="D340" s="2">
        <v>718.44</v>
      </c>
      <c r="E340" s="2">
        <v>495.0</v>
      </c>
      <c r="F340" s="2">
        <v>9935771.0</v>
      </c>
      <c r="G340" s="2">
        <v>347.93</v>
      </c>
      <c r="H340" s="7">
        <f t="shared" si="1"/>
        <v>-51.56518121</v>
      </c>
      <c r="I340" s="2">
        <f t="shared" si="2"/>
        <v>-10577924</v>
      </c>
      <c r="J340" s="4">
        <f t="shared" si="3"/>
        <v>0</v>
      </c>
    </row>
    <row r="341">
      <c r="A341" s="2" t="s">
        <v>2116</v>
      </c>
      <c r="B341" s="2">
        <v>495.0</v>
      </c>
      <c r="C341" s="2">
        <v>2.7295803E7</v>
      </c>
      <c r="D341" s="2">
        <v>482.25</v>
      </c>
      <c r="E341" s="2">
        <v>495.0</v>
      </c>
      <c r="F341" s="2">
        <v>2.8575292E7</v>
      </c>
      <c r="G341" s="2">
        <v>507.69</v>
      </c>
      <c r="H341" s="7">
        <f t="shared" si="1"/>
        <v>4.687493532</v>
      </c>
      <c r="I341" s="2">
        <f t="shared" si="2"/>
        <v>1279489</v>
      </c>
      <c r="J341" s="4">
        <f t="shared" si="3"/>
        <v>0</v>
      </c>
    </row>
    <row r="342">
      <c r="A342" s="2" t="s">
        <v>2117</v>
      </c>
      <c r="B342" s="2">
        <v>495.0</v>
      </c>
      <c r="C342" s="2">
        <v>8279511.0</v>
      </c>
      <c r="D342" s="2">
        <v>281.68</v>
      </c>
      <c r="E342" s="2">
        <v>495.0</v>
      </c>
      <c r="F342" s="2">
        <v>8497373.0</v>
      </c>
      <c r="G342" s="2">
        <v>289.59</v>
      </c>
      <c r="H342" s="7">
        <f t="shared" si="1"/>
        <v>2.631338976</v>
      </c>
      <c r="I342" s="2">
        <f t="shared" si="2"/>
        <v>217862</v>
      </c>
      <c r="J342" s="4">
        <f t="shared" si="3"/>
        <v>0</v>
      </c>
    </row>
    <row r="343">
      <c r="A343" s="2" t="s">
        <v>2118</v>
      </c>
      <c r="B343" s="2">
        <v>495.0</v>
      </c>
      <c r="C343" s="2">
        <v>2.6715012E7</v>
      </c>
      <c r="D343" s="2">
        <v>690.95</v>
      </c>
      <c r="E343" s="2">
        <v>495.0</v>
      </c>
      <c r="F343" s="2">
        <v>2.0749238E7</v>
      </c>
      <c r="G343" s="2">
        <v>536.95</v>
      </c>
      <c r="H343" s="7">
        <f t="shared" si="1"/>
        <v>-22.33116721</v>
      </c>
      <c r="I343" s="2">
        <f t="shared" si="2"/>
        <v>-5965774</v>
      </c>
      <c r="J343" s="4">
        <f t="shared" si="3"/>
        <v>0</v>
      </c>
    </row>
    <row r="344">
      <c r="A344" s="2" t="s">
        <v>2119</v>
      </c>
      <c r="B344" s="2">
        <v>498.0</v>
      </c>
      <c r="C344" s="2">
        <v>9727851.0</v>
      </c>
      <c r="D344" s="2">
        <v>352.1</v>
      </c>
      <c r="E344" s="2">
        <v>498.0</v>
      </c>
      <c r="F344" s="2">
        <v>9386879.0</v>
      </c>
      <c r="G344" s="2">
        <v>336.81</v>
      </c>
      <c r="H344" s="7">
        <f t="shared" si="1"/>
        <v>-3.505111252</v>
      </c>
      <c r="I344" s="2">
        <f t="shared" si="2"/>
        <v>-340972</v>
      </c>
      <c r="J344" s="4">
        <f t="shared" si="3"/>
        <v>0</v>
      </c>
    </row>
    <row r="345">
      <c r="A345" s="2" t="s">
        <v>2120</v>
      </c>
      <c r="B345" s="2">
        <v>499.0</v>
      </c>
      <c r="C345" s="2">
        <v>6.7348526E7</v>
      </c>
      <c r="D345" s="2">
        <v>930.51</v>
      </c>
      <c r="E345" s="2">
        <v>499.0</v>
      </c>
      <c r="F345" s="2">
        <v>3.7201715E7</v>
      </c>
      <c r="G345" s="2">
        <v>517.38</v>
      </c>
      <c r="H345" s="7">
        <f t="shared" si="1"/>
        <v>-44.76239168</v>
      </c>
      <c r="I345" s="2">
        <f t="shared" si="2"/>
        <v>-30146811</v>
      </c>
      <c r="J345" s="4">
        <f t="shared" si="3"/>
        <v>0</v>
      </c>
    </row>
    <row r="346">
      <c r="A346" s="2" t="s">
        <v>464</v>
      </c>
      <c r="B346" s="2">
        <v>499.0</v>
      </c>
      <c r="C346" s="2">
        <v>4859847.0</v>
      </c>
      <c r="D346" s="2">
        <v>576.49</v>
      </c>
      <c r="E346" s="2">
        <v>499.0</v>
      </c>
      <c r="F346" s="2">
        <v>2337904.0</v>
      </c>
      <c r="G346" s="2">
        <v>274.63</v>
      </c>
      <c r="H346" s="7">
        <f t="shared" si="1"/>
        <v>-51.89346496</v>
      </c>
      <c r="I346" s="2">
        <f t="shared" si="2"/>
        <v>-2521943</v>
      </c>
      <c r="J346" s="4">
        <f t="shared" si="3"/>
        <v>0</v>
      </c>
    </row>
    <row r="347">
      <c r="A347" s="2" t="s">
        <v>2121</v>
      </c>
      <c r="B347" s="2">
        <v>500.0</v>
      </c>
      <c r="C347" s="2">
        <v>4.2213057E7</v>
      </c>
      <c r="D347" s="2">
        <v>686.12</v>
      </c>
      <c r="E347" s="2">
        <v>500.0</v>
      </c>
      <c r="F347" s="2">
        <v>2.6496753E7</v>
      </c>
      <c r="G347" s="2">
        <v>428.81</v>
      </c>
      <c r="H347" s="7">
        <f t="shared" si="1"/>
        <v>-37.23090702</v>
      </c>
      <c r="I347" s="2">
        <f t="shared" si="2"/>
        <v>-15716304</v>
      </c>
      <c r="J347" s="4">
        <f t="shared" si="3"/>
        <v>0</v>
      </c>
    </row>
    <row r="348">
      <c r="A348" s="2" t="s">
        <v>2122</v>
      </c>
      <c r="B348" s="2">
        <v>500.0</v>
      </c>
      <c r="C348" s="2">
        <v>1.6842892E7</v>
      </c>
      <c r="D348" s="2">
        <v>229.27</v>
      </c>
      <c r="E348" s="2">
        <v>500.0</v>
      </c>
      <c r="F348" s="2">
        <v>1.6599164E7</v>
      </c>
      <c r="G348" s="2">
        <v>226.54</v>
      </c>
      <c r="H348" s="7">
        <f t="shared" si="1"/>
        <v>-1.447067404</v>
      </c>
      <c r="I348" s="2">
        <f t="shared" si="2"/>
        <v>-243728</v>
      </c>
      <c r="J348" s="4">
        <f t="shared" si="3"/>
        <v>0</v>
      </c>
    </row>
    <row r="349">
      <c r="A349" s="2" t="s">
        <v>2123</v>
      </c>
      <c r="B349" s="2">
        <v>500.0</v>
      </c>
      <c r="C349" s="2">
        <v>1.540724E7</v>
      </c>
      <c r="D349" s="2">
        <v>406.44</v>
      </c>
      <c r="E349" s="2">
        <v>500.0</v>
      </c>
      <c r="F349" s="2">
        <v>1.4233414E7</v>
      </c>
      <c r="G349" s="2">
        <v>375.72</v>
      </c>
      <c r="H349" s="7">
        <f t="shared" si="1"/>
        <v>-7.618664991</v>
      </c>
      <c r="I349" s="2">
        <f t="shared" si="2"/>
        <v>-1173826</v>
      </c>
      <c r="J349" s="4">
        <f t="shared" si="3"/>
        <v>0</v>
      </c>
    </row>
    <row r="350">
      <c r="A350" s="2" t="s">
        <v>2124</v>
      </c>
      <c r="B350" s="2">
        <v>500.0</v>
      </c>
      <c r="C350" s="2">
        <v>4.7601798E7</v>
      </c>
      <c r="D350" s="2">
        <v>304.2</v>
      </c>
      <c r="E350" s="2">
        <v>500.0</v>
      </c>
      <c r="F350" s="2">
        <v>4.2951966E7</v>
      </c>
      <c r="G350" s="2">
        <v>274.83</v>
      </c>
      <c r="H350" s="7">
        <f t="shared" si="1"/>
        <v>-9.768185647</v>
      </c>
      <c r="I350" s="2">
        <f t="shared" si="2"/>
        <v>-4649832</v>
      </c>
      <c r="J350" s="4">
        <f t="shared" si="3"/>
        <v>0</v>
      </c>
    </row>
    <row r="351">
      <c r="A351" s="2" t="s">
        <v>2125</v>
      </c>
      <c r="B351" s="2">
        <v>500.0</v>
      </c>
      <c r="C351" s="2">
        <v>6.077048E7</v>
      </c>
      <c r="D351" s="2">
        <v>918.0</v>
      </c>
      <c r="E351" s="2">
        <v>500.0</v>
      </c>
      <c r="F351" s="2">
        <v>5.2272493E7</v>
      </c>
      <c r="G351" s="2">
        <v>789.83</v>
      </c>
      <c r="H351" s="7">
        <f t="shared" si="1"/>
        <v>-13.98374178</v>
      </c>
      <c r="I351" s="2">
        <f t="shared" si="2"/>
        <v>-8497987</v>
      </c>
      <c r="J351" s="4">
        <f t="shared" si="3"/>
        <v>0</v>
      </c>
    </row>
    <row r="352">
      <c r="A352" s="2" t="s">
        <v>2126</v>
      </c>
      <c r="B352" s="2">
        <v>500.0</v>
      </c>
      <c r="C352" s="2">
        <v>7.528141E7</v>
      </c>
      <c r="D352" s="2">
        <v>1006.38</v>
      </c>
      <c r="E352" s="2">
        <v>500.0</v>
      </c>
      <c r="F352" s="2">
        <v>4.370748E7</v>
      </c>
      <c r="G352" s="2">
        <v>584.47</v>
      </c>
      <c r="H352" s="7">
        <f t="shared" si="1"/>
        <v>-41.94120434</v>
      </c>
      <c r="I352" s="2">
        <f t="shared" si="2"/>
        <v>-31573930</v>
      </c>
      <c r="J352" s="4">
        <f t="shared" si="3"/>
        <v>0</v>
      </c>
    </row>
    <row r="353">
      <c r="A353" s="2" t="s">
        <v>2127</v>
      </c>
      <c r="B353" s="2">
        <v>505.0</v>
      </c>
      <c r="C353" s="2">
        <v>6713898.0</v>
      </c>
      <c r="D353" s="2">
        <v>386.7</v>
      </c>
      <c r="E353" s="2">
        <v>505.0</v>
      </c>
      <c r="F353" s="2">
        <v>4991068.0</v>
      </c>
      <c r="G353" s="2">
        <v>286.58</v>
      </c>
      <c r="H353" s="7">
        <f t="shared" si="1"/>
        <v>-25.66065198</v>
      </c>
      <c r="I353" s="2">
        <f t="shared" si="2"/>
        <v>-1722830</v>
      </c>
      <c r="J353" s="4">
        <f t="shared" si="3"/>
        <v>0</v>
      </c>
    </row>
    <row r="354">
      <c r="A354" s="2" t="s">
        <v>301</v>
      </c>
      <c r="B354" s="2">
        <v>510.0</v>
      </c>
      <c r="C354" s="2">
        <v>8129312.0</v>
      </c>
      <c r="D354" s="2">
        <v>600.75</v>
      </c>
      <c r="E354" s="2">
        <v>510.0</v>
      </c>
      <c r="F354" s="2">
        <v>7743211.0</v>
      </c>
      <c r="G354" s="2">
        <v>566.81</v>
      </c>
      <c r="H354" s="7">
        <f t="shared" si="1"/>
        <v>-4.749491716</v>
      </c>
      <c r="I354" s="2">
        <f t="shared" si="2"/>
        <v>-386101</v>
      </c>
      <c r="J354" s="4">
        <f t="shared" si="3"/>
        <v>0</v>
      </c>
    </row>
    <row r="355">
      <c r="A355" s="2" t="s">
        <v>420</v>
      </c>
      <c r="B355" s="2">
        <v>510.0</v>
      </c>
      <c r="C355" s="2">
        <v>1824089.0</v>
      </c>
      <c r="D355" s="2">
        <v>209.5</v>
      </c>
      <c r="E355" s="2">
        <v>510.0</v>
      </c>
      <c r="F355" s="2">
        <v>1429940.0</v>
      </c>
      <c r="G355" s="2">
        <v>164.61</v>
      </c>
      <c r="H355" s="7">
        <f t="shared" si="1"/>
        <v>-21.60799172</v>
      </c>
      <c r="I355" s="2">
        <f t="shared" si="2"/>
        <v>-394149</v>
      </c>
      <c r="J355" s="4">
        <f t="shared" si="3"/>
        <v>0</v>
      </c>
    </row>
    <row r="356">
      <c r="A356" s="2" t="s">
        <v>438</v>
      </c>
      <c r="B356" s="2">
        <v>510.0</v>
      </c>
      <c r="C356" s="2">
        <v>3690682.0</v>
      </c>
      <c r="D356" s="2">
        <v>263.11</v>
      </c>
      <c r="E356" s="2">
        <v>510.0</v>
      </c>
      <c r="F356" s="2">
        <v>2576218.0</v>
      </c>
      <c r="G356" s="2">
        <v>183.35</v>
      </c>
      <c r="H356" s="7">
        <f t="shared" si="1"/>
        <v>-30.19669535</v>
      </c>
      <c r="I356" s="2">
        <f t="shared" si="2"/>
        <v>-1114464</v>
      </c>
      <c r="J356" s="4">
        <f t="shared" si="3"/>
        <v>0</v>
      </c>
    </row>
    <row r="357">
      <c r="A357" s="2" t="s">
        <v>2128</v>
      </c>
      <c r="B357" s="2">
        <v>513.0</v>
      </c>
      <c r="C357" s="2">
        <v>1.5991792E7</v>
      </c>
      <c r="D357" s="2">
        <v>490.47</v>
      </c>
      <c r="E357" s="2">
        <v>513.0</v>
      </c>
      <c r="F357" s="2">
        <v>1.7910639E7</v>
      </c>
      <c r="G357" s="2">
        <v>551.78</v>
      </c>
      <c r="H357" s="7">
        <f t="shared" si="1"/>
        <v>11.99894921</v>
      </c>
      <c r="I357" s="2">
        <f t="shared" si="2"/>
        <v>1918847</v>
      </c>
      <c r="J357" s="4">
        <f t="shared" si="3"/>
        <v>0</v>
      </c>
    </row>
    <row r="358">
      <c r="A358" s="2" t="s">
        <v>2129</v>
      </c>
      <c r="B358" s="2">
        <v>515.0</v>
      </c>
      <c r="C358" s="2">
        <v>2.3571964E7</v>
      </c>
      <c r="D358" s="2">
        <v>432.6</v>
      </c>
      <c r="E358" s="2">
        <v>515.0</v>
      </c>
      <c r="F358" s="2">
        <v>1.6309433E7</v>
      </c>
      <c r="G358" s="2">
        <v>300.97</v>
      </c>
      <c r="H358" s="7">
        <f t="shared" si="1"/>
        <v>-30.81003772</v>
      </c>
      <c r="I358" s="2">
        <f t="shared" si="2"/>
        <v>-7262531</v>
      </c>
      <c r="J358" s="4">
        <f t="shared" si="3"/>
        <v>0</v>
      </c>
    </row>
    <row r="359">
      <c r="A359" s="2" t="s">
        <v>551</v>
      </c>
      <c r="B359" s="2">
        <v>515.0</v>
      </c>
      <c r="C359" s="2">
        <v>6156357.0</v>
      </c>
      <c r="D359" s="2">
        <v>547.62</v>
      </c>
      <c r="E359" s="2">
        <v>515.0</v>
      </c>
      <c r="F359" s="2">
        <v>5312701.0</v>
      </c>
      <c r="G359" s="2">
        <v>478.79</v>
      </c>
      <c r="H359" s="7">
        <f t="shared" si="1"/>
        <v>-13.70381867</v>
      </c>
      <c r="I359" s="2">
        <f t="shared" si="2"/>
        <v>-843656</v>
      </c>
      <c r="J359" s="4">
        <f t="shared" si="3"/>
        <v>0</v>
      </c>
    </row>
    <row r="360">
      <c r="A360" s="2" t="s">
        <v>2130</v>
      </c>
      <c r="B360" s="2">
        <v>515.0</v>
      </c>
      <c r="C360" s="2">
        <v>2.4987642E7</v>
      </c>
      <c r="D360" s="2">
        <v>602.71</v>
      </c>
      <c r="E360" s="2">
        <v>515.0</v>
      </c>
      <c r="F360" s="2">
        <v>2.2665801E7</v>
      </c>
      <c r="G360" s="2">
        <v>544.29</v>
      </c>
      <c r="H360" s="7">
        <f t="shared" si="1"/>
        <v>-9.2919572</v>
      </c>
      <c r="I360" s="2">
        <f t="shared" si="2"/>
        <v>-2321841</v>
      </c>
      <c r="J360" s="4">
        <f t="shared" si="3"/>
        <v>0</v>
      </c>
    </row>
    <row r="361">
      <c r="A361" s="2" t="s">
        <v>2131</v>
      </c>
      <c r="B361" s="2">
        <v>520.0</v>
      </c>
      <c r="C361" s="2">
        <v>2.30564902E8</v>
      </c>
      <c r="D361" s="2">
        <v>462.81</v>
      </c>
      <c r="E361" s="2">
        <v>520.0</v>
      </c>
      <c r="F361" s="2">
        <v>1.28294311E8</v>
      </c>
      <c r="G361" s="2">
        <v>258.17</v>
      </c>
      <c r="H361" s="7">
        <f t="shared" si="1"/>
        <v>-44.35653047</v>
      </c>
      <c r="I361" s="2">
        <f t="shared" si="2"/>
        <v>-102270591</v>
      </c>
      <c r="J361" s="4">
        <f t="shared" si="3"/>
        <v>0</v>
      </c>
    </row>
    <row r="362">
      <c r="A362" s="2" t="s">
        <v>2132</v>
      </c>
      <c r="B362" s="2">
        <v>520.0</v>
      </c>
      <c r="C362" s="2">
        <v>9739647.0</v>
      </c>
      <c r="D362" s="2">
        <v>447.31</v>
      </c>
      <c r="E362" s="2">
        <v>520.0</v>
      </c>
      <c r="F362" s="2">
        <v>6313326.0</v>
      </c>
      <c r="G362" s="2">
        <v>289.91</v>
      </c>
      <c r="H362" s="7">
        <f t="shared" si="1"/>
        <v>-35.17910865</v>
      </c>
      <c r="I362" s="2">
        <f t="shared" si="2"/>
        <v>-3426321</v>
      </c>
      <c r="J362" s="4">
        <f t="shared" si="3"/>
        <v>0</v>
      </c>
    </row>
    <row r="363">
      <c r="A363" s="2" t="s">
        <v>2133</v>
      </c>
      <c r="B363" s="2">
        <v>520.0</v>
      </c>
      <c r="C363" s="2">
        <v>1.09890878E8</v>
      </c>
      <c r="D363" s="2">
        <v>582.97</v>
      </c>
      <c r="E363" s="2">
        <v>520.0</v>
      </c>
      <c r="F363" s="2">
        <v>6.7308385E7</v>
      </c>
      <c r="G363" s="2">
        <v>357.2</v>
      </c>
      <c r="H363" s="7">
        <f t="shared" si="1"/>
        <v>-38.74979778</v>
      </c>
      <c r="I363" s="2">
        <f t="shared" si="2"/>
        <v>-42582493</v>
      </c>
      <c r="J363" s="4">
        <f t="shared" si="3"/>
        <v>0</v>
      </c>
    </row>
    <row r="364">
      <c r="A364" s="2" t="s">
        <v>2134</v>
      </c>
      <c r="B364" s="2">
        <v>520.0</v>
      </c>
      <c r="C364" s="2">
        <v>4.801284E7</v>
      </c>
      <c r="D364" s="2">
        <v>430.66</v>
      </c>
      <c r="E364" s="2">
        <v>520.0</v>
      </c>
      <c r="F364" s="2">
        <v>4.0953374E7</v>
      </c>
      <c r="G364" s="2">
        <v>367.94</v>
      </c>
      <c r="H364" s="7">
        <f t="shared" si="1"/>
        <v>-14.7032877</v>
      </c>
      <c r="I364" s="2">
        <f t="shared" si="2"/>
        <v>-7059466</v>
      </c>
      <c r="J364" s="4">
        <f t="shared" si="3"/>
        <v>0</v>
      </c>
    </row>
    <row r="365">
      <c r="A365" s="2" t="s">
        <v>2135</v>
      </c>
      <c r="B365" s="2">
        <v>520.0</v>
      </c>
      <c r="C365" s="2">
        <v>5.471039E7</v>
      </c>
      <c r="D365" s="2">
        <v>567.72</v>
      </c>
      <c r="E365" s="2">
        <v>520.0</v>
      </c>
      <c r="F365" s="2">
        <v>3.5096354E7</v>
      </c>
      <c r="G365" s="2">
        <v>365.23</v>
      </c>
      <c r="H365" s="7">
        <f t="shared" si="1"/>
        <v>-35.85066018</v>
      </c>
      <c r="I365" s="2">
        <f t="shared" si="2"/>
        <v>-19614036</v>
      </c>
      <c r="J365" s="4">
        <f t="shared" si="3"/>
        <v>0</v>
      </c>
    </row>
    <row r="366">
      <c r="A366" s="2" t="s">
        <v>1033</v>
      </c>
      <c r="B366" s="2">
        <v>523.0</v>
      </c>
      <c r="C366" s="2">
        <v>2905456.0</v>
      </c>
      <c r="D366" s="2">
        <v>428.41</v>
      </c>
      <c r="E366" s="2">
        <v>523.0</v>
      </c>
      <c r="F366" s="2">
        <v>3220236.0</v>
      </c>
      <c r="G366" s="2">
        <v>481.06</v>
      </c>
      <c r="H366" s="7">
        <f t="shared" si="1"/>
        <v>10.83409971</v>
      </c>
      <c r="I366" s="2">
        <f t="shared" si="2"/>
        <v>314780</v>
      </c>
      <c r="J366" s="4">
        <f t="shared" si="3"/>
        <v>0</v>
      </c>
    </row>
    <row r="367">
      <c r="A367" s="2" t="s">
        <v>2136</v>
      </c>
      <c r="B367" s="2">
        <v>530.0</v>
      </c>
      <c r="C367" s="2">
        <v>8.9132986E7</v>
      </c>
      <c r="D367" s="2">
        <v>1062.56</v>
      </c>
      <c r="E367" s="2">
        <v>530.0</v>
      </c>
      <c r="F367" s="2">
        <v>2.8326439E7</v>
      </c>
      <c r="G367" s="2">
        <v>337.0</v>
      </c>
      <c r="H367" s="7">
        <f t="shared" si="1"/>
        <v>-68.22002687</v>
      </c>
      <c r="I367" s="2">
        <f t="shared" si="2"/>
        <v>-60806547</v>
      </c>
      <c r="J367" s="4">
        <f t="shared" si="3"/>
        <v>0</v>
      </c>
    </row>
    <row r="368">
      <c r="A368" s="2" t="s">
        <v>2137</v>
      </c>
      <c r="B368" s="2">
        <v>535.0</v>
      </c>
      <c r="C368" s="2">
        <v>1.2595605E7</v>
      </c>
      <c r="D368" s="2">
        <v>553.53</v>
      </c>
      <c r="E368" s="2">
        <v>535.0</v>
      </c>
      <c r="F368" s="2">
        <v>1.0506798E7</v>
      </c>
      <c r="G368" s="2">
        <v>462.41</v>
      </c>
      <c r="H368" s="7">
        <f t="shared" si="1"/>
        <v>-16.58361786</v>
      </c>
      <c r="I368" s="2">
        <f t="shared" si="2"/>
        <v>-2088807</v>
      </c>
      <c r="J368" s="4">
        <f t="shared" si="3"/>
        <v>0</v>
      </c>
    </row>
    <row r="369">
      <c r="A369" s="2" t="s">
        <v>2138</v>
      </c>
      <c r="B369" s="2">
        <v>540.0</v>
      </c>
      <c r="C369" s="2">
        <v>9926174.0</v>
      </c>
      <c r="D369" s="2">
        <v>785.92</v>
      </c>
      <c r="E369" s="2">
        <v>540.0</v>
      </c>
      <c r="F369" s="2">
        <v>1.5843642E7</v>
      </c>
      <c r="G369" s="2">
        <v>1245.08</v>
      </c>
      <c r="H369" s="7">
        <f t="shared" si="1"/>
        <v>59.61479216</v>
      </c>
      <c r="I369" s="2">
        <f t="shared" si="2"/>
        <v>5917468</v>
      </c>
      <c r="J369" s="4">
        <f t="shared" si="3"/>
        <v>0</v>
      </c>
    </row>
    <row r="370">
      <c r="A370" s="2" t="s">
        <v>2139</v>
      </c>
      <c r="B370" s="2">
        <v>550.0</v>
      </c>
      <c r="C370" s="2">
        <v>1391790.0</v>
      </c>
      <c r="D370" s="2">
        <v>321.5</v>
      </c>
      <c r="E370" s="2">
        <v>550.0</v>
      </c>
      <c r="F370" s="2">
        <v>1541296.0</v>
      </c>
      <c r="G370" s="2">
        <v>359.19</v>
      </c>
      <c r="H370" s="7">
        <f t="shared" si="1"/>
        <v>10.74199412</v>
      </c>
      <c r="I370" s="2">
        <f t="shared" si="2"/>
        <v>149506</v>
      </c>
      <c r="J370" s="4">
        <f t="shared" si="3"/>
        <v>0</v>
      </c>
    </row>
    <row r="371">
      <c r="A371" s="2" t="s">
        <v>425</v>
      </c>
      <c r="B371" s="2">
        <v>550.0</v>
      </c>
      <c r="C371" s="2">
        <v>4354764.0</v>
      </c>
      <c r="D371" s="2">
        <v>584.77</v>
      </c>
      <c r="E371" s="2">
        <v>550.0</v>
      </c>
      <c r="F371" s="2">
        <v>1312778.0</v>
      </c>
      <c r="G371" s="2">
        <v>176.95</v>
      </c>
      <c r="H371" s="7">
        <f t="shared" si="1"/>
        <v>-69.85421024</v>
      </c>
      <c r="I371" s="2">
        <f t="shared" si="2"/>
        <v>-3041986</v>
      </c>
      <c r="J371" s="4">
        <f t="shared" si="3"/>
        <v>0</v>
      </c>
    </row>
    <row r="372">
      <c r="A372" s="2" t="s">
        <v>460</v>
      </c>
      <c r="B372" s="2">
        <v>550.0</v>
      </c>
      <c r="C372" s="2">
        <v>2885636.0</v>
      </c>
      <c r="D372" s="2">
        <v>273.03</v>
      </c>
      <c r="E372" s="2">
        <v>550.0</v>
      </c>
      <c r="F372" s="2">
        <v>2393917.0</v>
      </c>
      <c r="G372" s="2">
        <v>225.8</v>
      </c>
      <c r="H372" s="7">
        <f t="shared" si="1"/>
        <v>-17.04022961</v>
      </c>
      <c r="I372" s="2">
        <f t="shared" si="2"/>
        <v>-491719</v>
      </c>
      <c r="J372" s="4">
        <f t="shared" si="3"/>
        <v>0</v>
      </c>
    </row>
    <row r="373">
      <c r="A373" s="2" t="s">
        <v>2140</v>
      </c>
      <c r="B373" s="2">
        <v>565.0</v>
      </c>
      <c r="C373" s="2">
        <v>1.8875421E7</v>
      </c>
      <c r="D373" s="2">
        <v>378.8</v>
      </c>
      <c r="E373" s="2">
        <v>565.0</v>
      </c>
      <c r="F373" s="2">
        <v>1.850578E7</v>
      </c>
      <c r="G373" s="2">
        <v>370.05</v>
      </c>
      <c r="H373" s="7">
        <f t="shared" si="1"/>
        <v>-1.958319234</v>
      </c>
      <c r="I373" s="2">
        <f t="shared" si="2"/>
        <v>-369641</v>
      </c>
      <c r="J373" s="4">
        <f t="shared" si="3"/>
        <v>0</v>
      </c>
    </row>
    <row r="374">
      <c r="A374" s="2" t="s">
        <v>2141</v>
      </c>
      <c r="B374" s="2">
        <v>575.0</v>
      </c>
      <c r="C374" s="2">
        <v>8568761.0</v>
      </c>
      <c r="D374" s="2">
        <v>439.06</v>
      </c>
      <c r="E374" s="2">
        <v>575.0</v>
      </c>
      <c r="F374" s="2">
        <v>7323624.0</v>
      </c>
      <c r="G374" s="2">
        <v>373.52</v>
      </c>
      <c r="H374" s="7">
        <f t="shared" si="1"/>
        <v>-14.53112066</v>
      </c>
      <c r="I374" s="2">
        <f t="shared" si="2"/>
        <v>-1245137</v>
      </c>
      <c r="J374" s="4">
        <f t="shared" si="3"/>
        <v>0</v>
      </c>
    </row>
    <row r="375">
      <c r="A375" s="2" t="s">
        <v>2142</v>
      </c>
      <c r="B375" s="2">
        <v>580.0</v>
      </c>
      <c r="C375" s="2">
        <v>1.01249619E8</v>
      </c>
      <c r="D375" s="2">
        <v>479.84</v>
      </c>
      <c r="E375" s="2">
        <v>580.0</v>
      </c>
      <c r="F375" s="2">
        <v>6.6739257E7</v>
      </c>
      <c r="G375" s="2">
        <v>317.32</v>
      </c>
      <c r="H375" s="7">
        <f t="shared" si="1"/>
        <v>-34.08443641</v>
      </c>
      <c r="I375" s="2">
        <f t="shared" si="2"/>
        <v>-34510362</v>
      </c>
      <c r="J375" s="4">
        <f t="shared" si="3"/>
        <v>0</v>
      </c>
    </row>
    <row r="376">
      <c r="A376" s="2" t="s">
        <v>750</v>
      </c>
      <c r="B376" s="2">
        <v>511.0</v>
      </c>
      <c r="C376" s="2">
        <v>6087432.0</v>
      </c>
      <c r="D376" s="2">
        <v>309.43</v>
      </c>
      <c r="E376" s="2">
        <v>515.0</v>
      </c>
      <c r="F376" s="2">
        <v>5800084.0</v>
      </c>
      <c r="G376" s="2">
        <v>294.3</v>
      </c>
      <c r="H376" s="7">
        <f t="shared" si="1"/>
        <v>-4.720348416</v>
      </c>
      <c r="I376" s="2">
        <f t="shared" si="2"/>
        <v>-287348</v>
      </c>
      <c r="J376" s="4">
        <f t="shared" si="3"/>
        <v>4</v>
      </c>
    </row>
    <row r="377">
      <c r="A377" s="2" t="s">
        <v>2143</v>
      </c>
      <c r="B377" s="2">
        <v>427.0</v>
      </c>
      <c r="C377" s="2">
        <v>1.1513763E7</v>
      </c>
      <c r="D377" s="2">
        <v>400.14</v>
      </c>
      <c r="E377" s="2">
        <v>432.0</v>
      </c>
      <c r="F377" s="2">
        <v>1.086102E7</v>
      </c>
      <c r="G377" s="2">
        <v>378.58</v>
      </c>
      <c r="H377" s="7">
        <f t="shared" si="1"/>
        <v>-5.669241238</v>
      </c>
      <c r="I377" s="2">
        <f t="shared" si="2"/>
        <v>-652743</v>
      </c>
      <c r="J377" s="4">
        <f t="shared" si="3"/>
        <v>5</v>
      </c>
    </row>
    <row r="378">
      <c r="A378" s="2" t="s">
        <v>545</v>
      </c>
      <c r="B378" s="2">
        <v>470.0</v>
      </c>
      <c r="C378" s="2">
        <v>8207979.0</v>
      </c>
      <c r="D378" s="2">
        <v>1041.23</v>
      </c>
      <c r="E378" s="2">
        <v>475.0</v>
      </c>
      <c r="F378" s="2">
        <v>6352654.0</v>
      </c>
      <c r="G378" s="2">
        <v>805.56</v>
      </c>
      <c r="H378" s="7">
        <f t="shared" si="1"/>
        <v>-22.60391992</v>
      </c>
      <c r="I378" s="2">
        <f t="shared" si="2"/>
        <v>-1855325</v>
      </c>
      <c r="J378" s="4">
        <f t="shared" si="3"/>
        <v>5</v>
      </c>
    </row>
    <row r="379">
      <c r="A379" s="2" t="s">
        <v>2144</v>
      </c>
      <c r="B379" s="2">
        <v>475.0</v>
      </c>
      <c r="C379" s="2">
        <v>1.1651311E7</v>
      </c>
      <c r="D379" s="2">
        <v>431.67</v>
      </c>
      <c r="E379" s="2">
        <v>480.0</v>
      </c>
      <c r="F379" s="2">
        <v>9398314.0</v>
      </c>
      <c r="G379" s="2">
        <v>343.48</v>
      </c>
      <c r="H379" s="7">
        <f t="shared" si="1"/>
        <v>-19.33685402</v>
      </c>
      <c r="I379" s="2">
        <f t="shared" si="2"/>
        <v>-2252997</v>
      </c>
      <c r="J379" s="4">
        <f t="shared" si="3"/>
        <v>5</v>
      </c>
    </row>
    <row r="380">
      <c r="A380" s="2" t="s">
        <v>648</v>
      </c>
      <c r="B380" s="2">
        <v>489.0</v>
      </c>
      <c r="C380" s="2">
        <v>1.3132223E7</v>
      </c>
      <c r="D380" s="2">
        <v>771.62</v>
      </c>
      <c r="E380" s="2">
        <v>494.0</v>
      </c>
      <c r="F380" s="2">
        <v>1.2294418E7</v>
      </c>
      <c r="G380" s="2">
        <v>719.9</v>
      </c>
      <c r="H380" s="7">
        <f t="shared" si="1"/>
        <v>-6.379765254</v>
      </c>
      <c r="I380" s="2">
        <f t="shared" si="2"/>
        <v>-837805</v>
      </c>
      <c r="J380" s="4">
        <f t="shared" si="3"/>
        <v>5</v>
      </c>
    </row>
    <row r="381">
      <c r="A381" s="2" t="s">
        <v>2145</v>
      </c>
      <c r="B381" s="2">
        <v>519.0</v>
      </c>
      <c r="C381" s="2">
        <v>1.9850168E7</v>
      </c>
      <c r="D381" s="2">
        <v>736.23</v>
      </c>
      <c r="E381" s="2">
        <v>525.0</v>
      </c>
      <c r="F381" s="2">
        <v>1.6897202E7</v>
      </c>
      <c r="G381" s="2">
        <v>627.59</v>
      </c>
      <c r="H381" s="7">
        <f t="shared" si="1"/>
        <v>-14.87627712</v>
      </c>
      <c r="I381" s="2">
        <f t="shared" si="2"/>
        <v>-2952966</v>
      </c>
      <c r="J381" s="4">
        <f t="shared" si="3"/>
        <v>6</v>
      </c>
    </row>
    <row r="382">
      <c r="A382" s="2" t="s">
        <v>2146</v>
      </c>
      <c r="B382" s="2">
        <v>434.0</v>
      </c>
      <c r="C382" s="2">
        <v>1.7519684E7</v>
      </c>
      <c r="D382" s="2">
        <v>775.38</v>
      </c>
      <c r="E382" s="2">
        <v>442.0</v>
      </c>
      <c r="F382" s="2">
        <v>1.3707887E7</v>
      </c>
      <c r="G382" s="2">
        <v>608.62</v>
      </c>
      <c r="H382" s="7">
        <f t="shared" si="1"/>
        <v>-21.75722462</v>
      </c>
      <c r="I382" s="2">
        <f t="shared" si="2"/>
        <v>-3811797</v>
      </c>
      <c r="J382" s="4">
        <f t="shared" si="3"/>
        <v>8</v>
      </c>
    </row>
    <row r="383">
      <c r="A383" s="2" t="s">
        <v>447</v>
      </c>
      <c r="B383" s="2">
        <v>441.0</v>
      </c>
      <c r="C383" s="2">
        <v>4678529.0</v>
      </c>
      <c r="D383" s="2">
        <v>475.36</v>
      </c>
      <c r="E383" s="2">
        <v>449.0</v>
      </c>
      <c r="F383" s="2">
        <v>3631389.0</v>
      </c>
      <c r="G383" s="2">
        <v>366.18</v>
      </c>
      <c r="H383" s="7">
        <f t="shared" si="1"/>
        <v>-22.38182129</v>
      </c>
      <c r="I383" s="2">
        <f t="shared" si="2"/>
        <v>-1047140</v>
      </c>
      <c r="J383" s="4">
        <f t="shared" si="3"/>
        <v>8</v>
      </c>
    </row>
    <row r="384">
      <c r="A384" s="2" t="s">
        <v>2147</v>
      </c>
      <c r="B384" s="2">
        <v>430.0</v>
      </c>
      <c r="C384" s="2">
        <v>5700799.0</v>
      </c>
      <c r="D384" s="2">
        <v>353.32</v>
      </c>
      <c r="E384" s="2">
        <v>440.0</v>
      </c>
      <c r="F384" s="2">
        <v>5140480.0</v>
      </c>
      <c r="G384" s="2">
        <v>319.72</v>
      </c>
      <c r="H384" s="7">
        <f t="shared" si="1"/>
        <v>-9.828780141</v>
      </c>
      <c r="I384" s="2">
        <f t="shared" si="2"/>
        <v>-560319</v>
      </c>
      <c r="J384" s="4">
        <f t="shared" si="3"/>
        <v>10</v>
      </c>
    </row>
    <row r="385">
      <c r="A385" s="2" t="s">
        <v>2148</v>
      </c>
      <c r="B385" s="2">
        <v>480.0</v>
      </c>
      <c r="C385" s="2">
        <v>1.5808151E7</v>
      </c>
      <c r="D385" s="2">
        <v>717.51</v>
      </c>
      <c r="E385" s="2">
        <v>490.0</v>
      </c>
      <c r="F385" s="2">
        <v>1.3421393E7</v>
      </c>
      <c r="G385" s="2">
        <v>612.18</v>
      </c>
      <c r="H385" s="7">
        <f t="shared" si="1"/>
        <v>-15.0982743</v>
      </c>
      <c r="I385" s="2">
        <f t="shared" si="2"/>
        <v>-2386758</v>
      </c>
      <c r="J385" s="4">
        <f t="shared" si="3"/>
        <v>10</v>
      </c>
    </row>
    <row r="386">
      <c r="A386" s="2" t="s">
        <v>2149</v>
      </c>
      <c r="B386" s="2">
        <v>490.0</v>
      </c>
      <c r="C386" s="2">
        <v>1.8538061E7</v>
      </c>
      <c r="D386" s="2">
        <v>751.56</v>
      </c>
      <c r="E386" s="2">
        <v>500.0</v>
      </c>
      <c r="F386" s="2">
        <v>1.550189E7</v>
      </c>
      <c r="G386" s="2">
        <v>625.5</v>
      </c>
      <c r="H386" s="7">
        <f t="shared" si="1"/>
        <v>-16.37803975</v>
      </c>
      <c r="I386" s="2">
        <f t="shared" si="2"/>
        <v>-3036171</v>
      </c>
      <c r="J386" s="4">
        <f t="shared" si="3"/>
        <v>10</v>
      </c>
    </row>
    <row r="387">
      <c r="A387" s="2" t="s">
        <v>778</v>
      </c>
      <c r="B387" s="2">
        <v>490.0</v>
      </c>
      <c r="C387" s="2">
        <v>4750206.0</v>
      </c>
      <c r="D387" s="2">
        <v>253.21</v>
      </c>
      <c r="E387" s="2">
        <v>500.0</v>
      </c>
      <c r="F387" s="2">
        <v>4490318.0</v>
      </c>
      <c r="G387" s="2">
        <v>239.62</v>
      </c>
      <c r="H387" s="7">
        <f t="shared" si="1"/>
        <v>-5.471089043</v>
      </c>
      <c r="I387" s="2">
        <f t="shared" si="2"/>
        <v>-259888</v>
      </c>
      <c r="J387" s="4">
        <f t="shared" si="3"/>
        <v>10</v>
      </c>
    </row>
    <row r="388">
      <c r="A388" s="2" t="s">
        <v>2150</v>
      </c>
      <c r="B388" s="2">
        <v>490.0</v>
      </c>
      <c r="C388" s="2">
        <v>1.5352749E7</v>
      </c>
      <c r="D388" s="2">
        <v>559.22</v>
      </c>
      <c r="E388" s="2">
        <v>500.0</v>
      </c>
      <c r="F388" s="2">
        <v>1.7863034E7</v>
      </c>
      <c r="G388" s="2">
        <v>653.8</v>
      </c>
      <c r="H388" s="7">
        <f t="shared" si="1"/>
        <v>16.35071999</v>
      </c>
      <c r="I388" s="2">
        <f t="shared" si="2"/>
        <v>2510285</v>
      </c>
      <c r="J388" s="4">
        <f t="shared" si="3"/>
        <v>10</v>
      </c>
    </row>
    <row r="389">
      <c r="A389" s="2" t="s">
        <v>433</v>
      </c>
      <c r="B389" s="2">
        <v>499.0</v>
      </c>
      <c r="C389" s="2">
        <v>1.0530488E7</v>
      </c>
      <c r="D389" s="2">
        <v>602.53</v>
      </c>
      <c r="E389" s="2">
        <v>509.0</v>
      </c>
      <c r="F389" s="2">
        <v>9164424.0</v>
      </c>
      <c r="G389" s="2">
        <v>524.55</v>
      </c>
      <c r="H389" s="7">
        <f t="shared" si="1"/>
        <v>-12.97246623</v>
      </c>
      <c r="I389" s="2">
        <f t="shared" si="2"/>
        <v>-1366064</v>
      </c>
      <c r="J389" s="4">
        <f t="shared" si="3"/>
        <v>10</v>
      </c>
    </row>
    <row r="390">
      <c r="A390" s="2" t="s">
        <v>537</v>
      </c>
      <c r="B390" s="2">
        <v>445.0</v>
      </c>
      <c r="C390" s="2">
        <v>3363404.0</v>
      </c>
      <c r="D390" s="2">
        <v>795.88</v>
      </c>
      <c r="E390" s="2">
        <v>460.0</v>
      </c>
      <c r="F390" s="2">
        <v>1347853.0</v>
      </c>
      <c r="G390" s="2">
        <v>317.59</v>
      </c>
      <c r="H390" s="7">
        <f t="shared" si="1"/>
        <v>-59.92592623</v>
      </c>
      <c r="I390" s="2">
        <f t="shared" si="2"/>
        <v>-2015551</v>
      </c>
      <c r="J390" s="4">
        <f t="shared" si="3"/>
        <v>15</v>
      </c>
    </row>
    <row r="391">
      <c r="A391" s="2" t="s">
        <v>712</v>
      </c>
      <c r="B391" s="2">
        <v>510.0</v>
      </c>
      <c r="C391" s="2">
        <v>4529930.0</v>
      </c>
      <c r="D391" s="2">
        <v>191.23</v>
      </c>
      <c r="E391" s="2">
        <v>525.0</v>
      </c>
      <c r="F391" s="2">
        <v>5600240.0</v>
      </c>
      <c r="G391" s="2">
        <v>238.52</v>
      </c>
      <c r="H391" s="7">
        <f t="shared" si="1"/>
        <v>23.62751742</v>
      </c>
      <c r="I391" s="2">
        <f t="shared" si="2"/>
        <v>1070310</v>
      </c>
      <c r="J391" s="4">
        <f t="shared" si="3"/>
        <v>15</v>
      </c>
    </row>
    <row r="392">
      <c r="A392" s="2" t="s">
        <v>2151</v>
      </c>
      <c r="B392" s="2">
        <v>420.0</v>
      </c>
      <c r="C392" s="2">
        <v>8918248.0</v>
      </c>
      <c r="D392" s="2">
        <v>329.9</v>
      </c>
      <c r="E392" s="2">
        <v>440.0</v>
      </c>
      <c r="F392" s="2">
        <v>8826225.0</v>
      </c>
      <c r="G392" s="2">
        <v>324.15</v>
      </c>
      <c r="H392" s="7">
        <f t="shared" si="1"/>
        <v>-1.03185065</v>
      </c>
      <c r="I392" s="2">
        <f t="shared" si="2"/>
        <v>-92023</v>
      </c>
      <c r="J392" s="4">
        <f t="shared" si="3"/>
        <v>20</v>
      </c>
    </row>
    <row r="393">
      <c r="A393" s="2" t="s">
        <v>2152</v>
      </c>
      <c r="B393" s="2">
        <v>455.0</v>
      </c>
      <c r="C393" s="2">
        <v>8325470.0</v>
      </c>
      <c r="D393" s="2">
        <v>360.64</v>
      </c>
      <c r="E393" s="2">
        <v>475.0</v>
      </c>
      <c r="F393" s="2">
        <v>9778406.0</v>
      </c>
      <c r="G393" s="2">
        <v>423.84</v>
      </c>
      <c r="H393" s="7">
        <f t="shared" si="1"/>
        <v>17.45169942</v>
      </c>
      <c r="I393" s="2">
        <f t="shared" si="2"/>
        <v>1452936</v>
      </c>
      <c r="J393" s="4">
        <f t="shared" si="3"/>
        <v>20</v>
      </c>
    </row>
    <row r="394">
      <c r="A394" s="2" t="s">
        <v>392</v>
      </c>
      <c r="B394" s="2">
        <v>510.0</v>
      </c>
      <c r="C394" s="2">
        <v>3584109.0</v>
      </c>
      <c r="D394" s="2">
        <v>414.3</v>
      </c>
      <c r="E394" s="2">
        <v>530.0</v>
      </c>
      <c r="F394" s="2">
        <v>4009727.0</v>
      </c>
      <c r="G394" s="2">
        <v>463.87</v>
      </c>
      <c r="H394" s="7">
        <f t="shared" si="1"/>
        <v>11.87514107</v>
      </c>
      <c r="I394" s="2">
        <f t="shared" si="2"/>
        <v>425618</v>
      </c>
      <c r="J394" s="4">
        <f t="shared" si="3"/>
        <v>20</v>
      </c>
    </row>
    <row r="395">
      <c r="A395" s="2" t="s">
        <v>469</v>
      </c>
      <c r="B395" s="2">
        <v>449.0</v>
      </c>
      <c r="C395" s="2">
        <v>2672191.0</v>
      </c>
      <c r="D395" s="2">
        <v>286.1</v>
      </c>
      <c r="E395" s="2">
        <v>472.0</v>
      </c>
      <c r="F395" s="2">
        <v>2168292.0</v>
      </c>
      <c r="G395" s="2">
        <v>228.96</v>
      </c>
      <c r="H395" s="7">
        <f t="shared" si="1"/>
        <v>-18.85714756</v>
      </c>
      <c r="I395" s="2">
        <f t="shared" si="2"/>
        <v>-503899</v>
      </c>
      <c r="J395" s="4">
        <f t="shared" si="3"/>
        <v>23</v>
      </c>
    </row>
    <row r="396">
      <c r="A396" s="2" t="s">
        <v>2153</v>
      </c>
      <c r="B396" s="2">
        <v>550.0</v>
      </c>
      <c r="C396" s="2">
        <v>9.8826625E7</v>
      </c>
      <c r="D396" s="2">
        <v>578.21</v>
      </c>
      <c r="E396" s="2">
        <v>580.0</v>
      </c>
      <c r="F396" s="2">
        <v>7.3185207E7</v>
      </c>
      <c r="G396" s="2">
        <v>428.53</v>
      </c>
      <c r="H396" s="7">
        <f t="shared" si="1"/>
        <v>-25.94586024</v>
      </c>
      <c r="I396" s="2">
        <f t="shared" si="2"/>
        <v>-25641418</v>
      </c>
      <c r="J396" s="4">
        <f t="shared" si="3"/>
        <v>30</v>
      </c>
    </row>
    <row r="397">
      <c r="A397" s="2" t="s">
        <v>763</v>
      </c>
      <c r="B397" s="2">
        <v>450.0</v>
      </c>
      <c r="C397" s="2">
        <v>4310207.0</v>
      </c>
      <c r="D397" s="2">
        <v>410.73</v>
      </c>
      <c r="E397" s="2">
        <v>500.0</v>
      </c>
      <c r="F397" s="2">
        <v>3465294.0</v>
      </c>
      <c r="G397" s="2">
        <v>332.66</v>
      </c>
      <c r="H397" s="7">
        <f t="shared" si="1"/>
        <v>-19.60260841</v>
      </c>
      <c r="I397" s="2">
        <f t="shared" si="2"/>
        <v>-844913</v>
      </c>
      <c r="J397" s="4">
        <f t="shared" si="3"/>
        <v>50</v>
      </c>
    </row>
    <row r="398">
      <c r="H398" s="7"/>
    </row>
  </sheetData>
  <autoFilter ref="$A$1:$W$989">
    <sortState ref="A1:W989">
      <sortCondition ref="J1:J98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6" t="s">
        <v>4</v>
      </c>
      <c r="C1" s="6" t="s">
        <v>1875</v>
      </c>
      <c r="D1" s="6" t="s">
        <v>1876</v>
      </c>
      <c r="E1" s="6" t="s">
        <v>6</v>
      </c>
      <c r="F1" s="6" t="s">
        <v>1877</v>
      </c>
      <c r="G1" s="6" t="s">
        <v>1878</v>
      </c>
      <c r="H1" s="6" t="s">
        <v>1873</v>
      </c>
      <c r="I1" s="6" t="s">
        <v>1874</v>
      </c>
      <c r="J1" s="2" t="s">
        <v>2154</v>
      </c>
    </row>
    <row r="2">
      <c r="A2" s="2" t="s">
        <v>2041</v>
      </c>
      <c r="B2" s="2">
        <v>460.0</v>
      </c>
      <c r="C2" s="2">
        <v>1.1905542E7</v>
      </c>
      <c r="D2" s="2">
        <v>481.09</v>
      </c>
      <c r="E2" s="2">
        <v>460.0</v>
      </c>
      <c r="F2" s="2">
        <v>3045072.0</v>
      </c>
      <c r="G2" s="2">
        <v>123.61</v>
      </c>
      <c r="H2" s="7">
        <f t="shared" ref="H2:H397" si="1">(F2-C2)/C2*100</f>
        <v>-74.4230712</v>
      </c>
      <c r="I2" s="2">
        <f t="shared" ref="I2:I397" si="2">F2-C2</f>
        <v>-8860470</v>
      </c>
      <c r="J2" s="4">
        <f t="shared" ref="J2:J397" si="3">E2-B2</f>
        <v>0</v>
      </c>
    </row>
    <row r="3">
      <c r="A3" s="2" t="s">
        <v>2063</v>
      </c>
      <c r="B3" s="2">
        <v>475.0</v>
      </c>
      <c r="C3" s="2">
        <v>2.0527925E7</v>
      </c>
      <c r="D3" s="2">
        <v>853.73</v>
      </c>
      <c r="E3" s="2">
        <v>475.0</v>
      </c>
      <c r="F3" s="2">
        <v>5337449.0</v>
      </c>
      <c r="G3" s="2">
        <v>223.0</v>
      </c>
      <c r="H3" s="7">
        <f t="shared" si="1"/>
        <v>-73.99908174</v>
      </c>
      <c r="I3" s="2">
        <f t="shared" si="2"/>
        <v>-15190476</v>
      </c>
      <c r="J3" s="4">
        <f t="shared" si="3"/>
        <v>0</v>
      </c>
    </row>
    <row r="4">
      <c r="A4" s="2" t="s">
        <v>2071</v>
      </c>
      <c r="B4" s="2">
        <v>480.0</v>
      </c>
      <c r="C4" s="2">
        <v>7.0955321E7</v>
      </c>
      <c r="D4" s="2">
        <v>273.2</v>
      </c>
      <c r="E4" s="2">
        <v>480.0</v>
      </c>
      <c r="F4" s="2">
        <v>2.0382881E7</v>
      </c>
      <c r="G4" s="2">
        <v>78.71</v>
      </c>
      <c r="H4" s="7">
        <f t="shared" si="1"/>
        <v>-71.27363993</v>
      </c>
      <c r="I4" s="2">
        <f t="shared" si="2"/>
        <v>-50572440</v>
      </c>
      <c r="J4" s="4">
        <f t="shared" si="3"/>
        <v>0</v>
      </c>
    </row>
    <row r="5">
      <c r="A5" s="2" t="s">
        <v>425</v>
      </c>
      <c r="B5" s="2">
        <v>550.0</v>
      </c>
      <c r="C5" s="2">
        <v>4354764.0</v>
      </c>
      <c r="D5" s="2">
        <v>584.77</v>
      </c>
      <c r="E5" s="2">
        <v>550.0</v>
      </c>
      <c r="F5" s="2">
        <v>1312778.0</v>
      </c>
      <c r="G5" s="2">
        <v>176.95</v>
      </c>
      <c r="H5" s="7">
        <f t="shared" si="1"/>
        <v>-69.85421024</v>
      </c>
      <c r="I5" s="2">
        <f t="shared" si="2"/>
        <v>-3041986</v>
      </c>
      <c r="J5" s="4">
        <f t="shared" si="3"/>
        <v>0</v>
      </c>
    </row>
    <row r="6">
      <c r="A6" s="2" t="s">
        <v>2136</v>
      </c>
      <c r="B6" s="2">
        <v>530.0</v>
      </c>
      <c r="C6" s="2">
        <v>8.9132986E7</v>
      </c>
      <c r="D6" s="2">
        <v>1062.56</v>
      </c>
      <c r="E6" s="2">
        <v>530.0</v>
      </c>
      <c r="F6" s="2">
        <v>2.8326439E7</v>
      </c>
      <c r="G6" s="2">
        <v>337.0</v>
      </c>
      <c r="H6" s="7">
        <f t="shared" si="1"/>
        <v>-68.22002687</v>
      </c>
      <c r="I6" s="2">
        <f t="shared" si="2"/>
        <v>-60806547</v>
      </c>
      <c r="J6" s="4">
        <f t="shared" si="3"/>
        <v>0</v>
      </c>
    </row>
    <row r="7">
      <c r="A7" s="2" t="s">
        <v>2022</v>
      </c>
      <c r="B7" s="2">
        <v>450.0</v>
      </c>
      <c r="C7" s="2">
        <v>2.3204925E7</v>
      </c>
      <c r="D7" s="2">
        <v>916.39</v>
      </c>
      <c r="E7" s="2">
        <v>450.0</v>
      </c>
      <c r="F7" s="2">
        <v>8528506.0</v>
      </c>
      <c r="G7" s="2">
        <v>339.31</v>
      </c>
      <c r="H7" s="7">
        <f t="shared" si="1"/>
        <v>-63.24700037</v>
      </c>
      <c r="I7" s="2">
        <f t="shared" si="2"/>
        <v>-14676419</v>
      </c>
      <c r="J7" s="4">
        <f t="shared" si="3"/>
        <v>0</v>
      </c>
    </row>
    <row r="8">
      <c r="A8" s="2" t="s">
        <v>2013</v>
      </c>
      <c r="B8" s="2">
        <v>450.0</v>
      </c>
      <c r="C8" s="2">
        <v>5.5081618E7</v>
      </c>
      <c r="D8" s="2">
        <v>863.23</v>
      </c>
      <c r="E8" s="2">
        <v>450.0</v>
      </c>
      <c r="F8" s="2">
        <v>2.0349345E7</v>
      </c>
      <c r="G8" s="2">
        <v>318.96</v>
      </c>
      <c r="H8" s="7">
        <f t="shared" si="1"/>
        <v>-63.05601444</v>
      </c>
      <c r="I8" s="2">
        <f t="shared" si="2"/>
        <v>-34732273</v>
      </c>
      <c r="J8" s="4">
        <f t="shared" si="3"/>
        <v>0</v>
      </c>
    </row>
    <row r="9">
      <c r="A9" s="2" t="s">
        <v>537</v>
      </c>
      <c r="B9" s="2">
        <v>445.0</v>
      </c>
      <c r="C9" s="2">
        <v>3363404.0</v>
      </c>
      <c r="D9" s="2">
        <v>795.88</v>
      </c>
      <c r="E9" s="2">
        <v>460.0</v>
      </c>
      <c r="F9" s="2">
        <v>1347853.0</v>
      </c>
      <c r="G9" s="2">
        <v>317.59</v>
      </c>
      <c r="H9" s="7">
        <f t="shared" si="1"/>
        <v>-59.92592623</v>
      </c>
      <c r="I9" s="2">
        <f t="shared" si="2"/>
        <v>-2015551</v>
      </c>
      <c r="J9" s="4">
        <f t="shared" si="3"/>
        <v>15</v>
      </c>
    </row>
    <row r="10">
      <c r="A10" s="2" t="s">
        <v>2055</v>
      </c>
      <c r="B10" s="2">
        <v>470.0</v>
      </c>
      <c r="C10" s="2">
        <v>2.4429676E7</v>
      </c>
      <c r="D10" s="2">
        <v>1161.88</v>
      </c>
      <c r="E10" s="2">
        <v>470.0</v>
      </c>
      <c r="F10" s="2">
        <v>9855424.0</v>
      </c>
      <c r="G10" s="2">
        <v>470.54</v>
      </c>
      <c r="H10" s="7">
        <f t="shared" si="1"/>
        <v>-59.65798318</v>
      </c>
      <c r="I10" s="2">
        <f t="shared" si="2"/>
        <v>-14574252</v>
      </c>
      <c r="J10" s="4">
        <f t="shared" si="3"/>
        <v>0</v>
      </c>
    </row>
    <row r="11">
      <c r="A11" s="2" t="s">
        <v>1045</v>
      </c>
      <c r="B11" s="2">
        <v>420.0</v>
      </c>
      <c r="C11" s="2">
        <v>2.2038064E7</v>
      </c>
      <c r="D11" s="2">
        <v>1557.24</v>
      </c>
      <c r="E11" s="2">
        <v>420.0</v>
      </c>
      <c r="F11" s="2">
        <v>8909941.0</v>
      </c>
      <c r="G11" s="2">
        <v>632.09</v>
      </c>
      <c r="H11" s="7">
        <f t="shared" si="1"/>
        <v>-59.57021905</v>
      </c>
      <c r="I11" s="2">
        <f t="shared" si="2"/>
        <v>-13128123</v>
      </c>
      <c r="J11" s="4">
        <f t="shared" si="3"/>
        <v>0</v>
      </c>
    </row>
    <row r="12">
      <c r="A12" s="2" t="s">
        <v>1189</v>
      </c>
      <c r="B12" s="2">
        <v>397.0</v>
      </c>
      <c r="C12" s="2">
        <v>1.2424659E7</v>
      </c>
      <c r="D12" s="2">
        <v>776.78</v>
      </c>
      <c r="E12" s="2">
        <v>397.0</v>
      </c>
      <c r="F12" s="2">
        <v>5095033.0</v>
      </c>
      <c r="G12" s="2">
        <v>318.18</v>
      </c>
      <c r="H12" s="7">
        <f t="shared" si="1"/>
        <v>-58.99257275</v>
      </c>
      <c r="I12" s="2">
        <f t="shared" si="2"/>
        <v>-7329626</v>
      </c>
      <c r="J12" s="4">
        <f t="shared" si="3"/>
        <v>0</v>
      </c>
    </row>
    <row r="13">
      <c r="A13" s="2" t="s">
        <v>1962</v>
      </c>
      <c r="B13" s="2">
        <v>428.0</v>
      </c>
      <c r="C13" s="2">
        <v>5229979.0</v>
      </c>
      <c r="D13" s="2">
        <v>552.15</v>
      </c>
      <c r="E13" s="2">
        <v>428.0</v>
      </c>
      <c r="F13" s="2">
        <v>2187500.0</v>
      </c>
      <c r="G13" s="2">
        <v>235.22</v>
      </c>
      <c r="H13" s="7">
        <f t="shared" si="1"/>
        <v>-58.17382823</v>
      </c>
      <c r="I13" s="2">
        <f t="shared" si="2"/>
        <v>-3042479</v>
      </c>
      <c r="J13" s="4">
        <f t="shared" si="3"/>
        <v>0</v>
      </c>
    </row>
    <row r="14">
      <c r="A14" s="2" t="s">
        <v>2038</v>
      </c>
      <c r="B14" s="2">
        <v>460.0</v>
      </c>
      <c r="C14" s="2">
        <v>4.9482956E7</v>
      </c>
      <c r="D14" s="2">
        <v>1387.4</v>
      </c>
      <c r="E14" s="2">
        <v>460.0</v>
      </c>
      <c r="F14" s="2">
        <v>2.102686E7</v>
      </c>
      <c r="G14" s="2">
        <v>587.93</v>
      </c>
      <c r="H14" s="7">
        <f t="shared" si="1"/>
        <v>-57.50686358</v>
      </c>
      <c r="I14" s="2">
        <f t="shared" si="2"/>
        <v>-28456096</v>
      </c>
      <c r="J14" s="4">
        <f t="shared" si="3"/>
        <v>0</v>
      </c>
    </row>
    <row r="15">
      <c r="A15" s="2" t="s">
        <v>1109</v>
      </c>
      <c r="B15" s="2">
        <v>418.0</v>
      </c>
      <c r="C15" s="2">
        <v>3426504.0</v>
      </c>
      <c r="D15" s="2">
        <v>554.63</v>
      </c>
      <c r="E15" s="2">
        <v>418.0</v>
      </c>
      <c r="F15" s="2">
        <v>1457691.0</v>
      </c>
      <c r="G15" s="2">
        <v>238.57</v>
      </c>
      <c r="H15" s="7">
        <f t="shared" si="1"/>
        <v>-57.45835989</v>
      </c>
      <c r="I15" s="2">
        <f t="shared" si="2"/>
        <v>-1968813</v>
      </c>
      <c r="J15" s="4">
        <f t="shared" si="3"/>
        <v>0</v>
      </c>
    </row>
    <row r="16">
      <c r="A16" s="2" t="s">
        <v>288</v>
      </c>
      <c r="B16" s="2">
        <v>418.0</v>
      </c>
      <c r="C16" s="2">
        <v>9124248.0</v>
      </c>
      <c r="D16" s="2">
        <v>732.87</v>
      </c>
      <c r="E16" s="2">
        <v>418.0</v>
      </c>
      <c r="F16" s="2">
        <v>4229056.0</v>
      </c>
      <c r="G16" s="2">
        <v>338.51</v>
      </c>
      <c r="H16" s="7">
        <f t="shared" si="1"/>
        <v>-53.6503611</v>
      </c>
      <c r="I16" s="2">
        <f t="shared" si="2"/>
        <v>-4895192</v>
      </c>
      <c r="J16" s="4">
        <f t="shared" si="3"/>
        <v>0</v>
      </c>
    </row>
    <row r="17">
      <c r="A17" s="2" t="s">
        <v>1347</v>
      </c>
      <c r="B17" s="2">
        <v>485.0</v>
      </c>
      <c r="C17" s="2">
        <v>5104295.0</v>
      </c>
      <c r="D17" s="2">
        <v>461.43</v>
      </c>
      <c r="E17" s="2">
        <v>475.0</v>
      </c>
      <c r="F17" s="2">
        <v>2378019.0</v>
      </c>
      <c r="G17" s="2">
        <v>215.42</v>
      </c>
      <c r="H17" s="7">
        <f t="shared" si="1"/>
        <v>-53.41141137</v>
      </c>
      <c r="I17" s="2">
        <f t="shared" si="2"/>
        <v>-2726276</v>
      </c>
      <c r="J17" s="4">
        <f t="shared" si="3"/>
        <v>-10</v>
      </c>
    </row>
    <row r="18">
      <c r="A18" s="2" t="s">
        <v>2019</v>
      </c>
      <c r="B18" s="2">
        <v>450.0</v>
      </c>
      <c r="C18" s="2">
        <v>8325193.0</v>
      </c>
      <c r="D18" s="2">
        <v>695.97</v>
      </c>
      <c r="E18" s="2">
        <v>450.0</v>
      </c>
      <c r="F18" s="2">
        <v>3879479.0</v>
      </c>
      <c r="G18" s="2">
        <v>327.02</v>
      </c>
      <c r="H18" s="7">
        <f t="shared" si="1"/>
        <v>-53.40073197</v>
      </c>
      <c r="I18" s="2">
        <f t="shared" si="2"/>
        <v>-4445714</v>
      </c>
      <c r="J18" s="4">
        <f t="shared" si="3"/>
        <v>0</v>
      </c>
    </row>
    <row r="19">
      <c r="A19" s="2" t="s">
        <v>1986</v>
      </c>
      <c r="B19" s="2">
        <v>440.0</v>
      </c>
      <c r="C19" s="2">
        <v>5517144.0</v>
      </c>
      <c r="D19" s="2">
        <v>1237.03</v>
      </c>
      <c r="E19" s="2">
        <v>440.0</v>
      </c>
      <c r="F19" s="2">
        <v>2593774.0</v>
      </c>
      <c r="G19" s="2">
        <v>578.32</v>
      </c>
      <c r="H19" s="7">
        <f t="shared" si="1"/>
        <v>-52.98701647</v>
      </c>
      <c r="I19" s="2">
        <f t="shared" si="2"/>
        <v>-2923370</v>
      </c>
      <c r="J19" s="4">
        <f t="shared" si="3"/>
        <v>0</v>
      </c>
    </row>
    <row r="20">
      <c r="A20" s="2" t="s">
        <v>1749</v>
      </c>
      <c r="B20" s="2">
        <v>435.0</v>
      </c>
      <c r="C20" s="2">
        <v>1.4307945E7</v>
      </c>
      <c r="D20" s="2">
        <v>1075.14</v>
      </c>
      <c r="E20" s="2">
        <v>435.0</v>
      </c>
      <c r="F20" s="2">
        <v>6820822.0</v>
      </c>
      <c r="G20" s="2">
        <v>520.32</v>
      </c>
      <c r="H20" s="7">
        <f t="shared" si="1"/>
        <v>-52.32843011</v>
      </c>
      <c r="I20" s="2">
        <f t="shared" si="2"/>
        <v>-7487123</v>
      </c>
      <c r="J20" s="4">
        <f t="shared" si="3"/>
        <v>0</v>
      </c>
    </row>
    <row r="21">
      <c r="A21" s="2" t="s">
        <v>464</v>
      </c>
      <c r="B21" s="2">
        <v>499.0</v>
      </c>
      <c r="C21" s="2">
        <v>4859847.0</v>
      </c>
      <c r="D21" s="2">
        <v>576.49</v>
      </c>
      <c r="E21" s="2">
        <v>499.0</v>
      </c>
      <c r="F21" s="2">
        <v>2337904.0</v>
      </c>
      <c r="G21" s="2">
        <v>274.63</v>
      </c>
      <c r="H21" s="7">
        <f t="shared" si="1"/>
        <v>-51.89346496</v>
      </c>
      <c r="I21" s="2">
        <f t="shared" si="2"/>
        <v>-2521943</v>
      </c>
      <c r="J21" s="4">
        <f t="shared" si="3"/>
        <v>0</v>
      </c>
    </row>
    <row r="22">
      <c r="A22" s="2" t="s">
        <v>2024</v>
      </c>
      <c r="B22" s="2">
        <v>450.0</v>
      </c>
      <c r="C22" s="2">
        <v>7284039.0</v>
      </c>
      <c r="D22" s="2">
        <v>578.93</v>
      </c>
      <c r="E22" s="2">
        <v>450.0</v>
      </c>
      <c r="F22" s="2">
        <v>3523646.0</v>
      </c>
      <c r="G22" s="2">
        <v>280.81</v>
      </c>
      <c r="H22" s="7">
        <f t="shared" si="1"/>
        <v>-51.62510799</v>
      </c>
      <c r="I22" s="2">
        <f t="shared" si="2"/>
        <v>-3760393</v>
      </c>
      <c r="J22" s="4">
        <f t="shared" si="3"/>
        <v>0</v>
      </c>
    </row>
    <row r="23">
      <c r="A23" s="2" t="s">
        <v>2115</v>
      </c>
      <c r="B23" s="2">
        <v>495.0</v>
      </c>
      <c r="C23" s="2">
        <v>2.0513695E7</v>
      </c>
      <c r="D23" s="2">
        <v>718.44</v>
      </c>
      <c r="E23" s="2">
        <v>495.0</v>
      </c>
      <c r="F23" s="2">
        <v>9935771.0</v>
      </c>
      <c r="G23" s="2">
        <v>347.93</v>
      </c>
      <c r="H23" s="7">
        <f t="shared" si="1"/>
        <v>-51.56518121</v>
      </c>
      <c r="I23" s="2">
        <f t="shared" si="2"/>
        <v>-10577924</v>
      </c>
      <c r="J23" s="4">
        <f t="shared" si="3"/>
        <v>0</v>
      </c>
    </row>
    <row r="24">
      <c r="A24" s="2" t="s">
        <v>2009</v>
      </c>
      <c r="B24" s="2">
        <v>450.0</v>
      </c>
      <c r="C24" s="2">
        <v>4.6807083E7</v>
      </c>
      <c r="D24" s="2">
        <v>727.17</v>
      </c>
      <c r="E24" s="2">
        <v>450.0</v>
      </c>
      <c r="F24" s="2">
        <v>2.2863498E7</v>
      </c>
      <c r="G24" s="2">
        <v>355.24</v>
      </c>
      <c r="H24" s="7">
        <f t="shared" si="1"/>
        <v>-51.15376448</v>
      </c>
      <c r="I24" s="2">
        <f t="shared" si="2"/>
        <v>-23943585</v>
      </c>
      <c r="J24" s="4">
        <f t="shared" si="3"/>
        <v>0</v>
      </c>
    </row>
    <row r="25">
      <c r="A25" s="2" t="s">
        <v>1993</v>
      </c>
      <c r="B25" s="2">
        <v>440.0</v>
      </c>
      <c r="C25" s="2">
        <v>5.2279395E7</v>
      </c>
      <c r="D25" s="2">
        <v>639.27</v>
      </c>
      <c r="E25" s="2">
        <v>440.0</v>
      </c>
      <c r="F25" s="2">
        <v>2.5691209E7</v>
      </c>
      <c r="G25" s="2">
        <v>314.95</v>
      </c>
      <c r="H25" s="7">
        <f t="shared" si="1"/>
        <v>-50.85786857</v>
      </c>
      <c r="I25" s="2">
        <f t="shared" si="2"/>
        <v>-26588186</v>
      </c>
      <c r="J25" s="4">
        <f t="shared" si="3"/>
        <v>0</v>
      </c>
    </row>
    <row r="26">
      <c r="A26" s="2" t="s">
        <v>994</v>
      </c>
      <c r="B26" s="2">
        <v>411.0</v>
      </c>
      <c r="C26" s="2">
        <v>9680570.0</v>
      </c>
      <c r="D26" s="2">
        <v>939.77</v>
      </c>
      <c r="E26" s="2">
        <v>411.0</v>
      </c>
      <c r="F26" s="2">
        <v>4798300.0</v>
      </c>
      <c r="G26" s="2">
        <v>463.25</v>
      </c>
      <c r="H26" s="7">
        <f t="shared" si="1"/>
        <v>-50.4337038</v>
      </c>
      <c r="I26" s="2">
        <f t="shared" si="2"/>
        <v>-4882270</v>
      </c>
      <c r="J26" s="4">
        <f t="shared" si="3"/>
        <v>0</v>
      </c>
    </row>
    <row r="27">
      <c r="A27" s="2" t="s">
        <v>2042</v>
      </c>
      <c r="B27" s="2">
        <v>460.0</v>
      </c>
      <c r="C27" s="2">
        <v>7.0818399E7</v>
      </c>
      <c r="D27" s="2">
        <v>1950.28</v>
      </c>
      <c r="E27" s="2">
        <v>460.0</v>
      </c>
      <c r="F27" s="2">
        <v>3.584483E7</v>
      </c>
      <c r="G27" s="2">
        <v>981.49</v>
      </c>
      <c r="H27" s="7">
        <f t="shared" si="1"/>
        <v>-49.38486254</v>
      </c>
      <c r="I27" s="2">
        <f t="shared" si="2"/>
        <v>-34973569</v>
      </c>
      <c r="J27" s="4">
        <f t="shared" si="3"/>
        <v>0</v>
      </c>
    </row>
    <row r="28">
      <c r="A28" s="2" t="s">
        <v>1628</v>
      </c>
      <c r="B28" s="2">
        <v>440.0</v>
      </c>
      <c r="C28" s="2">
        <v>4206127.0</v>
      </c>
      <c r="D28" s="2">
        <v>606.59</v>
      </c>
      <c r="E28" s="2">
        <v>440.0</v>
      </c>
      <c r="F28" s="2">
        <v>2220155.0</v>
      </c>
      <c r="G28" s="2">
        <v>317.57</v>
      </c>
      <c r="H28" s="7">
        <f t="shared" si="1"/>
        <v>-47.21616822</v>
      </c>
      <c r="I28" s="2">
        <f t="shared" si="2"/>
        <v>-1985972</v>
      </c>
      <c r="J28" s="4">
        <f t="shared" si="3"/>
        <v>0</v>
      </c>
    </row>
    <row r="29">
      <c r="A29" s="2" t="s">
        <v>2008</v>
      </c>
      <c r="B29" s="2">
        <v>450.0</v>
      </c>
      <c r="C29" s="2">
        <v>3.0611343E7</v>
      </c>
      <c r="D29" s="2">
        <v>843.68</v>
      </c>
      <c r="E29" s="2">
        <v>450.0</v>
      </c>
      <c r="F29" s="2">
        <v>1.6277856E7</v>
      </c>
      <c r="G29" s="2">
        <v>448.9</v>
      </c>
      <c r="H29" s="7">
        <f t="shared" si="1"/>
        <v>-46.82410373</v>
      </c>
      <c r="I29" s="2">
        <f t="shared" si="2"/>
        <v>-14333487</v>
      </c>
      <c r="J29" s="4">
        <f t="shared" si="3"/>
        <v>0</v>
      </c>
    </row>
    <row r="30">
      <c r="A30" s="2" t="s">
        <v>1898</v>
      </c>
      <c r="B30" s="2">
        <v>410.0</v>
      </c>
      <c r="C30" s="2">
        <v>4995677.0</v>
      </c>
      <c r="D30" s="2">
        <v>309.77</v>
      </c>
      <c r="E30" s="2">
        <v>410.0</v>
      </c>
      <c r="F30" s="2">
        <v>2710476.0</v>
      </c>
      <c r="G30" s="2">
        <v>165.68</v>
      </c>
      <c r="H30" s="7">
        <f t="shared" si="1"/>
        <v>-45.74356989</v>
      </c>
      <c r="I30" s="2">
        <f t="shared" si="2"/>
        <v>-2285201</v>
      </c>
      <c r="J30" s="4">
        <f t="shared" si="3"/>
        <v>0</v>
      </c>
    </row>
    <row r="31">
      <c r="A31" s="2" t="s">
        <v>2072</v>
      </c>
      <c r="B31" s="2">
        <v>480.0</v>
      </c>
      <c r="C31" s="2">
        <v>3.8498255E7</v>
      </c>
      <c r="D31" s="2">
        <v>1130.51</v>
      </c>
      <c r="E31" s="2">
        <v>480.0</v>
      </c>
      <c r="F31" s="2">
        <v>2.0914062E7</v>
      </c>
      <c r="G31" s="2">
        <v>614.4</v>
      </c>
      <c r="H31" s="7">
        <f t="shared" si="1"/>
        <v>-45.67529879</v>
      </c>
      <c r="I31" s="2">
        <f t="shared" si="2"/>
        <v>-17584193</v>
      </c>
      <c r="J31" s="4">
        <f t="shared" si="3"/>
        <v>0</v>
      </c>
    </row>
    <row r="32">
      <c r="A32" s="2" t="s">
        <v>1953</v>
      </c>
      <c r="B32" s="2">
        <v>425.0</v>
      </c>
      <c r="C32" s="2">
        <v>3.0776182E7</v>
      </c>
      <c r="D32" s="2">
        <v>678.55</v>
      </c>
      <c r="E32" s="2">
        <v>425.0</v>
      </c>
      <c r="F32" s="2">
        <v>1.6764059E7</v>
      </c>
      <c r="G32" s="2">
        <v>371.03</v>
      </c>
      <c r="H32" s="7">
        <f t="shared" si="1"/>
        <v>-45.52911404</v>
      </c>
      <c r="I32" s="2">
        <f t="shared" si="2"/>
        <v>-14012123</v>
      </c>
      <c r="J32" s="4">
        <f t="shared" si="3"/>
        <v>0</v>
      </c>
    </row>
    <row r="33">
      <c r="A33" s="2" t="s">
        <v>2067</v>
      </c>
      <c r="B33" s="2">
        <v>480.0</v>
      </c>
      <c r="C33" s="2">
        <v>1.7154137E7</v>
      </c>
      <c r="D33" s="2">
        <v>352.0</v>
      </c>
      <c r="E33" s="2">
        <v>480.0</v>
      </c>
      <c r="F33" s="2">
        <v>9383393.0</v>
      </c>
      <c r="G33" s="2">
        <v>192.35</v>
      </c>
      <c r="H33" s="7">
        <f t="shared" si="1"/>
        <v>-45.29953328</v>
      </c>
      <c r="I33" s="2">
        <f t="shared" si="2"/>
        <v>-7770744</v>
      </c>
      <c r="J33" s="4">
        <f t="shared" si="3"/>
        <v>0</v>
      </c>
    </row>
    <row r="34">
      <c r="A34" s="2" t="s">
        <v>2120</v>
      </c>
      <c r="B34" s="2">
        <v>499.0</v>
      </c>
      <c r="C34" s="2">
        <v>6.7348526E7</v>
      </c>
      <c r="D34" s="2">
        <v>930.51</v>
      </c>
      <c r="E34" s="2">
        <v>499.0</v>
      </c>
      <c r="F34" s="2">
        <v>3.7201715E7</v>
      </c>
      <c r="G34" s="2">
        <v>517.38</v>
      </c>
      <c r="H34" s="7">
        <f t="shared" si="1"/>
        <v>-44.76239168</v>
      </c>
      <c r="I34" s="2">
        <f t="shared" si="2"/>
        <v>-30146811</v>
      </c>
      <c r="J34" s="4">
        <f t="shared" si="3"/>
        <v>0</v>
      </c>
    </row>
    <row r="35">
      <c r="A35" s="2" t="s">
        <v>2131</v>
      </c>
      <c r="B35" s="2">
        <v>520.0</v>
      </c>
      <c r="C35" s="2">
        <v>2.30564902E8</v>
      </c>
      <c r="D35" s="2">
        <v>462.81</v>
      </c>
      <c r="E35" s="2">
        <v>520.0</v>
      </c>
      <c r="F35" s="2">
        <v>1.28294311E8</v>
      </c>
      <c r="G35" s="2">
        <v>258.17</v>
      </c>
      <c r="H35" s="7">
        <f t="shared" si="1"/>
        <v>-44.35653047</v>
      </c>
      <c r="I35" s="2">
        <f t="shared" si="2"/>
        <v>-102270591</v>
      </c>
      <c r="J35" s="4">
        <f t="shared" si="3"/>
        <v>0</v>
      </c>
    </row>
    <row r="36">
      <c r="A36" s="2" t="s">
        <v>2097</v>
      </c>
      <c r="B36" s="2">
        <v>490.0</v>
      </c>
      <c r="C36" s="2">
        <v>7.6500488E7</v>
      </c>
      <c r="D36" s="2">
        <v>688.68</v>
      </c>
      <c r="E36" s="2">
        <v>490.0</v>
      </c>
      <c r="F36" s="2">
        <v>4.2999558E7</v>
      </c>
      <c r="G36" s="2">
        <v>386.09</v>
      </c>
      <c r="H36" s="7">
        <f t="shared" si="1"/>
        <v>-43.79178601</v>
      </c>
      <c r="I36" s="2">
        <f t="shared" si="2"/>
        <v>-33500930</v>
      </c>
      <c r="J36" s="4">
        <f t="shared" si="3"/>
        <v>0</v>
      </c>
    </row>
    <row r="37">
      <c r="A37" s="2" t="s">
        <v>1915</v>
      </c>
      <c r="B37" s="2">
        <v>417.0</v>
      </c>
      <c r="C37" s="2">
        <v>4.4653946E7</v>
      </c>
      <c r="D37" s="2">
        <v>1804.05</v>
      </c>
      <c r="E37" s="2">
        <v>417.0</v>
      </c>
      <c r="F37" s="2">
        <v>2.5119307E7</v>
      </c>
      <c r="G37" s="2">
        <v>1014.88</v>
      </c>
      <c r="H37" s="7">
        <f t="shared" si="1"/>
        <v>-43.74672509</v>
      </c>
      <c r="I37" s="2">
        <f t="shared" si="2"/>
        <v>-19534639</v>
      </c>
      <c r="J37" s="4">
        <f t="shared" si="3"/>
        <v>0</v>
      </c>
    </row>
    <row r="38">
      <c r="A38" s="2" t="s">
        <v>1834</v>
      </c>
      <c r="B38" s="2">
        <v>460.0</v>
      </c>
      <c r="C38" s="2">
        <v>1.9591162E7</v>
      </c>
      <c r="D38" s="2">
        <v>1147.09</v>
      </c>
      <c r="E38" s="2">
        <v>460.0</v>
      </c>
      <c r="F38" s="2">
        <v>1.1102046E7</v>
      </c>
      <c r="G38" s="2">
        <v>651.34</v>
      </c>
      <c r="H38" s="7">
        <f t="shared" si="1"/>
        <v>-43.33135523</v>
      </c>
      <c r="I38" s="2">
        <f t="shared" si="2"/>
        <v>-8489116</v>
      </c>
      <c r="J38" s="4">
        <f t="shared" si="3"/>
        <v>0</v>
      </c>
    </row>
    <row r="39">
      <c r="A39" s="2" t="s">
        <v>2106</v>
      </c>
      <c r="B39" s="2">
        <v>495.0</v>
      </c>
      <c r="C39" s="2">
        <v>3.066087E7</v>
      </c>
      <c r="D39" s="2">
        <v>652.79</v>
      </c>
      <c r="E39" s="2">
        <v>495.0</v>
      </c>
      <c r="F39" s="2">
        <v>1.7386582E7</v>
      </c>
      <c r="G39" s="2">
        <v>369.17</v>
      </c>
      <c r="H39" s="7">
        <f t="shared" si="1"/>
        <v>-43.29390523</v>
      </c>
      <c r="I39" s="2">
        <f t="shared" si="2"/>
        <v>-13274288</v>
      </c>
      <c r="J39" s="4">
        <f t="shared" si="3"/>
        <v>0</v>
      </c>
    </row>
    <row r="40">
      <c r="A40" s="2" t="s">
        <v>1963</v>
      </c>
      <c r="B40" s="2">
        <v>428.0</v>
      </c>
      <c r="C40" s="2">
        <v>1.4492493E7</v>
      </c>
      <c r="D40" s="2">
        <v>727.64</v>
      </c>
      <c r="E40" s="2">
        <v>428.0</v>
      </c>
      <c r="F40" s="2">
        <v>8226825.0</v>
      </c>
      <c r="G40" s="2">
        <v>413.53</v>
      </c>
      <c r="H40" s="7">
        <f t="shared" si="1"/>
        <v>-43.23388667</v>
      </c>
      <c r="I40" s="2">
        <f t="shared" si="2"/>
        <v>-6265668</v>
      </c>
      <c r="J40" s="4">
        <f t="shared" si="3"/>
        <v>0</v>
      </c>
    </row>
    <row r="41">
      <c r="A41" s="2" t="s">
        <v>1950</v>
      </c>
      <c r="B41" s="2">
        <v>423.0</v>
      </c>
      <c r="C41" s="2">
        <v>1.0286438E7</v>
      </c>
      <c r="D41" s="2">
        <v>637.8</v>
      </c>
      <c r="E41" s="2">
        <v>423.0</v>
      </c>
      <c r="F41" s="2">
        <v>5864835.0</v>
      </c>
      <c r="G41" s="2">
        <v>363.91</v>
      </c>
      <c r="H41" s="7">
        <f t="shared" si="1"/>
        <v>-42.98478249</v>
      </c>
      <c r="I41" s="2">
        <f t="shared" si="2"/>
        <v>-4421603</v>
      </c>
      <c r="J41" s="4">
        <f t="shared" si="3"/>
        <v>0</v>
      </c>
    </row>
    <row r="42">
      <c r="A42" s="2" t="s">
        <v>1890</v>
      </c>
      <c r="B42" s="2">
        <v>370.0</v>
      </c>
      <c r="C42" s="2">
        <v>1.9372166E7</v>
      </c>
      <c r="D42" s="2">
        <v>768.83</v>
      </c>
      <c r="E42" s="2">
        <v>370.0</v>
      </c>
      <c r="F42" s="2">
        <v>1.1087936E7</v>
      </c>
      <c r="G42" s="2">
        <v>438.73</v>
      </c>
      <c r="H42" s="7">
        <f t="shared" si="1"/>
        <v>-42.7635712</v>
      </c>
      <c r="I42" s="2">
        <f t="shared" si="2"/>
        <v>-8284230</v>
      </c>
      <c r="J42" s="4">
        <f t="shared" si="3"/>
        <v>0</v>
      </c>
    </row>
    <row r="43">
      <c r="A43" s="2" t="s">
        <v>1992</v>
      </c>
      <c r="B43" s="2">
        <v>440.0</v>
      </c>
      <c r="C43" s="2">
        <v>5374299.0</v>
      </c>
      <c r="D43" s="2">
        <v>672.04</v>
      </c>
      <c r="E43" s="2">
        <v>440.0</v>
      </c>
      <c r="F43" s="2">
        <v>3086601.0</v>
      </c>
      <c r="G43" s="2">
        <v>386.36</v>
      </c>
      <c r="H43" s="7">
        <f t="shared" si="1"/>
        <v>-42.56737483</v>
      </c>
      <c r="I43" s="2">
        <f t="shared" si="2"/>
        <v>-2287698</v>
      </c>
      <c r="J43" s="4">
        <f t="shared" si="3"/>
        <v>0</v>
      </c>
    </row>
    <row r="44">
      <c r="A44" s="2" t="s">
        <v>2109</v>
      </c>
      <c r="B44" s="2">
        <v>495.0</v>
      </c>
      <c r="C44" s="2">
        <v>1.0699719E7</v>
      </c>
      <c r="D44" s="2">
        <v>452.78</v>
      </c>
      <c r="E44" s="2">
        <v>495.0</v>
      </c>
      <c r="F44" s="2">
        <v>6168390.0</v>
      </c>
      <c r="G44" s="2">
        <v>259.31</v>
      </c>
      <c r="H44" s="7">
        <f t="shared" si="1"/>
        <v>-42.34998134</v>
      </c>
      <c r="I44" s="2">
        <f t="shared" si="2"/>
        <v>-4531329</v>
      </c>
      <c r="J44" s="4">
        <f t="shared" si="3"/>
        <v>0</v>
      </c>
    </row>
    <row r="45">
      <c r="A45" s="2" t="s">
        <v>876</v>
      </c>
      <c r="B45" s="2">
        <v>411.0</v>
      </c>
      <c r="C45" s="2">
        <v>5304527.0</v>
      </c>
      <c r="D45" s="2">
        <v>782.84</v>
      </c>
      <c r="E45" s="2">
        <v>411.0</v>
      </c>
      <c r="F45" s="2">
        <v>3072071.0</v>
      </c>
      <c r="G45" s="2">
        <v>448.81</v>
      </c>
      <c r="H45" s="7">
        <f t="shared" si="1"/>
        <v>-42.08586364</v>
      </c>
      <c r="I45" s="2">
        <f t="shared" si="2"/>
        <v>-2232456</v>
      </c>
      <c r="J45" s="4">
        <f t="shared" si="3"/>
        <v>0</v>
      </c>
    </row>
    <row r="46">
      <c r="A46" s="2" t="s">
        <v>2126</v>
      </c>
      <c r="B46" s="2">
        <v>500.0</v>
      </c>
      <c r="C46" s="2">
        <v>7.528141E7</v>
      </c>
      <c r="D46" s="2">
        <v>1006.38</v>
      </c>
      <c r="E46" s="2">
        <v>500.0</v>
      </c>
      <c r="F46" s="2">
        <v>4.370748E7</v>
      </c>
      <c r="G46" s="2">
        <v>584.47</v>
      </c>
      <c r="H46" s="7">
        <f t="shared" si="1"/>
        <v>-41.94120434</v>
      </c>
      <c r="I46" s="2">
        <f t="shared" si="2"/>
        <v>-31573930</v>
      </c>
      <c r="J46" s="4">
        <f t="shared" si="3"/>
        <v>0</v>
      </c>
    </row>
    <row r="47">
      <c r="A47" s="2" t="s">
        <v>2032</v>
      </c>
      <c r="B47" s="2">
        <v>460.0</v>
      </c>
      <c r="C47" s="2">
        <v>2819631.0</v>
      </c>
      <c r="D47" s="2">
        <v>315.15</v>
      </c>
      <c r="E47" s="2">
        <v>460.0</v>
      </c>
      <c r="F47" s="2">
        <v>1658293.0</v>
      </c>
      <c r="G47" s="2">
        <v>186.16</v>
      </c>
      <c r="H47" s="7">
        <f t="shared" si="1"/>
        <v>-41.18758802</v>
      </c>
      <c r="I47" s="2">
        <f t="shared" si="2"/>
        <v>-1161338</v>
      </c>
      <c r="J47" s="4">
        <f t="shared" si="3"/>
        <v>0</v>
      </c>
    </row>
    <row r="48">
      <c r="A48" s="2" t="s">
        <v>2090</v>
      </c>
      <c r="B48" s="2">
        <v>490.0</v>
      </c>
      <c r="C48" s="2">
        <v>4.7301083E7</v>
      </c>
      <c r="D48" s="2">
        <v>903.59</v>
      </c>
      <c r="E48" s="2">
        <v>490.0</v>
      </c>
      <c r="F48" s="2">
        <v>2.7857943E7</v>
      </c>
      <c r="G48" s="2">
        <v>533.41</v>
      </c>
      <c r="H48" s="7">
        <f t="shared" si="1"/>
        <v>-41.10506307</v>
      </c>
      <c r="I48" s="2">
        <f t="shared" si="2"/>
        <v>-19443140</v>
      </c>
      <c r="J48" s="4">
        <f t="shared" si="3"/>
        <v>0</v>
      </c>
    </row>
    <row r="49">
      <c r="A49" s="2" t="s">
        <v>1051</v>
      </c>
      <c r="B49" s="2">
        <v>442.0</v>
      </c>
      <c r="C49" s="2">
        <v>2839869.0</v>
      </c>
      <c r="D49" s="2">
        <v>446.17</v>
      </c>
      <c r="E49" s="2">
        <v>442.0</v>
      </c>
      <c r="F49" s="2">
        <v>1698393.0</v>
      </c>
      <c r="G49" s="2">
        <v>266.75</v>
      </c>
      <c r="H49" s="7">
        <f t="shared" si="1"/>
        <v>-40.19467095</v>
      </c>
      <c r="I49" s="2">
        <f t="shared" si="2"/>
        <v>-1141476</v>
      </c>
      <c r="J49" s="4">
        <f t="shared" si="3"/>
        <v>0</v>
      </c>
    </row>
    <row r="50">
      <c r="A50" s="2" t="s">
        <v>2052</v>
      </c>
      <c r="B50" s="2">
        <v>470.0</v>
      </c>
      <c r="C50" s="2">
        <v>1.5974465E7</v>
      </c>
      <c r="D50" s="2">
        <v>386.74</v>
      </c>
      <c r="E50" s="2">
        <v>470.0</v>
      </c>
      <c r="F50" s="2">
        <v>9594275.0</v>
      </c>
      <c r="G50" s="2">
        <v>232.28</v>
      </c>
      <c r="H50" s="7">
        <f t="shared" si="1"/>
        <v>-39.93992913</v>
      </c>
      <c r="I50" s="2">
        <f t="shared" si="2"/>
        <v>-6380190</v>
      </c>
      <c r="J50" s="4">
        <f t="shared" si="3"/>
        <v>0</v>
      </c>
    </row>
    <row r="51">
      <c r="A51" s="2" t="s">
        <v>1961</v>
      </c>
      <c r="B51" s="2">
        <v>428.0</v>
      </c>
      <c r="C51" s="2">
        <v>1.1276227E7</v>
      </c>
      <c r="D51" s="2">
        <v>437.95</v>
      </c>
      <c r="E51" s="2">
        <v>428.0</v>
      </c>
      <c r="F51" s="2">
        <v>6862249.0</v>
      </c>
      <c r="G51" s="2">
        <v>264.98</v>
      </c>
      <c r="H51" s="7">
        <f t="shared" si="1"/>
        <v>-39.14410379</v>
      </c>
      <c r="I51" s="2">
        <f t="shared" si="2"/>
        <v>-4413978</v>
      </c>
      <c r="J51" s="4">
        <f t="shared" si="3"/>
        <v>0</v>
      </c>
    </row>
    <row r="52">
      <c r="A52" s="2" t="s">
        <v>1657</v>
      </c>
      <c r="B52" s="2">
        <v>480.0</v>
      </c>
      <c r="C52" s="2">
        <v>2299660.0</v>
      </c>
      <c r="D52" s="2">
        <v>349.6</v>
      </c>
      <c r="E52" s="2">
        <v>480.0</v>
      </c>
      <c r="F52" s="2">
        <v>1401531.0</v>
      </c>
      <c r="G52" s="2">
        <v>215.72</v>
      </c>
      <c r="H52" s="7">
        <f t="shared" si="1"/>
        <v>-39.05486028</v>
      </c>
      <c r="I52" s="2">
        <f t="shared" si="2"/>
        <v>-898129</v>
      </c>
      <c r="J52" s="4">
        <f t="shared" si="3"/>
        <v>0</v>
      </c>
    </row>
    <row r="53">
      <c r="A53" s="2" t="s">
        <v>1888</v>
      </c>
      <c r="B53" s="2">
        <v>250.0</v>
      </c>
      <c r="C53" s="2">
        <v>2.66478513E8</v>
      </c>
      <c r="D53" s="2">
        <v>6546.9</v>
      </c>
      <c r="E53" s="2">
        <v>250.0</v>
      </c>
      <c r="F53" s="2">
        <v>1.62649067E8</v>
      </c>
      <c r="G53" s="2">
        <v>3941.38</v>
      </c>
      <c r="H53" s="7">
        <f t="shared" si="1"/>
        <v>-38.96353399</v>
      </c>
      <c r="I53" s="2">
        <f t="shared" si="2"/>
        <v>-103829446</v>
      </c>
      <c r="J53" s="4">
        <f t="shared" si="3"/>
        <v>0</v>
      </c>
    </row>
    <row r="54">
      <c r="A54" s="2" t="s">
        <v>2133</v>
      </c>
      <c r="B54" s="2">
        <v>520.0</v>
      </c>
      <c r="C54" s="2">
        <v>1.09890878E8</v>
      </c>
      <c r="D54" s="2">
        <v>582.97</v>
      </c>
      <c r="E54" s="2">
        <v>520.0</v>
      </c>
      <c r="F54" s="2">
        <v>6.7308385E7</v>
      </c>
      <c r="G54" s="2">
        <v>357.2</v>
      </c>
      <c r="H54" s="7">
        <f t="shared" si="1"/>
        <v>-38.74979778</v>
      </c>
      <c r="I54" s="2">
        <f t="shared" si="2"/>
        <v>-42582493</v>
      </c>
      <c r="J54" s="4">
        <f t="shared" si="3"/>
        <v>0</v>
      </c>
    </row>
    <row r="55">
      <c r="A55" s="2" t="s">
        <v>2039</v>
      </c>
      <c r="B55" s="2">
        <v>460.0</v>
      </c>
      <c r="C55" s="2">
        <v>2.1983465E7</v>
      </c>
      <c r="D55" s="2">
        <v>790.77</v>
      </c>
      <c r="E55" s="2">
        <v>460.0</v>
      </c>
      <c r="F55" s="2">
        <v>1.3503196E7</v>
      </c>
      <c r="G55" s="2">
        <v>488.45</v>
      </c>
      <c r="H55" s="7">
        <f t="shared" si="1"/>
        <v>-38.5756704</v>
      </c>
      <c r="I55" s="2">
        <f t="shared" si="2"/>
        <v>-8480269</v>
      </c>
      <c r="J55" s="4">
        <f t="shared" si="3"/>
        <v>0</v>
      </c>
    </row>
    <row r="56">
      <c r="A56" s="2" t="s">
        <v>1994</v>
      </c>
      <c r="B56" s="2">
        <v>440.0</v>
      </c>
      <c r="C56" s="2">
        <v>9285085.0</v>
      </c>
      <c r="D56" s="2">
        <v>441.73</v>
      </c>
      <c r="E56" s="2">
        <v>440.0</v>
      </c>
      <c r="F56" s="2">
        <v>5719403.0</v>
      </c>
      <c r="G56" s="2">
        <v>273.0</v>
      </c>
      <c r="H56" s="7">
        <f t="shared" si="1"/>
        <v>-38.4022548</v>
      </c>
      <c r="I56" s="2">
        <f t="shared" si="2"/>
        <v>-3565682</v>
      </c>
      <c r="J56" s="4">
        <f t="shared" si="3"/>
        <v>0</v>
      </c>
    </row>
    <row r="57">
      <c r="A57" s="2" t="s">
        <v>2015</v>
      </c>
      <c r="B57" s="2">
        <v>450.0</v>
      </c>
      <c r="C57" s="2">
        <v>8033032.0</v>
      </c>
      <c r="D57" s="2">
        <v>343.82</v>
      </c>
      <c r="E57" s="2">
        <v>450.0</v>
      </c>
      <c r="F57" s="2">
        <v>5003966.0</v>
      </c>
      <c r="G57" s="2">
        <v>213.61</v>
      </c>
      <c r="H57" s="7">
        <f t="shared" si="1"/>
        <v>-37.70763019</v>
      </c>
      <c r="I57" s="2">
        <f t="shared" si="2"/>
        <v>-3029066</v>
      </c>
      <c r="J57" s="4">
        <f t="shared" si="3"/>
        <v>0</v>
      </c>
    </row>
    <row r="58">
      <c r="A58" s="2" t="s">
        <v>2102</v>
      </c>
      <c r="B58" s="2">
        <v>490.0</v>
      </c>
      <c r="C58" s="2">
        <v>3.0334818E7</v>
      </c>
      <c r="D58" s="2">
        <v>654.26</v>
      </c>
      <c r="E58" s="2">
        <v>490.0</v>
      </c>
      <c r="F58" s="2">
        <v>1.9014195E7</v>
      </c>
      <c r="G58" s="2">
        <v>412.19</v>
      </c>
      <c r="H58" s="7">
        <f t="shared" si="1"/>
        <v>-37.31890859</v>
      </c>
      <c r="I58" s="2">
        <f t="shared" si="2"/>
        <v>-11320623</v>
      </c>
      <c r="J58" s="4">
        <f t="shared" si="3"/>
        <v>0</v>
      </c>
    </row>
    <row r="59">
      <c r="A59" s="2" t="s">
        <v>2121</v>
      </c>
      <c r="B59" s="2">
        <v>500.0</v>
      </c>
      <c r="C59" s="2">
        <v>4.2213057E7</v>
      </c>
      <c r="D59" s="2">
        <v>686.12</v>
      </c>
      <c r="E59" s="2">
        <v>500.0</v>
      </c>
      <c r="F59" s="2">
        <v>2.6496753E7</v>
      </c>
      <c r="G59" s="2">
        <v>428.81</v>
      </c>
      <c r="H59" s="7">
        <f t="shared" si="1"/>
        <v>-37.23090702</v>
      </c>
      <c r="I59" s="2">
        <f t="shared" si="2"/>
        <v>-15716304</v>
      </c>
      <c r="J59" s="4">
        <f t="shared" si="3"/>
        <v>0</v>
      </c>
    </row>
    <row r="60">
      <c r="A60" s="2" t="s">
        <v>1944</v>
      </c>
      <c r="B60" s="2">
        <v>420.0</v>
      </c>
      <c r="C60" s="2">
        <v>3.6980874E7</v>
      </c>
      <c r="D60" s="2">
        <v>838.45</v>
      </c>
      <c r="E60" s="2">
        <v>420.0</v>
      </c>
      <c r="F60" s="2">
        <v>2.3313255E7</v>
      </c>
      <c r="G60" s="2">
        <v>529.65</v>
      </c>
      <c r="H60" s="7">
        <f t="shared" si="1"/>
        <v>-36.95861542</v>
      </c>
      <c r="I60" s="2">
        <f t="shared" si="2"/>
        <v>-13667619</v>
      </c>
      <c r="J60" s="4">
        <f t="shared" si="3"/>
        <v>0</v>
      </c>
    </row>
    <row r="61">
      <c r="A61" s="2" t="s">
        <v>2135</v>
      </c>
      <c r="B61" s="2">
        <v>520.0</v>
      </c>
      <c r="C61" s="2">
        <v>5.471039E7</v>
      </c>
      <c r="D61" s="2">
        <v>567.72</v>
      </c>
      <c r="E61" s="2">
        <v>520.0</v>
      </c>
      <c r="F61" s="2">
        <v>3.5096354E7</v>
      </c>
      <c r="G61" s="2">
        <v>365.23</v>
      </c>
      <c r="H61" s="7">
        <f t="shared" si="1"/>
        <v>-35.85066018</v>
      </c>
      <c r="I61" s="2">
        <f t="shared" si="2"/>
        <v>-19614036</v>
      </c>
      <c r="J61" s="4">
        <f t="shared" si="3"/>
        <v>0</v>
      </c>
    </row>
    <row r="62">
      <c r="A62" s="2" t="s">
        <v>2021</v>
      </c>
      <c r="B62" s="2">
        <v>450.0</v>
      </c>
      <c r="C62" s="2">
        <v>1.3106578E7</v>
      </c>
      <c r="D62" s="2">
        <v>340.63</v>
      </c>
      <c r="E62" s="2">
        <v>450.0</v>
      </c>
      <c r="F62" s="2">
        <v>8474714.0</v>
      </c>
      <c r="G62" s="2">
        <v>219.16</v>
      </c>
      <c r="H62" s="7">
        <f t="shared" si="1"/>
        <v>-35.33999492</v>
      </c>
      <c r="I62" s="2">
        <f t="shared" si="2"/>
        <v>-4631864</v>
      </c>
      <c r="J62" s="4">
        <f t="shared" si="3"/>
        <v>0</v>
      </c>
    </row>
    <row r="63">
      <c r="A63" s="2" t="s">
        <v>2132</v>
      </c>
      <c r="B63" s="2">
        <v>520.0</v>
      </c>
      <c r="C63" s="2">
        <v>9739647.0</v>
      </c>
      <c r="D63" s="2">
        <v>447.31</v>
      </c>
      <c r="E63" s="2">
        <v>520.0</v>
      </c>
      <c r="F63" s="2">
        <v>6313326.0</v>
      </c>
      <c r="G63" s="2">
        <v>289.91</v>
      </c>
      <c r="H63" s="7">
        <f t="shared" si="1"/>
        <v>-35.17910865</v>
      </c>
      <c r="I63" s="2">
        <f t="shared" si="2"/>
        <v>-3426321</v>
      </c>
      <c r="J63" s="4">
        <f t="shared" si="3"/>
        <v>0</v>
      </c>
    </row>
    <row r="64">
      <c r="A64" s="2" t="s">
        <v>1980</v>
      </c>
      <c r="B64" s="2">
        <v>437.0</v>
      </c>
      <c r="C64" s="2">
        <v>1.5763776E7</v>
      </c>
      <c r="D64" s="2">
        <v>511.91</v>
      </c>
      <c r="E64" s="2">
        <v>437.0</v>
      </c>
      <c r="F64" s="2">
        <v>1.0224544E7</v>
      </c>
      <c r="G64" s="2">
        <v>332.55</v>
      </c>
      <c r="H64" s="7">
        <f t="shared" si="1"/>
        <v>-35.13899208</v>
      </c>
      <c r="I64" s="2">
        <f t="shared" si="2"/>
        <v>-5539232</v>
      </c>
      <c r="J64" s="4">
        <f t="shared" si="3"/>
        <v>0</v>
      </c>
    </row>
    <row r="65">
      <c r="A65" s="2" t="s">
        <v>569</v>
      </c>
      <c r="B65" s="2">
        <v>490.0</v>
      </c>
      <c r="C65" s="2">
        <v>1.0025014E7</v>
      </c>
      <c r="D65" s="2">
        <v>568.92</v>
      </c>
      <c r="E65" s="2">
        <v>490.0</v>
      </c>
      <c r="F65" s="2">
        <v>6589607.0</v>
      </c>
      <c r="G65" s="2">
        <v>372.48</v>
      </c>
      <c r="H65" s="7">
        <f t="shared" si="1"/>
        <v>-34.26835115</v>
      </c>
      <c r="I65" s="2">
        <f t="shared" si="2"/>
        <v>-3435407</v>
      </c>
      <c r="J65" s="4">
        <f t="shared" si="3"/>
        <v>0</v>
      </c>
    </row>
    <row r="66">
      <c r="A66" s="2" t="s">
        <v>2062</v>
      </c>
      <c r="B66" s="2">
        <v>475.0</v>
      </c>
      <c r="C66" s="2">
        <v>1.03426717E8</v>
      </c>
      <c r="D66" s="2">
        <v>650.36</v>
      </c>
      <c r="E66" s="2">
        <v>475.0</v>
      </c>
      <c r="F66" s="2">
        <v>6.800154E7</v>
      </c>
      <c r="G66" s="2">
        <v>427.55</v>
      </c>
      <c r="H66" s="7">
        <f t="shared" si="1"/>
        <v>-34.25147585</v>
      </c>
      <c r="I66" s="2">
        <f t="shared" si="2"/>
        <v>-35425177</v>
      </c>
      <c r="J66" s="4">
        <f t="shared" si="3"/>
        <v>0</v>
      </c>
    </row>
    <row r="67">
      <c r="A67" s="2" t="s">
        <v>2142</v>
      </c>
      <c r="B67" s="2">
        <v>580.0</v>
      </c>
      <c r="C67" s="2">
        <v>1.01249619E8</v>
      </c>
      <c r="D67" s="2">
        <v>479.84</v>
      </c>
      <c r="E67" s="2">
        <v>580.0</v>
      </c>
      <c r="F67" s="2">
        <v>6.6739257E7</v>
      </c>
      <c r="G67" s="2">
        <v>317.32</v>
      </c>
      <c r="H67" s="7">
        <f t="shared" si="1"/>
        <v>-34.08443641</v>
      </c>
      <c r="I67" s="2">
        <f t="shared" si="2"/>
        <v>-34510362</v>
      </c>
      <c r="J67" s="4">
        <f t="shared" si="3"/>
        <v>0</v>
      </c>
    </row>
    <row r="68">
      <c r="A68" s="2" t="s">
        <v>1149</v>
      </c>
      <c r="B68" s="2">
        <v>428.0</v>
      </c>
      <c r="C68" s="2">
        <v>5304876.0</v>
      </c>
      <c r="D68" s="2">
        <v>421.26</v>
      </c>
      <c r="E68" s="2">
        <v>428.0</v>
      </c>
      <c r="F68" s="2">
        <v>3501647.0</v>
      </c>
      <c r="G68" s="2">
        <v>276.68</v>
      </c>
      <c r="H68" s="7">
        <f t="shared" si="1"/>
        <v>-33.99191612</v>
      </c>
      <c r="I68" s="2">
        <f t="shared" si="2"/>
        <v>-1803229</v>
      </c>
      <c r="J68" s="4">
        <f t="shared" si="3"/>
        <v>0</v>
      </c>
    </row>
    <row r="69">
      <c r="A69" s="2" t="s">
        <v>2075</v>
      </c>
      <c r="B69" s="2">
        <v>480.0</v>
      </c>
      <c r="C69" s="2">
        <v>6.1518735E7</v>
      </c>
      <c r="D69" s="2">
        <v>664.91</v>
      </c>
      <c r="E69" s="2">
        <v>480.0</v>
      </c>
      <c r="F69" s="2">
        <v>4.0680727E7</v>
      </c>
      <c r="G69" s="2">
        <v>442.27</v>
      </c>
      <c r="H69" s="7">
        <f t="shared" si="1"/>
        <v>-33.87262108</v>
      </c>
      <c r="I69" s="2">
        <f t="shared" si="2"/>
        <v>-20838008</v>
      </c>
      <c r="J69" s="4">
        <f t="shared" si="3"/>
        <v>0</v>
      </c>
    </row>
    <row r="70">
      <c r="A70" s="2" t="s">
        <v>1814</v>
      </c>
      <c r="B70" s="2">
        <v>477.0</v>
      </c>
      <c r="C70" s="2">
        <v>1.0525746E7</v>
      </c>
      <c r="D70" s="2">
        <v>830.56</v>
      </c>
      <c r="E70" s="2">
        <v>477.0</v>
      </c>
      <c r="F70" s="2">
        <v>6985997.0</v>
      </c>
      <c r="G70" s="2">
        <v>549.0</v>
      </c>
      <c r="H70" s="7">
        <f t="shared" si="1"/>
        <v>-33.62943586</v>
      </c>
      <c r="I70" s="2">
        <f t="shared" si="2"/>
        <v>-3539749</v>
      </c>
      <c r="J70" s="4">
        <f t="shared" si="3"/>
        <v>0</v>
      </c>
    </row>
    <row r="71">
      <c r="A71" s="2" t="s">
        <v>848</v>
      </c>
      <c r="B71" s="2">
        <v>417.0</v>
      </c>
      <c r="C71" s="2">
        <v>3898285.0</v>
      </c>
      <c r="D71" s="2">
        <v>475.63</v>
      </c>
      <c r="E71" s="2">
        <v>417.0</v>
      </c>
      <c r="F71" s="2">
        <v>2595185.0</v>
      </c>
      <c r="G71" s="2">
        <v>315.79</v>
      </c>
      <c r="H71" s="7">
        <f t="shared" si="1"/>
        <v>-33.42752005</v>
      </c>
      <c r="I71" s="2">
        <f t="shared" si="2"/>
        <v>-1303100</v>
      </c>
      <c r="J71" s="4">
        <f t="shared" si="3"/>
        <v>0</v>
      </c>
    </row>
    <row r="72">
      <c r="A72" s="2" t="s">
        <v>695</v>
      </c>
      <c r="B72" s="2">
        <v>424.0</v>
      </c>
      <c r="C72" s="2">
        <v>3721073.0</v>
      </c>
      <c r="D72" s="2">
        <v>248.97</v>
      </c>
      <c r="E72" s="2">
        <v>424.0</v>
      </c>
      <c r="F72" s="2">
        <v>2487398.0</v>
      </c>
      <c r="G72" s="2">
        <v>165.28</v>
      </c>
      <c r="H72" s="7">
        <f t="shared" si="1"/>
        <v>-33.15374356</v>
      </c>
      <c r="I72" s="2">
        <f t="shared" si="2"/>
        <v>-1233675</v>
      </c>
      <c r="J72" s="4">
        <f t="shared" si="3"/>
        <v>0</v>
      </c>
    </row>
    <row r="73">
      <c r="A73" s="2" t="s">
        <v>1983</v>
      </c>
      <c r="B73" s="2">
        <v>440.0</v>
      </c>
      <c r="C73" s="2">
        <v>9691127.0</v>
      </c>
      <c r="D73" s="2">
        <v>839.64</v>
      </c>
      <c r="E73" s="2">
        <v>440.0</v>
      </c>
      <c r="F73" s="2">
        <v>6504595.0</v>
      </c>
      <c r="G73" s="2">
        <v>561.13</v>
      </c>
      <c r="H73" s="7">
        <f t="shared" si="1"/>
        <v>-32.88092293</v>
      </c>
      <c r="I73" s="2">
        <f t="shared" si="2"/>
        <v>-3186532</v>
      </c>
      <c r="J73" s="4">
        <f t="shared" si="3"/>
        <v>0</v>
      </c>
    </row>
    <row r="74">
      <c r="A74" s="2" t="s">
        <v>1251</v>
      </c>
      <c r="B74" s="2">
        <v>435.0</v>
      </c>
      <c r="C74" s="2">
        <v>9729080.0</v>
      </c>
      <c r="D74" s="2">
        <v>492.16</v>
      </c>
      <c r="E74" s="2">
        <v>435.0</v>
      </c>
      <c r="F74" s="2">
        <v>6536237.0</v>
      </c>
      <c r="G74" s="2">
        <v>330.48</v>
      </c>
      <c r="H74" s="7">
        <f t="shared" si="1"/>
        <v>-32.81752231</v>
      </c>
      <c r="I74" s="2">
        <f t="shared" si="2"/>
        <v>-3192843</v>
      </c>
      <c r="J74" s="4">
        <f t="shared" si="3"/>
        <v>0</v>
      </c>
    </row>
    <row r="75">
      <c r="A75" s="2" t="s">
        <v>1924</v>
      </c>
      <c r="B75" s="2">
        <v>418.0</v>
      </c>
      <c r="C75" s="2">
        <v>8007325.0</v>
      </c>
      <c r="D75" s="2">
        <v>899.8</v>
      </c>
      <c r="E75" s="2">
        <v>418.0</v>
      </c>
      <c r="F75" s="2">
        <v>5384934.0</v>
      </c>
      <c r="G75" s="2">
        <v>600.33</v>
      </c>
      <c r="H75" s="7">
        <f t="shared" si="1"/>
        <v>-32.74990087</v>
      </c>
      <c r="I75" s="2">
        <f t="shared" si="2"/>
        <v>-2622391</v>
      </c>
      <c r="J75" s="4">
        <f t="shared" si="3"/>
        <v>0</v>
      </c>
    </row>
    <row r="76">
      <c r="A76" s="2" t="s">
        <v>1079</v>
      </c>
      <c r="B76" s="2">
        <v>435.0</v>
      </c>
      <c r="C76" s="2">
        <v>5503309.0</v>
      </c>
      <c r="D76" s="2">
        <v>774.9</v>
      </c>
      <c r="E76" s="2">
        <v>435.0</v>
      </c>
      <c r="F76" s="2">
        <v>3716131.0</v>
      </c>
      <c r="G76" s="2">
        <v>523.69</v>
      </c>
      <c r="H76" s="7">
        <f t="shared" si="1"/>
        <v>-32.47460755</v>
      </c>
      <c r="I76" s="2">
        <f t="shared" si="2"/>
        <v>-1787178</v>
      </c>
      <c r="J76" s="4">
        <f t="shared" si="3"/>
        <v>0</v>
      </c>
    </row>
    <row r="77">
      <c r="A77" s="2" t="s">
        <v>640</v>
      </c>
      <c r="B77" s="2">
        <v>490.0</v>
      </c>
      <c r="C77" s="2">
        <v>7036942.0</v>
      </c>
      <c r="D77" s="2">
        <v>518.49</v>
      </c>
      <c r="E77" s="2">
        <v>490.0</v>
      </c>
      <c r="F77" s="2">
        <v>4809910.0</v>
      </c>
      <c r="G77" s="2">
        <v>356.82</v>
      </c>
      <c r="H77" s="7">
        <f t="shared" si="1"/>
        <v>-31.64772425</v>
      </c>
      <c r="I77" s="2">
        <f t="shared" si="2"/>
        <v>-2227032</v>
      </c>
      <c r="J77" s="4">
        <f t="shared" si="3"/>
        <v>0</v>
      </c>
    </row>
    <row r="78">
      <c r="A78" s="2" t="s">
        <v>328</v>
      </c>
      <c r="B78" s="2">
        <v>411.0</v>
      </c>
      <c r="C78" s="2">
        <v>4990803.0</v>
      </c>
      <c r="D78" s="2">
        <v>572.01</v>
      </c>
      <c r="E78" s="2">
        <v>411.0</v>
      </c>
      <c r="F78" s="2">
        <v>3413160.0</v>
      </c>
      <c r="G78" s="2">
        <v>391.82</v>
      </c>
      <c r="H78" s="7">
        <f t="shared" si="1"/>
        <v>-31.61100528</v>
      </c>
      <c r="I78" s="2">
        <f t="shared" si="2"/>
        <v>-1577643</v>
      </c>
      <c r="J78" s="4">
        <f t="shared" si="3"/>
        <v>0</v>
      </c>
    </row>
    <row r="79">
      <c r="A79" s="2" t="s">
        <v>1997</v>
      </c>
      <c r="B79" s="2">
        <v>445.0</v>
      </c>
      <c r="C79" s="2">
        <v>2.8567309E7</v>
      </c>
      <c r="D79" s="2">
        <v>543.69</v>
      </c>
      <c r="E79" s="2">
        <v>445.0</v>
      </c>
      <c r="F79" s="2">
        <v>1.9541363E7</v>
      </c>
      <c r="G79" s="2">
        <v>372.1</v>
      </c>
      <c r="H79" s="7">
        <f t="shared" si="1"/>
        <v>-31.59536658</v>
      </c>
      <c r="I79" s="2">
        <f t="shared" si="2"/>
        <v>-9025946</v>
      </c>
      <c r="J79" s="4">
        <f t="shared" si="3"/>
        <v>0</v>
      </c>
    </row>
    <row r="80">
      <c r="A80" s="2" t="s">
        <v>1917</v>
      </c>
      <c r="B80" s="2">
        <v>417.0</v>
      </c>
      <c r="C80" s="2">
        <v>3.4649769E7</v>
      </c>
      <c r="D80" s="2">
        <v>1606.16</v>
      </c>
      <c r="E80" s="2">
        <v>417.0</v>
      </c>
      <c r="F80" s="2">
        <v>2.3748174E7</v>
      </c>
      <c r="G80" s="2">
        <v>1105.34</v>
      </c>
      <c r="H80" s="7">
        <f t="shared" si="1"/>
        <v>-31.46224438</v>
      </c>
      <c r="I80" s="2">
        <f t="shared" si="2"/>
        <v>-10901595</v>
      </c>
      <c r="J80" s="4">
        <f t="shared" si="3"/>
        <v>0</v>
      </c>
    </row>
    <row r="81">
      <c r="A81" s="2" t="s">
        <v>2129</v>
      </c>
      <c r="B81" s="2">
        <v>515.0</v>
      </c>
      <c r="C81" s="2">
        <v>2.3571964E7</v>
      </c>
      <c r="D81" s="2">
        <v>432.6</v>
      </c>
      <c r="E81" s="2">
        <v>515.0</v>
      </c>
      <c r="F81" s="2">
        <v>1.6309433E7</v>
      </c>
      <c r="G81" s="2">
        <v>300.97</v>
      </c>
      <c r="H81" s="7">
        <f t="shared" si="1"/>
        <v>-30.81003772</v>
      </c>
      <c r="I81" s="2">
        <f t="shared" si="2"/>
        <v>-7262531</v>
      </c>
      <c r="J81" s="4">
        <f t="shared" si="3"/>
        <v>0</v>
      </c>
    </row>
    <row r="82">
      <c r="A82" s="2" t="s">
        <v>1692</v>
      </c>
      <c r="B82" s="2">
        <v>423.0</v>
      </c>
      <c r="C82" s="2">
        <v>1.0556409E7</v>
      </c>
      <c r="D82" s="2">
        <v>618.06</v>
      </c>
      <c r="E82" s="2">
        <v>423.0</v>
      </c>
      <c r="F82" s="2">
        <v>7314216.0</v>
      </c>
      <c r="G82" s="2">
        <v>433.23</v>
      </c>
      <c r="H82" s="7">
        <f t="shared" si="1"/>
        <v>-30.7130294</v>
      </c>
      <c r="I82" s="2">
        <f t="shared" si="2"/>
        <v>-3242193</v>
      </c>
      <c r="J82" s="4">
        <f t="shared" si="3"/>
        <v>0</v>
      </c>
    </row>
    <row r="83">
      <c r="A83" s="2" t="s">
        <v>1132</v>
      </c>
      <c r="B83" s="2">
        <v>417.0</v>
      </c>
      <c r="C83" s="2">
        <v>5693602.0</v>
      </c>
      <c r="D83" s="2">
        <v>518.26</v>
      </c>
      <c r="E83" s="2">
        <v>417.0</v>
      </c>
      <c r="F83" s="2">
        <v>3946634.0</v>
      </c>
      <c r="G83" s="2">
        <v>355.91</v>
      </c>
      <c r="H83" s="7">
        <f t="shared" si="1"/>
        <v>-30.68300173</v>
      </c>
      <c r="I83" s="2">
        <f t="shared" si="2"/>
        <v>-1746968</v>
      </c>
      <c r="J83" s="4">
        <f t="shared" si="3"/>
        <v>0</v>
      </c>
    </row>
    <row r="84">
      <c r="A84" s="2" t="s">
        <v>2104</v>
      </c>
      <c r="B84" s="2">
        <v>490.0</v>
      </c>
      <c r="C84" s="2">
        <v>2.32268901E8</v>
      </c>
      <c r="D84" s="2">
        <v>656.05</v>
      </c>
      <c r="E84" s="2">
        <v>490.0</v>
      </c>
      <c r="F84" s="2">
        <v>1.6116795E8</v>
      </c>
      <c r="G84" s="2">
        <v>454.09</v>
      </c>
      <c r="H84" s="7">
        <f t="shared" si="1"/>
        <v>-30.61148122</v>
      </c>
      <c r="I84" s="2">
        <f t="shared" si="2"/>
        <v>-71100951</v>
      </c>
      <c r="J84" s="4">
        <f t="shared" si="3"/>
        <v>0</v>
      </c>
    </row>
    <row r="85">
      <c r="A85" s="2" t="s">
        <v>2094</v>
      </c>
      <c r="B85" s="2">
        <v>490.0</v>
      </c>
      <c r="C85" s="2">
        <v>4.1415412E7</v>
      </c>
      <c r="D85" s="2">
        <v>479.48</v>
      </c>
      <c r="E85" s="2">
        <v>490.0</v>
      </c>
      <c r="F85" s="2">
        <v>2.8832339E7</v>
      </c>
      <c r="G85" s="2">
        <v>335.18</v>
      </c>
      <c r="H85" s="7">
        <f t="shared" si="1"/>
        <v>-30.38258559</v>
      </c>
      <c r="I85" s="2">
        <f t="shared" si="2"/>
        <v>-12583073</v>
      </c>
      <c r="J85" s="4">
        <f t="shared" si="3"/>
        <v>0</v>
      </c>
    </row>
    <row r="86">
      <c r="A86" s="2" t="s">
        <v>438</v>
      </c>
      <c r="B86" s="2">
        <v>510.0</v>
      </c>
      <c r="C86" s="2">
        <v>3690682.0</v>
      </c>
      <c r="D86" s="2">
        <v>263.11</v>
      </c>
      <c r="E86" s="2">
        <v>510.0</v>
      </c>
      <c r="F86" s="2">
        <v>2576218.0</v>
      </c>
      <c r="G86" s="2">
        <v>183.35</v>
      </c>
      <c r="H86" s="7">
        <f t="shared" si="1"/>
        <v>-30.19669535</v>
      </c>
      <c r="I86" s="2">
        <f t="shared" si="2"/>
        <v>-1114464</v>
      </c>
      <c r="J86" s="4">
        <f t="shared" si="3"/>
        <v>0</v>
      </c>
    </row>
    <row r="87">
      <c r="A87" s="2" t="s">
        <v>2069</v>
      </c>
      <c r="B87" s="2">
        <v>480.0</v>
      </c>
      <c r="C87" s="2">
        <v>1.3314159E7</v>
      </c>
      <c r="D87" s="2">
        <v>383.42</v>
      </c>
      <c r="E87" s="2">
        <v>480.0</v>
      </c>
      <c r="F87" s="2">
        <v>9345749.0</v>
      </c>
      <c r="G87" s="2">
        <v>269.88</v>
      </c>
      <c r="H87" s="7">
        <f t="shared" si="1"/>
        <v>-29.80593817</v>
      </c>
      <c r="I87" s="2">
        <f t="shared" si="2"/>
        <v>-3968410</v>
      </c>
      <c r="J87" s="4">
        <f t="shared" si="3"/>
        <v>0</v>
      </c>
    </row>
    <row r="88">
      <c r="A88" s="2" t="s">
        <v>2081</v>
      </c>
      <c r="B88" s="2">
        <v>485.0</v>
      </c>
      <c r="C88" s="2">
        <v>1.4878468E7</v>
      </c>
      <c r="D88" s="2">
        <v>489.96</v>
      </c>
      <c r="E88" s="2">
        <v>485.0</v>
      </c>
      <c r="F88" s="2">
        <v>1.0455328E7</v>
      </c>
      <c r="G88" s="2">
        <v>343.98</v>
      </c>
      <c r="H88" s="7">
        <f t="shared" si="1"/>
        <v>-29.72846398</v>
      </c>
      <c r="I88" s="2">
        <f t="shared" si="2"/>
        <v>-4423140</v>
      </c>
      <c r="J88" s="4">
        <f t="shared" si="3"/>
        <v>0</v>
      </c>
    </row>
    <row r="89">
      <c r="A89" s="2" t="s">
        <v>2057</v>
      </c>
      <c r="B89" s="2">
        <v>475.0</v>
      </c>
      <c r="C89" s="2">
        <v>8618301.0</v>
      </c>
      <c r="D89" s="2">
        <v>458.69</v>
      </c>
      <c r="E89" s="2">
        <v>475.0</v>
      </c>
      <c r="F89" s="2">
        <v>6061735.0</v>
      </c>
      <c r="G89" s="2">
        <v>325.44</v>
      </c>
      <c r="H89" s="7">
        <f t="shared" si="1"/>
        <v>-29.66438513</v>
      </c>
      <c r="I89" s="2">
        <f t="shared" si="2"/>
        <v>-2556566</v>
      </c>
      <c r="J89" s="4">
        <f t="shared" si="3"/>
        <v>0</v>
      </c>
    </row>
    <row r="90">
      <c r="A90" s="2" t="s">
        <v>1919</v>
      </c>
      <c r="B90" s="2">
        <v>417.0</v>
      </c>
      <c r="C90" s="2">
        <v>2.1618186E7</v>
      </c>
      <c r="D90" s="2">
        <v>416.79</v>
      </c>
      <c r="E90" s="2">
        <v>417.0</v>
      </c>
      <c r="F90" s="2">
        <v>1.5258981E7</v>
      </c>
      <c r="G90" s="2">
        <v>292.54</v>
      </c>
      <c r="H90" s="7">
        <f t="shared" si="1"/>
        <v>-29.41599725</v>
      </c>
      <c r="I90" s="2">
        <f t="shared" si="2"/>
        <v>-6359205</v>
      </c>
      <c r="J90" s="4">
        <f t="shared" si="3"/>
        <v>0</v>
      </c>
    </row>
    <row r="91">
      <c r="A91" s="2" t="s">
        <v>2031</v>
      </c>
      <c r="B91" s="2">
        <v>460.0</v>
      </c>
      <c r="C91" s="2">
        <v>5.5359469E7</v>
      </c>
      <c r="D91" s="2">
        <v>494.52</v>
      </c>
      <c r="E91" s="2">
        <v>460.0</v>
      </c>
      <c r="F91" s="2">
        <v>3.9142508E7</v>
      </c>
      <c r="G91" s="2">
        <v>350.22</v>
      </c>
      <c r="H91" s="7">
        <f t="shared" si="1"/>
        <v>-29.29392441</v>
      </c>
      <c r="I91" s="2">
        <f t="shared" si="2"/>
        <v>-16216961</v>
      </c>
      <c r="J91" s="4">
        <f t="shared" si="3"/>
        <v>0</v>
      </c>
    </row>
    <row r="92">
      <c r="A92" s="2" t="s">
        <v>1719</v>
      </c>
      <c r="B92" s="2">
        <v>430.0</v>
      </c>
      <c r="C92" s="2">
        <v>5.4954464E7</v>
      </c>
      <c r="D92" s="2">
        <v>3695.66</v>
      </c>
      <c r="E92" s="2">
        <v>430.0</v>
      </c>
      <c r="F92" s="2">
        <v>3.8984344E7</v>
      </c>
      <c r="G92" s="2">
        <v>2621.85</v>
      </c>
      <c r="H92" s="7">
        <f t="shared" si="1"/>
        <v>-29.06064192</v>
      </c>
      <c r="I92" s="2">
        <f t="shared" si="2"/>
        <v>-15970120</v>
      </c>
      <c r="J92" s="4">
        <f t="shared" si="3"/>
        <v>0</v>
      </c>
    </row>
    <row r="93">
      <c r="A93" s="2" t="s">
        <v>1063</v>
      </c>
      <c r="B93" s="2">
        <v>425.0</v>
      </c>
      <c r="C93" s="2">
        <v>4732683.0</v>
      </c>
      <c r="D93" s="2">
        <v>492.53</v>
      </c>
      <c r="E93" s="2">
        <v>425.0</v>
      </c>
      <c r="F93" s="2">
        <v>3362411.0</v>
      </c>
      <c r="G93" s="2">
        <v>347.39</v>
      </c>
      <c r="H93" s="7">
        <f t="shared" si="1"/>
        <v>-28.95338648</v>
      </c>
      <c r="I93" s="2">
        <f t="shared" si="2"/>
        <v>-1370272</v>
      </c>
      <c r="J93" s="4">
        <f t="shared" si="3"/>
        <v>0</v>
      </c>
    </row>
    <row r="94">
      <c r="A94" s="2" t="s">
        <v>1670</v>
      </c>
      <c r="B94" s="2">
        <v>441.0</v>
      </c>
      <c r="C94" s="2">
        <v>1.5572916E7</v>
      </c>
      <c r="D94" s="2">
        <v>1510.47</v>
      </c>
      <c r="E94" s="2">
        <v>437.0</v>
      </c>
      <c r="F94" s="2">
        <v>1.110231E7</v>
      </c>
      <c r="G94" s="2">
        <v>1076.01</v>
      </c>
      <c r="H94" s="7">
        <f t="shared" si="1"/>
        <v>-28.70757153</v>
      </c>
      <c r="I94" s="2">
        <f t="shared" si="2"/>
        <v>-4470606</v>
      </c>
      <c r="J94" s="4">
        <f t="shared" si="3"/>
        <v>-4</v>
      </c>
    </row>
    <row r="95">
      <c r="A95" s="2" t="s">
        <v>2026</v>
      </c>
      <c r="B95" s="2">
        <v>452.0</v>
      </c>
      <c r="C95" s="2">
        <v>1.0409782E7</v>
      </c>
      <c r="D95" s="2">
        <v>1588.31</v>
      </c>
      <c r="E95" s="2">
        <v>452.0</v>
      </c>
      <c r="F95" s="2">
        <v>7425951.0</v>
      </c>
      <c r="G95" s="2">
        <v>1125.14</v>
      </c>
      <c r="H95" s="7">
        <f t="shared" si="1"/>
        <v>-28.66372226</v>
      </c>
      <c r="I95" s="2">
        <f t="shared" si="2"/>
        <v>-2983831</v>
      </c>
      <c r="J95" s="4">
        <f t="shared" si="3"/>
        <v>0</v>
      </c>
    </row>
    <row r="96">
      <c r="A96" s="2" t="s">
        <v>1979</v>
      </c>
      <c r="B96" s="2">
        <v>435.0</v>
      </c>
      <c r="C96" s="2">
        <v>1.6523532E7</v>
      </c>
      <c r="D96" s="2">
        <v>424.56</v>
      </c>
      <c r="E96" s="2">
        <v>435.0</v>
      </c>
      <c r="F96" s="2">
        <v>1.1789858E7</v>
      </c>
      <c r="G96" s="2">
        <v>304.05</v>
      </c>
      <c r="H96" s="7">
        <f t="shared" si="1"/>
        <v>-28.64807597</v>
      </c>
      <c r="I96" s="2">
        <f t="shared" si="2"/>
        <v>-4733674</v>
      </c>
      <c r="J96" s="4">
        <f t="shared" si="3"/>
        <v>0</v>
      </c>
    </row>
    <row r="97">
      <c r="A97" s="2" t="s">
        <v>1569</v>
      </c>
      <c r="B97" s="2">
        <v>445.0</v>
      </c>
      <c r="C97" s="2">
        <v>5169914.0</v>
      </c>
      <c r="D97" s="2">
        <v>585.63</v>
      </c>
      <c r="E97" s="2">
        <v>445.0</v>
      </c>
      <c r="F97" s="2">
        <v>3692387.0</v>
      </c>
      <c r="G97" s="2">
        <v>418.73</v>
      </c>
      <c r="H97" s="7">
        <f t="shared" si="1"/>
        <v>-28.5793342</v>
      </c>
      <c r="I97" s="2">
        <f t="shared" si="2"/>
        <v>-1477527</v>
      </c>
      <c r="J97" s="4">
        <f t="shared" si="3"/>
        <v>0</v>
      </c>
    </row>
    <row r="98">
      <c r="A98" s="2" t="s">
        <v>1951</v>
      </c>
      <c r="B98" s="2">
        <v>423.0</v>
      </c>
      <c r="C98" s="2">
        <v>7622571.0</v>
      </c>
      <c r="D98" s="2">
        <v>303.36</v>
      </c>
      <c r="E98" s="2">
        <v>423.0</v>
      </c>
      <c r="F98" s="2">
        <v>5444267.0</v>
      </c>
      <c r="G98" s="2">
        <v>217.32</v>
      </c>
      <c r="H98" s="7">
        <f t="shared" si="1"/>
        <v>-28.57702473</v>
      </c>
      <c r="I98" s="2">
        <f t="shared" si="2"/>
        <v>-2178304</v>
      </c>
      <c r="J98" s="4">
        <f t="shared" si="3"/>
        <v>0</v>
      </c>
    </row>
    <row r="99">
      <c r="A99" s="2" t="s">
        <v>1982</v>
      </c>
      <c r="B99" s="2">
        <v>440.0</v>
      </c>
      <c r="C99" s="2">
        <v>6478885.0</v>
      </c>
      <c r="D99" s="2">
        <v>343.93</v>
      </c>
      <c r="E99" s="2">
        <v>440.0</v>
      </c>
      <c r="F99" s="2">
        <v>4648000.0</v>
      </c>
      <c r="G99" s="2">
        <v>245.43</v>
      </c>
      <c r="H99" s="7">
        <f t="shared" si="1"/>
        <v>-28.25926066</v>
      </c>
      <c r="I99" s="2">
        <f t="shared" si="2"/>
        <v>-1830885</v>
      </c>
      <c r="J99" s="4">
        <f t="shared" si="3"/>
        <v>0</v>
      </c>
    </row>
    <row r="100">
      <c r="A100" s="2" t="s">
        <v>145</v>
      </c>
      <c r="B100" s="2">
        <v>415.0</v>
      </c>
      <c r="C100" s="2">
        <v>7682839.0</v>
      </c>
      <c r="D100" s="2">
        <v>690.34</v>
      </c>
      <c r="E100" s="2">
        <v>415.0</v>
      </c>
      <c r="F100" s="2">
        <v>5528225.0</v>
      </c>
      <c r="G100" s="2">
        <v>497.19</v>
      </c>
      <c r="H100" s="7">
        <f t="shared" si="1"/>
        <v>-28.04450282</v>
      </c>
      <c r="I100" s="2">
        <f t="shared" si="2"/>
        <v>-2154614</v>
      </c>
      <c r="J100" s="4">
        <f t="shared" si="3"/>
        <v>0</v>
      </c>
    </row>
    <row r="101">
      <c r="A101" s="2" t="s">
        <v>2068</v>
      </c>
      <c r="B101" s="2">
        <v>480.0</v>
      </c>
      <c r="C101" s="2">
        <v>2.78020966E8</v>
      </c>
      <c r="D101" s="2">
        <v>832.38</v>
      </c>
      <c r="E101" s="2">
        <v>480.0</v>
      </c>
      <c r="F101" s="2">
        <v>2.0042959E8</v>
      </c>
      <c r="G101" s="2">
        <v>600.47</v>
      </c>
      <c r="H101" s="7">
        <f t="shared" si="1"/>
        <v>-27.90846213</v>
      </c>
      <c r="I101" s="2">
        <f t="shared" si="2"/>
        <v>-77591376</v>
      </c>
      <c r="J101" s="4">
        <f t="shared" si="3"/>
        <v>0</v>
      </c>
    </row>
    <row r="102">
      <c r="A102" s="2" t="s">
        <v>1984</v>
      </c>
      <c r="B102" s="2">
        <v>440.0</v>
      </c>
      <c r="C102" s="2">
        <v>9.88593089E8</v>
      </c>
      <c r="D102" s="2">
        <v>1593.28</v>
      </c>
      <c r="E102" s="2">
        <v>440.0</v>
      </c>
      <c r="F102" s="2">
        <v>7.13435306E8</v>
      </c>
      <c r="G102" s="2">
        <v>1150.66</v>
      </c>
      <c r="H102" s="7">
        <f t="shared" si="1"/>
        <v>-27.83326993</v>
      </c>
      <c r="I102" s="2">
        <f t="shared" si="2"/>
        <v>-275157783</v>
      </c>
      <c r="J102" s="4">
        <f t="shared" si="3"/>
        <v>0</v>
      </c>
    </row>
    <row r="103">
      <c r="A103" s="2" t="s">
        <v>1895</v>
      </c>
      <c r="B103" s="2">
        <v>400.0</v>
      </c>
      <c r="C103" s="2">
        <v>1.43652604E8</v>
      </c>
      <c r="D103" s="2">
        <v>1643.9</v>
      </c>
      <c r="E103" s="2">
        <v>400.0</v>
      </c>
      <c r="F103" s="2">
        <v>1.03845207E8</v>
      </c>
      <c r="G103" s="2">
        <v>1193.07</v>
      </c>
      <c r="H103" s="7">
        <f t="shared" si="1"/>
        <v>-27.71087742</v>
      </c>
      <c r="I103" s="2">
        <f t="shared" si="2"/>
        <v>-39807397</v>
      </c>
      <c r="J103" s="4">
        <f t="shared" si="3"/>
        <v>0</v>
      </c>
    </row>
    <row r="104">
      <c r="A104" s="2" t="s">
        <v>1893</v>
      </c>
      <c r="B104" s="2">
        <v>395.0</v>
      </c>
      <c r="C104" s="2">
        <v>5.2376362E7</v>
      </c>
      <c r="D104" s="2">
        <v>2157.27</v>
      </c>
      <c r="E104" s="2">
        <v>395.0</v>
      </c>
      <c r="F104" s="2">
        <v>3.7983727E7</v>
      </c>
      <c r="G104" s="2">
        <v>1563.18</v>
      </c>
      <c r="H104" s="7">
        <f t="shared" si="1"/>
        <v>-27.47925677</v>
      </c>
      <c r="I104" s="2">
        <f t="shared" si="2"/>
        <v>-14392635</v>
      </c>
      <c r="J104" s="4">
        <f t="shared" si="3"/>
        <v>0</v>
      </c>
    </row>
    <row r="105">
      <c r="A105" s="2" t="s">
        <v>1977</v>
      </c>
      <c r="B105" s="2">
        <v>435.0</v>
      </c>
      <c r="C105" s="2">
        <v>2.3132676E7</v>
      </c>
      <c r="D105" s="2">
        <v>569.52</v>
      </c>
      <c r="E105" s="2">
        <v>435.0</v>
      </c>
      <c r="F105" s="2">
        <v>1.6911322E7</v>
      </c>
      <c r="G105" s="2">
        <v>417.45</v>
      </c>
      <c r="H105" s="7">
        <f t="shared" si="1"/>
        <v>-26.89422529</v>
      </c>
      <c r="I105" s="2">
        <f t="shared" si="2"/>
        <v>-6221354</v>
      </c>
      <c r="J105" s="4">
        <f t="shared" si="3"/>
        <v>0</v>
      </c>
    </row>
    <row r="106">
      <c r="A106" s="2" t="s">
        <v>636</v>
      </c>
      <c r="B106" s="2">
        <v>495.0</v>
      </c>
      <c r="C106" s="2">
        <v>1.2726871E7</v>
      </c>
      <c r="D106" s="2">
        <v>596.92</v>
      </c>
      <c r="E106" s="2">
        <v>495.0</v>
      </c>
      <c r="F106" s="2">
        <v>9312998.0</v>
      </c>
      <c r="G106" s="2">
        <v>435.0</v>
      </c>
      <c r="H106" s="7">
        <f t="shared" si="1"/>
        <v>-26.82413454</v>
      </c>
      <c r="I106" s="2">
        <f t="shared" si="2"/>
        <v>-3413873</v>
      </c>
      <c r="J106" s="4">
        <f t="shared" si="3"/>
        <v>0</v>
      </c>
    </row>
    <row r="107">
      <c r="A107" s="2" t="s">
        <v>1894</v>
      </c>
      <c r="B107" s="2">
        <v>400.0</v>
      </c>
      <c r="C107" s="2">
        <v>4.4886989E7</v>
      </c>
      <c r="D107" s="2">
        <v>806.45</v>
      </c>
      <c r="E107" s="2">
        <v>400.0</v>
      </c>
      <c r="F107" s="2">
        <v>3.2869195E7</v>
      </c>
      <c r="G107" s="2">
        <v>592.81</v>
      </c>
      <c r="H107" s="7">
        <f t="shared" si="1"/>
        <v>-26.77344653</v>
      </c>
      <c r="I107" s="2">
        <f t="shared" si="2"/>
        <v>-12017794</v>
      </c>
      <c r="J107" s="4">
        <f t="shared" si="3"/>
        <v>0</v>
      </c>
    </row>
    <row r="108">
      <c r="A108" s="2" t="s">
        <v>1902</v>
      </c>
      <c r="B108" s="2">
        <v>411.0</v>
      </c>
      <c r="C108" s="2">
        <v>9.0248038E7</v>
      </c>
      <c r="D108" s="2">
        <v>894.9</v>
      </c>
      <c r="E108" s="2">
        <v>411.0</v>
      </c>
      <c r="F108" s="2">
        <v>6.6200733E7</v>
      </c>
      <c r="G108" s="2">
        <v>656.51</v>
      </c>
      <c r="H108" s="7">
        <f t="shared" si="1"/>
        <v>-26.64579257</v>
      </c>
      <c r="I108" s="2">
        <f t="shared" si="2"/>
        <v>-24047305</v>
      </c>
      <c r="J108" s="4">
        <f t="shared" si="3"/>
        <v>0</v>
      </c>
    </row>
    <row r="109">
      <c r="A109" s="2" t="s">
        <v>2064</v>
      </c>
      <c r="B109" s="2">
        <v>475.0</v>
      </c>
      <c r="C109" s="2">
        <v>1.1128121E7</v>
      </c>
      <c r="D109" s="2">
        <v>549.73</v>
      </c>
      <c r="E109" s="2">
        <v>475.0</v>
      </c>
      <c r="F109" s="2">
        <v>8167979.0</v>
      </c>
      <c r="G109" s="2">
        <v>400.65</v>
      </c>
      <c r="H109" s="7">
        <f t="shared" si="1"/>
        <v>-26.60055548</v>
      </c>
      <c r="I109" s="2">
        <f t="shared" si="2"/>
        <v>-2960142</v>
      </c>
      <c r="J109" s="4">
        <f t="shared" si="3"/>
        <v>0</v>
      </c>
    </row>
    <row r="110">
      <c r="A110" s="2" t="s">
        <v>2033</v>
      </c>
      <c r="B110" s="2">
        <v>460.0</v>
      </c>
      <c r="C110" s="2">
        <v>3.2392946E7</v>
      </c>
      <c r="D110" s="2">
        <v>731.27</v>
      </c>
      <c r="E110" s="2">
        <v>460.0</v>
      </c>
      <c r="F110" s="2">
        <v>2.3810257E7</v>
      </c>
      <c r="G110" s="2">
        <v>543.3</v>
      </c>
      <c r="H110" s="7">
        <f t="shared" si="1"/>
        <v>-26.49554937</v>
      </c>
      <c r="I110" s="2">
        <f t="shared" si="2"/>
        <v>-8582689</v>
      </c>
      <c r="J110" s="4">
        <f t="shared" si="3"/>
        <v>0</v>
      </c>
    </row>
    <row r="111">
      <c r="A111" s="2" t="s">
        <v>2036</v>
      </c>
      <c r="B111" s="2">
        <v>460.0</v>
      </c>
      <c r="C111" s="2">
        <v>3.4368378E7</v>
      </c>
      <c r="D111" s="2">
        <v>651.5</v>
      </c>
      <c r="E111" s="2">
        <v>460.0</v>
      </c>
      <c r="F111" s="2">
        <v>2.5424077E7</v>
      </c>
      <c r="G111" s="2">
        <v>484.43</v>
      </c>
      <c r="H111" s="7">
        <f t="shared" si="1"/>
        <v>-26.02479814</v>
      </c>
      <c r="I111" s="2">
        <f t="shared" si="2"/>
        <v>-8944301</v>
      </c>
      <c r="J111" s="4">
        <f t="shared" si="3"/>
        <v>0</v>
      </c>
    </row>
    <row r="112">
      <c r="A112" s="2" t="s">
        <v>2153</v>
      </c>
      <c r="B112" s="2">
        <v>550.0</v>
      </c>
      <c r="C112" s="2">
        <v>9.8826625E7</v>
      </c>
      <c r="D112" s="2">
        <v>578.21</v>
      </c>
      <c r="E112" s="2">
        <v>580.0</v>
      </c>
      <c r="F112" s="2">
        <v>7.3185207E7</v>
      </c>
      <c r="G112" s="2">
        <v>428.53</v>
      </c>
      <c r="H112" s="7">
        <f t="shared" si="1"/>
        <v>-25.94586024</v>
      </c>
      <c r="I112" s="2">
        <f t="shared" si="2"/>
        <v>-25641418</v>
      </c>
      <c r="J112" s="4">
        <f t="shared" si="3"/>
        <v>30</v>
      </c>
    </row>
    <row r="113">
      <c r="A113" s="2" t="s">
        <v>2127</v>
      </c>
      <c r="B113" s="2">
        <v>505.0</v>
      </c>
      <c r="C113" s="2">
        <v>6713898.0</v>
      </c>
      <c r="D113" s="2">
        <v>386.7</v>
      </c>
      <c r="E113" s="2">
        <v>505.0</v>
      </c>
      <c r="F113" s="2">
        <v>4991068.0</v>
      </c>
      <c r="G113" s="2">
        <v>286.58</v>
      </c>
      <c r="H113" s="7">
        <f t="shared" si="1"/>
        <v>-25.66065198</v>
      </c>
      <c r="I113" s="2">
        <f t="shared" si="2"/>
        <v>-1722830</v>
      </c>
      <c r="J113" s="4">
        <f t="shared" si="3"/>
        <v>0</v>
      </c>
    </row>
    <row r="114">
      <c r="A114" s="2" t="s">
        <v>1901</v>
      </c>
      <c r="B114" s="2">
        <v>410.0</v>
      </c>
      <c r="C114" s="2">
        <v>4656669.0</v>
      </c>
      <c r="D114" s="2">
        <v>361.15</v>
      </c>
      <c r="E114" s="2">
        <v>410.0</v>
      </c>
      <c r="F114" s="2">
        <v>3470929.0</v>
      </c>
      <c r="G114" s="2">
        <v>267.65</v>
      </c>
      <c r="H114" s="7">
        <f t="shared" si="1"/>
        <v>-25.46326569</v>
      </c>
      <c r="I114" s="2">
        <f t="shared" si="2"/>
        <v>-1185740</v>
      </c>
      <c r="J114" s="4">
        <f t="shared" si="3"/>
        <v>0</v>
      </c>
    </row>
    <row r="115">
      <c r="A115" s="2" t="s">
        <v>658</v>
      </c>
      <c r="B115" s="2">
        <v>475.0</v>
      </c>
      <c r="C115" s="2">
        <v>1.8254359E7</v>
      </c>
      <c r="D115" s="2">
        <v>978.26</v>
      </c>
      <c r="E115" s="2">
        <v>475.0</v>
      </c>
      <c r="F115" s="2">
        <v>1.3626618E7</v>
      </c>
      <c r="G115" s="2">
        <v>733.92</v>
      </c>
      <c r="H115" s="7">
        <f t="shared" si="1"/>
        <v>-25.35142976</v>
      </c>
      <c r="I115" s="2">
        <f t="shared" si="2"/>
        <v>-4627741</v>
      </c>
      <c r="J115" s="4">
        <f t="shared" si="3"/>
        <v>0</v>
      </c>
    </row>
    <row r="116">
      <c r="A116" s="2" t="s">
        <v>1989</v>
      </c>
      <c r="B116" s="2">
        <v>440.0</v>
      </c>
      <c r="C116" s="2">
        <v>2.8739929E7</v>
      </c>
      <c r="D116" s="2">
        <v>830.59</v>
      </c>
      <c r="E116" s="2">
        <v>440.0</v>
      </c>
      <c r="F116" s="2">
        <v>2.1471963E7</v>
      </c>
      <c r="G116" s="2">
        <v>621.8</v>
      </c>
      <c r="H116" s="7">
        <f t="shared" si="1"/>
        <v>-25.28874027</v>
      </c>
      <c r="I116" s="2">
        <f t="shared" si="2"/>
        <v>-7267966</v>
      </c>
      <c r="J116" s="4">
        <f t="shared" si="3"/>
        <v>0</v>
      </c>
    </row>
    <row r="117">
      <c r="A117" s="2" t="s">
        <v>2001</v>
      </c>
      <c r="B117" s="2">
        <v>445.0</v>
      </c>
      <c r="C117" s="2">
        <v>8709360.0</v>
      </c>
      <c r="D117" s="2">
        <v>310.36</v>
      </c>
      <c r="E117" s="2">
        <v>445.0</v>
      </c>
      <c r="F117" s="2">
        <v>6521349.0</v>
      </c>
      <c r="G117" s="2">
        <v>233.12</v>
      </c>
      <c r="H117" s="7">
        <f t="shared" si="1"/>
        <v>-25.12252335</v>
      </c>
      <c r="I117" s="2">
        <f t="shared" si="2"/>
        <v>-2188011</v>
      </c>
      <c r="J117" s="4">
        <f t="shared" si="3"/>
        <v>0</v>
      </c>
    </row>
    <row r="118">
      <c r="A118" s="2" t="s">
        <v>1886</v>
      </c>
      <c r="B118" s="2">
        <v>439.0</v>
      </c>
      <c r="C118" s="2">
        <v>3.8316148E7</v>
      </c>
      <c r="D118" s="2">
        <v>757.3</v>
      </c>
      <c r="E118" s="2">
        <v>434.0</v>
      </c>
      <c r="F118" s="2">
        <v>2.8778777E7</v>
      </c>
      <c r="G118" s="2">
        <v>571.18</v>
      </c>
      <c r="H118" s="7">
        <f t="shared" si="1"/>
        <v>-24.89125734</v>
      </c>
      <c r="I118" s="2">
        <f t="shared" si="2"/>
        <v>-9537371</v>
      </c>
      <c r="J118" s="4">
        <f t="shared" si="3"/>
        <v>-5</v>
      </c>
    </row>
    <row r="119">
      <c r="A119" s="2" t="s">
        <v>2049</v>
      </c>
      <c r="B119" s="2">
        <v>466.0</v>
      </c>
      <c r="C119" s="2">
        <v>6977210.0</v>
      </c>
      <c r="D119" s="2">
        <v>590.64</v>
      </c>
      <c r="E119" s="2">
        <v>466.0</v>
      </c>
      <c r="F119" s="2">
        <v>5247853.0</v>
      </c>
      <c r="G119" s="2">
        <v>448.38</v>
      </c>
      <c r="H119" s="7">
        <f t="shared" si="1"/>
        <v>-24.78579547</v>
      </c>
      <c r="I119" s="2">
        <f t="shared" si="2"/>
        <v>-1729357</v>
      </c>
      <c r="J119" s="4">
        <f t="shared" si="3"/>
        <v>0</v>
      </c>
    </row>
    <row r="120">
      <c r="A120" s="2" t="s">
        <v>455</v>
      </c>
      <c r="B120" s="2">
        <v>495.0</v>
      </c>
      <c r="C120" s="2">
        <v>7505841.0</v>
      </c>
      <c r="D120" s="2">
        <v>532.63</v>
      </c>
      <c r="E120" s="2">
        <v>495.0</v>
      </c>
      <c r="F120" s="2">
        <v>5691271.0</v>
      </c>
      <c r="G120" s="2">
        <v>400.57</v>
      </c>
      <c r="H120" s="7">
        <f t="shared" si="1"/>
        <v>-24.17543883</v>
      </c>
      <c r="I120" s="2">
        <f t="shared" si="2"/>
        <v>-1814570</v>
      </c>
      <c r="J120" s="4">
        <f t="shared" si="3"/>
        <v>0</v>
      </c>
    </row>
    <row r="121">
      <c r="A121" s="2" t="s">
        <v>1937</v>
      </c>
      <c r="B121" s="2">
        <v>418.0</v>
      </c>
      <c r="C121" s="2">
        <v>2557859.0</v>
      </c>
      <c r="D121" s="2">
        <v>304.22</v>
      </c>
      <c r="E121" s="2">
        <v>418.0</v>
      </c>
      <c r="F121" s="2">
        <v>1942079.0</v>
      </c>
      <c r="G121" s="2">
        <v>232.64</v>
      </c>
      <c r="H121" s="7">
        <f t="shared" si="1"/>
        <v>-24.07404005</v>
      </c>
      <c r="I121" s="2">
        <f t="shared" si="2"/>
        <v>-615780</v>
      </c>
      <c r="J121" s="4">
        <f t="shared" si="3"/>
        <v>0</v>
      </c>
    </row>
    <row r="122">
      <c r="A122" s="2" t="s">
        <v>1988</v>
      </c>
      <c r="B122" s="2">
        <v>440.0</v>
      </c>
      <c r="C122" s="2">
        <v>4455606.0</v>
      </c>
      <c r="D122" s="2">
        <v>417.62</v>
      </c>
      <c r="E122" s="2">
        <v>440.0</v>
      </c>
      <c r="F122" s="2">
        <v>3384124.0</v>
      </c>
      <c r="G122" s="2">
        <v>316.6</v>
      </c>
      <c r="H122" s="7">
        <f t="shared" si="1"/>
        <v>-24.04795218</v>
      </c>
      <c r="I122" s="2">
        <f t="shared" si="2"/>
        <v>-1071482</v>
      </c>
      <c r="J122" s="4">
        <f t="shared" si="3"/>
        <v>0</v>
      </c>
    </row>
    <row r="123">
      <c r="A123" s="2" t="s">
        <v>1904</v>
      </c>
      <c r="B123" s="2">
        <v>412.0</v>
      </c>
      <c r="C123" s="2">
        <v>2.1185444E7</v>
      </c>
      <c r="D123" s="2">
        <v>720.79</v>
      </c>
      <c r="E123" s="2">
        <v>412.0</v>
      </c>
      <c r="F123" s="2">
        <v>1.6205558E7</v>
      </c>
      <c r="G123" s="2">
        <v>553.13</v>
      </c>
      <c r="H123" s="7">
        <f t="shared" si="1"/>
        <v>-23.50616773</v>
      </c>
      <c r="I123" s="2">
        <f t="shared" si="2"/>
        <v>-4979886</v>
      </c>
      <c r="J123" s="4">
        <f t="shared" si="3"/>
        <v>0</v>
      </c>
    </row>
    <row r="124">
      <c r="A124" s="2" t="s">
        <v>1773</v>
      </c>
      <c r="B124" s="2">
        <v>417.0</v>
      </c>
      <c r="C124" s="2">
        <v>1.2013762E7</v>
      </c>
      <c r="D124" s="2">
        <v>982.72</v>
      </c>
      <c r="E124" s="2">
        <v>417.0</v>
      </c>
      <c r="F124" s="2">
        <v>9210336.0</v>
      </c>
      <c r="G124" s="2">
        <v>756.19</v>
      </c>
      <c r="H124" s="7">
        <f t="shared" si="1"/>
        <v>-23.33512184</v>
      </c>
      <c r="I124" s="2">
        <f t="shared" si="2"/>
        <v>-2803426</v>
      </c>
      <c r="J124" s="4">
        <f t="shared" si="3"/>
        <v>0</v>
      </c>
    </row>
    <row r="125">
      <c r="A125" s="2" t="s">
        <v>408</v>
      </c>
      <c r="B125" s="2">
        <v>476.0</v>
      </c>
      <c r="C125" s="2">
        <v>6080738.0</v>
      </c>
      <c r="D125" s="2">
        <v>440.54</v>
      </c>
      <c r="E125" s="2">
        <v>476.0</v>
      </c>
      <c r="F125" s="2">
        <v>4666267.0</v>
      </c>
      <c r="G125" s="2">
        <v>338.38</v>
      </c>
      <c r="H125" s="7">
        <f t="shared" si="1"/>
        <v>-23.26150214</v>
      </c>
      <c r="I125" s="2">
        <f t="shared" si="2"/>
        <v>-1414471</v>
      </c>
      <c r="J125" s="4">
        <f t="shared" si="3"/>
        <v>0</v>
      </c>
    </row>
    <row r="126">
      <c r="A126" s="2" t="s">
        <v>2077</v>
      </c>
      <c r="B126" s="2">
        <v>480.0</v>
      </c>
      <c r="C126" s="2">
        <v>4.9100413E7</v>
      </c>
      <c r="D126" s="2">
        <v>473.58</v>
      </c>
      <c r="E126" s="2">
        <v>480.0</v>
      </c>
      <c r="F126" s="2">
        <v>3.7863406E7</v>
      </c>
      <c r="G126" s="2">
        <v>364.96</v>
      </c>
      <c r="H126" s="7">
        <f t="shared" si="1"/>
        <v>-22.8857688</v>
      </c>
      <c r="I126" s="2">
        <f t="shared" si="2"/>
        <v>-11237007</v>
      </c>
      <c r="J126" s="4">
        <f t="shared" si="3"/>
        <v>0</v>
      </c>
    </row>
    <row r="127">
      <c r="A127" s="2" t="s">
        <v>1040</v>
      </c>
      <c r="B127" s="2">
        <v>440.0</v>
      </c>
      <c r="C127" s="2">
        <v>2635108.0</v>
      </c>
      <c r="D127" s="2">
        <v>306.27</v>
      </c>
      <c r="E127" s="2">
        <v>440.0</v>
      </c>
      <c r="F127" s="2">
        <v>2037456.0</v>
      </c>
      <c r="G127" s="2">
        <v>235.87</v>
      </c>
      <c r="H127" s="7">
        <f t="shared" si="1"/>
        <v>-22.68036073</v>
      </c>
      <c r="I127" s="2">
        <f t="shared" si="2"/>
        <v>-597652</v>
      </c>
      <c r="J127" s="4">
        <f t="shared" si="3"/>
        <v>0</v>
      </c>
    </row>
    <row r="128">
      <c r="A128" s="2" t="s">
        <v>545</v>
      </c>
      <c r="B128" s="2">
        <v>470.0</v>
      </c>
      <c r="C128" s="2">
        <v>8207979.0</v>
      </c>
      <c r="D128" s="2">
        <v>1041.23</v>
      </c>
      <c r="E128" s="2">
        <v>475.0</v>
      </c>
      <c r="F128" s="2">
        <v>6352654.0</v>
      </c>
      <c r="G128" s="2">
        <v>805.56</v>
      </c>
      <c r="H128" s="7">
        <f t="shared" si="1"/>
        <v>-22.60391992</v>
      </c>
      <c r="I128" s="2">
        <f t="shared" si="2"/>
        <v>-1855325</v>
      </c>
      <c r="J128" s="4">
        <f t="shared" si="3"/>
        <v>5</v>
      </c>
    </row>
    <row r="129">
      <c r="A129" s="2" t="s">
        <v>1891</v>
      </c>
      <c r="B129" s="2">
        <v>370.0</v>
      </c>
      <c r="C129" s="2">
        <v>1.998382E7</v>
      </c>
      <c r="D129" s="2">
        <v>742.12</v>
      </c>
      <c r="E129" s="2">
        <v>370.0</v>
      </c>
      <c r="F129" s="2">
        <v>1.5504225E7</v>
      </c>
      <c r="G129" s="2">
        <v>576.02</v>
      </c>
      <c r="H129" s="7">
        <f t="shared" si="1"/>
        <v>-22.41610963</v>
      </c>
      <c r="I129" s="2">
        <f t="shared" si="2"/>
        <v>-4479595</v>
      </c>
      <c r="J129" s="4">
        <f t="shared" si="3"/>
        <v>0</v>
      </c>
    </row>
    <row r="130">
      <c r="A130" s="2" t="s">
        <v>447</v>
      </c>
      <c r="B130" s="2">
        <v>441.0</v>
      </c>
      <c r="C130" s="2">
        <v>4678529.0</v>
      </c>
      <c r="D130" s="2">
        <v>475.36</v>
      </c>
      <c r="E130" s="2">
        <v>449.0</v>
      </c>
      <c r="F130" s="2">
        <v>3631389.0</v>
      </c>
      <c r="G130" s="2">
        <v>366.18</v>
      </c>
      <c r="H130" s="7">
        <f t="shared" si="1"/>
        <v>-22.38182129</v>
      </c>
      <c r="I130" s="2">
        <f t="shared" si="2"/>
        <v>-1047140</v>
      </c>
      <c r="J130" s="4">
        <f t="shared" si="3"/>
        <v>8</v>
      </c>
    </row>
    <row r="131">
      <c r="A131" s="2" t="s">
        <v>2118</v>
      </c>
      <c r="B131" s="2">
        <v>495.0</v>
      </c>
      <c r="C131" s="2">
        <v>2.6715012E7</v>
      </c>
      <c r="D131" s="2">
        <v>690.95</v>
      </c>
      <c r="E131" s="2">
        <v>495.0</v>
      </c>
      <c r="F131" s="2">
        <v>2.0749238E7</v>
      </c>
      <c r="G131" s="2">
        <v>536.95</v>
      </c>
      <c r="H131" s="7">
        <f t="shared" si="1"/>
        <v>-22.33116721</v>
      </c>
      <c r="I131" s="2">
        <f t="shared" si="2"/>
        <v>-5965774</v>
      </c>
      <c r="J131" s="4">
        <f t="shared" si="3"/>
        <v>0</v>
      </c>
    </row>
    <row r="132">
      <c r="A132" s="2" t="s">
        <v>2112</v>
      </c>
      <c r="B132" s="2">
        <v>495.0</v>
      </c>
      <c r="C132" s="2">
        <v>3.7534226E7</v>
      </c>
      <c r="D132" s="2">
        <v>1251.52</v>
      </c>
      <c r="E132" s="2">
        <v>495.0</v>
      </c>
      <c r="F132" s="2">
        <v>2.9154615E7</v>
      </c>
      <c r="G132" s="2">
        <v>968.24</v>
      </c>
      <c r="H132" s="7">
        <f t="shared" si="1"/>
        <v>-22.32525322</v>
      </c>
      <c r="I132" s="2">
        <f t="shared" si="2"/>
        <v>-8379611</v>
      </c>
      <c r="J132" s="4">
        <f t="shared" si="3"/>
        <v>0</v>
      </c>
    </row>
    <row r="133">
      <c r="A133" s="2" t="s">
        <v>2093</v>
      </c>
      <c r="B133" s="2">
        <v>490.0</v>
      </c>
      <c r="C133" s="2">
        <v>1.9267893E7</v>
      </c>
      <c r="D133" s="2">
        <v>514.84</v>
      </c>
      <c r="E133" s="2">
        <v>490.0</v>
      </c>
      <c r="F133" s="2">
        <v>1.4969917E7</v>
      </c>
      <c r="G133" s="2">
        <v>398.75</v>
      </c>
      <c r="H133" s="7">
        <f t="shared" si="1"/>
        <v>-22.3064141</v>
      </c>
      <c r="I133" s="2">
        <f t="shared" si="2"/>
        <v>-4297976</v>
      </c>
      <c r="J133" s="4">
        <f t="shared" si="3"/>
        <v>0</v>
      </c>
    </row>
    <row r="134">
      <c r="A134" s="2" t="s">
        <v>1999</v>
      </c>
      <c r="B134" s="2">
        <v>445.0</v>
      </c>
      <c r="C134" s="2">
        <v>4921056.0</v>
      </c>
      <c r="D134" s="2">
        <v>577.11</v>
      </c>
      <c r="E134" s="2">
        <v>445.0</v>
      </c>
      <c r="F134" s="2">
        <v>3831228.0</v>
      </c>
      <c r="G134" s="2">
        <v>449.67</v>
      </c>
      <c r="H134" s="7">
        <f t="shared" si="1"/>
        <v>-22.14622227</v>
      </c>
      <c r="I134" s="2">
        <f t="shared" si="2"/>
        <v>-1089828</v>
      </c>
      <c r="J134" s="4">
        <f t="shared" si="3"/>
        <v>0</v>
      </c>
    </row>
    <row r="135">
      <c r="A135" s="2" t="s">
        <v>2113</v>
      </c>
      <c r="B135" s="2">
        <v>495.0</v>
      </c>
      <c r="C135" s="2">
        <v>2.6030827E7</v>
      </c>
      <c r="D135" s="2">
        <v>343.84</v>
      </c>
      <c r="E135" s="2">
        <v>495.0</v>
      </c>
      <c r="F135" s="2">
        <v>2.0362402E7</v>
      </c>
      <c r="G135" s="2">
        <v>270.27</v>
      </c>
      <c r="H135" s="7">
        <f t="shared" si="1"/>
        <v>-21.77581604</v>
      </c>
      <c r="I135" s="2">
        <f t="shared" si="2"/>
        <v>-5668425</v>
      </c>
      <c r="J135" s="4">
        <f t="shared" si="3"/>
        <v>0</v>
      </c>
    </row>
    <row r="136">
      <c r="A136" s="2" t="s">
        <v>2146</v>
      </c>
      <c r="B136" s="2">
        <v>434.0</v>
      </c>
      <c r="C136" s="2">
        <v>1.7519684E7</v>
      </c>
      <c r="D136" s="2">
        <v>775.38</v>
      </c>
      <c r="E136" s="2">
        <v>442.0</v>
      </c>
      <c r="F136" s="2">
        <v>1.3707887E7</v>
      </c>
      <c r="G136" s="2">
        <v>608.62</v>
      </c>
      <c r="H136" s="7">
        <f t="shared" si="1"/>
        <v>-21.75722462</v>
      </c>
      <c r="I136" s="2">
        <f t="shared" si="2"/>
        <v>-3811797</v>
      </c>
      <c r="J136" s="4">
        <f t="shared" si="3"/>
        <v>8</v>
      </c>
    </row>
    <row r="137">
      <c r="A137" s="2" t="s">
        <v>2012</v>
      </c>
      <c r="B137" s="2">
        <v>450.0</v>
      </c>
      <c r="C137" s="2">
        <v>1.0699847E7</v>
      </c>
      <c r="D137" s="2">
        <v>666.41</v>
      </c>
      <c r="E137" s="2">
        <v>450.0</v>
      </c>
      <c r="F137" s="2">
        <v>8376728.0</v>
      </c>
      <c r="G137" s="2">
        <v>520.97</v>
      </c>
      <c r="H137" s="7">
        <f t="shared" si="1"/>
        <v>-21.71170298</v>
      </c>
      <c r="I137" s="2">
        <f t="shared" si="2"/>
        <v>-2323119</v>
      </c>
      <c r="J137" s="4">
        <f t="shared" si="3"/>
        <v>0</v>
      </c>
    </row>
    <row r="138">
      <c r="A138" s="2" t="s">
        <v>420</v>
      </c>
      <c r="B138" s="2">
        <v>510.0</v>
      </c>
      <c r="C138" s="2">
        <v>1824089.0</v>
      </c>
      <c r="D138" s="2">
        <v>209.5</v>
      </c>
      <c r="E138" s="2">
        <v>510.0</v>
      </c>
      <c r="F138" s="2">
        <v>1429940.0</v>
      </c>
      <c r="G138" s="2">
        <v>164.61</v>
      </c>
      <c r="H138" s="7">
        <f t="shared" si="1"/>
        <v>-21.60799172</v>
      </c>
      <c r="I138" s="2">
        <f t="shared" si="2"/>
        <v>-394149</v>
      </c>
      <c r="J138" s="4">
        <f t="shared" si="3"/>
        <v>0</v>
      </c>
    </row>
    <row r="139">
      <c r="A139" s="2" t="s">
        <v>1765</v>
      </c>
      <c r="B139" s="2">
        <v>448.0</v>
      </c>
      <c r="C139" s="2">
        <v>8953019.0</v>
      </c>
      <c r="D139" s="2">
        <v>874.15</v>
      </c>
      <c r="E139" s="2">
        <v>448.0</v>
      </c>
      <c r="F139" s="2">
        <v>7037119.0</v>
      </c>
      <c r="G139" s="2">
        <v>686.28</v>
      </c>
      <c r="H139" s="7">
        <f t="shared" si="1"/>
        <v>-21.39948547</v>
      </c>
      <c r="I139" s="2">
        <f t="shared" si="2"/>
        <v>-1915900</v>
      </c>
      <c r="J139" s="4">
        <f t="shared" si="3"/>
        <v>0</v>
      </c>
    </row>
    <row r="140">
      <c r="A140" s="2" t="s">
        <v>2083</v>
      </c>
      <c r="B140" s="2">
        <v>485.0</v>
      </c>
      <c r="C140" s="2">
        <v>6.0741154E7</v>
      </c>
      <c r="D140" s="2">
        <v>592.28</v>
      </c>
      <c r="E140" s="2">
        <v>485.0</v>
      </c>
      <c r="F140" s="2">
        <v>4.7843278E7</v>
      </c>
      <c r="G140" s="2">
        <v>467.65</v>
      </c>
      <c r="H140" s="7">
        <f t="shared" si="1"/>
        <v>-21.23416358</v>
      </c>
      <c r="I140" s="2">
        <f t="shared" si="2"/>
        <v>-12897876</v>
      </c>
      <c r="J140" s="4">
        <f t="shared" si="3"/>
        <v>0</v>
      </c>
    </row>
    <row r="141">
      <c r="A141" s="2" t="s">
        <v>1995</v>
      </c>
      <c r="B141" s="2">
        <v>443.0</v>
      </c>
      <c r="C141" s="2">
        <v>1.1489241E7</v>
      </c>
      <c r="D141" s="2">
        <v>762.7</v>
      </c>
      <c r="E141" s="2">
        <v>443.0</v>
      </c>
      <c r="F141" s="2">
        <v>9116324.0</v>
      </c>
      <c r="G141" s="2">
        <v>601.86</v>
      </c>
      <c r="H141" s="7">
        <f t="shared" si="1"/>
        <v>-20.65338346</v>
      </c>
      <c r="I141" s="2">
        <f t="shared" si="2"/>
        <v>-2372917</v>
      </c>
      <c r="J141" s="4">
        <f t="shared" si="3"/>
        <v>0</v>
      </c>
    </row>
    <row r="142">
      <c r="A142" s="2" t="s">
        <v>2100</v>
      </c>
      <c r="B142" s="2">
        <v>490.0</v>
      </c>
      <c r="C142" s="2">
        <v>1.8215579E7</v>
      </c>
      <c r="D142" s="2">
        <v>327.77</v>
      </c>
      <c r="E142" s="2">
        <v>490.0</v>
      </c>
      <c r="F142" s="2">
        <v>1.4467869E7</v>
      </c>
      <c r="G142" s="2">
        <v>258.78</v>
      </c>
      <c r="H142" s="7">
        <f t="shared" si="1"/>
        <v>-20.5742019</v>
      </c>
      <c r="I142" s="2">
        <f t="shared" si="2"/>
        <v>-3747710</v>
      </c>
      <c r="J142" s="4">
        <f t="shared" si="3"/>
        <v>0</v>
      </c>
    </row>
    <row r="143">
      <c r="A143" s="2" t="s">
        <v>2050</v>
      </c>
      <c r="B143" s="2">
        <v>470.0</v>
      </c>
      <c r="C143" s="2">
        <v>8572654.0</v>
      </c>
      <c r="D143" s="2">
        <v>571.97</v>
      </c>
      <c r="E143" s="2">
        <v>470.0</v>
      </c>
      <c r="F143" s="2">
        <v>6833898.0</v>
      </c>
      <c r="G143" s="2">
        <v>457.33</v>
      </c>
      <c r="H143" s="7">
        <f t="shared" si="1"/>
        <v>-20.28258693</v>
      </c>
      <c r="I143" s="2">
        <f t="shared" si="2"/>
        <v>-1738756</v>
      </c>
      <c r="J143" s="4">
        <f t="shared" si="3"/>
        <v>0</v>
      </c>
    </row>
    <row r="144">
      <c r="A144" s="2" t="s">
        <v>250</v>
      </c>
      <c r="B144" s="2">
        <v>455.0</v>
      </c>
      <c r="C144" s="2">
        <v>5147711.0</v>
      </c>
      <c r="D144" s="2">
        <v>348.67</v>
      </c>
      <c r="E144" s="2">
        <v>455.0</v>
      </c>
      <c r="F144" s="2">
        <v>4115604.0</v>
      </c>
      <c r="G144" s="2">
        <v>279.01</v>
      </c>
      <c r="H144" s="7">
        <f t="shared" si="1"/>
        <v>-20.04982409</v>
      </c>
      <c r="I144" s="2">
        <f t="shared" si="2"/>
        <v>-1032107</v>
      </c>
      <c r="J144" s="4">
        <f t="shared" si="3"/>
        <v>0</v>
      </c>
    </row>
    <row r="145">
      <c r="A145" s="2" t="s">
        <v>1825</v>
      </c>
      <c r="B145" s="2">
        <v>475.0</v>
      </c>
      <c r="C145" s="2">
        <v>1.2282119E7</v>
      </c>
      <c r="D145" s="2">
        <v>677.78</v>
      </c>
      <c r="E145" s="2">
        <v>475.0</v>
      </c>
      <c r="F145" s="2">
        <v>9851890.0</v>
      </c>
      <c r="G145" s="2">
        <v>543.19</v>
      </c>
      <c r="H145" s="7">
        <f t="shared" si="1"/>
        <v>-19.7867241</v>
      </c>
      <c r="I145" s="2">
        <f t="shared" si="2"/>
        <v>-2430229</v>
      </c>
      <c r="J145" s="4">
        <f t="shared" si="3"/>
        <v>0</v>
      </c>
    </row>
    <row r="146">
      <c r="A146" s="2" t="s">
        <v>1882</v>
      </c>
      <c r="B146" s="2">
        <v>475.0</v>
      </c>
      <c r="C146" s="2">
        <v>1.17756337E8</v>
      </c>
      <c r="D146" s="2">
        <v>718.21</v>
      </c>
      <c r="E146" s="2">
        <v>250.0</v>
      </c>
      <c r="F146" s="2">
        <v>9.4516645E7</v>
      </c>
      <c r="G146" s="2">
        <v>578.61</v>
      </c>
      <c r="H146" s="7">
        <f t="shared" si="1"/>
        <v>-19.73540668</v>
      </c>
      <c r="I146" s="2">
        <f t="shared" si="2"/>
        <v>-23239692</v>
      </c>
      <c r="J146" s="4">
        <f t="shared" si="3"/>
        <v>-225</v>
      </c>
    </row>
    <row r="147">
      <c r="A147" s="2" t="s">
        <v>763</v>
      </c>
      <c r="B147" s="2">
        <v>450.0</v>
      </c>
      <c r="C147" s="2">
        <v>4310207.0</v>
      </c>
      <c r="D147" s="2">
        <v>410.73</v>
      </c>
      <c r="E147" s="2">
        <v>500.0</v>
      </c>
      <c r="F147" s="2">
        <v>3465294.0</v>
      </c>
      <c r="G147" s="2">
        <v>332.66</v>
      </c>
      <c r="H147" s="7">
        <f t="shared" si="1"/>
        <v>-19.60260841</v>
      </c>
      <c r="I147" s="2">
        <f t="shared" si="2"/>
        <v>-844913</v>
      </c>
      <c r="J147" s="4">
        <f t="shared" si="3"/>
        <v>50</v>
      </c>
    </row>
    <row r="148">
      <c r="A148" s="2" t="s">
        <v>561</v>
      </c>
      <c r="B148" s="2">
        <v>433.0</v>
      </c>
      <c r="C148" s="2">
        <v>3681759.0</v>
      </c>
      <c r="D148" s="2">
        <v>493.53</v>
      </c>
      <c r="E148" s="2">
        <v>433.0</v>
      </c>
      <c r="F148" s="2">
        <v>2967125.0</v>
      </c>
      <c r="G148" s="2">
        <v>391.23</v>
      </c>
      <c r="H148" s="7">
        <f t="shared" si="1"/>
        <v>-19.41012435</v>
      </c>
      <c r="I148" s="2">
        <f t="shared" si="2"/>
        <v>-714634</v>
      </c>
      <c r="J148" s="4">
        <f t="shared" si="3"/>
        <v>0</v>
      </c>
    </row>
    <row r="149">
      <c r="A149" s="2" t="s">
        <v>1996</v>
      </c>
      <c r="B149" s="2">
        <v>444.0</v>
      </c>
      <c r="C149" s="2">
        <v>1.2969811E7</v>
      </c>
      <c r="D149" s="2">
        <v>752.35</v>
      </c>
      <c r="E149" s="2">
        <v>444.0</v>
      </c>
      <c r="F149" s="2">
        <v>1.0457128E7</v>
      </c>
      <c r="G149" s="2">
        <v>606.42</v>
      </c>
      <c r="H149" s="7">
        <f t="shared" si="1"/>
        <v>-19.37332009</v>
      </c>
      <c r="I149" s="2">
        <f t="shared" si="2"/>
        <v>-2512683</v>
      </c>
      <c r="J149" s="4">
        <f t="shared" si="3"/>
        <v>0</v>
      </c>
    </row>
    <row r="150">
      <c r="A150" s="2" t="s">
        <v>2144</v>
      </c>
      <c r="B150" s="2">
        <v>475.0</v>
      </c>
      <c r="C150" s="2">
        <v>1.1651311E7</v>
      </c>
      <c r="D150" s="2">
        <v>431.67</v>
      </c>
      <c r="E150" s="2">
        <v>480.0</v>
      </c>
      <c r="F150" s="2">
        <v>9398314.0</v>
      </c>
      <c r="G150" s="2">
        <v>343.48</v>
      </c>
      <c r="H150" s="7">
        <f t="shared" si="1"/>
        <v>-19.33685402</v>
      </c>
      <c r="I150" s="2">
        <f t="shared" si="2"/>
        <v>-2252997</v>
      </c>
      <c r="J150" s="4">
        <f t="shared" si="3"/>
        <v>5</v>
      </c>
    </row>
    <row r="151">
      <c r="A151" s="2" t="s">
        <v>1981</v>
      </c>
      <c r="B151" s="2">
        <v>438.0</v>
      </c>
      <c r="C151" s="2">
        <v>3.5377766E7</v>
      </c>
      <c r="D151" s="2">
        <v>684.69</v>
      </c>
      <c r="E151" s="2">
        <v>438.0</v>
      </c>
      <c r="F151" s="2">
        <v>2.8546913E7</v>
      </c>
      <c r="G151" s="2">
        <v>551.33</v>
      </c>
      <c r="H151" s="7">
        <f t="shared" si="1"/>
        <v>-19.30832207</v>
      </c>
      <c r="I151" s="2">
        <f t="shared" si="2"/>
        <v>-6830853</v>
      </c>
      <c r="J151" s="4">
        <f t="shared" si="3"/>
        <v>0</v>
      </c>
    </row>
    <row r="152">
      <c r="A152" s="2" t="s">
        <v>1885</v>
      </c>
      <c r="B152" s="2">
        <v>485.0</v>
      </c>
      <c r="C152" s="2">
        <v>2.8423592E7</v>
      </c>
      <c r="D152" s="2">
        <v>526.46</v>
      </c>
      <c r="E152" s="2">
        <v>475.0</v>
      </c>
      <c r="F152" s="2">
        <v>2.2958986E7</v>
      </c>
      <c r="G152" s="2">
        <v>421.1</v>
      </c>
      <c r="H152" s="7">
        <f t="shared" si="1"/>
        <v>-19.22559964</v>
      </c>
      <c r="I152" s="2">
        <f t="shared" si="2"/>
        <v>-5464606</v>
      </c>
      <c r="J152" s="4">
        <f t="shared" si="3"/>
        <v>-10</v>
      </c>
    </row>
    <row r="153">
      <c r="A153" s="2" t="s">
        <v>1906</v>
      </c>
      <c r="B153" s="2">
        <v>415.0</v>
      </c>
      <c r="C153" s="2">
        <v>5415189.0</v>
      </c>
      <c r="D153" s="2">
        <v>414.01</v>
      </c>
      <c r="E153" s="2">
        <v>415.0</v>
      </c>
      <c r="F153" s="2">
        <v>4374935.0</v>
      </c>
      <c r="G153" s="2">
        <v>334.4</v>
      </c>
      <c r="H153" s="7">
        <f t="shared" si="1"/>
        <v>-19.2099297</v>
      </c>
      <c r="I153" s="2">
        <f t="shared" si="2"/>
        <v>-1040254</v>
      </c>
      <c r="J153" s="4">
        <f t="shared" si="3"/>
        <v>0</v>
      </c>
    </row>
    <row r="154">
      <c r="A154" s="2" t="s">
        <v>2073</v>
      </c>
      <c r="B154" s="2">
        <v>480.0</v>
      </c>
      <c r="C154" s="2">
        <v>2.1299706E7</v>
      </c>
      <c r="D154" s="2">
        <v>344.42</v>
      </c>
      <c r="E154" s="2">
        <v>480.0</v>
      </c>
      <c r="F154" s="2">
        <v>1.7211206E7</v>
      </c>
      <c r="G154" s="2">
        <v>277.9</v>
      </c>
      <c r="H154" s="7">
        <f t="shared" si="1"/>
        <v>-19.19510063</v>
      </c>
      <c r="I154" s="2">
        <f t="shared" si="2"/>
        <v>-4088500</v>
      </c>
      <c r="J154" s="4">
        <f t="shared" si="3"/>
        <v>0</v>
      </c>
    </row>
    <row r="155">
      <c r="A155" s="2" t="s">
        <v>1931</v>
      </c>
      <c r="B155" s="2">
        <v>418.0</v>
      </c>
      <c r="C155" s="2">
        <v>1.8604775E7</v>
      </c>
      <c r="D155" s="2">
        <v>754.73</v>
      </c>
      <c r="E155" s="2">
        <v>418.0</v>
      </c>
      <c r="F155" s="2">
        <v>1.5054761E7</v>
      </c>
      <c r="G155" s="2">
        <v>608.72</v>
      </c>
      <c r="H155" s="7">
        <f t="shared" si="1"/>
        <v>-19.08119824</v>
      </c>
      <c r="I155" s="2">
        <f t="shared" si="2"/>
        <v>-3550014</v>
      </c>
      <c r="J155" s="4">
        <f t="shared" si="3"/>
        <v>0</v>
      </c>
    </row>
    <row r="156">
      <c r="A156" s="2" t="s">
        <v>1760</v>
      </c>
      <c r="B156" s="2">
        <v>475.0</v>
      </c>
      <c r="C156" s="2">
        <v>9995759.0</v>
      </c>
      <c r="D156" s="2">
        <v>497.57</v>
      </c>
      <c r="E156" s="2">
        <v>475.0</v>
      </c>
      <c r="F156" s="2">
        <v>8091481.0</v>
      </c>
      <c r="G156" s="2">
        <v>402.58</v>
      </c>
      <c r="H156" s="7">
        <f t="shared" si="1"/>
        <v>-19.05085947</v>
      </c>
      <c r="I156" s="2">
        <f t="shared" si="2"/>
        <v>-1904278</v>
      </c>
      <c r="J156" s="4">
        <f t="shared" si="3"/>
        <v>0</v>
      </c>
    </row>
    <row r="157">
      <c r="A157" s="2" t="s">
        <v>2061</v>
      </c>
      <c r="B157" s="2">
        <v>475.0</v>
      </c>
      <c r="C157" s="2">
        <v>1.430750062E9</v>
      </c>
      <c r="D157" s="2">
        <v>1317.61</v>
      </c>
      <c r="E157" s="2">
        <v>475.0</v>
      </c>
      <c r="F157" s="2">
        <v>1.158395402E9</v>
      </c>
      <c r="G157" s="2">
        <v>1066.17</v>
      </c>
      <c r="H157" s="7">
        <f t="shared" si="1"/>
        <v>-19.03579579</v>
      </c>
      <c r="I157" s="2">
        <f t="shared" si="2"/>
        <v>-272354660</v>
      </c>
      <c r="J157" s="4">
        <f t="shared" si="3"/>
        <v>0</v>
      </c>
    </row>
    <row r="158">
      <c r="A158" s="2" t="s">
        <v>2017</v>
      </c>
      <c r="B158" s="2">
        <v>450.0</v>
      </c>
      <c r="C158" s="2">
        <v>3.8546751E7</v>
      </c>
      <c r="D158" s="2">
        <v>685.45</v>
      </c>
      <c r="E158" s="2">
        <v>450.0</v>
      </c>
      <c r="F158" s="2">
        <v>3.1212359E7</v>
      </c>
      <c r="G158" s="2">
        <v>552.89</v>
      </c>
      <c r="H158" s="7">
        <f t="shared" si="1"/>
        <v>-19.0272638</v>
      </c>
      <c r="I158" s="2">
        <f t="shared" si="2"/>
        <v>-7334392</v>
      </c>
      <c r="J158" s="4">
        <f t="shared" si="3"/>
        <v>0</v>
      </c>
    </row>
    <row r="159">
      <c r="A159" s="2" t="s">
        <v>469</v>
      </c>
      <c r="B159" s="2">
        <v>449.0</v>
      </c>
      <c r="C159" s="2">
        <v>2672191.0</v>
      </c>
      <c r="D159" s="2">
        <v>286.1</v>
      </c>
      <c r="E159" s="2">
        <v>472.0</v>
      </c>
      <c r="F159" s="2">
        <v>2168292.0</v>
      </c>
      <c r="G159" s="2">
        <v>228.96</v>
      </c>
      <c r="H159" s="7">
        <f t="shared" si="1"/>
        <v>-18.85714756</v>
      </c>
      <c r="I159" s="2">
        <f t="shared" si="2"/>
        <v>-503899</v>
      </c>
      <c r="J159" s="4">
        <f t="shared" si="3"/>
        <v>23</v>
      </c>
    </row>
    <row r="160">
      <c r="A160" s="2" t="s">
        <v>2066</v>
      </c>
      <c r="B160" s="2">
        <v>480.0</v>
      </c>
      <c r="C160" s="2">
        <v>5994998.0</v>
      </c>
      <c r="D160" s="2">
        <v>530.95</v>
      </c>
      <c r="E160" s="2">
        <v>480.0</v>
      </c>
      <c r="F160" s="2">
        <v>4880861.0</v>
      </c>
      <c r="G160" s="2">
        <v>434.63</v>
      </c>
      <c r="H160" s="7">
        <f t="shared" si="1"/>
        <v>-18.58444323</v>
      </c>
      <c r="I160" s="2">
        <f t="shared" si="2"/>
        <v>-1114137</v>
      </c>
      <c r="J160" s="4">
        <f t="shared" si="3"/>
        <v>0</v>
      </c>
    </row>
    <row r="161">
      <c r="A161" s="2" t="s">
        <v>621</v>
      </c>
      <c r="B161" s="2">
        <v>503.0</v>
      </c>
      <c r="C161" s="2">
        <v>1.9109968E7</v>
      </c>
      <c r="D161" s="2">
        <v>990.31</v>
      </c>
      <c r="E161" s="2">
        <v>499.0</v>
      </c>
      <c r="F161" s="2">
        <v>1.5575267E7</v>
      </c>
      <c r="G161" s="2">
        <v>803.76</v>
      </c>
      <c r="H161" s="7">
        <f t="shared" si="1"/>
        <v>-18.49663485</v>
      </c>
      <c r="I161" s="2">
        <f t="shared" si="2"/>
        <v>-3534701</v>
      </c>
      <c r="J161" s="4">
        <f t="shared" si="3"/>
        <v>-4</v>
      </c>
    </row>
    <row r="162">
      <c r="A162" s="2" t="s">
        <v>861</v>
      </c>
      <c r="B162" s="2">
        <v>418.0</v>
      </c>
      <c r="C162" s="2">
        <v>6300049.0</v>
      </c>
      <c r="D162" s="2">
        <v>553.07</v>
      </c>
      <c r="E162" s="2">
        <v>418.0</v>
      </c>
      <c r="F162" s="2">
        <v>5141529.0</v>
      </c>
      <c r="G162" s="2">
        <v>448.14</v>
      </c>
      <c r="H162" s="7">
        <f t="shared" si="1"/>
        <v>-18.38906332</v>
      </c>
      <c r="I162" s="2">
        <f t="shared" si="2"/>
        <v>-1158520</v>
      </c>
      <c r="J162" s="4">
        <f t="shared" si="3"/>
        <v>0</v>
      </c>
    </row>
    <row r="163">
      <c r="A163" s="2" t="s">
        <v>2010</v>
      </c>
      <c r="B163" s="2">
        <v>450.0</v>
      </c>
      <c r="C163" s="2">
        <v>5.3628118E7</v>
      </c>
      <c r="D163" s="2">
        <v>591.8</v>
      </c>
      <c r="E163" s="2">
        <v>450.0</v>
      </c>
      <c r="F163" s="2">
        <v>4.3802151E7</v>
      </c>
      <c r="G163" s="2">
        <v>480.69</v>
      </c>
      <c r="H163" s="7">
        <f t="shared" si="1"/>
        <v>-18.32241624</v>
      </c>
      <c r="I163" s="2">
        <f t="shared" si="2"/>
        <v>-9825967</v>
      </c>
      <c r="J163" s="4">
        <f t="shared" si="3"/>
        <v>0</v>
      </c>
    </row>
    <row r="164">
      <c r="A164" s="2" t="s">
        <v>245</v>
      </c>
      <c r="B164" s="2">
        <v>418.0</v>
      </c>
      <c r="C164" s="2">
        <v>7319834.0</v>
      </c>
      <c r="D164" s="2">
        <v>464.01</v>
      </c>
      <c r="E164" s="2">
        <v>418.0</v>
      </c>
      <c r="F164" s="2">
        <v>5983570.0</v>
      </c>
      <c r="G164" s="2">
        <v>378.8</v>
      </c>
      <c r="H164" s="7">
        <f t="shared" si="1"/>
        <v>-18.25538667</v>
      </c>
      <c r="I164" s="2">
        <f t="shared" si="2"/>
        <v>-1336264</v>
      </c>
      <c r="J164" s="4">
        <f t="shared" si="3"/>
        <v>0</v>
      </c>
    </row>
    <row r="165">
      <c r="A165" s="2" t="s">
        <v>1934</v>
      </c>
      <c r="B165" s="2">
        <v>418.0</v>
      </c>
      <c r="C165" s="2">
        <v>7050816.0</v>
      </c>
      <c r="D165" s="2">
        <v>334.27</v>
      </c>
      <c r="E165" s="2">
        <v>418.0</v>
      </c>
      <c r="F165" s="2">
        <v>5772580.0</v>
      </c>
      <c r="G165" s="2">
        <v>273.27</v>
      </c>
      <c r="H165" s="7">
        <f t="shared" si="1"/>
        <v>-18.12890877</v>
      </c>
      <c r="I165" s="2">
        <f t="shared" si="2"/>
        <v>-1278236</v>
      </c>
      <c r="J165" s="4">
        <f t="shared" si="3"/>
        <v>0</v>
      </c>
    </row>
    <row r="166">
      <c r="A166" s="2" t="s">
        <v>2044</v>
      </c>
      <c r="B166" s="2">
        <v>465.0</v>
      </c>
      <c r="C166" s="2">
        <v>6157064.0</v>
      </c>
      <c r="D166" s="2">
        <v>296.63</v>
      </c>
      <c r="E166" s="2">
        <v>465.0</v>
      </c>
      <c r="F166" s="2">
        <v>5053066.0</v>
      </c>
      <c r="G166" s="2">
        <v>244.27</v>
      </c>
      <c r="H166" s="7">
        <f t="shared" si="1"/>
        <v>-17.93059159</v>
      </c>
      <c r="I166" s="2">
        <f t="shared" si="2"/>
        <v>-1103998</v>
      </c>
      <c r="J166" s="4">
        <f t="shared" si="3"/>
        <v>0</v>
      </c>
    </row>
    <row r="167">
      <c r="A167" s="2" t="s">
        <v>1975</v>
      </c>
      <c r="B167" s="2">
        <v>434.0</v>
      </c>
      <c r="C167" s="2">
        <v>2.5815269E7</v>
      </c>
      <c r="D167" s="2">
        <v>1012.52</v>
      </c>
      <c r="E167" s="2">
        <v>434.0</v>
      </c>
      <c r="F167" s="2">
        <v>2.1207745E7</v>
      </c>
      <c r="G167" s="2">
        <v>833.24</v>
      </c>
      <c r="H167" s="7">
        <f t="shared" si="1"/>
        <v>-17.84805729</v>
      </c>
      <c r="I167" s="2">
        <f t="shared" si="2"/>
        <v>-4607524</v>
      </c>
      <c r="J167" s="4">
        <f t="shared" si="3"/>
        <v>0</v>
      </c>
    </row>
    <row r="168">
      <c r="A168" s="2" t="s">
        <v>927</v>
      </c>
      <c r="B168" s="2">
        <v>450.0</v>
      </c>
      <c r="C168" s="2">
        <v>3583792.0</v>
      </c>
      <c r="D168" s="2">
        <v>356.28</v>
      </c>
      <c r="E168" s="2">
        <v>450.0</v>
      </c>
      <c r="F168" s="2">
        <v>2957778.0</v>
      </c>
      <c r="G168" s="2">
        <v>292.59</v>
      </c>
      <c r="H168" s="7">
        <f t="shared" si="1"/>
        <v>-17.46792225</v>
      </c>
      <c r="I168" s="2">
        <f t="shared" si="2"/>
        <v>-626014</v>
      </c>
      <c r="J168" s="4">
        <f t="shared" si="3"/>
        <v>0</v>
      </c>
    </row>
    <row r="169">
      <c r="A169" s="2" t="s">
        <v>1925</v>
      </c>
      <c r="B169" s="2">
        <v>418.0</v>
      </c>
      <c r="C169" s="2">
        <v>2.8365507E7</v>
      </c>
      <c r="D169" s="2">
        <v>665.37</v>
      </c>
      <c r="E169" s="2">
        <v>418.0</v>
      </c>
      <c r="F169" s="2">
        <v>2.3422277E7</v>
      </c>
      <c r="G169" s="2">
        <v>548.53</v>
      </c>
      <c r="H169" s="7">
        <f t="shared" si="1"/>
        <v>-17.42690515</v>
      </c>
      <c r="I169" s="2">
        <f t="shared" si="2"/>
        <v>-4943230</v>
      </c>
      <c r="J169" s="4">
        <f t="shared" si="3"/>
        <v>0</v>
      </c>
    </row>
    <row r="170">
      <c r="A170" s="2" t="s">
        <v>1972</v>
      </c>
      <c r="B170" s="2">
        <v>431.0</v>
      </c>
      <c r="C170" s="2">
        <v>2.3774447E7</v>
      </c>
      <c r="D170" s="2">
        <v>596.81</v>
      </c>
      <c r="E170" s="2">
        <v>431.0</v>
      </c>
      <c r="F170" s="2">
        <v>1.9634042E7</v>
      </c>
      <c r="G170" s="2">
        <v>491.69</v>
      </c>
      <c r="H170" s="7">
        <f t="shared" si="1"/>
        <v>-17.41535776</v>
      </c>
      <c r="I170" s="2">
        <f t="shared" si="2"/>
        <v>-4140405</v>
      </c>
      <c r="J170" s="4">
        <f t="shared" si="3"/>
        <v>0</v>
      </c>
    </row>
    <row r="171">
      <c r="A171" s="2" t="s">
        <v>1929</v>
      </c>
      <c r="B171" s="2">
        <v>418.0</v>
      </c>
      <c r="C171" s="2">
        <v>1.7389936E7</v>
      </c>
      <c r="D171" s="2">
        <v>513.19</v>
      </c>
      <c r="E171" s="2">
        <v>418.0</v>
      </c>
      <c r="F171" s="2">
        <v>1.4378424E7</v>
      </c>
      <c r="G171" s="2">
        <v>425.57</v>
      </c>
      <c r="H171" s="7">
        <f t="shared" si="1"/>
        <v>-17.31755655</v>
      </c>
      <c r="I171" s="2">
        <f t="shared" si="2"/>
        <v>-3011512</v>
      </c>
      <c r="J171" s="4">
        <f t="shared" si="3"/>
        <v>0</v>
      </c>
    </row>
    <row r="172">
      <c r="A172" s="2" t="s">
        <v>866</v>
      </c>
      <c r="B172" s="2">
        <v>390.0</v>
      </c>
      <c r="C172" s="2">
        <v>8959307.0</v>
      </c>
      <c r="D172" s="2">
        <v>602.14</v>
      </c>
      <c r="E172" s="2">
        <v>390.0</v>
      </c>
      <c r="F172" s="2">
        <v>7415467.0</v>
      </c>
      <c r="G172" s="2">
        <v>496.12</v>
      </c>
      <c r="H172" s="7">
        <f t="shared" si="1"/>
        <v>-17.23168991</v>
      </c>
      <c r="I172" s="2">
        <f t="shared" si="2"/>
        <v>-1543840</v>
      </c>
      <c r="J172" s="4">
        <f t="shared" si="3"/>
        <v>0</v>
      </c>
    </row>
    <row r="173">
      <c r="A173" s="2" t="s">
        <v>460</v>
      </c>
      <c r="B173" s="2">
        <v>550.0</v>
      </c>
      <c r="C173" s="2">
        <v>2885636.0</v>
      </c>
      <c r="D173" s="2">
        <v>273.03</v>
      </c>
      <c r="E173" s="2">
        <v>550.0</v>
      </c>
      <c r="F173" s="2">
        <v>2393917.0</v>
      </c>
      <c r="G173" s="2">
        <v>225.8</v>
      </c>
      <c r="H173" s="7">
        <f t="shared" si="1"/>
        <v>-17.04022961</v>
      </c>
      <c r="I173" s="2">
        <f t="shared" si="2"/>
        <v>-491719</v>
      </c>
      <c r="J173" s="4">
        <f t="shared" si="3"/>
        <v>0</v>
      </c>
    </row>
    <row r="174">
      <c r="A174" s="2" t="s">
        <v>2034</v>
      </c>
      <c r="B174" s="2">
        <v>460.0</v>
      </c>
      <c r="C174" s="2">
        <v>2.5084161E7</v>
      </c>
      <c r="D174" s="2">
        <v>371.79</v>
      </c>
      <c r="E174" s="2">
        <v>460.0</v>
      </c>
      <c r="F174" s="2">
        <v>2.0827865E7</v>
      </c>
      <c r="G174" s="2">
        <v>309.58</v>
      </c>
      <c r="H174" s="7">
        <f t="shared" si="1"/>
        <v>-16.96806204</v>
      </c>
      <c r="I174" s="2">
        <f t="shared" si="2"/>
        <v>-4256296</v>
      </c>
      <c r="J174" s="4">
        <f t="shared" si="3"/>
        <v>0</v>
      </c>
    </row>
    <row r="175">
      <c r="A175" s="2" t="s">
        <v>2060</v>
      </c>
      <c r="B175" s="2">
        <v>475.0</v>
      </c>
      <c r="C175" s="2">
        <v>1.4271487E7</v>
      </c>
      <c r="D175" s="2">
        <v>541.47</v>
      </c>
      <c r="E175" s="2">
        <v>475.0</v>
      </c>
      <c r="F175" s="2">
        <v>1.1872778E7</v>
      </c>
      <c r="G175" s="2">
        <v>450.19</v>
      </c>
      <c r="H175" s="7">
        <f t="shared" si="1"/>
        <v>-16.80770196</v>
      </c>
      <c r="I175" s="2">
        <f t="shared" si="2"/>
        <v>-2398709</v>
      </c>
      <c r="J175" s="4">
        <f t="shared" si="3"/>
        <v>0</v>
      </c>
    </row>
    <row r="176">
      <c r="A176" s="2" t="s">
        <v>2074</v>
      </c>
      <c r="B176" s="2">
        <v>480.0</v>
      </c>
      <c r="C176" s="2">
        <v>4.8110725E7</v>
      </c>
      <c r="D176" s="2">
        <v>804.2</v>
      </c>
      <c r="E176" s="2">
        <v>480.0</v>
      </c>
      <c r="F176" s="2">
        <v>4.0109562E7</v>
      </c>
      <c r="G176" s="2">
        <v>672.57</v>
      </c>
      <c r="H176" s="7">
        <f t="shared" si="1"/>
        <v>-16.63072631</v>
      </c>
      <c r="I176" s="2">
        <f t="shared" si="2"/>
        <v>-8001163</v>
      </c>
      <c r="J176" s="4">
        <f t="shared" si="3"/>
        <v>0</v>
      </c>
    </row>
    <row r="177">
      <c r="A177" s="2" t="s">
        <v>2137</v>
      </c>
      <c r="B177" s="2">
        <v>535.0</v>
      </c>
      <c r="C177" s="2">
        <v>1.2595605E7</v>
      </c>
      <c r="D177" s="2">
        <v>553.53</v>
      </c>
      <c r="E177" s="2">
        <v>535.0</v>
      </c>
      <c r="F177" s="2">
        <v>1.0506798E7</v>
      </c>
      <c r="G177" s="2">
        <v>462.41</v>
      </c>
      <c r="H177" s="7">
        <f t="shared" si="1"/>
        <v>-16.58361786</v>
      </c>
      <c r="I177" s="2">
        <f t="shared" si="2"/>
        <v>-2088807</v>
      </c>
      <c r="J177" s="4">
        <f t="shared" si="3"/>
        <v>0</v>
      </c>
    </row>
    <row r="178">
      <c r="A178" s="2" t="s">
        <v>395</v>
      </c>
      <c r="B178" s="2">
        <v>445.0</v>
      </c>
      <c r="C178" s="2">
        <v>7136430.0</v>
      </c>
      <c r="D178" s="2">
        <v>462.35</v>
      </c>
      <c r="E178" s="2">
        <v>445.0</v>
      </c>
      <c r="F178" s="2">
        <v>5963839.0</v>
      </c>
      <c r="G178" s="2">
        <v>386.31</v>
      </c>
      <c r="H178" s="7">
        <f t="shared" si="1"/>
        <v>-16.43105867</v>
      </c>
      <c r="I178" s="2">
        <f t="shared" si="2"/>
        <v>-1172591</v>
      </c>
      <c r="J178" s="4">
        <f t="shared" si="3"/>
        <v>0</v>
      </c>
    </row>
    <row r="179">
      <c r="A179" s="2" t="s">
        <v>2149</v>
      </c>
      <c r="B179" s="2">
        <v>490.0</v>
      </c>
      <c r="C179" s="2">
        <v>1.8538061E7</v>
      </c>
      <c r="D179" s="2">
        <v>751.56</v>
      </c>
      <c r="E179" s="2">
        <v>500.0</v>
      </c>
      <c r="F179" s="2">
        <v>1.550189E7</v>
      </c>
      <c r="G179" s="2">
        <v>625.5</v>
      </c>
      <c r="H179" s="7">
        <f t="shared" si="1"/>
        <v>-16.37803975</v>
      </c>
      <c r="I179" s="2">
        <f t="shared" si="2"/>
        <v>-3036171</v>
      </c>
      <c r="J179" s="4">
        <f t="shared" si="3"/>
        <v>10</v>
      </c>
    </row>
    <row r="180">
      <c r="A180" s="2" t="s">
        <v>686</v>
      </c>
      <c r="B180" s="2">
        <v>480.0</v>
      </c>
      <c r="C180" s="2">
        <v>7682672.0</v>
      </c>
      <c r="D180" s="2">
        <v>390.24</v>
      </c>
      <c r="E180" s="2">
        <v>480.0</v>
      </c>
      <c r="F180" s="2">
        <v>6426391.0</v>
      </c>
      <c r="G180" s="2">
        <v>326.69</v>
      </c>
      <c r="H180" s="7">
        <f t="shared" si="1"/>
        <v>-16.35213634</v>
      </c>
      <c r="I180" s="2">
        <f t="shared" si="2"/>
        <v>-1256281</v>
      </c>
      <c r="J180" s="4">
        <f t="shared" si="3"/>
        <v>0</v>
      </c>
    </row>
    <row r="181">
      <c r="A181" s="2" t="s">
        <v>2070</v>
      </c>
      <c r="B181" s="2">
        <v>480.0</v>
      </c>
      <c r="C181" s="2">
        <v>4.30899002E8</v>
      </c>
      <c r="D181" s="2">
        <v>740.4</v>
      </c>
      <c r="E181" s="2">
        <v>480.0</v>
      </c>
      <c r="F181" s="2">
        <v>3.60713705E8</v>
      </c>
      <c r="G181" s="2">
        <v>618.99</v>
      </c>
      <c r="H181" s="7">
        <f t="shared" si="1"/>
        <v>-16.28810851</v>
      </c>
      <c r="I181" s="2">
        <f t="shared" si="2"/>
        <v>-70185297</v>
      </c>
      <c r="J181" s="4">
        <f t="shared" si="3"/>
        <v>0</v>
      </c>
    </row>
    <row r="182">
      <c r="A182" s="2" t="s">
        <v>1059</v>
      </c>
      <c r="B182" s="2">
        <v>400.0</v>
      </c>
      <c r="C182" s="2">
        <v>7310872.0</v>
      </c>
      <c r="D182" s="2">
        <v>525.32</v>
      </c>
      <c r="E182" s="2">
        <v>400.0</v>
      </c>
      <c r="F182" s="2">
        <v>6120195.0</v>
      </c>
      <c r="G182" s="2">
        <v>440.4</v>
      </c>
      <c r="H182" s="7">
        <f t="shared" si="1"/>
        <v>-16.28638827</v>
      </c>
      <c r="I182" s="2">
        <f t="shared" si="2"/>
        <v>-1190677</v>
      </c>
      <c r="J182" s="4">
        <f t="shared" si="3"/>
        <v>0</v>
      </c>
    </row>
    <row r="183">
      <c r="A183" s="2" t="s">
        <v>265</v>
      </c>
      <c r="B183" s="2">
        <v>420.0</v>
      </c>
      <c r="C183" s="2">
        <v>4326045.0</v>
      </c>
      <c r="D183" s="2">
        <v>278.56</v>
      </c>
      <c r="E183" s="2">
        <v>420.0</v>
      </c>
      <c r="F183" s="2">
        <v>3629079.0</v>
      </c>
      <c r="G183" s="2">
        <v>242.26</v>
      </c>
      <c r="H183" s="7">
        <f t="shared" si="1"/>
        <v>-16.11092811</v>
      </c>
      <c r="I183" s="2">
        <f t="shared" si="2"/>
        <v>-696966</v>
      </c>
      <c r="J183" s="4">
        <f t="shared" si="3"/>
        <v>0</v>
      </c>
    </row>
    <row r="184">
      <c r="A184" s="2" t="s">
        <v>1952</v>
      </c>
      <c r="B184" s="2">
        <v>425.0</v>
      </c>
      <c r="C184" s="2">
        <v>2.0537738E7</v>
      </c>
      <c r="D184" s="2">
        <v>558.58</v>
      </c>
      <c r="E184" s="2">
        <v>425.0</v>
      </c>
      <c r="F184" s="2">
        <v>1.7233748E7</v>
      </c>
      <c r="G184" s="2">
        <v>469.44</v>
      </c>
      <c r="H184" s="7">
        <f t="shared" si="1"/>
        <v>-16.08740943</v>
      </c>
      <c r="I184" s="2">
        <f t="shared" si="2"/>
        <v>-3303990</v>
      </c>
      <c r="J184" s="4">
        <f t="shared" si="3"/>
        <v>0</v>
      </c>
    </row>
    <row r="185">
      <c r="A185" s="2" t="s">
        <v>1122</v>
      </c>
      <c r="B185" s="2">
        <v>420.0</v>
      </c>
      <c r="C185" s="2">
        <v>6383126.0</v>
      </c>
      <c r="D185" s="2">
        <v>662.08</v>
      </c>
      <c r="E185" s="2">
        <v>420.0</v>
      </c>
      <c r="F185" s="2">
        <v>5360350.0</v>
      </c>
      <c r="G185" s="2">
        <v>555.71</v>
      </c>
      <c r="H185" s="7">
        <f t="shared" si="1"/>
        <v>-16.02312096</v>
      </c>
      <c r="I185" s="2">
        <f t="shared" si="2"/>
        <v>-1022776</v>
      </c>
      <c r="J185" s="4">
        <f t="shared" si="3"/>
        <v>0</v>
      </c>
    </row>
    <row r="186">
      <c r="A186" s="2" t="s">
        <v>1892</v>
      </c>
      <c r="B186" s="2">
        <v>370.0</v>
      </c>
      <c r="C186" s="2">
        <v>1.5096162E7</v>
      </c>
      <c r="D186" s="2">
        <v>923.2</v>
      </c>
      <c r="E186" s="2">
        <v>370.0</v>
      </c>
      <c r="F186" s="2">
        <v>1.2699187E7</v>
      </c>
      <c r="G186" s="2">
        <v>772.64</v>
      </c>
      <c r="H186" s="7">
        <f t="shared" si="1"/>
        <v>-15.87804238</v>
      </c>
      <c r="I186" s="2">
        <f t="shared" si="2"/>
        <v>-2396975</v>
      </c>
      <c r="J186" s="4">
        <f t="shared" si="3"/>
        <v>0</v>
      </c>
    </row>
    <row r="187">
      <c r="A187" s="2" t="s">
        <v>2088</v>
      </c>
      <c r="B187" s="2">
        <v>490.0</v>
      </c>
      <c r="C187" s="2">
        <v>4.394128E7</v>
      </c>
      <c r="D187" s="2">
        <v>374.09</v>
      </c>
      <c r="E187" s="2">
        <v>490.0</v>
      </c>
      <c r="F187" s="2">
        <v>3.7010335E7</v>
      </c>
      <c r="G187" s="2">
        <v>315.02</v>
      </c>
      <c r="H187" s="7">
        <f t="shared" si="1"/>
        <v>-15.77319778</v>
      </c>
      <c r="I187" s="2">
        <f t="shared" si="2"/>
        <v>-6930945</v>
      </c>
      <c r="J187" s="4">
        <f t="shared" si="3"/>
        <v>0</v>
      </c>
    </row>
    <row r="188">
      <c r="A188" s="2" t="s">
        <v>2028</v>
      </c>
      <c r="B188" s="2">
        <v>455.0</v>
      </c>
      <c r="C188" s="2">
        <v>1.57771784E8</v>
      </c>
      <c r="D188" s="2">
        <v>1026.99</v>
      </c>
      <c r="E188" s="2">
        <v>455.0</v>
      </c>
      <c r="F188" s="2">
        <v>1.32889379E8</v>
      </c>
      <c r="G188" s="2">
        <v>865.8</v>
      </c>
      <c r="H188" s="7">
        <f t="shared" si="1"/>
        <v>-15.77113751</v>
      </c>
      <c r="I188" s="2">
        <f t="shared" si="2"/>
        <v>-24882405</v>
      </c>
      <c r="J188" s="4">
        <f t="shared" si="3"/>
        <v>0</v>
      </c>
    </row>
    <row r="189">
      <c r="A189" s="2" t="s">
        <v>2103</v>
      </c>
      <c r="B189" s="2">
        <v>490.0</v>
      </c>
      <c r="C189" s="2">
        <v>1.3029585E7</v>
      </c>
      <c r="D189" s="2">
        <v>528.5</v>
      </c>
      <c r="E189" s="2">
        <v>490.0</v>
      </c>
      <c r="F189" s="2">
        <v>1.1035776E7</v>
      </c>
      <c r="G189" s="2">
        <v>446.74</v>
      </c>
      <c r="H189" s="7">
        <f t="shared" si="1"/>
        <v>-15.3021681</v>
      </c>
      <c r="I189" s="2">
        <f t="shared" si="2"/>
        <v>-1993809</v>
      </c>
      <c r="J189" s="4">
        <f t="shared" si="3"/>
        <v>0</v>
      </c>
    </row>
    <row r="190">
      <c r="A190" s="2" t="s">
        <v>2148</v>
      </c>
      <c r="B190" s="2">
        <v>480.0</v>
      </c>
      <c r="C190" s="2">
        <v>1.5808151E7</v>
      </c>
      <c r="D190" s="2">
        <v>717.51</v>
      </c>
      <c r="E190" s="2">
        <v>490.0</v>
      </c>
      <c r="F190" s="2">
        <v>1.3421393E7</v>
      </c>
      <c r="G190" s="2">
        <v>612.18</v>
      </c>
      <c r="H190" s="7">
        <f t="shared" si="1"/>
        <v>-15.0982743</v>
      </c>
      <c r="I190" s="2">
        <f t="shared" si="2"/>
        <v>-2386758</v>
      </c>
      <c r="J190" s="4">
        <f t="shared" si="3"/>
        <v>10</v>
      </c>
    </row>
    <row r="191">
      <c r="A191" s="2" t="s">
        <v>2098</v>
      </c>
      <c r="B191" s="2">
        <v>490.0</v>
      </c>
      <c r="C191" s="2">
        <v>1.6585244E7</v>
      </c>
      <c r="D191" s="2">
        <v>534.94</v>
      </c>
      <c r="E191" s="2">
        <v>490.0</v>
      </c>
      <c r="F191" s="2">
        <v>1.4093593E7</v>
      </c>
      <c r="G191" s="2">
        <v>455.84</v>
      </c>
      <c r="H191" s="7">
        <f t="shared" si="1"/>
        <v>-15.02330023</v>
      </c>
      <c r="I191" s="2">
        <f t="shared" si="2"/>
        <v>-2491651</v>
      </c>
      <c r="J191" s="4">
        <f t="shared" si="3"/>
        <v>0</v>
      </c>
    </row>
    <row r="192">
      <c r="A192" s="2" t="s">
        <v>78</v>
      </c>
      <c r="B192" s="2">
        <v>418.0</v>
      </c>
      <c r="C192" s="2">
        <v>3003471.0</v>
      </c>
      <c r="D192" s="2">
        <v>231.52</v>
      </c>
      <c r="E192" s="2">
        <v>418.0</v>
      </c>
      <c r="F192" s="2">
        <v>2552472.0</v>
      </c>
      <c r="G192" s="2">
        <v>196.1</v>
      </c>
      <c r="H192" s="7">
        <f t="shared" si="1"/>
        <v>-15.01592657</v>
      </c>
      <c r="I192" s="2">
        <f t="shared" si="2"/>
        <v>-450999</v>
      </c>
      <c r="J192" s="4">
        <f t="shared" si="3"/>
        <v>0</v>
      </c>
    </row>
    <row r="193">
      <c r="A193" s="2" t="s">
        <v>137</v>
      </c>
      <c r="B193" s="2">
        <v>415.0</v>
      </c>
      <c r="C193" s="2">
        <v>4934784.0</v>
      </c>
      <c r="D193" s="2">
        <v>596.35</v>
      </c>
      <c r="E193" s="2">
        <v>415.0</v>
      </c>
      <c r="F193" s="2">
        <v>4199003.0</v>
      </c>
      <c r="G193" s="2">
        <v>507.49</v>
      </c>
      <c r="H193" s="7">
        <f t="shared" si="1"/>
        <v>-14.91009536</v>
      </c>
      <c r="I193" s="2">
        <f t="shared" si="2"/>
        <v>-735781</v>
      </c>
      <c r="J193" s="4">
        <f t="shared" si="3"/>
        <v>0</v>
      </c>
    </row>
    <row r="194">
      <c r="A194" s="2" t="s">
        <v>2145</v>
      </c>
      <c r="B194" s="2">
        <v>519.0</v>
      </c>
      <c r="C194" s="2">
        <v>1.9850168E7</v>
      </c>
      <c r="D194" s="2">
        <v>736.23</v>
      </c>
      <c r="E194" s="2">
        <v>525.0</v>
      </c>
      <c r="F194" s="2">
        <v>1.6897202E7</v>
      </c>
      <c r="G194" s="2">
        <v>627.59</v>
      </c>
      <c r="H194" s="7">
        <f t="shared" si="1"/>
        <v>-14.87627712</v>
      </c>
      <c r="I194" s="2">
        <f t="shared" si="2"/>
        <v>-2952966</v>
      </c>
      <c r="J194" s="4">
        <f t="shared" si="3"/>
        <v>6</v>
      </c>
    </row>
    <row r="195">
      <c r="A195" s="2" t="s">
        <v>1907</v>
      </c>
      <c r="B195" s="2">
        <v>415.0</v>
      </c>
      <c r="C195" s="2">
        <v>3181479.0</v>
      </c>
      <c r="D195" s="2">
        <v>370.41</v>
      </c>
      <c r="E195" s="2">
        <v>415.0</v>
      </c>
      <c r="F195" s="2">
        <v>2710734.0</v>
      </c>
      <c r="G195" s="2">
        <v>311.01</v>
      </c>
      <c r="H195" s="7">
        <f t="shared" si="1"/>
        <v>-14.79642016</v>
      </c>
      <c r="I195" s="2">
        <f t="shared" si="2"/>
        <v>-470745</v>
      </c>
      <c r="J195" s="4">
        <f t="shared" si="3"/>
        <v>0</v>
      </c>
    </row>
    <row r="196">
      <c r="A196" s="2" t="s">
        <v>1320</v>
      </c>
      <c r="B196" s="2">
        <v>430.0</v>
      </c>
      <c r="C196" s="2">
        <v>4872690.0</v>
      </c>
      <c r="D196" s="2">
        <v>484.36</v>
      </c>
      <c r="E196" s="2">
        <v>430.0</v>
      </c>
      <c r="F196" s="2">
        <v>4152324.0</v>
      </c>
      <c r="G196" s="2">
        <v>411.24</v>
      </c>
      <c r="H196" s="7">
        <f t="shared" si="1"/>
        <v>-14.78374368</v>
      </c>
      <c r="I196" s="2">
        <f t="shared" si="2"/>
        <v>-720366</v>
      </c>
      <c r="J196" s="4">
        <f t="shared" si="3"/>
        <v>0</v>
      </c>
    </row>
    <row r="197">
      <c r="A197" s="2" t="s">
        <v>2134</v>
      </c>
      <c r="B197" s="2">
        <v>520.0</v>
      </c>
      <c r="C197" s="2">
        <v>4.801284E7</v>
      </c>
      <c r="D197" s="2">
        <v>430.66</v>
      </c>
      <c r="E197" s="2">
        <v>520.0</v>
      </c>
      <c r="F197" s="2">
        <v>4.0953374E7</v>
      </c>
      <c r="G197" s="2">
        <v>367.94</v>
      </c>
      <c r="H197" s="7">
        <f t="shared" si="1"/>
        <v>-14.7032877</v>
      </c>
      <c r="I197" s="2">
        <f t="shared" si="2"/>
        <v>-7059466</v>
      </c>
      <c r="J197" s="4">
        <f t="shared" si="3"/>
        <v>0</v>
      </c>
    </row>
    <row r="198">
      <c r="A198" s="2" t="s">
        <v>1449</v>
      </c>
      <c r="B198" s="2">
        <v>418.0</v>
      </c>
      <c r="C198" s="2">
        <v>5738181.0</v>
      </c>
      <c r="D198" s="2">
        <v>429.6</v>
      </c>
      <c r="E198" s="2">
        <v>418.0</v>
      </c>
      <c r="F198" s="2">
        <v>4897720.0</v>
      </c>
      <c r="G198" s="2">
        <v>363.82</v>
      </c>
      <c r="H198" s="7">
        <f t="shared" si="1"/>
        <v>-14.64681926</v>
      </c>
      <c r="I198" s="2">
        <f t="shared" si="2"/>
        <v>-840461</v>
      </c>
      <c r="J198" s="4">
        <f t="shared" si="3"/>
        <v>0</v>
      </c>
    </row>
    <row r="199">
      <c r="A199" s="2" t="s">
        <v>2141</v>
      </c>
      <c r="B199" s="2">
        <v>575.0</v>
      </c>
      <c r="C199" s="2">
        <v>8568761.0</v>
      </c>
      <c r="D199" s="2">
        <v>439.06</v>
      </c>
      <c r="E199" s="2">
        <v>575.0</v>
      </c>
      <c r="F199" s="2">
        <v>7323624.0</v>
      </c>
      <c r="G199" s="2">
        <v>373.52</v>
      </c>
      <c r="H199" s="7">
        <f t="shared" si="1"/>
        <v>-14.53112066</v>
      </c>
      <c r="I199" s="2">
        <f t="shared" si="2"/>
        <v>-1245137</v>
      </c>
      <c r="J199" s="4">
        <f t="shared" si="3"/>
        <v>0</v>
      </c>
    </row>
    <row r="200">
      <c r="A200" s="2" t="s">
        <v>2011</v>
      </c>
      <c r="B200" s="2">
        <v>450.0</v>
      </c>
      <c r="C200" s="2">
        <v>2.5325176E7</v>
      </c>
      <c r="D200" s="2">
        <v>703.03</v>
      </c>
      <c r="E200" s="2">
        <v>450.0</v>
      </c>
      <c r="F200" s="2">
        <v>2.1689704E7</v>
      </c>
      <c r="G200" s="2">
        <v>601.39</v>
      </c>
      <c r="H200" s="7">
        <f t="shared" si="1"/>
        <v>-14.35516973</v>
      </c>
      <c r="I200" s="2">
        <f t="shared" si="2"/>
        <v>-3635472</v>
      </c>
      <c r="J200" s="4">
        <f t="shared" si="3"/>
        <v>0</v>
      </c>
    </row>
    <row r="201">
      <c r="A201" s="2" t="s">
        <v>1990</v>
      </c>
      <c r="B201" s="2">
        <v>440.0</v>
      </c>
      <c r="C201" s="2">
        <v>2.3069466E7</v>
      </c>
      <c r="D201" s="2">
        <v>906.68</v>
      </c>
      <c r="E201" s="2">
        <v>440.0</v>
      </c>
      <c r="F201" s="2">
        <v>1.9787124E7</v>
      </c>
      <c r="G201" s="2">
        <v>783.37</v>
      </c>
      <c r="H201" s="7">
        <f t="shared" si="1"/>
        <v>-14.22807966</v>
      </c>
      <c r="I201" s="2">
        <f t="shared" si="2"/>
        <v>-3282342</v>
      </c>
      <c r="J201" s="4">
        <f t="shared" si="3"/>
        <v>0</v>
      </c>
    </row>
    <row r="202">
      <c r="A202" s="2" t="s">
        <v>2107</v>
      </c>
      <c r="B202" s="2">
        <v>495.0</v>
      </c>
      <c r="C202" s="2">
        <v>1.1248362E7</v>
      </c>
      <c r="D202" s="2">
        <v>591.21</v>
      </c>
      <c r="E202" s="2">
        <v>495.0</v>
      </c>
      <c r="F202" s="2">
        <v>9650031.0</v>
      </c>
      <c r="G202" s="2">
        <v>511.23</v>
      </c>
      <c r="H202" s="7">
        <f t="shared" si="1"/>
        <v>-14.20945556</v>
      </c>
      <c r="I202" s="2">
        <f t="shared" si="2"/>
        <v>-1598331</v>
      </c>
      <c r="J202" s="4">
        <f t="shared" si="3"/>
        <v>0</v>
      </c>
    </row>
    <row r="203">
      <c r="A203" s="2" t="s">
        <v>1921</v>
      </c>
      <c r="B203" s="2">
        <v>417.0</v>
      </c>
      <c r="C203" s="2">
        <v>2244018.0</v>
      </c>
      <c r="D203" s="2">
        <v>368.66</v>
      </c>
      <c r="E203" s="2">
        <v>417.0</v>
      </c>
      <c r="F203" s="2">
        <v>1926041.0</v>
      </c>
      <c r="G203" s="2">
        <v>318.25</v>
      </c>
      <c r="H203" s="7">
        <f t="shared" si="1"/>
        <v>-14.16998438</v>
      </c>
      <c r="I203" s="2">
        <f t="shared" si="2"/>
        <v>-317977</v>
      </c>
      <c r="J203" s="4">
        <f t="shared" si="3"/>
        <v>0</v>
      </c>
    </row>
    <row r="204">
      <c r="A204" s="2" t="s">
        <v>2029</v>
      </c>
      <c r="B204" s="2">
        <v>458.0</v>
      </c>
      <c r="C204" s="2">
        <v>5.1816027E7</v>
      </c>
      <c r="D204" s="2">
        <v>728.41</v>
      </c>
      <c r="E204" s="2">
        <v>458.0</v>
      </c>
      <c r="F204" s="2">
        <v>4.4507216E7</v>
      </c>
      <c r="G204" s="2">
        <v>626.05</v>
      </c>
      <c r="H204" s="7">
        <f t="shared" si="1"/>
        <v>-14.10530954</v>
      </c>
      <c r="I204" s="2">
        <f t="shared" si="2"/>
        <v>-7308811</v>
      </c>
      <c r="J204" s="4">
        <f t="shared" si="3"/>
        <v>0</v>
      </c>
    </row>
    <row r="205">
      <c r="A205" s="2" t="s">
        <v>1926</v>
      </c>
      <c r="B205" s="2">
        <v>418.0</v>
      </c>
      <c r="C205" s="2">
        <v>9543702.0</v>
      </c>
      <c r="D205" s="2">
        <v>589.01</v>
      </c>
      <c r="E205" s="2">
        <v>418.0</v>
      </c>
      <c r="F205" s="2">
        <v>8200868.0</v>
      </c>
      <c r="G205" s="2">
        <v>509.62</v>
      </c>
      <c r="H205" s="7">
        <f t="shared" si="1"/>
        <v>-14.07036808</v>
      </c>
      <c r="I205" s="2">
        <f t="shared" si="2"/>
        <v>-1342834</v>
      </c>
      <c r="J205" s="4">
        <f t="shared" si="3"/>
        <v>0</v>
      </c>
    </row>
    <row r="206">
      <c r="A206" s="2" t="s">
        <v>2125</v>
      </c>
      <c r="B206" s="2">
        <v>500.0</v>
      </c>
      <c r="C206" s="2">
        <v>6.077048E7</v>
      </c>
      <c r="D206" s="2">
        <v>918.0</v>
      </c>
      <c r="E206" s="2">
        <v>500.0</v>
      </c>
      <c r="F206" s="2">
        <v>5.2272493E7</v>
      </c>
      <c r="G206" s="2">
        <v>789.83</v>
      </c>
      <c r="H206" s="7">
        <f t="shared" si="1"/>
        <v>-13.98374178</v>
      </c>
      <c r="I206" s="2">
        <f t="shared" si="2"/>
        <v>-8497987</v>
      </c>
      <c r="J206" s="4">
        <f t="shared" si="3"/>
        <v>0</v>
      </c>
    </row>
    <row r="207">
      <c r="A207" s="2" t="s">
        <v>1342</v>
      </c>
      <c r="B207" s="2">
        <v>443.0</v>
      </c>
      <c r="C207" s="2">
        <v>3256407.0</v>
      </c>
      <c r="D207" s="2">
        <v>422.25</v>
      </c>
      <c r="E207" s="2">
        <v>443.0</v>
      </c>
      <c r="F207" s="2">
        <v>2802884.0</v>
      </c>
      <c r="G207" s="2">
        <v>362.13</v>
      </c>
      <c r="H207" s="7">
        <f t="shared" si="1"/>
        <v>-13.92709818</v>
      </c>
      <c r="I207" s="2">
        <f t="shared" si="2"/>
        <v>-453523</v>
      </c>
      <c r="J207" s="4">
        <f t="shared" si="3"/>
        <v>0</v>
      </c>
    </row>
    <row r="208">
      <c r="A208" s="2" t="s">
        <v>551</v>
      </c>
      <c r="B208" s="2">
        <v>515.0</v>
      </c>
      <c r="C208" s="2">
        <v>6156357.0</v>
      </c>
      <c r="D208" s="2">
        <v>547.62</v>
      </c>
      <c r="E208" s="2">
        <v>515.0</v>
      </c>
      <c r="F208" s="2">
        <v>5312701.0</v>
      </c>
      <c r="G208" s="2">
        <v>478.79</v>
      </c>
      <c r="H208" s="7">
        <f t="shared" si="1"/>
        <v>-13.70381867</v>
      </c>
      <c r="I208" s="2">
        <f t="shared" si="2"/>
        <v>-843656</v>
      </c>
      <c r="J208" s="4">
        <f t="shared" si="3"/>
        <v>0</v>
      </c>
    </row>
    <row r="209">
      <c r="A209" s="2" t="s">
        <v>2046</v>
      </c>
      <c r="B209" s="2">
        <v>465.0</v>
      </c>
      <c r="C209" s="2">
        <v>1.3836521E7</v>
      </c>
      <c r="D209" s="2">
        <v>511.37</v>
      </c>
      <c r="E209" s="2">
        <v>465.0</v>
      </c>
      <c r="F209" s="2">
        <v>1.1949122E7</v>
      </c>
      <c r="G209" s="2">
        <v>440.67</v>
      </c>
      <c r="H209" s="7">
        <f t="shared" si="1"/>
        <v>-13.64070491</v>
      </c>
      <c r="I209" s="2">
        <f t="shared" si="2"/>
        <v>-1887399</v>
      </c>
      <c r="J209" s="4">
        <f t="shared" si="3"/>
        <v>0</v>
      </c>
    </row>
    <row r="210">
      <c r="A210" s="2" t="s">
        <v>2065</v>
      </c>
      <c r="B210" s="2">
        <v>480.0</v>
      </c>
      <c r="C210" s="2">
        <v>1.0134865E7</v>
      </c>
      <c r="D210" s="2">
        <v>603.12</v>
      </c>
      <c r="E210" s="2">
        <v>480.0</v>
      </c>
      <c r="F210" s="2">
        <v>8802228.0</v>
      </c>
      <c r="G210" s="2">
        <v>529.01</v>
      </c>
      <c r="H210" s="7">
        <f t="shared" si="1"/>
        <v>-13.14903553</v>
      </c>
      <c r="I210" s="2">
        <f t="shared" si="2"/>
        <v>-1332637</v>
      </c>
      <c r="J210" s="4">
        <f t="shared" si="3"/>
        <v>0</v>
      </c>
    </row>
    <row r="211">
      <c r="A211" s="2" t="s">
        <v>1900</v>
      </c>
      <c r="B211" s="2">
        <v>410.0</v>
      </c>
      <c r="C211" s="2">
        <v>1.1253015E7</v>
      </c>
      <c r="D211" s="2">
        <v>573.14</v>
      </c>
      <c r="E211" s="2">
        <v>410.0</v>
      </c>
      <c r="F211" s="2">
        <v>9785196.0</v>
      </c>
      <c r="G211" s="2">
        <v>496.89</v>
      </c>
      <c r="H211" s="7">
        <f t="shared" si="1"/>
        <v>-13.04378427</v>
      </c>
      <c r="I211" s="2">
        <f t="shared" si="2"/>
        <v>-1467819</v>
      </c>
      <c r="J211" s="4">
        <f t="shared" si="3"/>
        <v>0</v>
      </c>
    </row>
    <row r="212">
      <c r="A212" s="2" t="s">
        <v>1935</v>
      </c>
      <c r="B212" s="2">
        <v>418.0</v>
      </c>
      <c r="C212" s="2">
        <v>1.1086565E7</v>
      </c>
      <c r="D212" s="2">
        <v>443.85</v>
      </c>
      <c r="E212" s="2">
        <v>418.0</v>
      </c>
      <c r="F212" s="2">
        <v>9647468.0</v>
      </c>
      <c r="G212" s="2">
        <v>385.45</v>
      </c>
      <c r="H212" s="7">
        <f t="shared" si="1"/>
        <v>-12.98054898</v>
      </c>
      <c r="I212" s="2">
        <f t="shared" si="2"/>
        <v>-1439097</v>
      </c>
      <c r="J212" s="4">
        <f t="shared" si="3"/>
        <v>0</v>
      </c>
    </row>
    <row r="213">
      <c r="A213" s="2" t="s">
        <v>433</v>
      </c>
      <c r="B213" s="2">
        <v>499.0</v>
      </c>
      <c r="C213" s="2">
        <v>1.0530488E7</v>
      </c>
      <c r="D213" s="2">
        <v>602.53</v>
      </c>
      <c r="E213" s="2">
        <v>509.0</v>
      </c>
      <c r="F213" s="2">
        <v>9164424.0</v>
      </c>
      <c r="G213" s="2">
        <v>524.55</v>
      </c>
      <c r="H213" s="7">
        <f t="shared" si="1"/>
        <v>-12.97246623</v>
      </c>
      <c r="I213" s="2">
        <f t="shared" si="2"/>
        <v>-1366064</v>
      </c>
      <c r="J213" s="4">
        <f t="shared" si="3"/>
        <v>10</v>
      </c>
    </row>
    <row r="214">
      <c r="A214" s="2" t="s">
        <v>1932</v>
      </c>
      <c r="B214" s="2">
        <v>418.0</v>
      </c>
      <c r="C214" s="2">
        <v>8.3039774E7</v>
      </c>
      <c r="D214" s="2">
        <v>549.1</v>
      </c>
      <c r="E214" s="2">
        <v>418.0</v>
      </c>
      <c r="F214" s="2">
        <v>7.2343204E7</v>
      </c>
      <c r="G214" s="2">
        <v>478.93</v>
      </c>
      <c r="H214" s="7">
        <f t="shared" si="1"/>
        <v>-12.88126097</v>
      </c>
      <c r="I214" s="2">
        <f t="shared" si="2"/>
        <v>-10696570</v>
      </c>
      <c r="J214" s="4">
        <f t="shared" si="3"/>
        <v>0</v>
      </c>
    </row>
    <row r="215">
      <c r="A215" s="2" t="s">
        <v>1903</v>
      </c>
      <c r="B215" s="2">
        <v>411.0</v>
      </c>
      <c r="C215" s="2">
        <v>5847438.0</v>
      </c>
      <c r="D215" s="2">
        <v>445.35</v>
      </c>
      <c r="E215" s="2">
        <v>411.0</v>
      </c>
      <c r="F215" s="2">
        <v>5100234.0</v>
      </c>
      <c r="G215" s="2">
        <v>389.12</v>
      </c>
      <c r="H215" s="7">
        <f t="shared" si="1"/>
        <v>-12.7783142</v>
      </c>
      <c r="I215" s="2">
        <f t="shared" si="2"/>
        <v>-747204</v>
      </c>
      <c r="J215" s="4">
        <f t="shared" si="3"/>
        <v>0</v>
      </c>
    </row>
    <row r="216">
      <c r="A216" s="2" t="s">
        <v>127</v>
      </c>
      <c r="B216" s="2">
        <v>418.0</v>
      </c>
      <c r="C216" s="2">
        <v>1498508.0</v>
      </c>
      <c r="D216" s="2">
        <v>228.57</v>
      </c>
      <c r="E216" s="2">
        <v>418.0</v>
      </c>
      <c r="F216" s="2">
        <v>1311306.0</v>
      </c>
      <c r="G216" s="2">
        <v>200.9</v>
      </c>
      <c r="H216" s="7">
        <f t="shared" si="1"/>
        <v>-12.49255927</v>
      </c>
      <c r="I216" s="2">
        <f t="shared" si="2"/>
        <v>-187202</v>
      </c>
      <c r="J216" s="4">
        <f t="shared" si="3"/>
        <v>0</v>
      </c>
    </row>
    <row r="217">
      <c r="A217" s="2" t="s">
        <v>1012</v>
      </c>
      <c r="B217" s="2">
        <v>417.0</v>
      </c>
      <c r="C217" s="2">
        <v>2831874.0</v>
      </c>
      <c r="D217" s="2">
        <v>370.52</v>
      </c>
      <c r="E217" s="2">
        <v>417.0</v>
      </c>
      <c r="F217" s="2">
        <v>2479523.0</v>
      </c>
      <c r="G217" s="2">
        <v>326.12</v>
      </c>
      <c r="H217" s="7">
        <f t="shared" si="1"/>
        <v>-12.44232618</v>
      </c>
      <c r="I217" s="2">
        <f t="shared" si="2"/>
        <v>-352351</v>
      </c>
      <c r="J217" s="4">
        <f t="shared" si="3"/>
        <v>0</v>
      </c>
    </row>
    <row r="218">
      <c r="A218" s="2" t="s">
        <v>2059</v>
      </c>
      <c r="B218" s="2">
        <v>475.0</v>
      </c>
      <c r="C218" s="2">
        <v>3.6206083E7</v>
      </c>
      <c r="D218" s="2">
        <v>713.31</v>
      </c>
      <c r="E218" s="2">
        <v>475.0</v>
      </c>
      <c r="F218" s="2">
        <v>3.1736264E7</v>
      </c>
      <c r="G218" s="2">
        <v>623.48</v>
      </c>
      <c r="H218" s="7">
        <f t="shared" si="1"/>
        <v>-12.34549178</v>
      </c>
      <c r="I218" s="2">
        <f t="shared" si="2"/>
        <v>-4469819</v>
      </c>
      <c r="J218" s="4">
        <f t="shared" si="3"/>
        <v>0</v>
      </c>
    </row>
    <row r="219">
      <c r="A219" s="2" t="s">
        <v>1960</v>
      </c>
      <c r="B219" s="2">
        <v>427.0</v>
      </c>
      <c r="C219" s="2">
        <v>2.5455839E7</v>
      </c>
      <c r="D219" s="2">
        <v>685.24</v>
      </c>
      <c r="E219" s="2">
        <v>427.0</v>
      </c>
      <c r="F219" s="2">
        <v>2.2323653E7</v>
      </c>
      <c r="G219" s="2">
        <v>601.2</v>
      </c>
      <c r="H219" s="7">
        <f t="shared" si="1"/>
        <v>-12.30439115</v>
      </c>
      <c r="I219" s="2">
        <f t="shared" si="2"/>
        <v>-3132186</v>
      </c>
      <c r="J219" s="4">
        <f t="shared" si="3"/>
        <v>0</v>
      </c>
    </row>
    <row r="220">
      <c r="A220" s="2" t="s">
        <v>1920</v>
      </c>
      <c r="B220" s="2">
        <v>417.0</v>
      </c>
      <c r="C220" s="2">
        <v>2.6493307E7</v>
      </c>
      <c r="D220" s="2">
        <v>1039.77</v>
      </c>
      <c r="E220" s="2">
        <v>417.0</v>
      </c>
      <c r="F220" s="2">
        <v>2.3259735E7</v>
      </c>
      <c r="G220" s="2">
        <v>912.75</v>
      </c>
      <c r="H220" s="7">
        <f t="shared" si="1"/>
        <v>-12.20524112</v>
      </c>
      <c r="I220" s="2">
        <f t="shared" si="2"/>
        <v>-3233572</v>
      </c>
      <c r="J220" s="4">
        <f t="shared" si="3"/>
        <v>0</v>
      </c>
    </row>
    <row r="221">
      <c r="A221" s="2" t="s">
        <v>1949</v>
      </c>
      <c r="B221" s="2">
        <v>421.0</v>
      </c>
      <c r="C221" s="2">
        <v>2.9969106E7</v>
      </c>
      <c r="D221" s="2">
        <v>985.08</v>
      </c>
      <c r="E221" s="2">
        <v>421.0</v>
      </c>
      <c r="F221" s="2">
        <v>2.6339821E7</v>
      </c>
      <c r="G221" s="2">
        <v>866.81</v>
      </c>
      <c r="H221" s="7">
        <f t="shared" si="1"/>
        <v>-12.11008763</v>
      </c>
      <c r="I221" s="2">
        <f t="shared" si="2"/>
        <v>-3629285</v>
      </c>
      <c r="J221" s="4">
        <f t="shared" si="3"/>
        <v>0</v>
      </c>
    </row>
    <row r="222">
      <c r="A222" s="2" t="s">
        <v>2092</v>
      </c>
      <c r="B222" s="2">
        <v>490.0</v>
      </c>
      <c r="C222" s="2">
        <v>2.0338577E7</v>
      </c>
      <c r="D222" s="2">
        <v>429.52</v>
      </c>
      <c r="E222" s="2">
        <v>490.0</v>
      </c>
      <c r="F222" s="2">
        <v>1.7882393E7</v>
      </c>
      <c r="G222" s="2">
        <v>377.47</v>
      </c>
      <c r="H222" s="7">
        <f t="shared" si="1"/>
        <v>-12.0764791</v>
      </c>
      <c r="I222" s="2">
        <f t="shared" si="2"/>
        <v>-2456184</v>
      </c>
      <c r="J222" s="4">
        <f t="shared" si="3"/>
        <v>0</v>
      </c>
    </row>
    <row r="223">
      <c r="A223" s="2" t="s">
        <v>1884</v>
      </c>
      <c r="B223" s="2">
        <v>411.0</v>
      </c>
      <c r="C223" s="2">
        <v>4285578.0</v>
      </c>
      <c r="D223" s="2">
        <v>232.52</v>
      </c>
      <c r="E223" s="2">
        <v>395.0</v>
      </c>
      <c r="F223" s="2">
        <v>3775344.0</v>
      </c>
      <c r="G223" s="2">
        <v>201.65</v>
      </c>
      <c r="H223" s="7">
        <f t="shared" si="1"/>
        <v>-11.90583861</v>
      </c>
      <c r="I223" s="2">
        <f t="shared" si="2"/>
        <v>-510234</v>
      </c>
      <c r="J223" s="4">
        <f t="shared" si="3"/>
        <v>-16</v>
      </c>
    </row>
    <row r="224">
      <c r="A224" s="2" t="s">
        <v>1964</v>
      </c>
      <c r="B224" s="2">
        <v>430.0</v>
      </c>
      <c r="C224" s="2">
        <v>5.282019E7</v>
      </c>
      <c r="D224" s="2">
        <v>794.0</v>
      </c>
      <c r="E224" s="2">
        <v>430.0</v>
      </c>
      <c r="F224" s="2">
        <v>4.6591945E7</v>
      </c>
      <c r="G224" s="2">
        <v>698.6</v>
      </c>
      <c r="H224" s="7">
        <f t="shared" si="1"/>
        <v>-11.79140969</v>
      </c>
      <c r="I224" s="2">
        <f t="shared" si="2"/>
        <v>-6228245</v>
      </c>
      <c r="J224" s="4">
        <f t="shared" si="3"/>
        <v>0</v>
      </c>
    </row>
    <row r="225">
      <c r="A225" s="2" t="s">
        <v>2045</v>
      </c>
      <c r="B225" s="2">
        <v>465.0</v>
      </c>
      <c r="C225" s="2">
        <v>7.4814132E7</v>
      </c>
      <c r="D225" s="2">
        <v>416.94</v>
      </c>
      <c r="E225" s="2">
        <v>465.0</v>
      </c>
      <c r="F225" s="2">
        <v>6.6255705E7</v>
      </c>
      <c r="G225" s="2">
        <v>368.92</v>
      </c>
      <c r="H225" s="7">
        <f t="shared" si="1"/>
        <v>-11.43958604</v>
      </c>
      <c r="I225" s="2">
        <f t="shared" si="2"/>
        <v>-8558427</v>
      </c>
      <c r="J225" s="4">
        <f t="shared" si="3"/>
        <v>0</v>
      </c>
    </row>
    <row r="226">
      <c r="A226" s="2" t="s">
        <v>1887</v>
      </c>
      <c r="B226" s="2">
        <v>444.0</v>
      </c>
      <c r="C226" s="2">
        <v>3.1742325E7</v>
      </c>
      <c r="D226" s="2">
        <v>728.77</v>
      </c>
      <c r="E226" s="2">
        <v>439.0</v>
      </c>
      <c r="F226" s="2">
        <v>2.8113772E7</v>
      </c>
      <c r="G226" s="2">
        <v>645.8</v>
      </c>
      <c r="H226" s="7">
        <f t="shared" si="1"/>
        <v>-11.43127669</v>
      </c>
      <c r="I226" s="2">
        <f t="shared" si="2"/>
        <v>-3628553</v>
      </c>
      <c r="J226" s="4">
        <f t="shared" si="3"/>
        <v>-5</v>
      </c>
    </row>
    <row r="227">
      <c r="A227" s="2" t="s">
        <v>270</v>
      </c>
      <c r="B227" s="2">
        <v>420.0</v>
      </c>
      <c r="C227" s="2">
        <v>7222605.0</v>
      </c>
      <c r="D227" s="2">
        <v>380.06</v>
      </c>
      <c r="E227" s="2">
        <v>420.0</v>
      </c>
      <c r="F227" s="2">
        <v>6397804.0</v>
      </c>
      <c r="G227" s="2">
        <v>337.33</v>
      </c>
      <c r="H227" s="7">
        <f t="shared" si="1"/>
        <v>-11.41971629</v>
      </c>
      <c r="I227" s="2">
        <f t="shared" si="2"/>
        <v>-824801</v>
      </c>
      <c r="J227" s="4">
        <f t="shared" si="3"/>
        <v>0</v>
      </c>
    </row>
    <row r="228">
      <c r="A228" s="2" t="s">
        <v>240</v>
      </c>
      <c r="B228" s="2">
        <v>450.0</v>
      </c>
      <c r="C228" s="2">
        <v>4009940.0</v>
      </c>
      <c r="D228" s="2">
        <v>301.54</v>
      </c>
      <c r="E228" s="2">
        <v>450.0</v>
      </c>
      <c r="F228" s="2">
        <v>3552189.0</v>
      </c>
      <c r="G228" s="2">
        <v>265.74</v>
      </c>
      <c r="H228" s="7">
        <f t="shared" si="1"/>
        <v>-11.41540771</v>
      </c>
      <c r="I228" s="2">
        <f t="shared" si="2"/>
        <v>-457751</v>
      </c>
      <c r="J228" s="4">
        <f t="shared" si="3"/>
        <v>0</v>
      </c>
    </row>
    <row r="229">
      <c r="A229" s="2" t="s">
        <v>1942</v>
      </c>
      <c r="B229" s="2">
        <v>418.0</v>
      </c>
      <c r="C229" s="2">
        <v>1628548.0</v>
      </c>
      <c r="D229" s="2">
        <v>199.82</v>
      </c>
      <c r="E229" s="2">
        <v>418.0</v>
      </c>
      <c r="F229" s="2">
        <v>1443049.0</v>
      </c>
      <c r="G229" s="2">
        <v>177.67</v>
      </c>
      <c r="H229" s="7">
        <f t="shared" si="1"/>
        <v>-11.39045334</v>
      </c>
      <c r="I229" s="2">
        <f t="shared" si="2"/>
        <v>-185499</v>
      </c>
      <c r="J229" s="4">
        <f t="shared" si="3"/>
        <v>0</v>
      </c>
    </row>
    <row r="230">
      <c r="A230" s="2" t="s">
        <v>1966</v>
      </c>
      <c r="B230" s="2">
        <v>430.0</v>
      </c>
      <c r="C230" s="2">
        <v>5.1420553E7</v>
      </c>
      <c r="D230" s="2">
        <v>675.01</v>
      </c>
      <c r="E230" s="2">
        <v>430.0</v>
      </c>
      <c r="F230" s="2">
        <v>4.558222E7</v>
      </c>
      <c r="G230" s="2">
        <v>596.13</v>
      </c>
      <c r="H230" s="7">
        <f t="shared" si="1"/>
        <v>-11.35408443</v>
      </c>
      <c r="I230" s="2">
        <f t="shared" si="2"/>
        <v>-5838333</v>
      </c>
      <c r="J230" s="4">
        <f t="shared" si="3"/>
        <v>0</v>
      </c>
    </row>
    <row r="231">
      <c r="A231" s="2" t="s">
        <v>2079</v>
      </c>
      <c r="B231" s="2">
        <v>485.0</v>
      </c>
      <c r="C231" s="2">
        <v>3.47727929E8</v>
      </c>
      <c r="D231" s="2">
        <v>592.82</v>
      </c>
      <c r="E231" s="2">
        <v>485.0</v>
      </c>
      <c r="F231" s="2">
        <v>3.08447929E8</v>
      </c>
      <c r="G231" s="2">
        <v>525.44</v>
      </c>
      <c r="H231" s="7">
        <f t="shared" si="1"/>
        <v>-11.29618783</v>
      </c>
      <c r="I231" s="2">
        <f t="shared" si="2"/>
        <v>-39280000</v>
      </c>
      <c r="J231" s="4">
        <f t="shared" si="3"/>
        <v>0</v>
      </c>
    </row>
    <row r="232">
      <c r="A232" s="2" t="s">
        <v>794</v>
      </c>
      <c r="B232" s="2">
        <v>460.0</v>
      </c>
      <c r="C232" s="2">
        <v>3909992.0</v>
      </c>
      <c r="D232" s="2">
        <v>208.16</v>
      </c>
      <c r="E232" s="2">
        <v>460.0</v>
      </c>
      <c r="F232" s="2">
        <v>3473653.0</v>
      </c>
      <c r="G232" s="2">
        <v>185.0</v>
      </c>
      <c r="H232" s="7">
        <f t="shared" si="1"/>
        <v>-11.15958805</v>
      </c>
      <c r="I232" s="2">
        <f t="shared" si="2"/>
        <v>-436339</v>
      </c>
      <c r="J232" s="4">
        <f t="shared" si="3"/>
        <v>0</v>
      </c>
    </row>
    <row r="233">
      <c r="A233" s="2" t="s">
        <v>1941</v>
      </c>
      <c r="B233" s="2">
        <v>418.0</v>
      </c>
      <c r="C233" s="2">
        <v>1.8655973E7</v>
      </c>
      <c r="D233" s="2">
        <v>821.41</v>
      </c>
      <c r="E233" s="2">
        <v>418.0</v>
      </c>
      <c r="F233" s="2">
        <v>1.6633637E7</v>
      </c>
      <c r="G233" s="2">
        <v>732.92</v>
      </c>
      <c r="H233" s="7">
        <f t="shared" si="1"/>
        <v>-10.84015291</v>
      </c>
      <c r="I233" s="2">
        <f t="shared" si="2"/>
        <v>-2022336</v>
      </c>
      <c r="J233" s="4">
        <f t="shared" si="3"/>
        <v>0</v>
      </c>
    </row>
    <row r="234">
      <c r="A234" s="2" t="s">
        <v>1357</v>
      </c>
      <c r="B234" s="2">
        <v>443.0</v>
      </c>
      <c r="C234" s="2">
        <v>4988141.0</v>
      </c>
      <c r="D234" s="2">
        <v>368.54</v>
      </c>
      <c r="E234" s="2">
        <v>443.0</v>
      </c>
      <c r="F234" s="2">
        <v>4453381.0</v>
      </c>
      <c r="G234" s="2">
        <v>332.22</v>
      </c>
      <c r="H234" s="7">
        <f t="shared" si="1"/>
        <v>-10.72062718</v>
      </c>
      <c r="I234" s="2">
        <f t="shared" si="2"/>
        <v>-534760</v>
      </c>
      <c r="J234" s="4">
        <f t="shared" si="3"/>
        <v>0</v>
      </c>
    </row>
    <row r="235">
      <c r="A235" s="2" t="s">
        <v>2089</v>
      </c>
      <c r="B235" s="2">
        <v>490.0</v>
      </c>
      <c r="C235" s="2">
        <v>2.7171383E7</v>
      </c>
      <c r="D235" s="2">
        <v>480.96</v>
      </c>
      <c r="E235" s="2">
        <v>490.0</v>
      </c>
      <c r="F235" s="2">
        <v>2.4260118E7</v>
      </c>
      <c r="G235" s="2">
        <v>430.41</v>
      </c>
      <c r="H235" s="7">
        <f t="shared" si="1"/>
        <v>-10.71445278</v>
      </c>
      <c r="I235" s="2">
        <f t="shared" si="2"/>
        <v>-2911265</v>
      </c>
      <c r="J235" s="4">
        <f t="shared" si="3"/>
        <v>0</v>
      </c>
    </row>
    <row r="236">
      <c r="A236" s="2" t="s">
        <v>932</v>
      </c>
      <c r="B236" s="2">
        <v>430.0</v>
      </c>
      <c r="C236" s="2">
        <v>6858284.0</v>
      </c>
      <c r="D236" s="2">
        <v>351.08</v>
      </c>
      <c r="E236" s="2">
        <v>430.0</v>
      </c>
      <c r="F236" s="2">
        <v>6124688.0</v>
      </c>
      <c r="G236" s="2">
        <v>312.34</v>
      </c>
      <c r="H236" s="7">
        <f t="shared" si="1"/>
        <v>-10.69649492</v>
      </c>
      <c r="I236" s="2">
        <f t="shared" si="2"/>
        <v>-733596</v>
      </c>
      <c r="J236" s="4">
        <f t="shared" si="3"/>
        <v>0</v>
      </c>
    </row>
    <row r="237">
      <c r="A237" s="2" t="s">
        <v>2035</v>
      </c>
      <c r="B237" s="2">
        <v>460.0</v>
      </c>
      <c r="C237" s="2">
        <v>1.4735044E7</v>
      </c>
      <c r="D237" s="2">
        <v>595.76</v>
      </c>
      <c r="E237" s="2">
        <v>460.0</v>
      </c>
      <c r="F237" s="2">
        <v>1.3179445E7</v>
      </c>
      <c r="G237" s="2">
        <v>529.61</v>
      </c>
      <c r="H237" s="7">
        <f t="shared" si="1"/>
        <v>-10.55713848</v>
      </c>
      <c r="I237" s="2">
        <f t="shared" si="2"/>
        <v>-1555599</v>
      </c>
      <c r="J237" s="4">
        <f t="shared" si="3"/>
        <v>0</v>
      </c>
    </row>
    <row r="238">
      <c r="A238" s="2" t="s">
        <v>2018</v>
      </c>
      <c r="B238" s="2">
        <v>450.0</v>
      </c>
      <c r="C238" s="2">
        <v>1.2472973E7</v>
      </c>
      <c r="D238" s="2">
        <v>610.22</v>
      </c>
      <c r="E238" s="2">
        <v>450.0</v>
      </c>
      <c r="F238" s="2">
        <v>1.1169985E7</v>
      </c>
      <c r="G238" s="2">
        <v>546.29</v>
      </c>
      <c r="H238" s="7">
        <f t="shared" si="1"/>
        <v>-10.44649098</v>
      </c>
      <c r="I238" s="2">
        <f t="shared" si="2"/>
        <v>-1302988</v>
      </c>
      <c r="J238" s="4">
        <f t="shared" si="3"/>
        <v>0</v>
      </c>
    </row>
    <row r="239">
      <c r="A239" s="2" t="s">
        <v>1954</v>
      </c>
      <c r="B239" s="2">
        <v>425.0</v>
      </c>
      <c r="C239" s="2">
        <v>4644348.0</v>
      </c>
      <c r="D239" s="2">
        <v>298.84</v>
      </c>
      <c r="E239" s="2">
        <v>425.0</v>
      </c>
      <c r="F239" s="2">
        <v>4171894.0</v>
      </c>
      <c r="G239" s="2">
        <v>269.26</v>
      </c>
      <c r="H239" s="7">
        <f t="shared" si="1"/>
        <v>-10.17266579</v>
      </c>
      <c r="I239" s="2">
        <f t="shared" si="2"/>
        <v>-472454</v>
      </c>
      <c r="J239" s="4">
        <f t="shared" si="3"/>
        <v>0</v>
      </c>
    </row>
    <row r="240">
      <c r="A240" s="2" t="s">
        <v>2043</v>
      </c>
      <c r="B240" s="2">
        <v>465.0</v>
      </c>
      <c r="C240" s="2">
        <v>9495281.0</v>
      </c>
      <c r="D240" s="2">
        <v>463.37</v>
      </c>
      <c r="E240" s="2">
        <v>465.0</v>
      </c>
      <c r="F240" s="2">
        <v>8550596.0</v>
      </c>
      <c r="G240" s="2">
        <v>418.9</v>
      </c>
      <c r="H240" s="7">
        <f t="shared" si="1"/>
        <v>-9.948994664</v>
      </c>
      <c r="I240" s="2">
        <f t="shared" si="2"/>
        <v>-944685</v>
      </c>
      <c r="J240" s="4">
        <f t="shared" si="3"/>
        <v>0</v>
      </c>
    </row>
    <row r="241">
      <c r="A241" s="2" t="s">
        <v>2147</v>
      </c>
      <c r="B241" s="2">
        <v>430.0</v>
      </c>
      <c r="C241" s="2">
        <v>5700799.0</v>
      </c>
      <c r="D241" s="2">
        <v>353.32</v>
      </c>
      <c r="E241" s="2">
        <v>440.0</v>
      </c>
      <c r="F241" s="2">
        <v>5140480.0</v>
      </c>
      <c r="G241" s="2">
        <v>319.72</v>
      </c>
      <c r="H241" s="7">
        <f t="shared" si="1"/>
        <v>-9.828780141</v>
      </c>
      <c r="I241" s="2">
        <f t="shared" si="2"/>
        <v>-560319</v>
      </c>
      <c r="J241" s="4">
        <f t="shared" si="3"/>
        <v>10</v>
      </c>
    </row>
    <row r="242">
      <c r="A242" s="2" t="s">
        <v>2124</v>
      </c>
      <c r="B242" s="2">
        <v>500.0</v>
      </c>
      <c r="C242" s="2">
        <v>4.7601798E7</v>
      </c>
      <c r="D242" s="2">
        <v>304.2</v>
      </c>
      <c r="E242" s="2">
        <v>500.0</v>
      </c>
      <c r="F242" s="2">
        <v>4.2951966E7</v>
      </c>
      <c r="G242" s="2">
        <v>274.83</v>
      </c>
      <c r="H242" s="7">
        <f t="shared" si="1"/>
        <v>-9.768185647</v>
      </c>
      <c r="I242" s="2">
        <f t="shared" si="2"/>
        <v>-4649832</v>
      </c>
      <c r="J242" s="4">
        <f t="shared" si="3"/>
        <v>0</v>
      </c>
    </row>
    <row r="243">
      <c r="A243" s="2" t="s">
        <v>2040</v>
      </c>
      <c r="B243" s="2">
        <v>460.0</v>
      </c>
      <c r="C243" s="2">
        <v>5.0189825E7</v>
      </c>
      <c r="D243" s="2">
        <v>651.75</v>
      </c>
      <c r="E243" s="2">
        <v>460.0</v>
      </c>
      <c r="F243" s="2">
        <v>4.5311896E7</v>
      </c>
      <c r="G243" s="2">
        <v>587.11</v>
      </c>
      <c r="H243" s="7">
        <f t="shared" si="1"/>
        <v>-9.718959968</v>
      </c>
      <c r="I243" s="2">
        <f t="shared" si="2"/>
        <v>-4877929</v>
      </c>
      <c r="J243" s="4">
        <f t="shared" si="3"/>
        <v>0</v>
      </c>
    </row>
    <row r="244">
      <c r="A244" s="2" t="s">
        <v>1991</v>
      </c>
      <c r="B244" s="2">
        <v>440.0</v>
      </c>
      <c r="C244" s="2">
        <v>3.8379109E7</v>
      </c>
      <c r="D244" s="2">
        <v>565.25</v>
      </c>
      <c r="E244" s="2">
        <v>440.0</v>
      </c>
      <c r="F244" s="2">
        <v>3.4653501E7</v>
      </c>
      <c r="G244" s="2">
        <v>511.04</v>
      </c>
      <c r="H244" s="7">
        <f t="shared" si="1"/>
        <v>-9.707385338</v>
      </c>
      <c r="I244" s="2">
        <f t="shared" si="2"/>
        <v>-3725608</v>
      </c>
      <c r="J244" s="4">
        <f t="shared" si="3"/>
        <v>0</v>
      </c>
    </row>
    <row r="245">
      <c r="A245" s="2" t="s">
        <v>1440</v>
      </c>
      <c r="B245" s="2">
        <v>411.0</v>
      </c>
      <c r="C245" s="2">
        <v>2701893.0</v>
      </c>
      <c r="D245" s="2">
        <v>296.55</v>
      </c>
      <c r="E245" s="2">
        <v>411.0</v>
      </c>
      <c r="F245" s="2">
        <v>2446838.0</v>
      </c>
      <c r="G245" s="2">
        <v>269.0</v>
      </c>
      <c r="H245" s="7">
        <f t="shared" si="1"/>
        <v>-9.439863089</v>
      </c>
      <c r="I245" s="2">
        <f t="shared" si="2"/>
        <v>-255055</v>
      </c>
      <c r="J245" s="4">
        <f t="shared" si="3"/>
        <v>0</v>
      </c>
    </row>
    <row r="246">
      <c r="A246" s="2" t="s">
        <v>1194</v>
      </c>
      <c r="B246" s="2">
        <v>403.0</v>
      </c>
      <c r="C246" s="2">
        <v>5052896.0</v>
      </c>
      <c r="D246" s="2">
        <v>585.57</v>
      </c>
      <c r="E246" s="2">
        <v>403.0</v>
      </c>
      <c r="F246" s="2">
        <v>4578969.0</v>
      </c>
      <c r="G246" s="2">
        <v>532.62</v>
      </c>
      <c r="H246" s="7">
        <f t="shared" si="1"/>
        <v>-9.379314358</v>
      </c>
      <c r="I246" s="2">
        <f t="shared" si="2"/>
        <v>-473927</v>
      </c>
      <c r="J246" s="4">
        <f t="shared" si="3"/>
        <v>0</v>
      </c>
    </row>
    <row r="247">
      <c r="A247" s="2" t="s">
        <v>1726</v>
      </c>
      <c r="B247" s="2">
        <v>450.0</v>
      </c>
      <c r="C247" s="2">
        <v>5732707.0</v>
      </c>
      <c r="D247" s="2">
        <v>820.25</v>
      </c>
      <c r="E247" s="2">
        <v>450.0</v>
      </c>
      <c r="F247" s="2">
        <v>5198375.0</v>
      </c>
      <c r="G247" s="2">
        <v>747.64</v>
      </c>
      <c r="H247" s="7">
        <f t="shared" si="1"/>
        <v>-9.320762425</v>
      </c>
      <c r="I247" s="2">
        <f t="shared" si="2"/>
        <v>-534332</v>
      </c>
      <c r="J247" s="4">
        <f t="shared" si="3"/>
        <v>0</v>
      </c>
    </row>
    <row r="248">
      <c r="A248" s="2" t="s">
        <v>1696</v>
      </c>
      <c r="B248" s="2">
        <v>440.0</v>
      </c>
      <c r="C248" s="2">
        <v>7958187.0</v>
      </c>
      <c r="D248" s="2">
        <v>689.86</v>
      </c>
      <c r="E248" s="2">
        <v>440.0</v>
      </c>
      <c r="F248" s="2">
        <v>7217596.0</v>
      </c>
      <c r="G248" s="2">
        <v>630.63</v>
      </c>
      <c r="H248" s="7">
        <f t="shared" si="1"/>
        <v>-9.306026611</v>
      </c>
      <c r="I248" s="2">
        <f t="shared" si="2"/>
        <v>-740591</v>
      </c>
      <c r="J248" s="4">
        <f t="shared" si="3"/>
        <v>0</v>
      </c>
    </row>
    <row r="249">
      <c r="A249" s="2" t="s">
        <v>2130</v>
      </c>
      <c r="B249" s="2">
        <v>515.0</v>
      </c>
      <c r="C249" s="2">
        <v>2.4987642E7</v>
      </c>
      <c r="D249" s="2">
        <v>602.71</v>
      </c>
      <c r="E249" s="2">
        <v>515.0</v>
      </c>
      <c r="F249" s="2">
        <v>2.2665801E7</v>
      </c>
      <c r="G249" s="2">
        <v>544.29</v>
      </c>
      <c r="H249" s="7">
        <f t="shared" si="1"/>
        <v>-9.2919572</v>
      </c>
      <c r="I249" s="2">
        <f t="shared" si="2"/>
        <v>-2321841</v>
      </c>
      <c r="J249" s="4">
        <f t="shared" si="3"/>
        <v>0</v>
      </c>
    </row>
    <row r="250">
      <c r="A250" s="2" t="s">
        <v>1948</v>
      </c>
      <c r="B250" s="2">
        <v>420.0</v>
      </c>
      <c r="C250" s="2">
        <v>1.1538388E7</v>
      </c>
      <c r="D250" s="2">
        <v>501.52</v>
      </c>
      <c r="E250" s="2">
        <v>420.0</v>
      </c>
      <c r="F250" s="2">
        <v>1.0515665E7</v>
      </c>
      <c r="G250" s="2">
        <v>457.32</v>
      </c>
      <c r="H250" s="7">
        <f t="shared" si="1"/>
        <v>-8.863655824</v>
      </c>
      <c r="I250" s="2">
        <f t="shared" si="2"/>
        <v>-1022723</v>
      </c>
      <c r="J250" s="4">
        <f t="shared" si="3"/>
        <v>0</v>
      </c>
    </row>
    <row r="251">
      <c r="A251" s="2" t="s">
        <v>1905</v>
      </c>
      <c r="B251" s="2">
        <v>414.0</v>
      </c>
      <c r="C251" s="2">
        <v>2.382548E7</v>
      </c>
      <c r="D251" s="2">
        <v>806.99</v>
      </c>
      <c r="E251" s="2">
        <v>414.0</v>
      </c>
      <c r="F251" s="2">
        <v>2.1723366E7</v>
      </c>
      <c r="G251" s="2">
        <v>734.89</v>
      </c>
      <c r="H251" s="7">
        <f t="shared" si="1"/>
        <v>-8.822966001</v>
      </c>
      <c r="I251" s="2">
        <f t="shared" si="2"/>
        <v>-2102114</v>
      </c>
      <c r="J251" s="4">
        <f t="shared" si="3"/>
        <v>0</v>
      </c>
    </row>
    <row r="252">
      <c r="A252" s="2" t="s">
        <v>2056</v>
      </c>
      <c r="B252" s="2">
        <v>475.0</v>
      </c>
      <c r="C252" s="2">
        <v>1.92827372E8</v>
      </c>
      <c r="D252" s="2">
        <v>782.44</v>
      </c>
      <c r="E252" s="2">
        <v>475.0</v>
      </c>
      <c r="F252" s="2">
        <v>1.75920552E8</v>
      </c>
      <c r="G252" s="2">
        <v>709.44</v>
      </c>
      <c r="H252" s="7">
        <f t="shared" si="1"/>
        <v>-8.76785273</v>
      </c>
      <c r="I252" s="2">
        <f t="shared" si="2"/>
        <v>-16906820</v>
      </c>
      <c r="J252" s="4">
        <f t="shared" si="3"/>
        <v>0</v>
      </c>
    </row>
    <row r="253">
      <c r="A253" s="2" t="s">
        <v>1976</v>
      </c>
      <c r="B253" s="2">
        <v>435.0</v>
      </c>
      <c r="C253" s="2">
        <v>2.3968567E7</v>
      </c>
      <c r="D253" s="2">
        <v>513.7</v>
      </c>
      <c r="E253" s="2">
        <v>435.0</v>
      </c>
      <c r="F253" s="2">
        <v>2.1893768E7</v>
      </c>
      <c r="G253" s="2">
        <v>468.86</v>
      </c>
      <c r="H253" s="7">
        <f t="shared" si="1"/>
        <v>-8.656333105</v>
      </c>
      <c r="I253" s="2">
        <f t="shared" si="2"/>
        <v>-2074799</v>
      </c>
      <c r="J253" s="4">
        <f t="shared" si="3"/>
        <v>0</v>
      </c>
    </row>
    <row r="254">
      <c r="A254" s="2" t="s">
        <v>1899</v>
      </c>
      <c r="B254" s="2">
        <v>410.0</v>
      </c>
      <c r="C254" s="2">
        <v>1.8706991E7</v>
      </c>
      <c r="D254" s="2">
        <v>440.9</v>
      </c>
      <c r="E254" s="2">
        <v>410.0</v>
      </c>
      <c r="F254" s="2">
        <v>1.7089079E7</v>
      </c>
      <c r="G254" s="2">
        <v>401.91</v>
      </c>
      <c r="H254" s="7">
        <f t="shared" si="1"/>
        <v>-8.648702509</v>
      </c>
      <c r="I254" s="2">
        <f t="shared" si="2"/>
        <v>-1617912</v>
      </c>
      <c r="J254" s="4">
        <f t="shared" si="3"/>
        <v>0</v>
      </c>
    </row>
    <row r="255">
      <c r="A255" s="2" t="s">
        <v>644</v>
      </c>
      <c r="B255" s="2">
        <v>470.0</v>
      </c>
      <c r="C255" s="2">
        <v>8937068.0</v>
      </c>
      <c r="D255" s="2">
        <v>877.99</v>
      </c>
      <c r="E255" s="2">
        <v>470.0</v>
      </c>
      <c r="F255" s="2">
        <v>8169559.0</v>
      </c>
      <c r="G255" s="2">
        <v>812.73</v>
      </c>
      <c r="H255" s="7">
        <f t="shared" si="1"/>
        <v>-8.58792839</v>
      </c>
      <c r="I255" s="2">
        <f t="shared" si="2"/>
        <v>-767509</v>
      </c>
      <c r="J255" s="4">
        <f t="shared" si="3"/>
        <v>0</v>
      </c>
    </row>
    <row r="256">
      <c r="A256" s="2" t="s">
        <v>1370</v>
      </c>
      <c r="B256" s="2">
        <v>495.0</v>
      </c>
      <c r="C256" s="2">
        <v>9159718.0</v>
      </c>
      <c r="D256" s="2">
        <v>563.61</v>
      </c>
      <c r="E256" s="2">
        <v>495.0</v>
      </c>
      <c r="F256" s="2">
        <v>8373322.0</v>
      </c>
      <c r="G256" s="2">
        <v>512.91</v>
      </c>
      <c r="H256" s="7">
        <f t="shared" si="1"/>
        <v>-8.58537348</v>
      </c>
      <c r="I256" s="2">
        <f t="shared" si="2"/>
        <v>-786396</v>
      </c>
      <c r="J256" s="4">
        <f t="shared" si="3"/>
        <v>0</v>
      </c>
    </row>
    <row r="257">
      <c r="A257" s="2" t="s">
        <v>1927</v>
      </c>
      <c r="B257" s="2">
        <v>418.0</v>
      </c>
      <c r="C257" s="2">
        <v>1.0443318E7</v>
      </c>
      <c r="D257" s="2">
        <v>485.22</v>
      </c>
      <c r="E257" s="2">
        <v>418.0</v>
      </c>
      <c r="F257" s="2">
        <v>9555310.0</v>
      </c>
      <c r="G257" s="2">
        <v>444.23</v>
      </c>
      <c r="H257" s="7">
        <f t="shared" si="1"/>
        <v>-8.503121326</v>
      </c>
      <c r="I257" s="2">
        <f t="shared" si="2"/>
        <v>-888008</v>
      </c>
      <c r="J257" s="4">
        <f t="shared" si="3"/>
        <v>0</v>
      </c>
    </row>
    <row r="258">
      <c r="A258" s="2" t="s">
        <v>2114</v>
      </c>
      <c r="B258" s="2">
        <v>495.0</v>
      </c>
      <c r="C258" s="2">
        <v>6248975.0</v>
      </c>
      <c r="D258" s="2">
        <v>532.14</v>
      </c>
      <c r="E258" s="2">
        <v>495.0</v>
      </c>
      <c r="F258" s="2">
        <v>5725409.0</v>
      </c>
      <c r="G258" s="2">
        <v>491.07</v>
      </c>
      <c r="H258" s="7">
        <f t="shared" si="1"/>
        <v>-8.378430063</v>
      </c>
      <c r="I258" s="2">
        <f t="shared" si="2"/>
        <v>-523566</v>
      </c>
      <c r="J258" s="4">
        <f t="shared" si="3"/>
        <v>0</v>
      </c>
    </row>
    <row r="259">
      <c r="A259" s="2" t="s">
        <v>789</v>
      </c>
      <c r="B259" s="2">
        <v>440.0</v>
      </c>
      <c r="C259" s="2">
        <v>4568038.0</v>
      </c>
      <c r="D259" s="2">
        <v>223.85</v>
      </c>
      <c r="E259" s="2">
        <v>440.0</v>
      </c>
      <c r="F259" s="2">
        <v>4189347.0</v>
      </c>
      <c r="G259" s="2">
        <v>204.43</v>
      </c>
      <c r="H259" s="7">
        <f t="shared" si="1"/>
        <v>-8.290014225</v>
      </c>
      <c r="I259" s="2">
        <f t="shared" si="2"/>
        <v>-378691</v>
      </c>
      <c r="J259" s="4">
        <f t="shared" si="3"/>
        <v>0</v>
      </c>
    </row>
    <row r="260">
      <c r="A260" s="2" t="s">
        <v>2110</v>
      </c>
      <c r="B260" s="2">
        <v>495.0</v>
      </c>
      <c r="C260" s="2">
        <v>1.86347494E8</v>
      </c>
      <c r="D260" s="2">
        <v>511.88</v>
      </c>
      <c r="E260" s="2">
        <v>495.0</v>
      </c>
      <c r="F260" s="2">
        <v>1.71426237E8</v>
      </c>
      <c r="G260" s="2">
        <v>470.33</v>
      </c>
      <c r="H260" s="7">
        <f t="shared" si="1"/>
        <v>-8.007221712</v>
      </c>
      <c r="I260" s="2">
        <f t="shared" si="2"/>
        <v>-14921257</v>
      </c>
      <c r="J260" s="4">
        <f t="shared" si="3"/>
        <v>0</v>
      </c>
    </row>
    <row r="261">
      <c r="A261" s="2" t="s">
        <v>1709</v>
      </c>
      <c r="B261" s="2">
        <v>417.0</v>
      </c>
      <c r="C261" s="2">
        <v>1.3853842E7</v>
      </c>
      <c r="D261" s="2">
        <v>705.17</v>
      </c>
      <c r="E261" s="2">
        <v>417.0</v>
      </c>
      <c r="F261" s="2">
        <v>1.276314E7</v>
      </c>
      <c r="G261" s="2">
        <v>653.08</v>
      </c>
      <c r="H261" s="7">
        <f t="shared" si="1"/>
        <v>-7.872920739</v>
      </c>
      <c r="I261" s="2">
        <f t="shared" si="2"/>
        <v>-1090702</v>
      </c>
      <c r="J261" s="4">
        <f t="shared" si="3"/>
        <v>0</v>
      </c>
    </row>
    <row r="262">
      <c r="A262" s="2" t="s">
        <v>1090</v>
      </c>
      <c r="B262" s="2">
        <v>425.0</v>
      </c>
      <c r="C262" s="2">
        <v>5102929.0</v>
      </c>
      <c r="D262" s="2">
        <v>452.95</v>
      </c>
      <c r="E262" s="2">
        <v>425.0</v>
      </c>
      <c r="F262" s="2">
        <v>4706112.0</v>
      </c>
      <c r="G262" s="2">
        <v>420.75</v>
      </c>
      <c r="H262" s="7">
        <f t="shared" si="1"/>
        <v>-7.776259478</v>
      </c>
      <c r="I262" s="2">
        <f t="shared" si="2"/>
        <v>-396817</v>
      </c>
      <c r="J262" s="4">
        <f t="shared" si="3"/>
        <v>0</v>
      </c>
    </row>
    <row r="263">
      <c r="A263" s="2" t="s">
        <v>2123</v>
      </c>
      <c r="B263" s="2">
        <v>500.0</v>
      </c>
      <c r="C263" s="2">
        <v>1.540724E7</v>
      </c>
      <c r="D263" s="2">
        <v>406.44</v>
      </c>
      <c r="E263" s="2">
        <v>500.0</v>
      </c>
      <c r="F263" s="2">
        <v>1.4233414E7</v>
      </c>
      <c r="G263" s="2">
        <v>375.72</v>
      </c>
      <c r="H263" s="7">
        <f t="shared" si="1"/>
        <v>-7.618664991</v>
      </c>
      <c r="I263" s="2">
        <f t="shared" si="2"/>
        <v>-1173826</v>
      </c>
      <c r="J263" s="4">
        <f t="shared" si="3"/>
        <v>0</v>
      </c>
    </row>
    <row r="264">
      <c r="A264" s="2" t="s">
        <v>1028</v>
      </c>
      <c r="B264" s="2">
        <v>425.0</v>
      </c>
      <c r="C264" s="2">
        <v>3860217.0</v>
      </c>
      <c r="D264" s="2">
        <v>578.05</v>
      </c>
      <c r="E264" s="2">
        <v>425.0</v>
      </c>
      <c r="F264" s="2">
        <v>3570545.0</v>
      </c>
      <c r="G264" s="2">
        <v>529.05</v>
      </c>
      <c r="H264" s="7">
        <f t="shared" si="1"/>
        <v>-7.5040341</v>
      </c>
      <c r="I264" s="2">
        <f t="shared" si="2"/>
        <v>-289672</v>
      </c>
      <c r="J264" s="4">
        <f t="shared" si="3"/>
        <v>0</v>
      </c>
    </row>
    <row r="265">
      <c r="A265" s="2" t="s">
        <v>1910</v>
      </c>
      <c r="B265" s="2">
        <v>415.0</v>
      </c>
      <c r="C265" s="2">
        <v>1.6826256E7</v>
      </c>
      <c r="D265" s="2">
        <v>598.69</v>
      </c>
      <c r="E265" s="2">
        <v>415.0</v>
      </c>
      <c r="F265" s="2">
        <v>1.5585154E7</v>
      </c>
      <c r="G265" s="2">
        <v>555.03</v>
      </c>
      <c r="H265" s="7">
        <f t="shared" si="1"/>
        <v>-7.375984295</v>
      </c>
      <c r="I265" s="2">
        <f t="shared" si="2"/>
        <v>-1241102</v>
      </c>
      <c r="J265" s="4">
        <f t="shared" si="3"/>
        <v>0</v>
      </c>
    </row>
    <row r="266">
      <c r="A266" s="2" t="s">
        <v>1965</v>
      </c>
      <c r="B266" s="2">
        <v>430.0</v>
      </c>
      <c r="C266" s="2">
        <v>1.0520436E7</v>
      </c>
      <c r="D266" s="2">
        <v>544.71</v>
      </c>
      <c r="E266" s="2">
        <v>430.0</v>
      </c>
      <c r="F266" s="2">
        <v>9751284.0</v>
      </c>
      <c r="G266" s="2">
        <v>506.14</v>
      </c>
      <c r="H266" s="7">
        <f t="shared" si="1"/>
        <v>-7.311027794</v>
      </c>
      <c r="I266" s="2">
        <f t="shared" si="2"/>
        <v>-769152</v>
      </c>
      <c r="J266" s="4">
        <f t="shared" si="3"/>
        <v>0</v>
      </c>
    </row>
    <row r="267">
      <c r="A267" s="2" t="s">
        <v>725</v>
      </c>
      <c r="B267" s="2">
        <v>492.0</v>
      </c>
      <c r="C267" s="2">
        <v>7784602.0</v>
      </c>
      <c r="D267" s="2">
        <v>415.47</v>
      </c>
      <c r="E267" s="2">
        <v>492.0</v>
      </c>
      <c r="F267" s="2">
        <v>7220303.0</v>
      </c>
      <c r="G267" s="2">
        <v>385.06</v>
      </c>
      <c r="H267" s="7">
        <f t="shared" si="1"/>
        <v>-7.248912661</v>
      </c>
      <c r="I267" s="2">
        <f t="shared" si="2"/>
        <v>-564299</v>
      </c>
      <c r="J267" s="4">
        <f t="shared" si="3"/>
        <v>0</v>
      </c>
    </row>
    <row r="268">
      <c r="A268" s="2" t="s">
        <v>1263</v>
      </c>
      <c r="B268" s="2">
        <v>430.0</v>
      </c>
      <c r="C268" s="2">
        <v>1.963045E7</v>
      </c>
      <c r="D268" s="2">
        <v>2008.44</v>
      </c>
      <c r="E268" s="2">
        <v>430.0</v>
      </c>
      <c r="F268" s="2">
        <v>1.823282E7</v>
      </c>
      <c r="G268" s="2">
        <v>1865.06</v>
      </c>
      <c r="H268" s="7">
        <f t="shared" si="1"/>
        <v>-7.119704337</v>
      </c>
      <c r="I268" s="2">
        <f t="shared" si="2"/>
        <v>-1397630</v>
      </c>
      <c r="J268" s="4">
        <f t="shared" si="3"/>
        <v>0</v>
      </c>
    </row>
    <row r="269">
      <c r="A269" s="2" t="s">
        <v>1955</v>
      </c>
      <c r="B269" s="2">
        <v>425.0</v>
      </c>
      <c r="C269" s="2">
        <v>2.283263E7</v>
      </c>
      <c r="D269" s="2">
        <v>742.69</v>
      </c>
      <c r="E269" s="2">
        <v>425.0</v>
      </c>
      <c r="F269" s="2">
        <v>2.1224124E7</v>
      </c>
      <c r="G269" s="2">
        <v>684.74</v>
      </c>
      <c r="H269" s="7">
        <f t="shared" si="1"/>
        <v>-7.044768824</v>
      </c>
      <c r="I269" s="2">
        <f t="shared" si="2"/>
        <v>-1608506</v>
      </c>
      <c r="J269" s="4">
        <f t="shared" si="3"/>
        <v>0</v>
      </c>
    </row>
    <row r="270">
      <c r="A270" s="2" t="s">
        <v>2080</v>
      </c>
      <c r="B270" s="2">
        <v>485.0</v>
      </c>
      <c r="C270" s="2">
        <v>2.2975317E7</v>
      </c>
      <c r="D270" s="2">
        <v>495.91</v>
      </c>
      <c r="E270" s="2">
        <v>485.0</v>
      </c>
      <c r="F270" s="2">
        <v>2.1404446E7</v>
      </c>
      <c r="G270" s="2">
        <v>462.17</v>
      </c>
      <c r="H270" s="7">
        <f t="shared" si="1"/>
        <v>-6.83721143</v>
      </c>
      <c r="I270" s="2">
        <f t="shared" si="2"/>
        <v>-1570871</v>
      </c>
      <c r="J270" s="4">
        <f t="shared" si="3"/>
        <v>0</v>
      </c>
    </row>
    <row r="271">
      <c r="A271" s="2" t="s">
        <v>2006</v>
      </c>
      <c r="B271" s="2">
        <v>447.0</v>
      </c>
      <c r="C271" s="2">
        <v>5.9985224E7</v>
      </c>
      <c r="D271" s="2">
        <v>734.64</v>
      </c>
      <c r="E271" s="2">
        <v>447.0</v>
      </c>
      <c r="F271" s="2">
        <v>5.6131826E7</v>
      </c>
      <c r="G271" s="2">
        <v>689.39</v>
      </c>
      <c r="H271" s="7">
        <f t="shared" si="1"/>
        <v>-6.423911995</v>
      </c>
      <c r="I271" s="2">
        <f t="shared" si="2"/>
        <v>-3853398</v>
      </c>
      <c r="J271" s="4">
        <f t="shared" si="3"/>
        <v>0</v>
      </c>
    </row>
    <row r="272">
      <c r="A272" s="2" t="s">
        <v>648</v>
      </c>
      <c r="B272" s="2">
        <v>489.0</v>
      </c>
      <c r="C272" s="2">
        <v>1.3132223E7</v>
      </c>
      <c r="D272" s="2">
        <v>771.62</v>
      </c>
      <c r="E272" s="2">
        <v>494.0</v>
      </c>
      <c r="F272" s="2">
        <v>1.2294418E7</v>
      </c>
      <c r="G272" s="2">
        <v>719.9</v>
      </c>
      <c r="H272" s="7">
        <f t="shared" si="1"/>
        <v>-6.379765254</v>
      </c>
      <c r="I272" s="2">
        <f t="shared" si="2"/>
        <v>-837805</v>
      </c>
      <c r="J272" s="4">
        <f t="shared" si="3"/>
        <v>5</v>
      </c>
    </row>
    <row r="273">
      <c r="A273" s="2" t="s">
        <v>2005</v>
      </c>
      <c r="B273" s="2">
        <v>446.0</v>
      </c>
      <c r="C273" s="2">
        <v>4.7585349E7</v>
      </c>
      <c r="D273" s="2">
        <v>640.07</v>
      </c>
      <c r="E273" s="2">
        <v>446.0</v>
      </c>
      <c r="F273" s="2">
        <v>4.4603951E7</v>
      </c>
      <c r="G273" s="2">
        <v>602.36</v>
      </c>
      <c r="H273" s="7">
        <f t="shared" si="1"/>
        <v>-6.26536962</v>
      </c>
      <c r="I273" s="2">
        <f t="shared" si="2"/>
        <v>-2981398</v>
      </c>
      <c r="J273" s="4">
        <f t="shared" si="3"/>
        <v>0</v>
      </c>
    </row>
    <row r="274">
      <c r="A274" s="2" t="s">
        <v>2091</v>
      </c>
      <c r="B274" s="2">
        <v>490.0</v>
      </c>
      <c r="C274" s="2">
        <v>1.583605E7</v>
      </c>
      <c r="D274" s="2">
        <v>516.56</v>
      </c>
      <c r="E274" s="2">
        <v>490.0</v>
      </c>
      <c r="F274" s="2">
        <v>1.4845341E7</v>
      </c>
      <c r="G274" s="2">
        <v>482.18</v>
      </c>
      <c r="H274" s="7">
        <f t="shared" si="1"/>
        <v>-6.25603607</v>
      </c>
      <c r="I274" s="2">
        <f t="shared" si="2"/>
        <v>-990709</v>
      </c>
      <c r="J274" s="4">
        <f t="shared" si="3"/>
        <v>0</v>
      </c>
    </row>
    <row r="275">
      <c r="A275" s="2" t="s">
        <v>2078</v>
      </c>
      <c r="B275" s="2">
        <v>481.0</v>
      </c>
      <c r="C275" s="2">
        <v>3.2987951E7</v>
      </c>
      <c r="D275" s="2">
        <v>559.32</v>
      </c>
      <c r="E275" s="2">
        <v>481.0</v>
      </c>
      <c r="F275" s="2">
        <v>3.0935104E7</v>
      </c>
      <c r="G275" s="2">
        <v>522.56</v>
      </c>
      <c r="H275" s="7">
        <f t="shared" si="1"/>
        <v>-6.223020642</v>
      </c>
      <c r="I275" s="2">
        <f t="shared" si="2"/>
        <v>-2052847</v>
      </c>
      <c r="J275" s="4">
        <f t="shared" si="3"/>
        <v>0</v>
      </c>
    </row>
    <row r="276">
      <c r="A276" s="2" t="s">
        <v>1946</v>
      </c>
      <c r="B276" s="2">
        <v>420.0</v>
      </c>
      <c r="C276" s="2">
        <v>3.5011921E7</v>
      </c>
      <c r="D276" s="2">
        <v>1126.98</v>
      </c>
      <c r="E276" s="2">
        <v>420.0</v>
      </c>
      <c r="F276" s="2">
        <v>3.2925767E7</v>
      </c>
      <c r="G276" s="2">
        <v>1057.28</v>
      </c>
      <c r="H276" s="7">
        <f t="shared" si="1"/>
        <v>-5.958410565</v>
      </c>
      <c r="I276" s="2">
        <f t="shared" si="2"/>
        <v>-2086154</v>
      </c>
      <c r="J276" s="4">
        <f t="shared" si="3"/>
        <v>0</v>
      </c>
    </row>
    <row r="277">
      <c r="A277" s="2" t="s">
        <v>96</v>
      </c>
      <c r="B277" s="2">
        <v>423.0</v>
      </c>
      <c r="C277" s="2">
        <v>4533970.0</v>
      </c>
      <c r="D277" s="2">
        <v>379.44</v>
      </c>
      <c r="E277" s="2">
        <v>423.0</v>
      </c>
      <c r="F277" s="2">
        <v>4271333.0</v>
      </c>
      <c r="G277" s="2">
        <v>354.64</v>
      </c>
      <c r="H277" s="7">
        <f t="shared" si="1"/>
        <v>-5.792649709</v>
      </c>
      <c r="I277" s="2">
        <f t="shared" si="2"/>
        <v>-262637</v>
      </c>
      <c r="J277" s="4">
        <f t="shared" si="3"/>
        <v>0</v>
      </c>
    </row>
    <row r="278">
      <c r="A278" s="2" t="s">
        <v>1211</v>
      </c>
      <c r="B278" s="2">
        <v>417.0</v>
      </c>
      <c r="C278" s="2">
        <v>2.2207025E7</v>
      </c>
      <c r="D278" s="2">
        <v>1076.7</v>
      </c>
      <c r="E278" s="2">
        <v>417.0</v>
      </c>
      <c r="F278" s="2">
        <v>2.094079E7</v>
      </c>
      <c r="G278" s="2">
        <v>1014.97</v>
      </c>
      <c r="H278" s="7">
        <f t="shared" si="1"/>
        <v>-5.701956926</v>
      </c>
      <c r="I278" s="2">
        <f t="shared" si="2"/>
        <v>-1266235</v>
      </c>
      <c r="J278" s="4">
        <f t="shared" si="3"/>
        <v>0</v>
      </c>
    </row>
    <row r="279">
      <c r="A279" s="2" t="s">
        <v>2143</v>
      </c>
      <c r="B279" s="2">
        <v>427.0</v>
      </c>
      <c r="C279" s="2">
        <v>1.1513763E7</v>
      </c>
      <c r="D279" s="2">
        <v>400.14</v>
      </c>
      <c r="E279" s="2">
        <v>432.0</v>
      </c>
      <c r="F279" s="2">
        <v>1.086102E7</v>
      </c>
      <c r="G279" s="2">
        <v>378.58</v>
      </c>
      <c r="H279" s="7">
        <f t="shared" si="1"/>
        <v>-5.669241238</v>
      </c>
      <c r="I279" s="2">
        <f t="shared" si="2"/>
        <v>-652743</v>
      </c>
      <c r="J279" s="4">
        <f t="shared" si="3"/>
        <v>5</v>
      </c>
    </row>
    <row r="280">
      <c r="A280" s="2" t="s">
        <v>778</v>
      </c>
      <c r="B280" s="2">
        <v>490.0</v>
      </c>
      <c r="C280" s="2">
        <v>4750206.0</v>
      </c>
      <c r="D280" s="2">
        <v>253.21</v>
      </c>
      <c r="E280" s="2">
        <v>500.0</v>
      </c>
      <c r="F280" s="2">
        <v>4490318.0</v>
      </c>
      <c r="G280" s="2">
        <v>239.62</v>
      </c>
      <c r="H280" s="7">
        <f t="shared" si="1"/>
        <v>-5.471089043</v>
      </c>
      <c r="I280" s="2">
        <f t="shared" si="2"/>
        <v>-259888</v>
      </c>
      <c r="J280" s="4">
        <f t="shared" si="3"/>
        <v>10</v>
      </c>
    </row>
    <row r="281">
      <c r="A281" s="2" t="s">
        <v>2014</v>
      </c>
      <c r="B281" s="2">
        <v>450.0</v>
      </c>
      <c r="C281" s="2">
        <v>5217607.0</v>
      </c>
      <c r="D281" s="2">
        <v>302.03</v>
      </c>
      <c r="E281" s="2">
        <v>450.0</v>
      </c>
      <c r="F281" s="2">
        <v>4940622.0</v>
      </c>
      <c r="G281" s="2">
        <v>287.46</v>
      </c>
      <c r="H281" s="7">
        <f t="shared" si="1"/>
        <v>-5.308659698</v>
      </c>
      <c r="I281" s="2">
        <f t="shared" si="2"/>
        <v>-276985</v>
      </c>
      <c r="J281" s="4">
        <f t="shared" si="3"/>
        <v>0</v>
      </c>
    </row>
    <row r="282">
      <c r="A282" s="2" t="s">
        <v>1930</v>
      </c>
      <c r="B282" s="2">
        <v>418.0</v>
      </c>
      <c r="C282" s="2">
        <v>1.0983257E7</v>
      </c>
      <c r="D282" s="2">
        <v>314.82</v>
      </c>
      <c r="E282" s="2">
        <v>418.0</v>
      </c>
      <c r="F282" s="2">
        <v>1.0405741E7</v>
      </c>
      <c r="G282" s="2">
        <v>298.23</v>
      </c>
      <c r="H282" s="7">
        <f t="shared" si="1"/>
        <v>-5.258148835</v>
      </c>
      <c r="I282" s="2">
        <f t="shared" si="2"/>
        <v>-577516</v>
      </c>
      <c r="J282" s="4">
        <f t="shared" si="3"/>
        <v>0</v>
      </c>
    </row>
    <row r="283">
      <c r="A283" s="2" t="s">
        <v>2087</v>
      </c>
      <c r="B283" s="2">
        <v>490.0</v>
      </c>
      <c r="C283" s="2">
        <v>1.7588403E7</v>
      </c>
      <c r="D283" s="2">
        <v>364.38</v>
      </c>
      <c r="E283" s="2">
        <v>490.0</v>
      </c>
      <c r="F283" s="2">
        <v>1.669464E7</v>
      </c>
      <c r="G283" s="2">
        <v>345.69</v>
      </c>
      <c r="H283" s="7">
        <f t="shared" si="1"/>
        <v>-5.081547199</v>
      </c>
      <c r="I283" s="2">
        <f t="shared" si="2"/>
        <v>-893763</v>
      </c>
      <c r="J283" s="4">
        <f t="shared" si="3"/>
        <v>0</v>
      </c>
    </row>
    <row r="284">
      <c r="A284" s="2" t="s">
        <v>1923</v>
      </c>
      <c r="B284" s="2">
        <v>418.0</v>
      </c>
      <c r="C284" s="2">
        <v>3.1086654E7</v>
      </c>
      <c r="D284" s="2">
        <v>790.47</v>
      </c>
      <c r="E284" s="2">
        <v>418.0</v>
      </c>
      <c r="F284" s="2">
        <v>2.9590023E7</v>
      </c>
      <c r="G284" s="2">
        <v>751.45</v>
      </c>
      <c r="H284" s="7">
        <f t="shared" si="1"/>
        <v>-4.814384334</v>
      </c>
      <c r="I284" s="2">
        <f t="shared" si="2"/>
        <v>-1496631</v>
      </c>
      <c r="J284" s="4">
        <f t="shared" si="3"/>
        <v>0</v>
      </c>
    </row>
    <row r="285">
      <c r="A285" s="2" t="s">
        <v>301</v>
      </c>
      <c r="B285" s="2">
        <v>510.0</v>
      </c>
      <c r="C285" s="2">
        <v>8129312.0</v>
      </c>
      <c r="D285" s="2">
        <v>600.75</v>
      </c>
      <c r="E285" s="2">
        <v>510.0</v>
      </c>
      <c r="F285" s="2">
        <v>7743211.0</v>
      </c>
      <c r="G285" s="2">
        <v>566.81</v>
      </c>
      <c r="H285" s="7">
        <f t="shared" si="1"/>
        <v>-4.749491716</v>
      </c>
      <c r="I285" s="2">
        <f t="shared" si="2"/>
        <v>-386101</v>
      </c>
      <c r="J285" s="4">
        <f t="shared" si="3"/>
        <v>0</v>
      </c>
    </row>
    <row r="286">
      <c r="A286" s="2" t="s">
        <v>750</v>
      </c>
      <c r="B286" s="2">
        <v>511.0</v>
      </c>
      <c r="C286" s="2">
        <v>6087432.0</v>
      </c>
      <c r="D286" s="2">
        <v>309.43</v>
      </c>
      <c r="E286" s="2">
        <v>515.0</v>
      </c>
      <c r="F286" s="2">
        <v>5800084.0</v>
      </c>
      <c r="G286" s="2">
        <v>294.3</v>
      </c>
      <c r="H286" s="7">
        <f t="shared" si="1"/>
        <v>-4.720348416</v>
      </c>
      <c r="I286" s="2">
        <f t="shared" si="2"/>
        <v>-287348</v>
      </c>
      <c r="J286" s="4">
        <f t="shared" si="3"/>
        <v>4</v>
      </c>
    </row>
    <row r="287">
      <c r="A287" s="2" t="s">
        <v>2076</v>
      </c>
      <c r="B287" s="2">
        <v>480.0</v>
      </c>
      <c r="C287" s="2">
        <v>1.73898683E8</v>
      </c>
      <c r="D287" s="2">
        <v>766.02</v>
      </c>
      <c r="E287" s="2">
        <v>480.0</v>
      </c>
      <c r="F287" s="2">
        <v>1.66298281E8</v>
      </c>
      <c r="G287" s="2">
        <v>733.02</v>
      </c>
      <c r="H287" s="7">
        <f t="shared" si="1"/>
        <v>-4.370592042</v>
      </c>
      <c r="I287" s="2">
        <f t="shared" si="2"/>
        <v>-7600402</v>
      </c>
      <c r="J287" s="4">
        <f t="shared" si="3"/>
        <v>0</v>
      </c>
    </row>
    <row r="288">
      <c r="A288" s="2" t="s">
        <v>1908</v>
      </c>
      <c r="B288" s="2">
        <v>415.0</v>
      </c>
      <c r="C288" s="2">
        <v>2.2115313E7</v>
      </c>
      <c r="D288" s="2">
        <v>691.95</v>
      </c>
      <c r="E288" s="2">
        <v>415.0</v>
      </c>
      <c r="F288" s="2">
        <v>2.1156092E7</v>
      </c>
      <c r="G288" s="2">
        <v>660.41</v>
      </c>
      <c r="H288" s="7">
        <f t="shared" si="1"/>
        <v>-4.337361176</v>
      </c>
      <c r="I288" s="2">
        <f t="shared" si="2"/>
        <v>-959221</v>
      </c>
      <c r="J288" s="4">
        <f t="shared" si="3"/>
        <v>0</v>
      </c>
    </row>
    <row r="289">
      <c r="A289" s="2" t="s">
        <v>1974</v>
      </c>
      <c r="B289" s="2">
        <v>433.0</v>
      </c>
      <c r="C289" s="2">
        <v>7103324.0</v>
      </c>
      <c r="D289" s="2">
        <v>255.79</v>
      </c>
      <c r="E289" s="2">
        <v>433.0</v>
      </c>
      <c r="F289" s="2">
        <v>6800986.0</v>
      </c>
      <c r="G289" s="2">
        <v>240.79</v>
      </c>
      <c r="H289" s="7">
        <f t="shared" si="1"/>
        <v>-4.256289028</v>
      </c>
      <c r="I289" s="2">
        <f t="shared" si="2"/>
        <v>-302338</v>
      </c>
      <c r="J289" s="4">
        <f t="shared" si="3"/>
        <v>0</v>
      </c>
    </row>
    <row r="290">
      <c r="A290" s="2" t="s">
        <v>1922</v>
      </c>
      <c r="B290" s="2">
        <v>417.0</v>
      </c>
      <c r="C290" s="2">
        <v>6236081.0</v>
      </c>
      <c r="D290" s="2">
        <v>557.04</v>
      </c>
      <c r="E290" s="2">
        <v>417.0</v>
      </c>
      <c r="F290" s="2">
        <v>5976505.0</v>
      </c>
      <c r="G290" s="2">
        <v>538.13</v>
      </c>
      <c r="H290" s="7">
        <f t="shared" si="1"/>
        <v>-4.162486023</v>
      </c>
      <c r="I290" s="2">
        <f t="shared" si="2"/>
        <v>-259576</v>
      </c>
      <c r="J290" s="4">
        <f t="shared" si="3"/>
        <v>0</v>
      </c>
    </row>
    <row r="291">
      <c r="A291" s="2" t="s">
        <v>2119</v>
      </c>
      <c r="B291" s="2">
        <v>498.0</v>
      </c>
      <c r="C291" s="2">
        <v>9727851.0</v>
      </c>
      <c r="D291" s="2">
        <v>352.1</v>
      </c>
      <c r="E291" s="2">
        <v>498.0</v>
      </c>
      <c r="F291" s="2">
        <v>9386879.0</v>
      </c>
      <c r="G291" s="2">
        <v>336.81</v>
      </c>
      <c r="H291" s="7">
        <f t="shared" si="1"/>
        <v>-3.505111252</v>
      </c>
      <c r="I291" s="2">
        <f t="shared" si="2"/>
        <v>-340972</v>
      </c>
      <c r="J291" s="4">
        <f t="shared" si="3"/>
        <v>0</v>
      </c>
    </row>
    <row r="292">
      <c r="A292" s="2" t="s">
        <v>2030</v>
      </c>
      <c r="B292" s="2">
        <v>459.0</v>
      </c>
      <c r="C292" s="2">
        <v>4.7569319E7</v>
      </c>
      <c r="D292" s="2">
        <v>647.1</v>
      </c>
      <c r="E292" s="2">
        <v>459.0</v>
      </c>
      <c r="F292" s="2">
        <v>4.595981E7</v>
      </c>
      <c r="G292" s="2">
        <v>624.68</v>
      </c>
      <c r="H292" s="7">
        <f t="shared" si="1"/>
        <v>-3.383502295</v>
      </c>
      <c r="I292" s="2">
        <f t="shared" si="2"/>
        <v>-1609509</v>
      </c>
      <c r="J292" s="4">
        <f t="shared" si="3"/>
        <v>0</v>
      </c>
    </row>
    <row r="293">
      <c r="A293" s="2" t="s">
        <v>2051</v>
      </c>
      <c r="B293" s="2">
        <v>470.0</v>
      </c>
      <c r="C293" s="2">
        <v>1.7226744E7</v>
      </c>
      <c r="D293" s="2">
        <v>400.47</v>
      </c>
      <c r="E293" s="2">
        <v>470.0</v>
      </c>
      <c r="F293" s="2">
        <v>1.6682235E7</v>
      </c>
      <c r="G293" s="2">
        <v>387.9</v>
      </c>
      <c r="H293" s="7">
        <f t="shared" si="1"/>
        <v>-3.160835269</v>
      </c>
      <c r="I293" s="2">
        <f t="shared" si="2"/>
        <v>-544509</v>
      </c>
      <c r="J293" s="4">
        <f t="shared" si="3"/>
        <v>0</v>
      </c>
    </row>
    <row r="294">
      <c r="A294" s="2" t="s">
        <v>1940</v>
      </c>
      <c r="B294" s="2">
        <v>418.0</v>
      </c>
      <c r="C294" s="2">
        <v>1.1543544E7</v>
      </c>
      <c r="D294" s="2">
        <v>535.84</v>
      </c>
      <c r="E294" s="2">
        <v>418.0</v>
      </c>
      <c r="F294" s="2">
        <v>1.1208341E7</v>
      </c>
      <c r="G294" s="2">
        <v>516.42</v>
      </c>
      <c r="H294" s="7">
        <f t="shared" si="1"/>
        <v>-2.903813595</v>
      </c>
      <c r="I294" s="2">
        <f t="shared" si="2"/>
        <v>-335203</v>
      </c>
      <c r="J294" s="4">
        <f t="shared" si="3"/>
        <v>0</v>
      </c>
    </row>
    <row r="295">
      <c r="A295" s="2" t="s">
        <v>1889</v>
      </c>
      <c r="B295" s="2">
        <v>340.0</v>
      </c>
      <c r="C295" s="2">
        <v>6.4629244E7</v>
      </c>
      <c r="D295" s="2">
        <v>2541.46</v>
      </c>
      <c r="E295" s="2">
        <v>340.0</v>
      </c>
      <c r="F295" s="2">
        <v>6.2837819E7</v>
      </c>
      <c r="G295" s="2">
        <v>2476.95</v>
      </c>
      <c r="H295" s="7">
        <f t="shared" si="1"/>
        <v>-2.771848917</v>
      </c>
      <c r="I295" s="2">
        <f t="shared" si="2"/>
        <v>-1791425</v>
      </c>
      <c r="J295" s="4">
        <f t="shared" si="3"/>
        <v>0</v>
      </c>
    </row>
    <row r="296">
      <c r="A296" s="2" t="s">
        <v>2037</v>
      </c>
      <c r="B296" s="2">
        <v>460.0</v>
      </c>
      <c r="C296" s="2">
        <v>3.31462279E8</v>
      </c>
      <c r="D296" s="2">
        <v>1055.63</v>
      </c>
      <c r="E296" s="2">
        <v>460.0</v>
      </c>
      <c r="F296" s="2">
        <v>3.22998776E8</v>
      </c>
      <c r="G296" s="2">
        <v>1026.33</v>
      </c>
      <c r="H296" s="7">
        <f t="shared" si="1"/>
        <v>-2.553383458</v>
      </c>
      <c r="I296" s="2">
        <f t="shared" si="2"/>
        <v>-8463503</v>
      </c>
      <c r="J296" s="4">
        <f t="shared" si="3"/>
        <v>0</v>
      </c>
    </row>
    <row r="297">
      <c r="A297" s="2" t="s">
        <v>1095</v>
      </c>
      <c r="B297" s="2">
        <v>375.0</v>
      </c>
      <c r="C297" s="2">
        <v>3790949.0</v>
      </c>
      <c r="D297" s="2">
        <v>461.86</v>
      </c>
      <c r="E297" s="2">
        <v>375.0</v>
      </c>
      <c r="F297" s="2">
        <v>3699094.0</v>
      </c>
      <c r="G297" s="2">
        <v>449.74</v>
      </c>
      <c r="H297" s="7">
        <f t="shared" si="1"/>
        <v>-2.423008065</v>
      </c>
      <c r="I297" s="2">
        <f t="shared" si="2"/>
        <v>-91855</v>
      </c>
      <c r="J297" s="4">
        <f t="shared" si="3"/>
        <v>0</v>
      </c>
    </row>
    <row r="298">
      <c r="A298" s="2" t="s">
        <v>2002</v>
      </c>
      <c r="B298" s="2">
        <v>445.0</v>
      </c>
      <c r="C298" s="2">
        <v>6024854.0</v>
      </c>
      <c r="D298" s="2">
        <v>348.58</v>
      </c>
      <c r="E298" s="2">
        <v>445.0</v>
      </c>
      <c r="F298" s="2">
        <v>5885738.0</v>
      </c>
      <c r="G298" s="2">
        <v>344.22</v>
      </c>
      <c r="H298" s="7">
        <f t="shared" si="1"/>
        <v>-2.309035206</v>
      </c>
      <c r="I298" s="2">
        <f t="shared" si="2"/>
        <v>-139116</v>
      </c>
      <c r="J298" s="4">
        <f t="shared" si="3"/>
        <v>0</v>
      </c>
    </row>
    <row r="299">
      <c r="A299" s="2" t="s">
        <v>2140</v>
      </c>
      <c r="B299" s="2">
        <v>565.0</v>
      </c>
      <c r="C299" s="2">
        <v>1.8875421E7</v>
      </c>
      <c r="D299" s="2">
        <v>378.8</v>
      </c>
      <c r="E299" s="2">
        <v>565.0</v>
      </c>
      <c r="F299" s="2">
        <v>1.850578E7</v>
      </c>
      <c r="G299" s="2">
        <v>370.05</v>
      </c>
      <c r="H299" s="7">
        <f t="shared" si="1"/>
        <v>-1.958319234</v>
      </c>
      <c r="I299" s="2">
        <f t="shared" si="2"/>
        <v>-369641</v>
      </c>
      <c r="J299" s="4">
        <f t="shared" si="3"/>
        <v>0</v>
      </c>
    </row>
    <row r="300">
      <c r="A300" s="2" t="s">
        <v>532</v>
      </c>
      <c r="B300" s="2">
        <v>450.0</v>
      </c>
      <c r="C300" s="2">
        <v>2245500.0</v>
      </c>
      <c r="D300" s="2">
        <v>271.89</v>
      </c>
      <c r="E300" s="2">
        <v>450.0</v>
      </c>
      <c r="F300" s="2">
        <v>2204067.0</v>
      </c>
      <c r="G300" s="2">
        <v>267.26</v>
      </c>
      <c r="H300" s="7">
        <f t="shared" si="1"/>
        <v>-1.845156981</v>
      </c>
      <c r="I300" s="2">
        <f t="shared" si="2"/>
        <v>-41433</v>
      </c>
      <c r="J300" s="4">
        <f t="shared" si="3"/>
        <v>0</v>
      </c>
    </row>
    <row r="301">
      <c r="A301" s="2" t="s">
        <v>2111</v>
      </c>
      <c r="B301" s="2">
        <v>495.0</v>
      </c>
      <c r="C301" s="2">
        <v>2.8277081E7</v>
      </c>
      <c r="D301" s="2">
        <v>378.06</v>
      </c>
      <c r="E301" s="2">
        <v>495.0</v>
      </c>
      <c r="F301" s="2">
        <v>2.7782675E7</v>
      </c>
      <c r="G301" s="2">
        <v>372.41</v>
      </c>
      <c r="H301" s="7">
        <f t="shared" si="1"/>
        <v>-1.748433652</v>
      </c>
      <c r="I301" s="2">
        <f t="shared" si="2"/>
        <v>-494406</v>
      </c>
      <c r="J301" s="4">
        <f t="shared" si="3"/>
        <v>0</v>
      </c>
    </row>
    <row r="302">
      <c r="A302" s="2" t="s">
        <v>1883</v>
      </c>
      <c r="B302" s="2">
        <v>330.0</v>
      </c>
      <c r="C302" s="2">
        <v>5.5622853E7</v>
      </c>
      <c r="D302" s="2">
        <v>942.28</v>
      </c>
      <c r="E302" s="2">
        <v>310.0</v>
      </c>
      <c r="F302" s="2">
        <v>5.4655284E7</v>
      </c>
      <c r="G302" s="2">
        <v>923.64</v>
      </c>
      <c r="H302" s="7">
        <f t="shared" si="1"/>
        <v>-1.739517029</v>
      </c>
      <c r="I302" s="2">
        <f t="shared" si="2"/>
        <v>-967569</v>
      </c>
      <c r="J302" s="4">
        <f t="shared" si="3"/>
        <v>-20</v>
      </c>
    </row>
    <row r="303">
      <c r="A303" s="2" t="s">
        <v>1916</v>
      </c>
      <c r="B303" s="2">
        <v>417.0</v>
      </c>
      <c r="C303" s="2">
        <v>5.1449184E7</v>
      </c>
      <c r="D303" s="2">
        <v>1067.26</v>
      </c>
      <c r="E303" s="2">
        <v>417.0</v>
      </c>
      <c r="F303" s="2">
        <v>5.0577183E7</v>
      </c>
      <c r="G303" s="2">
        <v>1044.34</v>
      </c>
      <c r="H303" s="7">
        <f t="shared" si="1"/>
        <v>-1.694878193</v>
      </c>
      <c r="I303" s="2">
        <f t="shared" si="2"/>
        <v>-872001</v>
      </c>
      <c r="J303" s="4">
        <f t="shared" si="3"/>
        <v>0</v>
      </c>
    </row>
    <row r="304">
      <c r="A304" s="2" t="s">
        <v>2122</v>
      </c>
      <c r="B304" s="2">
        <v>500.0</v>
      </c>
      <c r="C304" s="2">
        <v>1.6842892E7</v>
      </c>
      <c r="D304" s="2">
        <v>229.27</v>
      </c>
      <c r="E304" s="2">
        <v>500.0</v>
      </c>
      <c r="F304" s="2">
        <v>1.6599164E7</v>
      </c>
      <c r="G304" s="2">
        <v>226.54</v>
      </c>
      <c r="H304" s="7">
        <f t="shared" si="1"/>
        <v>-1.447067404</v>
      </c>
      <c r="I304" s="2">
        <f t="shared" si="2"/>
        <v>-243728</v>
      </c>
      <c r="J304" s="4">
        <f t="shared" si="3"/>
        <v>0</v>
      </c>
    </row>
    <row r="305">
      <c r="A305" s="2" t="s">
        <v>899</v>
      </c>
      <c r="B305" s="2">
        <v>415.0</v>
      </c>
      <c r="C305" s="2">
        <v>7683554.0</v>
      </c>
      <c r="D305" s="2">
        <v>497.22</v>
      </c>
      <c r="E305" s="2">
        <v>415.0</v>
      </c>
      <c r="F305" s="2">
        <v>7582539.0</v>
      </c>
      <c r="G305" s="2">
        <v>486.68</v>
      </c>
      <c r="H305" s="7">
        <f t="shared" si="1"/>
        <v>-1.314691092</v>
      </c>
      <c r="I305" s="2">
        <f t="shared" si="2"/>
        <v>-101015</v>
      </c>
      <c r="J305" s="4">
        <f t="shared" si="3"/>
        <v>0</v>
      </c>
    </row>
    <row r="306">
      <c r="A306" s="2" t="s">
        <v>1914</v>
      </c>
      <c r="B306" s="2">
        <v>417.0</v>
      </c>
      <c r="C306" s="2">
        <v>1.2724049E7</v>
      </c>
      <c r="D306" s="2">
        <v>1042.02</v>
      </c>
      <c r="E306" s="2">
        <v>417.0</v>
      </c>
      <c r="F306" s="2">
        <v>1.2561556E7</v>
      </c>
      <c r="G306" s="2">
        <v>1027.36</v>
      </c>
      <c r="H306" s="7">
        <f t="shared" si="1"/>
        <v>-1.277054183</v>
      </c>
      <c r="I306" s="2">
        <f t="shared" si="2"/>
        <v>-162493</v>
      </c>
      <c r="J306" s="4">
        <f t="shared" si="3"/>
        <v>0</v>
      </c>
    </row>
    <row r="307">
      <c r="A307" s="2" t="s">
        <v>2151</v>
      </c>
      <c r="B307" s="2">
        <v>420.0</v>
      </c>
      <c r="C307" s="2">
        <v>8918248.0</v>
      </c>
      <c r="D307" s="2">
        <v>329.9</v>
      </c>
      <c r="E307" s="2">
        <v>440.0</v>
      </c>
      <c r="F307" s="2">
        <v>8826225.0</v>
      </c>
      <c r="G307" s="2">
        <v>324.15</v>
      </c>
      <c r="H307" s="7">
        <f t="shared" si="1"/>
        <v>-1.03185065</v>
      </c>
      <c r="I307" s="2">
        <f t="shared" si="2"/>
        <v>-92023</v>
      </c>
      <c r="J307" s="4">
        <f t="shared" si="3"/>
        <v>20</v>
      </c>
    </row>
    <row r="308">
      <c r="A308" s="2" t="s">
        <v>1909</v>
      </c>
      <c r="B308" s="2">
        <v>415.0</v>
      </c>
      <c r="C308" s="2">
        <v>1.0777694E7</v>
      </c>
      <c r="D308" s="2">
        <v>531.44</v>
      </c>
      <c r="E308" s="2">
        <v>415.0</v>
      </c>
      <c r="F308" s="2">
        <v>1.069883E7</v>
      </c>
      <c r="G308" s="2">
        <v>527.01</v>
      </c>
      <c r="H308" s="7">
        <f t="shared" si="1"/>
        <v>-0.731733523</v>
      </c>
      <c r="I308" s="2">
        <f t="shared" si="2"/>
        <v>-78864</v>
      </c>
      <c r="J308" s="4">
        <f t="shared" si="3"/>
        <v>0</v>
      </c>
    </row>
    <row r="309">
      <c r="A309" s="2" t="s">
        <v>1973</v>
      </c>
      <c r="B309" s="2">
        <v>432.0</v>
      </c>
      <c r="C309" s="2">
        <v>2.6490417E7</v>
      </c>
      <c r="D309" s="2">
        <v>542.93</v>
      </c>
      <c r="E309" s="2">
        <v>432.0</v>
      </c>
      <c r="F309" s="2">
        <v>2.6305239E7</v>
      </c>
      <c r="G309" s="2">
        <v>541.59</v>
      </c>
      <c r="H309" s="7">
        <f t="shared" si="1"/>
        <v>-0.6990376935</v>
      </c>
      <c r="I309" s="2">
        <f t="shared" si="2"/>
        <v>-185178</v>
      </c>
      <c r="J309" s="4">
        <f t="shared" si="3"/>
        <v>0</v>
      </c>
    </row>
    <row r="310">
      <c r="A310" s="2" t="s">
        <v>1936</v>
      </c>
      <c r="B310" s="2">
        <v>418.0</v>
      </c>
      <c r="C310" s="2">
        <v>6399997.0</v>
      </c>
      <c r="D310" s="2">
        <v>449.56</v>
      </c>
      <c r="E310" s="2">
        <v>418.0</v>
      </c>
      <c r="F310" s="2">
        <v>6357109.0</v>
      </c>
      <c r="G310" s="2">
        <v>447.62</v>
      </c>
      <c r="H310" s="7">
        <f t="shared" si="1"/>
        <v>-0.6701253141</v>
      </c>
      <c r="I310" s="2">
        <f t="shared" si="2"/>
        <v>-42888</v>
      </c>
      <c r="J310" s="4">
        <f t="shared" si="3"/>
        <v>0</v>
      </c>
    </row>
    <row r="311">
      <c r="A311" s="2" t="s">
        <v>2105</v>
      </c>
      <c r="B311" s="2">
        <v>492.0</v>
      </c>
      <c r="C311" s="2">
        <v>1.1676296E7</v>
      </c>
      <c r="D311" s="2">
        <v>807.6</v>
      </c>
      <c r="E311" s="2">
        <v>492.0</v>
      </c>
      <c r="F311" s="2">
        <v>1.1601861E7</v>
      </c>
      <c r="G311" s="2">
        <v>802.73</v>
      </c>
      <c r="H311" s="7">
        <f t="shared" si="1"/>
        <v>-0.6374881212</v>
      </c>
      <c r="I311" s="2">
        <f t="shared" si="2"/>
        <v>-74435</v>
      </c>
      <c r="J311" s="4">
        <f t="shared" si="3"/>
        <v>0</v>
      </c>
    </row>
    <row r="312">
      <c r="A312" s="2" t="s">
        <v>104</v>
      </c>
      <c r="B312" s="2">
        <v>411.0</v>
      </c>
      <c r="C312" s="2">
        <v>4019785.0</v>
      </c>
      <c r="D312" s="2">
        <v>321.09</v>
      </c>
      <c r="E312" s="2">
        <v>411.0</v>
      </c>
      <c r="F312" s="2">
        <v>4002971.0</v>
      </c>
      <c r="G312" s="2">
        <v>317.75</v>
      </c>
      <c r="H312" s="7">
        <f t="shared" si="1"/>
        <v>-0.4182810772</v>
      </c>
      <c r="I312" s="2">
        <f t="shared" si="2"/>
        <v>-16814</v>
      </c>
      <c r="J312" s="4">
        <f t="shared" si="3"/>
        <v>0</v>
      </c>
    </row>
    <row r="313">
      <c r="A313" s="2" t="s">
        <v>1969</v>
      </c>
      <c r="B313" s="2">
        <v>430.0</v>
      </c>
      <c r="C313" s="2">
        <v>1.6388675E7</v>
      </c>
      <c r="D313" s="2">
        <v>651.3</v>
      </c>
      <c r="E313" s="2">
        <v>430.0</v>
      </c>
      <c r="F313" s="2">
        <v>1.6427323E7</v>
      </c>
      <c r="G313" s="2">
        <v>654.19</v>
      </c>
      <c r="H313" s="7">
        <f t="shared" si="1"/>
        <v>0.2358213828</v>
      </c>
      <c r="I313" s="2">
        <f t="shared" si="2"/>
        <v>38648</v>
      </c>
      <c r="J313" s="4">
        <f t="shared" si="3"/>
        <v>0</v>
      </c>
    </row>
    <row r="314">
      <c r="A314" s="2" t="s">
        <v>1943</v>
      </c>
      <c r="B314" s="2">
        <v>420.0</v>
      </c>
      <c r="C314" s="2">
        <v>1.9467867E7</v>
      </c>
      <c r="D314" s="2">
        <v>450.32</v>
      </c>
      <c r="E314" s="2">
        <v>420.0</v>
      </c>
      <c r="F314" s="2">
        <v>1.9553345E7</v>
      </c>
      <c r="G314" s="2">
        <v>452.66</v>
      </c>
      <c r="H314" s="7">
        <f t="shared" si="1"/>
        <v>0.4390722415</v>
      </c>
      <c r="I314" s="2">
        <f t="shared" si="2"/>
        <v>85478</v>
      </c>
      <c r="J314" s="4">
        <f t="shared" si="3"/>
        <v>0</v>
      </c>
    </row>
    <row r="315">
      <c r="A315" s="2" t="s">
        <v>2082</v>
      </c>
      <c r="B315" s="2">
        <v>485.0</v>
      </c>
      <c r="C315" s="2">
        <v>1.2079099E7</v>
      </c>
      <c r="D315" s="2">
        <v>465.6</v>
      </c>
      <c r="E315" s="2">
        <v>485.0</v>
      </c>
      <c r="F315" s="2">
        <v>1.2146433E7</v>
      </c>
      <c r="G315" s="2">
        <v>469.19</v>
      </c>
      <c r="H315" s="7">
        <f t="shared" si="1"/>
        <v>0.5574422397</v>
      </c>
      <c r="I315" s="2">
        <f t="shared" si="2"/>
        <v>67334</v>
      </c>
      <c r="J315" s="4">
        <f t="shared" si="3"/>
        <v>0</v>
      </c>
    </row>
    <row r="316">
      <c r="A316" s="2" t="s">
        <v>2003</v>
      </c>
      <c r="B316" s="2">
        <v>445.0</v>
      </c>
      <c r="C316" s="2">
        <v>5120890.0</v>
      </c>
      <c r="D316" s="2">
        <v>471.28</v>
      </c>
      <c r="E316" s="2">
        <v>445.0</v>
      </c>
      <c r="F316" s="2">
        <v>5153795.0</v>
      </c>
      <c r="G316" s="2">
        <v>475.0</v>
      </c>
      <c r="H316" s="7">
        <f t="shared" si="1"/>
        <v>0.6425640855</v>
      </c>
      <c r="I316" s="2">
        <f t="shared" si="2"/>
        <v>32905</v>
      </c>
      <c r="J316" s="4">
        <f t="shared" si="3"/>
        <v>0</v>
      </c>
    </row>
    <row r="317">
      <c r="A317" s="2" t="s">
        <v>1770</v>
      </c>
      <c r="B317" s="2">
        <v>417.0</v>
      </c>
      <c r="C317" s="2">
        <v>2591046.0</v>
      </c>
      <c r="D317" s="2">
        <v>214.83</v>
      </c>
      <c r="E317" s="2">
        <v>417.0</v>
      </c>
      <c r="F317" s="2">
        <v>2612479.0</v>
      </c>
      <c r="G317" s="2">
        <v>214.72</v>
      </c>
      <c r="H317" s="7">
        <f t="shared" si="1"/>
        <v>0.8271948858</v>
      </c>
      <c r="I317" s="2">
        <f t="shared" si="2"/>
        <v>21433</v>
      </c>
      <c r="J317" s="4">
        <f t="shared" si="3"/>
        <v>0</v>
      </c>
    </row>
    <row r="318">
      <c r="A318" s="2" t="s">
        <v>1928</v>
      </c>
      <c r="B318" s="2">
        <v>418.0</v>
      </c>
      <c r="C318" s="2">
        <v>1.0915089E7</v>
      </c>
      <c r="D318" s="2">
        <v>399.28</v>
      </c>
      <c r="E318" s="2">
        <v>418.0</v>
      </c>
      <c r="F318" s="2">
        <v>1.101174E7</v>
      </c>
      <c r="G318" s="2">
        <v>398.93</v>
      </c>
      <c r="H318" s="7">
        <f t="shared" si="1"/>
        <v>0.8854806406</v>
      </c>
      <c r="I318" s="2">
        <f t="shared" si="2"/>
        <v>96651</v>
      </c>
      <c r="J318" s="4">
        <f t="shared" si="3"/>
        <v>0</v>
      </c>
    </row>
    <row r="319">
      <c r="A319" s="2" t="s">
        <v>1947</v>
      </c>
      <c r="B319" s="2">
        <v>420.0</v>
      </c>
      <c r="C319" s="2">
        <v>5158630.0</v>
      </c>
      <c r="D319" s="2">
        <v>355.13</v>
      </c>
      <c r="E319" s="2">
        <v>420.0</v>
      </c>
      <c r="F319" s="2">
        <v>5213453.0</v>
      </c>
      <c r="G319" s="2">
        <v>360.39</v>
      </c>
      <c r="H319" s="7">
        <f t="shared" si="1"/>
        <v>1.062743403</v>
      </c>
      <c r="I319" s="2">
        <f t="shared" si="2"/>
        <v>54823</v>
      </c>
      <c r="J319" s="4">
        <f t="shared" si="3"/>
        <v>0</v>
      </c>
    </row>
    <row r="320">
      <c r="A320" s="2" t="s">
        <v>1938</v>
      </c>
      <c r="B320" s="2">
        <v>418.0</v>
      </c>
      <c r="C320" s="2">
        <v>6244458.0</v>
      </c>
      <c r="D320" s="2">
        <v>473.71</v>
      </c>
      <c r="E320" s="2">
        <v>418.0</v>
      </c>
      <c r="F320" s="2">
        <v>6315897.0</v>
      </c>
      <c r="G320" s="2">
        <v>476.02</v>
      </c>
      <c r="H320" s="7">
        <f t="shared" si="1"/>
        <v>1.144038442</v>
      </c>
      <c r="I320" s="2">
        <f t="shared" si="2"/>
        <v>71439</v>
      </c>
      <c r="J320" s="4">
        <f t="shared" si="3"/>
        <v>0</v>
      </c>
    </row>
    <row r="321">
      <c r="A321" s="2" t="s">
        <v>885</v>
      </c>
      <c r="B321" s="2">
        <v>417.0</v>
      </c>
      <c r="C321" s="2">
        <v>5886849.0</v>
      </c>
      <c r="D321" s="2">
        <v>632.45</v>
      </c>
      <c r="E321" s="2">
        <v>417.0</v>
      </c>
      <c r="F321" s="2">
        <v>5970478.0</v>
      </c>
      <c r="G321" s="2">
        <v>643.37</v>
      </c>
      <c r="H321" s="7">
        <f t="shared" si="1"/>
        <v>1.420607187</v>
      </c>
      <c r="I321" s="2">
        <f t="shared" si="2"/>
        <v>83629</v>
      </c>
      <c r="J321" s="4">
        <f t="shared" si="3"/>
        <v>0</v>
      </c>
    </row>
    <row r="322">
      <c r="A322" s="2" t="s">
        <v>2086</v>
      </c>
      <c r="B322" s="2">
        <v>490.0</v>
      </c>
      <c r="C322" s="2">
        <v>2.05476571E8</v>
      </c>
      <c r="D322" s="2">
        <v>627.05</v>
      </c>
      <c r="E322" s="2">
        <v>490.0</v>
      </c>
      <c r="F322" s="2">
        <v>2.08445715E8</v>
      </c>
      <c r="G322" s="2">
        <v>632.87</v>
      </c>
      <c r="H322" s="7">
        <f t="shared" si="1"/>
        <v>1.445003674</v>
      </c>
      <c r="I322" s="2">
        <f t="shared" si="2"/>
        <v>2969144</v>
      </c>
      <c r="J322" s="4">
        <f t="shared" si="3"/>
        <v>0</v>
      </c>
    </row>
    <row r="323">
      <c r="A323" s="2" t="s">
        <v>845</v>
      </c>
      <c r="B323" s="2">
        <v>418.0</v>
      </c>
      <c r="C323" s="2">
        <v>7905735.0</v>
      </c>
      <c r="D323" s="2">
        <v>908.18</v>
      </c>
      <c r="E323" s="2">
        <v>418.0</v>
      </c>
      <c r="F323" s="2">
        <v>8020774.0</v>
      </c>
      <c r="G323" s="2">
        <v>930.27</v>
      </c>
      <c r="H323" s="7">
        <f t="shared" si="1"/>
        <v>1.45513352</v>
      </c>
      <c r="I323" s="2">
        <f t="shared" si="2"/>
        <v>115039</v>
      </c>
      <c r="J323" s="4">
        <f t="shared" si="3"/>
        <v>0</v>
      </c>
    </row>
    <row r="324">
      <c r="A324" s="2" t="s">
        <v>2108</v>
      </c>
      <c r="B324" s="2">
        <v>495.0</v>
      </c>
      <c r="C324" s="2">
        <v>4798930.0</v>
      </c>
      <c r="D324" s="2">
        <v>354.9</v>
      </c>
      <c r="E324" s="2">
        <v>495.0</v>
      </c>
      <c r="F324" s="2">
        <v>4870693.0</v>
      </c>
      <c r="G324" s="2">
        <v>361.33</v>
      </c>
      <c r="H324" s="7">
        <f t="shared" si="1"/>
        <v>1.495395849</v>
      </c>
      <c r="I324" s="2">
        <f t="shared" si="2"/>
        <v>71763</v>
      </c>
      <c r="J324" s="4">
        <f t="shared" si="3"/>
        <v>0</v>
      </c>
    </row>
    <row r="325">
      <c r="A325" s="2" t="s">
        <v>1463</v>
      </c>
      <c r="B325" s="2">
        <v>411.0</v>
      </c>
      <c r="C325" s="2">
        <v>9851349.0</v>
      </c>
      <c r="D325" s="2">
        <v>604.86</v>
      </c>
      <c r="E325" s="2">
        <v>411.0</v>
      </c>
      <c r="F325" s="2">
        <v>1.0025287E7</v>
      </c>
      <c r="G325" s="2">
        <v>617.28</v>
      </c>
      <c r="H325" s="7">
        <f t="shared" si="1"/>
        <v>1.76562621</v>
      </c>
      <c r="I325" s="2">
        <f t="shared" si="2"/>
        <v>173938</v>
      </c>
      <c r="J325" s="4">
        <f t="shared" si="3"/>
        <v>0</v>
      </c>
    </row>
    <row r="326">
      <c r="A326" s="2" t="s">
        <v>602</v>
      </c>
      <c r="B326" s="2">
        <v>421.0</v>
      </c>
      <c r="C326" s="2">
        <v>2408961.0</v>
      </c>
      <c r="D326" s="2">
        <v>273.5</v>
      </c>
      <c r="E326" s="2">
        <v>421.0</v>
      </c>
      <c r="F326" s="2">
        <v>2454025.0</v>
      </c>
      <c r="G326" s="2">
        <v>278.14</v>
      </c>
      <c r="H326" s="7">
        <f t="shared" si="1"/>
        <v>1.870682008</v>
      </c>
      <c r="I326" s="2">
        <f t="shared" si="2"/>
        <v>45064</v>
      </c>
      <c r="J326" s="4">
        <f t="shared" si="3"/>
        <v>0</v>
      </c>
    </row>
    <row r="327">
      <c r="A327" s="2" t="s">
        <v>1945</v>
      </c>
      <c r="B327" s="2">
        <v>420.0</v>
      </c>
      <c r="C327" s="2">
        <v>1.6621702E7</v>
      </c>
      <c r="D327" s="2">
        <v>488.1</v>
      </c>
      <c r="E327" s="2">
        <v>420.0</v>
      </c>
      <c r="F327" s="2">
        <v>1.7022517E7</v>
      </c>
      <c r="G327" s="2">
        <v>495.85</v>
      </c>
      <c r="H327" s="7">
        <f t="shared" si="1"/>
        <v>2.411395656</v>
      </c>
      <c r="I327" s="2">
        <f t="shared" si="2"/>
        <v>400815</v>
      </c>
      <c r="J327" s="4">
        <f t="shared" si="3"/>
        <v>0</v>
      </c>
    </row>
    <row r="328">
      <c r="A328" s="2" t="s">
        <v>2117</v>
      </c>
      <c r="B328" s="2">
        <v>495.0</v>
      </c>
      <c r="C328" s="2">
        <v>8279511.0</v>
      </c>
      <c r="D328" s="2">
        <v>281.68</v>
      </c>
      <c r="E328" s="2">
        <v>495.0</v>
      </c>
      <c r="F328" s="2">
        <v>8497373.0</v>
      </c>
      <c r="G328" s="2">
        <v>289.59</v>
      </c>
      <c r="H328" s="7">
        <f t="shared" si="1"/>
        <v>2.631338976</v>
      </c>
      <c r="I328" s="2">
        <f t="shared" si="2"/>
        <v>217862</v>
      </c>
      <c r="J328" s="4">
        <f t="shared" si="3"/>
        <v>0</v>
      </c>
    </row>
    <row r="329">
      <c r="A329" s="2" t="s">
        <v>142</v>
      </c>
      <c r="B329" s="2">
        <v>418.0</v>
      </c>
      <c r="C329" s="2">
        <v>4372886.0</v>
      </c>
      <c r="D329" s="2">
        <v>535.89</v>
      </c>
      <c r="E329" s="2">
        <v>418.0</v>
      </c>
      <c r="F329" s="2">
        <v>4502847.0</v>
      </c>
      <c r="G329" s="2">
        <v>556.73</v>
      </c>
      <c r="H329" s="7">
        <f t="shared" si="1"/>
        <v>2.9719732</v>
      </c>
      <c r="I329" s="2">
        <f t="shared" si="2"/>
        <v>129961</v>
      </c>
      <c r="J329" s="4">
        <f t="shared" si="3"/>
        <v>0</v>
      </c>
    </row>
    <row r="330">
      <c r="A330" s="2" t="s">
        <v>325</v>
      </c>
      <c r="B330" s="2">
        <v>460.0</v>
      </c>
      <c r="C330" s="2">
        <v>6103525.0</v>
      </c>
      <c r="D330" s="2">
        <v>447.37</v>
      </c>
      <c r="E330" s="2">
        <v>460.0</v>
      </c>
      <c r="F330" s="2">
        <v>6294844.0</v>
      </c>
      <c r="G330" s="2">
        <v>462.35</v>
      </c>
      <c r="H330" s="7">
        <f t="shared" si="1"/>
        <v>3.134565681</v>
      </c>
      <c r="I330" s="2">
        <f t="shared" si="2"/>
        <v>191319</v>
      </c>
      <c r="J330" s="4">
        <f t="shared" si="3"/>
        <v>0</v>
      </c>
    </row>
    <row r="331">
      <c r="A331" s="2" t="s">
        <v>2007</v>
      </c>
      <c r="B331" s="2">
        <v>448.0</v>
      </c>
      <c r="C331" s="2">
        <v>3.8340007E7</v>
      </c>
      <c r="D331" s="2">
        <v>635.87</v>
      </c>
      <c r="E331" s="2">
        <v>448.0</v>
      </c>
      <c r="F331" s="2">
        <v>4.0036654E7</v>
      </c>
      <c r="G331" s="2">
        <v>663.92</v>
      </c>
      <c r="H331" s="7">
        <f t="shared" si="1"/>
        <v>4.425265233</v>
      </c>
      <c r="I331" s="2">
        <f t="shared" si="2"/>
        <v>1696647</v>
      </c>
      <c r="J331" s="4">
        <f t="shared" si="3"/>
        <v>0</v>
      </c>
    </row>
    <row r="332">
      <c r="A332" s="2" t="s">
        <v>2116</v>
      </c>
      <c r="B332" s="2">
        <v>495.0</v>
      </c>
      <c r="C332" s="2">
        <v>2.7295803E7</v>
      </c>
      <c r="D332" s="2">
        <v>482.25</v>
      </c>
      <c r="E332" s="2">
        <v>495.0</v>
      </c>
      <c r="F332" s="2">
        <v>2.8575292E7</v>
      </c>
      <c r="G332" s="2">
        <v>507.69</v>
      </c>
      <c r="H332" s="7">
        <f t="shared" si="1"/>
        <v>4.687493532</v>
      </c>
      <c r="I332" s="2">
        <f t="shared" si="2"/>
        <v>1279489</v>
      </c>
      <c r="J332" s="4">
        <f t="shared" si="3"/>
        <v>0</v>
      </c>
    </row>
    <row r="333">
      <c r="A333" s="2" t="s">
        <v>1785</v>
      </c>
      <c r="B333" s="2">
        <v>418.0</v>
      </c>
      <c r="C333" s="2">
        <v>2567625.0</v>
      </c>
      <c r="D333" s="2">
        <v>216.44</v>
      </c>
      <c r="E333" s="2">
        <v>418.0</v>
      </c>
      <c r="F333" s="2">
        <v>2691208.0</v>
      </c>
      <c r="G333" s="2">
        <v>225.7</v>
      </c>
      <c r="H333" s="7">
        <f t="shared" si="1"/>
        <v>4.81312497</v>
      </c>
      <c r="I333" s="2">
        <f t="shared" si="2"/>
        <v>123583</v>
      </c>
      <c r="J333" s="4">
        <f t="shared" si="3"/>
        <v>0</v>
      </c>
    </row>
    <row r="334">
      <c r="A334" s="2" t="s">
        <v>1985</v>
      </c>
      <c r="B334" s="2">
        <v>440.0</v>
      </c>
      <c r="C334" s="2">
        <v>1.2163429E7</v>
      </c>
      <c r="D334" s="2">
        <v>682.65</v>
      </c>
      <c r="E334" s="2">
        <v>440.0</v>
      </c>
      <c r="F334" s="2">
        <v>1.2753074E7</v>
      </c>
      <c r="G334" s="2">
        <v>719.94</v>
      </c>
      <c r="H334" s="7">
        <f t="shared" si="1"/>
        <v>4.847687276</v>
      </c>
      <c r="I334" s="2">
        <f t="shared" si="2"/>
        <v>589645</v>
      </c>
      <c r="J334" s="4">
        <f t="shared" si="3"/>
        <v>0</v>
      </c>
    </row>
    <row r="335">
      <c r="A335" s="2" t="s">
        <v>2016</v>
      </c>
      <c r="B335" s="2">
        <v>450.0</v>
      </c>
      <c r="C335" s="2">
        <v>1.268815E7</v>
      </c>
      <c r="D335" s="2">
        <v>383.72</v>
      </c>
      <c r="E335" s="2">
        <v>450.0</v>
      </c>
      <c r="F335" s="2">
        <v>1.3338742E7</v>
      </c>
      <c r="G335" s="2">
        <v>400.09</v>
      </c>
      <c r="H335" s="7">
        <f t="shared" si="1"/>
        <v>5.127556027</v>
      </c>
      <c r="I335" s="2">
        <f t="shared" si="2"/>
        <v>650592</v>
      </c>
      <c r="J335" s="4">
        <f t="shared" si="3"/>
        <v>0</v>
      </c>
    </row>
    <row r="336">
      <c r="A336" s="2" t="s">
        <v>1933</v>
      </c>
      <c r="B336" s="2">
        <v>418.0</v>
      </c>
      <c r="C336" s="2">
        <v>4082032.0</v>
      </c>
      <c r="D336" s="2">
        <v>332.58</v>
      </c>
      <c r="E336" s="2">
        <v>418.0</v>
      </c>
      <c r="F336" s="2">
        <v>4291577.0</v>
      </c>
      <c r="G336" s="2">
        <v>350.53</v>
      </c>
      <c r="H336" s="7">
        <f t="shared" si="1"/>
        <v>5.133350253</v>
      </c>
      <c r="I336" s="2">
        <f t="shared" si="2"/>
        <v>209545</v>
      </c>
      <c r="J336" s="4">
        <f t="shared" si="3"/>
        <v>0</v>
      </c>
    </row>
    <row r="337">
      <c r="A337" s="2" t="s">
        <v>1968</v>
      </c>
      <c r="B337" s="2">
        <v>430.0</v>
      </c>
      <c r="C337" s="2">
        <v>9603767.0</v>
      </c>
      <c r="D337" s="2">
        <v>520.39</v>
      </c>
      <c r="E337" s="2">
        <v>430.0</v>
      </c>
      <c r="F337" s="2">
        <v>1.0117445E7</v>
      </c>
      <c r="G337" s="2">
        <v>550.28</v>
      </c>
      <c r="H337" s="7">
        <f t="shared" si="1"/>
        <v>5.348713687</v>
      </c>
      <c r="I337" s="2">
        <f t="shared" si="2"/>
        <v>513678</v>
      </c>
      <c r="J337" s="4">
        <f t="shared" si="3"/>
        <v>0</v>
      </c>
    </row>
    <row r="338">
      <c r="A338" s="2" t="s">
        <v>2023</v>
      </c>
      <c r="B338" s="2">
        <v>450.0</v>
      </c>
      <c r="C338" s="2">
        <v>1.4321275E7</v>
      </c>
      <c r="D338" s="2">
        <v>419.76</v>
      </c>
      <c r="E338" s="2">
        <v>450.0</v>
      </c>
      <c r="F338" s="2">
        <v>1.5193295E7</v>
      </c>
      <c r="G338" s="2">
        <v>442.89</v>
      </c>
      <c r="H338" s="7">
        <f t="shared" si="1"/>
        <v>6.088982999</v>
      </c>
      <c r="I338" s="2">
        <f t="shared" si="2"/>
        <v>872020</v>
      </c>
      <c r="J338" s="4">
        <f t="shared" si="3"/>
        <v>0</v>
      </c>
    </row>
    <row r="339">
      <c r="A339" s="2" t="s">
        <v>1967</v>
      </c>
      <c r="B339" s="2">
        <v>430.0</v>
      </c>
      <c r="C339" s="2">
        <v>3.0883259E7</v>
      </c>
      <c r="D339" s="2">
        <v>650.19</v>
      </c>
      <c r="E339" s="2">
        <v>430.0</v>
      </c>
      <c r="F339" s="2">
        <v>3.2901854E7</v>
      </c>
      <c r="G339" s="2">
        <v>694.15</v>
      </c>
      <c r="H339" s="7">
        <f t="shared" si="1"/>
        <v>6.536211091</v>
      </c>
      <c r="I339" s="2">
        <f t="shared" si="2"/>
        <v>2018595</v>
      </c>
      <c r="J339" s="4">
        <f t="shared" si="3"/>
        <v>0</v>
      </c>
    </row>
    <row r="340">
      <c r="A340" s="2" t="s">
        <v>1970</v>
      </c>
      <c r="B340" s="2">
        <v>431.0</v>
      </c>
      <c r="C340" s="2">
        <v>2.3336679E7</v>
      </c>
      <c r="D340" s="2">
        <v>556.54</v>
      </c>
      <c r="E340" s="2">
        <v>431.0</v>
      </c>
      <c r="F340" s="2">
        <v>2.4863303E7</v>
      </c>
      <c r="G340" s="2">
        <v>587.83</v>
      </c>
      <c r="H340" s="7">
        <f t="shared" si="1"/>
        <v>6.541736294</v>
      </c>
      <c r="I340" s="2">
        <f t="shared" si="2"/>
        <v>1526624</v>
      </c>
      <c r="J340" s="4">
        <f t="shared" si="3"/>
        <v>0</v>
      </c>
    </row>
    <row r="341">
      <c r="A341" s="2" t="s">
        <v>1072</v>
      </c>
      <c r="B341" s="2">
        <v>422.0</v>
      </c>
      <c r="C341" s="2">
        <v>2759392.0</v>
      </c>
      <c r="D341" s="2">
        <v>242.86</v>
      </c>
      <c r="E341" s="2">
        <v>422.0</v>
      </c>
      <c r="F341" s="2">
        <v>2960776.0</v>
      </c>
      <c r="G341" s="2">
        <v>259.88</v>
      </c>
      <c r="H341" s="7">
        <f t="shared" si="1"/>
        <v>7.298129443</v>
      </c>
      <c r="I341" s="2">
        <f t="shared" si="2"/>
        <v>201384</v>
      </c>
      <c r="J341" s="4">
        <f t="shared" si="3"/>
        <v>0</v>
      </c>
    </row>
    <row r="342">
      <c r="A342" s="2" t="s">
        <v>2027</v>
      </c>
      <c r="B342" s="2">
        <v>455.0</v>
      </c>
      <c r="C342" s="2">
        <v>2.1682633E7</v>
      </c>
      <c r="D342" s="2">
        <v>573.72</v>
      </c>
      <c r="E342" s="2">
        <v>455.0</v>
      </c>
      <c r="F342" s="2">
        <v>2.3276677E7</v>
      </c>
      <c r="G342" s="2">
        <v>614.74</v>
      </c>
      <c r="H342" s="7">
        <f t="shared" si="1"/>
        <v>7.351708623</v>
      </c>
      <c r="I342" s="2">
        <f t="shared" si="2"/>
        <v>1594044</v>
      </c>
      <c r="J342" s="4">
        <f t="shared" si="3"/>
        <v>0</v>
      </c>
    </row>
    <row r="343">
      <c r="A343" s="2" t="s">
        <v>1956</v>
      </c>
      <c r="B343" s="2">
        <v>425.0</v>
      </c>
      <c r="C343" s="2">
        <v>5084201.0</v>
      </c>
      <c r="D343" s="2">
        <v>366.3</v>
      </c>
      <c r="E343" s="2">
        <v>425.0</v>
      </c>
      <c r="F343" s="2">
        <v>5461070.0</v>
      </c>
      <c r="G343" s="2">
        <v>392.06</v>
      </c>
      <c r="H343" s="7">
        <f t="shared" si="1"/>
        <v>7.412551156</v>
      </c>
      <c r="I343" s="2">
        <f t="shared" si="2"/>
        <v>376869</v>
      </c>
      <c r="J343" s="4">
        <f t="shared" si="3"/>
        <v>0</v>
      </c>
    </row>
    <row r="344">
      <c r="A344" s="2" t="s">
        <v>2095</v>
      </c>
      <c r="B344" s="2">
        <v>490.0</v>
      </c>
      <c r="C344" s="2">
        <v>1.49592087E8</v>
      </c>
      <c r="D344" s="2">
        <v>572.82</v>
      </c>
      <c r="E344" s="2">
        <v>490.0</v>
      </c>
      <c r="F344" s="2">
        <v>1.61502557E8</v>
      </c>
      <c r="G344" s="2">
        <v>619.23</v>
      </c>
      <c r="H344" s="7">
        <f t="shared" si="1"/>
        <v>7.961965261</v>
      </c>
      <c r="I344" s="2">
        <f t="shared" si="2"/>
        <v>11910470</v>
      </c>
      <c r="J344" s="4">
        <f t="shared" si="3"/>
        <v>0</v>
      </c>
    </row>
    <row r="345">
      <c r="A345" s="2" t="s">
        <v>747</v>
      </c>
      <c r="B345" s="2">
        <v>450.0</v>
      </c>
      <c r="C345" s="2">
        <v>4975656.0</v>
      </c>
      <c r="D345" s="2">
        <v>343.84</v>
      </c>
      <c r="E345" s="2">
        <v>450.0</v>
      </c>
      <c r="F345" s="2">
        <v>5385085.0</v>
      </c>
      <c r="G345" s="2">
        <v>372.03</v>
      </c>
      <c r="H345" s="7">
        <f t="shared" si="1"/>
        <v>8.22864362</v>
      </c>
      <c r="I345" s="2">
        <f t="shared" si="2"/>
        <v>409429</v>
      </c>
      <c r="J345" s="4">
        <f t="shared" si="3"/>
        <v>0</v>
      </c>
    </row>
    <row r="346">
      <c r="A346" s="2" t="s">
        <v>1404</v>
      </c>
      <c r="B346" s="2">
        <v>434.0</v>
      </c>
      <c r="C346" s="2">
        <v>5644839.0</v>
      </c>
      <c r="D346" s="2">
        <v>366.43</v>
      </c>
      <c r="E346" s="2">
        <v>434.0</v>
      </c>
      <c r="F346" s="2">
        <v>6155234.0</v>
      </c>
      <c r="G346" s="2">
        <v>401.52</v>
      </c>
      <c r="H346" s="7">
        <f t="shared" si="1"/>
        <v>9.041799066</v>
      </c>
      <c r="I346" s="2">
        <f t="shared" si="2"/>
        <v>510395</v>
      </c>
      <c r="J346" s="4">
        <f t="shared" si="3"/>
        <v>0</v>
      </c>
    </row>
    <row r="347">
      <c r="A347" s="2" t="s">
        <v>582</v>
      </c>
      <c r="B347" s="2">
        <v>416.0</v>
      </c>
      <c r="C347" s="2">
        <v>5961397.0</v>
      </c>
      <c r="D347" s="2">
        <v>475.81</v>
      </c>
      <c r="E347" s="2">
        <v>416.0</v>
      </c>
      <c r="F347" s="2">
        <v>6516262.0</v>
      </c>
      <c r="G347" s="2">
        <v>514.06</v>
      </c>
      <c r="H347" s="7">
        <f t="shared" si="1"/>
        <v>9.307633764</v>
      </c>
      <c r="I347" s="2">
        <f t="shared" si="2"/>
        <v>554865</v>
      </c>
      <c r="J347" s="4">
        <f t="shared" si="3"/>
        <v>0</v>
      </c>
    </row>
    <row r="348">
      <c r="A348" s="2" t="s">
        <v>1389</v>
      </c>
      <c r="B348" s="2">
        <v>442.0</v>
      </c>
      <c r="C348" s="2">
        <v>2452521.0</v>
      </c>
      <c r="D348" s="2">
        <v>264.11</v>
      </c>
      <c r="E348" s="2">
        <v>442.0</v>
      </c>
      <c r="F348" s="2">
        <v>2690906.0</v>
      </c>
      <c r="G348" s="2">
        <v>290.53</v>
      </c>
      <c r="H348" s="7">
        <f t="shared" si="1"/>
        <v>9.71999832</v>
      </c>
      <c r="I348" s="2">
        <f t="shared" si="2"/>
        <v>238385</v>
      </c>
      <c r="J348" s="4">
        <f t="shared" si="3"/>
        <v>0</v>
      </c>
    </row>
    <row r="349">
      <c r="A349" s="2" t="s">
        <v>1918</v>
      </c>
      <c r="B349" s="2">
        <v>417.0</v>
      </c>
      <c r="C349" s="2">
        <v>1.1314491E7</v>
      </c>
      <c r="D349" s="2">
        <v>282.49</v>
      </c>
      <c r="E349" s="2">
        <v>417.0</v>
      </c>
      <c r="F349" s="2">
        <v>1.2419769E7</v>
      </c>
      <c r="G349" s="2">
        <v>307.72</v>
      </c>
      <c r="H349" s="7">
        <f t="shared" si="1"/>
        <v>9.76869397</v>
      </c>
      <c r="I349" s="2">
        <f t="shared" si="2"/>
        <v>1105278</v>
      </c>
      <c r="J349" s="4">
        <f t="shared" si="3"/>
        <v>0</v>
      </c>
    </row>
    <row r="350">
      <c r="A350" s="2" t="s">
        <v>2047</v>
      </c>
      <c r="B350" s="2">
        <v>465.0</v>
      </c>
      <c r="C350" s="2">
        <v>8362140.0</v>
      </c>
      <c r="D350" s="2">
        <v>284.9</v>
      </c>
      <c r="E350" s="2">
        <v>465.0</v>
      </c>
      <c r="F350" s="2">
        <v>9195151.0</v>
      </c>
      <c r="G350" s="2">
        <v>313.42</v>
      </c>
      <c r="H350" s="7">
        <f t="shared" si="1"/>
        <v>9.961696408</v>
      </c>
      <c r="I350" s="2">
        <f t="shared" si="2"/>
        <v>833011</v>
      </c>
      <c r="J350" s="4">
        <f t="shared" si="3"/>
        <v>0</v>
      </c>
    </row>
    <row r="351">
      <c r="A351" s="2" t="s">
        <v>1959</v>
      </c>
      <c r="B351" s="2">
        <v>427.0</v>
      </c>
      <c r="C351" s="2">
        <v>7771727.0</v>
      </c>
      <c r="D351" s="2">
        <v>363.39</v>
      </c>
      <c r="E351" s="2">
        <v>427.0</v>
      </c>
      <c r="F351" s="2">
        <v>8554283.0</v>
      </c>
      <c r="G351" s="2">
        <v>397.91</v>
      </c>
      <c r="H351" s="7">
        <f t="shared" si="1"/>
        <v>10.06926774</v>
      </c>
      <c r="I351" s="2">
        <f t="shared" si="2"/>
        <v>782556</v>
      </c>
      <c r="J351" s="4">
        <f t="shared" si="3"/>
        <v>0</v>
      </c>
    </row>
    <row r="352">
      <c r="A352" s="2" t="s">
        <v>2139</v>
      </c>
      <c r="B352" s="2">
        <v>550.0</v>
      </c>
      <c r="C352" s="2">
        <v>1391790.0</v>
      </c>
      <c r="D352" s="2">
        <v>321.5</v>
      </c>
      <c r="E352" s="2">
        <v>550.0</v>
      </c>
      <c r="F352" s="2">
        <v>1541296.0</v>
      </c>
      <c r="G352" s="2">
        <v>359.19</v>
      </c>
      <c r="H352" s="7">
        <f t="shared" si="1"/>
        <v>10.74199412</v>
      </c>
      <c r="I352" s="2">
        <f t="shared" si="2"/>
        <v>149506</v>
      </c>
      <c r="J352" s="4">
        <f t="shared" si="3"/>
        <v>0</v>
      </c>
    </row>
    <row r="353">
      <c r="A353" s="2" t="s">
        <v>1033</v>
      </c>
      <c r="B353" s="2">
        <v>523.0</v>
      </c>
      <c r="C353" s="2">
        <v>2905456.0</v>
      </c>
      <c r="D353" s="2">
        <v>428.41</v>
      </c>
      <c r="E353" s="2">
        <v>523.0</v>
      </c>
      <c r="F353" s="2">
        <v>3220236.0</v>
      </c>
      <c r="G353" s="2">
        <v>481.06</v>
      </c>
      <c r="H353" s="7">
        <f t="shared" si="1"/>
        <v>10.83409971</v>
      </c>
      <c r="I353" s="2">
        <f t="shared" si="2"/>
        <v>314780</v>
      </c>
      <c r="J353" s="4">
        <f t="shared" si="3"/>
        <v>0</v>
      </c>
    </row>
    <row r="354">
      <c r="A354" s="2" t="s">
        <v>1806</v>
      </c>
      <c r="B354" s="2">
        <v>470.0</v>
      </c>
      <c r="C354" s="2">
        <v>2198252.0</v>
      </c>
      <c r="D354" s="2">
        <v>184.77</v>
      </c>
      <c r="E354" s="2">
        <v>470.0</v>
      </c>
      <c r="F354" s="2">
        <v>2436943.0</v>
      </c>
      <c r="G354" s="2">
        <v>205.89</v>
      </c>
      <c r="H354" s="7">
        <f t="shared" si="1"/>
        <v>10.85821826</v>
      </c>
      <c r="I354" s="2">
        <f t="shared" si="2"/>
        <v>238691</v>
      </c>
      <c r="J354" s="4">
        <f t="shared" si="3"/>
        <v>0</v>
      </c>
    </row>
    <row r="355">
      <c r="A355" s="2" t="s">
        <v>858</v>
      </c>
      <c r="B355" s="2">
        <v>448.0</v>
      </c>
      <c r="C355" s="2">
        <v>4795346.0</v>
      </c>
      <c r="D355" s="2">
        <v>656.81</v>
      </c>
      <c r="E355" s="2">
        <v>448.0</v>
      </c>
      <c r="F355" s="2">
        <v>5328023.0</v>
      </c>
      <c r="G355" s="2">
        <v>724.51</v>
      </c>
      <c r="H355" s="7">
        <f t="shared" si="1"/>
        <v>11.10820783</v>
      </c>
      <c r="I355" s="2">
        <f t="shared" si="2"/>
        <v>532677</v>
      </c>
      <c r="J355" s="4">
        <f t="shared" si="3"/>
        <v>0</v>
      </c>
    </row>
    <row r="356">
      <c r="A356" s="2" t="s">
        <v>1896</v>
      </c>
      <c r="B356" s="2">
        <v>400.0</v>
      </c>
      <c r="C356" s="2">
        <v>1.2714204E7</v>
      </c>
      <c r="D356" s="2">
        <v>511.7</v>
      </c>
      <c r="E356" s="2">
        <v>400.0</v>
      </c>
      <c r="F356" s="2">
        <v>1.4207854E7</v>
      </c>
      <c r="G356" s="2">
        <v>572.11</v>
      </c>
      <c r="H356" s="7">
        <f t="shared" si="1"/>
        <v>11.74788449</v>
      </c>
      <c r="I356" s="2">
        <f t="shared" si="2"/>
        <v>1493650</v>
      </c>
      <c r="J356" s="4">
        <f t="shared" si="3"/>
        <v>0</v>
      </c>
    </row>
    <row r="357">
      <c r="A357" s="2" t="s">
        <v>2025</v>
      </c>
      <c r="B357" s="2">
        <v>452.0</v>
      </c>
      <c r="C357" s="2">
        <v>9571347.0</v>
      </c>
      <c r="D357" s="2">
        <v>356.33</v>
      </c>
      <c r="E357" s="2">
        <v>452.0</v>
      </c>
      <c r="F357" s="2">
        <v>1.0699505E7</v>
      </c>
      <c r="G357" s="2">
        <v>398.51</v>
      </c>
      <c r="H357" s="7">
        <f t="shared" si="1"/>
        <v>11.78682583</v>
      </c>
      <c r="I357" s="2">
        <f t="shared" si="2"/>
        <v>1128158</v>
      </c>
      <c r="J357" s="4">
        <f t="shared" si="3"/>
        <v>0</v>
      </c>
    </row>
    <row r="358">
      <c r="A358" s="2" t="s">
        <v>392</v>
      </c>
      <c r="B358" s="2">
        <v>510.0</v>
      </c>
      <c r="C358" s="2">
        <v>3584109.0</v>
      </c>
      <c r="D358" s="2">
        <v>414.3</v>
      </c>
      <c r="E358" s="2">
        <v>530.0</v>
      </c>
      <c r="F358" s="2">
        <v>4009727.0</v>
      </c>
      <c r="G358" s="2">
        <v>463.87</v>
      </c>
      <c r="H358" s="7">
        <f t="shared" si="1"/>
        <v>11.87514107</v>
      </c>
      <c r="I358" s="2">
        <f t="shared" si="2"/>
        <v>425618</v>
      </c>
      <c r="J358" s="4">
        <f t="shared" si="3"/>
        <v>20</v>
      </c>
    </row>
    <row r="359">
      <c r="A359" s="2" t="s">
        <v>2128</v>
      </c>
      <c r="B359" s="2">
        <v>513.0</v>
      </c>
      <c r="C359" s="2">
        <v>1.5991792E7</v>
      </c>
      <c r="D359" s="2">
        <v>490.47</v>
      </c>
      <c r="E359" s="2">
        <v>513.0</v>
      </c>
      <c r="F359" s="2">
        <v>1.7910639E7</v>
      </c>
      <c r="G359" s="2">
        <v>551.78</v>
      </c>
      <c r="H359" s="7">
        <f t="shared" si="1"/>
        <v>11.99894921</v>
      </c>
      <c r="I359" s="2">
        <f t="shared" si="2"/>
        <v>1918847</v>
      </c>
      <c r="J359" s="4">
        <f t="shared" si="3"/>
        <v>0</v>
      </c>
    </row>
    <row r="360">
      <c r="A360" s="2" t="s">
        <v>1998</v>
      </c>
      <c r="B360" s="2">
        <v>445.0</v>
      </c>
      <c r="C360" s="2">
        <v>2.3124964E7</v>
      </c>
      <c r="D360" s="2">
        <v>426.59</v>
      </c>
      <c r="E360" s="2">
        <v>445.0</v>
      </c>
      <c r="F360" s="2">
        <v>2.602276E7</v>
      </c>
      <c r="G360" s="2">
        <v>479.43</v>
      </c>
      <c r="H360" s="7">
        <f t="shared" si="1"/>
        <v>12.53102924</v>
      </c>
      <c r="I360" s="2">
        <f t="shared" si="2"/>
        <v>2897796</v>
      </c>
      <c r="J360" s="4">
        <f t="shared" si="3"/>
        <v>0</v>
      </c>
    </row>
    <row r="361">
      <c r="A361" s="2" t="s">
        <v>944</v>
      </c>
      <c r="B361" s="2">
        <v>430.0</v>
      </c>
      <c r="C361" s="2">
        <v>7810610.0</v>
      </c>
      <c r="D361" s="2">
        <v>381.58</v>
      </c>
      <c r="E361" s="2">
        <v>430.0</v>
      </c>
      <c r="F361" s="2">
        <v>8810138.0</v>
      </c>
      <c r="G361" s="2">
        <v>433.23</v>
      </c>
      <c r="H361" s="7">
        <f t="shared" si="1"/>
        <v>12.79705426</v>
      </c>
      <c r="I361" s="2">
        <f t="shared" si="2"/>
        <v>999528</v>
      </c>
      <c r="J361" s="4">
        <f t="shared" si="3"/>
        <v>0</v>
      </c>
    </row>
    <row r="362">
      <c r="A362" s="2" t="s">
        <v>1407</v>
      </c>
      <c r="B362" s="2">
        <v>434.0</v>
      </c>
      <c r="C362" s="2">
        <v>1.251526E7</v>
      </c>
      <c r="D362" s="2">
        <v>959.83</v>
      </c>
      <c r="E362" s="2">
        <v>434.0</v>
      </c>
      <c r="F362" s="2">
        <v>1.4153606E7</v>
      </c>
      <c r="G362" s="2">
        <v>1084.32</v>
      </c>
      <c r="H362" s="7">
        <f t="shared" si="1"/>
        <v>13.09078677</v>
      </c>
      <c r="I362" s="2">
        <f t="shared" si="2"/>
        <v>1638346</v>
      </c>
      <c r="J362" s="4">
        <f t="shared" si="3"/>
        <v>0</v>
      </c>
    </row>
    <row r="363">
      <c r="A363" s="2" t="s">
        <v>1436</v>
      </c>
      <c r="B363" s="2">
        <v>417.0</v>
      </c>
      <c r="C363" s="2">
        <v>6254915.0</v>
      </c>
      <c r="D363" s="2">
        <v>479.45</v>
      </c>
      <c r="E363" s="2">
        <v>417.0</v>
      </c>
      <c r="F363" s="2">
        <v>7073881.0</v>
      </c>
      <c r="G363" s="2">
        <v>544.9</v>
      </c>
      <c r="H363" s="7">
        <f t="shared" si="1"/>
        <v>13.09315954</v>
      </c>
      <c r="I363" s="2">
        <f t="shared" si="2"/>
        <v>818966</v>
      </c>
      <c r="J363" s="4">
        <f t="shared" si="3"/>
        <v>0</v>
      </c>
    </row>
    <row r="364">
      <c r="A364" s="2" t="s">
        <v>919</v>
      </c>
      <c r="B364" s="2">
        <v>435.0</v>
      </c>
      <c r="C364" s="2">
        <v>2891559.0</v>
      </c>
      <c r="D364" s="2">
        <v>242.99</v>
      </c>
      <c r="E364" s="2">
        <v>435.0</v>
      </c>
      <c r="F364" s="2">
        <v>3287144.0</v>
      </c>
      <c r="G364" s="2">
        <v>274.94</v>
      </c>
      <c r="H364" s="7">
        <f t="shared" si="1"/>
        <v>13.68068229</v>
      </c>
      <c r="I364" s="2">
        <f t="shared" si="2"/>
        <v>395585</v>
      </c>
      <c r="J364" s="4">
        <f t="shared" si="3"/>
        <v>0</v>
      </c>
    </row>
    <row r="365">
      <c r="A365" s="2" t="s">
        <v>1560</v>
      </c>
      <c r="B365" s="2">
        <v>460.0</v>
      </c>
      <c r="C365" s="2">
        <v>6101751.0</v>
      </c>
      <c r="D365" s="2">
        <v>572.61</v>
      </c>
      <c r="E365" s="2">
        <v>460.0</v>
      </c>
      <c r="F365" s="2">
        <v>6975892.0</v>
      </c>
      <c r="G365" s="2">
        <v>654.77</v>
      </c>
      <c r="H365" s="7">
        <f t="shared" si="1"/>
        <v>14.32606804</v>
      </c>
      <c r="I365" s="2">
        <f t="shared" si="2"/>
        <v>874141</v>
      </c>
      <c r="J365" s="4">
        <f t="shared" si="3"/>
        <v>0</v>
      </c>
    </row>
    <row r="366">
      <c r="A366" s="2" t="s">
        <v>2054</v>
      </c>
      <c r="B366" s="2">
        <v>470.0</v>
      </c>
      <c r="C366" s="2">
        <v>9180014.0</v>
      </c>
      <c r="D366" s="2">
        <v>255.03</v>
      </c>
      <c r="E366" s="2">
        <v>470.0</v>
      </c>
      <c r="F366" s="2">
        <v>1.0507226E7</v>
      </c>
      <c r="G366" s="2">
        <v>291.75</v>
      </c>
      <c r="H366" s="7">
        <f t="shared" si="1"/>
        <v>14.45762501</v>
      </c>
      <c r="I366" s="2">
        <f t="shared" si="2"/>
        <v>1327212</v>
      </c>
      <c r="J366" s="4">
        <f t="shared" si="3"/>
        <v>0</v>
      </c>
    </row>
    <row r="367">
      <c r="A367" s="2" t="s">
        <v>1911</v>
      </c>
      <c r="B367" s="2">
        <v>415.0</v>
      </c>
      <c r="C367" s="2">
        <v>1562504.0</v>
      </c>
      <c r="D367" s="2">
        <v>316.36</v>
      </c>
      <c r="E367" s="2">
        <v>415.0</v>
      </c>
      <c r="F367" s="2">
        <v>1788674.0</v>
      </c>
      <c r="G367" s="2">
        <v>366.23</v>
      </c>
      <c r="H367" s="7">
        <f t="shared" si="1"/>
        <v>14.47484294</v>
      </c>
      <c r="I367" s="2">
        <f t="shared" si="2"/>
        <v>226170</v>
      </c>
      <c r="J367" s="4">
        <f t="shared" si="3"/>
        <v>0</v>
      </c>
    </row>
    <row r="368">
      <c r="A368" s="2" t="s">
        <v>2048</v>
      </c>
      <c r="B368" s="2">
        <v>465.0</v>
      </c>
      <c r="C368" s="2">
        <v>1.7149109E7</v>
      </c>
      <c r="D368" s="2">
        <v>492.51</v>
      </c>
      <c r="E368" s="2">
        <v>465.0</v>
      </c>
      <c r="F368" s="2">
        <v>1.9701454E7</v>
      </c>
      <c r="G368" s="2">
        <v>569.09</v>
      </c>
      <c r="H368" s="7">
        <f t="shared" si="1"/>
        <v>14.88325137</v>
      </c>
      <c r="I368" s="2">
        <f t="shared" si="2"/>
        <v>2552345</v>
      </c>
      <c r="J368" s="4">
        <f t="shared" si="3"/>
        <v>0</v>
      </c>
    </row>
    <row r="369">
      <c r="A369" s="2" t="s">
        <v>2101</v>
      </c>
      <c r="B369" s="2">
        <v>490.0</v>
      </c>
      <c r="C369" s="2">
        <v>5841273.0</v>
      </c>
      <c r="D369" s="2">
        <v>446.07</v>
      </c>
      <c r="E369" s="2">
        <v>490.0</v>
      </c>
      <c r="F369" s="2">
        <v>6794379.0</v>
      </c>
      <c r="G369" s="2">
        <v>513.83</v>
      </c>
      <c r="H369" s="7">
        <f t="shared" si="1"/>
        <v>16.3167515</v>
      </c>
      <c r="I369" s="2">
        <f t="shared" si="2"/>
        <v>953106</v>
      </c>
      <c r="J369" s="4">
        <f t="shared" si="3"/>
        <v>0</v>
      </c>
    </row>
    <row r="370">
      <c r="A370" s="2" t="s">
        <v>2150</v>
      </c>
      <c r="B370" s="2">
        <v>490.0</v>
      </c>
      <c r="C370" s="2">
        <v>1.5352749E7</v>
      </c>
      <c r="D370" s="2">
        <v>559.22</v>
      </c>
      <c r="E370" s="2">
        <v>500.0</v>
      </c>
      <c r="F370" s="2">
        <v>1.7863034E7</v>
      </c>
      <c r="G370" s="2">
        <v>653.8</v>
      </c>
      <c r="H370" s="7">
        <f t="shared" si="1"/>
        <v>16.35071999</v>
      </c>
      <c r="I370" s="2">
        <f t="shared" si="2"/>
        <v>2510285</v>
      </c>
      <c r="J370" s="4">
        <f t="shared" si="3"/>
        <v>10</v>
      </c>
    </row>
    <row r="371">
      <c r="A371" s="2" t="s">
        <v>2152</v>
      </c>
      <c r="B371" s="2">
        <v>455.0</v>
      </c>
      <c r="C371" s="2">
        <v>8325470.0</v>
      </c>
      <c r="D371" s="2">
        <v>360.64</v>
      </c>
      <c r="E371" s="2">
        <v>475.0</v>
      </c>
      <c r="F371" s="2">
        <v>9778406.0</v>
      </c>
      <c r="G371" s="2">
        <v>423.84</v>
      </c>
      <c r="H371" s="7">
        <f t="shared" si="1"/>
        <v>17.45169942</v>
      </c>
      <c r="I371" s="2">
        <f t="shared" si="2"/>
        <v>1452936</v>
      </c>
      <c r="J371" s="4">
        <f t="shared" si="3"/>
        <v>20</v>
      </c>
    </row>
    <row r="372">
      <c r="A372" s="2" t="s">
        <v>2084</v>
      </c>
      <c r="B372" s="2">
        <v>485.0</v>
      </c>
      <c r="C372" s="2">
        <v>3236334.0</v>
      </c>
      <c r="D372" s="2">
        <v>354.01</v>
      </c>
      <c r="E372" s="2">
        <v>485.0</v>
      </c>
      <c r="F372" s="2">
        <v>3802646.0</v>
      </c>
      <c r="G372" s="2">
        <v>416.5</v>
      </c>
      <c r="H372" s="7">
        <f t="shared" si="1"/>
        <v>17.49856473</v>
      </c>
      <c r="I372" s="2">
        <f t="shared" si="2"/>
        <v>566312</v>
      </c>
      <c r="J372" s="4">
        <f t="shared" si="3"/>
        <v>0</v>
      </c>
    </row>
    <row r="373">
      <c r="A373" s="2" t="s">
        <v>2096</v>
      </c>
      <c r="B373" s="2">
        <v>490.0</v>
      </c>
      <c r="C373" s="2">
        <v>5846710.0</v>
      </c>
      <c r="D373" s="2">
        <v>185.66</v>
      </c>
      <c r="E373" s="2">
        <v>490.0</v>
      </c>
      <c r="F373" s="2">
        <v>6881287.0</v>
      </c>
      <c r="G373" s="2">
        <v>218.5</v>
      </c>
      <c r="H373" s="7">
        <f t="shared" si="1"/>
        <v>17.69502849</v>
      </c>
      <c r="I373" s="2">
        <f t="shared" si="2"/>
        <v>1034577</v>
      </c>
      <c r="J373" s="4">
        <f t="shared" si="3"/>
        <v>0</v>
      </c>
    </row>
    <row r="374">
      <c r="A374" s="2" t="s">
        <v>1256</v>
      </c>
      <c r="B374" s="2">
        <v>442.0</v>
      </c>
      <c r="C374" s="2">
        <v>9942722.0</v>
      </c>
      <c r="D374" s="2">
        <v>617.98</v>
      </c>
      <c r="E374" s="2">
        <v>442.0</v>
      </c>
      <c r="F374" s="2">
        <v>1.177029E7</v>
      </c>
      <c r="G374" s="2">
        <v>733.99</v>
      </c>
      <c r="H374" s="7">
        <f t="shared" si="1"/>
        <v>18.38096248</v>
      </c>
      <c r="I374" s="2">
        <f t="shared" si="2"/>
        <v>1827568</v>
      </c>
      <c r="J374" s="4">
        <f t="shared" si="3"/>
        <v>0</v>
      </c>
    </row>
    <row r="375">
      <c r="A375" s="2" t="s">
        <v>2053</v>
      </c>
      <c r="B375" s="2">
        <v>470.0</v>
      </c>
      <c r="C375" s="2">
        <v>9976987.0</v>
      </c>
      <c r="D375" s="2">
        <v>508.8</v>
      </c>
      <c r="E375" s="2">
        <v>470.0</v>
      </c>
      <c r="F375" s="2">
        <v>1.1915734E7</v>
      </c>
      <c r="G375" s="2">
        <v>610.88</v>
      </c>
      <c r="H375" s="7">
        <f t="shared" si="1"/>
        <v>19.4321893</v>
      </c>
      <c r="I375" s="2">
        <f t="shared" si="2"/>
        <v>1938747</v>
      </c>
      <c r="J375" s="4">
        <f t="shared" si="3"/>
        <v>0</v>
      </c>
    </row>
    <row r="376">
      <c r="A376" s="2" t="s">
        <v>1978</v>
      </c>
      <c r="B376" s="2">
        <v>435.0</v>
      </c>
      <c r="C376" s="2">
        <v>2.0222079E7</v>
      </c>
      <c r="D376" s="2">
        <v>678.57</v>
      </c>
      <c r="E376" s="2">
        <v>435.0</v>
      </c>
      <c r="F376" s="2">
        <v>2.4157733E7</v>
      </c>
      <c r="G376" s="2">
        <v>812.84</v>
      </c>
      <c r="H376" s="7">
        <f t="shared" si="1"/>
        <v>19.46216311</v>
      </c>
      <c r="I376" s="2">
        <f t="shared" si="2"/>
        <v>3935654</v>
      </c>
      <c r="J376" s="4">
        <f t="shared" si="3"/>
        <v>0</v>
      </c>
    </row>
    <row r="377">
      <c r="A377" s="2" t="s">
        <v>1971</v>
      </c>
      <c r="B377" s="2">
        <v>431.0</v>
      </c>
      <c r="C377" s="2">
        <v>4560374.0</v>
      </c>
      <c r="D377" s="2">
        <v>430.75</v>
      </c>
      <c r="E377" s="2">
        <v>431.0</v>
      </c>
      <c r="F377" s="2">
        <v>5525631.0</v>
      </c>
      <c r="G377" s="2">
        <v>523.11</v>
      </c>
      <c r="H377" s="7">
        <f t="shared" si="1"/>
        <v>21.16618067</v>
      </c>
      <c r="I377" s="2">
        <f t="shared" si="2"/>
        <v>965257</v>
      </c>
      <c r="J377" s="4">
        <f t="shared" si="3"/>
        <v>0</v>
      </c>
    </row>
    <row r="378">
      <c r="A378" s="2" t="s">
        <v>2020</v>
      </c>
      <c r="B378" s="2">
        <v>450.0</v>
      </c>
      <c r="C378" s="2">
        <v>1800924.0</v>
      </c>
      <c r="D378" s="2">
        <v>180.76</v>
      </c>
      <c r="E378" s="2">
        <v>450.0</v>
      </c>
      <c r="F378" s="2">
        <v>2194811.0</v>
      </c>
      <c r="G378" s="2">
        <v>216.62</v>
      </c>
      <c r="H378" s="7">
        <f t="shared" si="1"/>
        <v>21.8713838</v>
      </c>
      <c r="I378" s="2">
        <f t="shared" si="2"/>
        <v>393887</v>
      </c>
      <c r="J378" s="4">
        <f t="shared" si="3"/>
        <v>0</v>
      </c>
    </row>
    <row r="379">
      <c r="A379" s="2" t="s">
        <v>712</v>
      </c>
      <c r="B379" s="2">
        <v>510.0</v>
      </c>
      <c r="C379" s="2">
        <v>4529930.0</v>
      </c>
      <c r="D379" s="2">
        <v>191.23</v>
      </c>
      <c r="E379" s="2">
        <v>525.0</v>
      </c>
      <c r="F379" s="2">
        <v>5600240.0</v>
      </c>
      <c r="G379" s="2">
        <v>238.52</v>
      </c>
      <c r="H379" s="7">
        <f t="shared" si="1"/>
        <v>23.62751742</v>
      </c>
      <c r="I379" s="2">
        <f t="shared" si="2"/>
        <v>1070310</v>
      </c>
      <c r="J379" s="4">
        <f t="shared" si="3"/>
        <v>15</v>
      </c>
    </row>
    <row r="380">
      <c r="A380" s="2" t="s">
        <v>1792</v>
      </c>
      <c r="B380" s="2">
        <v>421.0</v>
      </c>
      <c r="C380" s="2">
        <v>4280236.0</v>
      </c>
      <c r="D380" s="2">
        <v>362.73</v>
      </c>
      <c r="E380" s="2">
        <v>421.0</v>
      </c>
      <c r="F380" s="2">
        <v>5291787.0</v>
      </c>
      <c r="G380" s="2">
        <v>452.06</v>
      </c>
      <c r="H380" s="7">
        <f t="shared" si="1"/>
        <v>23.63306603</v>
      </c>
      <c r="I380" s="2">
        <f t="shared" si="2"/>
        <v>1011551</v>
      </c>
      <c r="J380" s="4">
        <f t="shared" si="3"/>
        <v>0</v>
      </c>
    </row>
    <row r="381">
      <c r="A381" s="2" t="s">
        <v>1957</v>
      </c>
      <c r="B381" s="2">
        <v>425.0</v>
      </c>
      <c r="C381" s="2">
        <v>5836720.0</v>
      </c>
      <c r="D381" s="2">
        <v>269.67</v>
      </c>
      <c r="E381" s="2">
        <v>425.0</v>
      </c>
      <c r="F381" s="2">
        <v>7243641.0</v>
      </c>
      <c r="G381" s="2">
        <v>336.02</v>
      </c>
      <c r="H381" s="7">
        <f t="shared" si="1"/>
        <v>24.10465124</v>
      </c>
      <c r="I381" s="2">
        <f t="shared" si="2"/>
        <v>1406921</v>
      </c>
      <c r="J381" s="4">
        <f t="shared" si="3"/>
        <v>0</v>
      </c>
    </row>
    <row r="382">
      <c r="A382" s="2" t="s">
        <v>2085</v>
      </c>
      <c r="B382" s="2">
        <v>485.0</v>
      </c>
      <c r="C382" s="2">
        <v>1.1269963E7</v>
      </c>
      <c r="D382" s="2">
        <v>634.5</v>
      </c>
      <c r="E382" s="2">
        <v>485.0</v>
      </c>
      <c r="F382" s="2">
        <v>1.4078398E7</v>
      </c>
      <c r="G382" s="2">
        <v>796.33</v>
      </c>
      <c r="H382" s="7">
        <f t="shared" si="1"/>
        <v>24.91964703</v>
      </c>
      <c r="I382" s="2">
        <f t="shared" si="2"/>
        <v>2808435</v>
      </c>
      <c r="J382" s="4">
        <f t="shared" si="3"/>
        <v>0</v>
      </c>
    </row>
    <row r="383">
      <c r="A383" s="2" t="s">
        <v>594</v>
      </c>
      <c r="B383" s="2">
        <v>420.0</v>
      </c>
      <c r="C383" s="2">
        <v>1666356.0</v>
      </c>
      <c r="D383" s="2">
        <v>164.11</v>
      </c>
      <c r="E383" s="2">
        <v>420.0</v>
      </c>
      <c r="F383" s="2">
        <v>2150386.0</v>
      </c>
      <c r="G383" s="2">
        <v>210.47</v>
      </c>
      <c r="H383" s="7">
        <f t="shared" si="1"/>
        <v>29.0472144</v>
      </c>
      <c r="I383" s="2">
        <f t="shared" si="2"/>
        <v>484030</v>
      </c>
      <c r="J383" s="4">
        <f t="shared" si="3"/>
        <v>0</v>
      </c>
    </row>
    <row r="384">
      <c r="A384" s="2" t="s">
        <v>1056</v>
      </c>
      <c r="B384" s="2">
        <v>425.0</v>
      </c>
      <c r="C384" s="2">
        <v>7217830.0</v>
      </c>
      <c r="D384" s="2">
        <v>609.25</v>
      </c>
      <c r="E384" s="2">
        <v>425.0</v>
      </c>
      <c r="F384" s="2">
        <v>9552233.0</v>
      </c>
      <c r="G384" s="2">
        <v>803.92</v>
      </c>
      <c r="H384" s="7">
        <f t="shared" si="1"/>
        <v>32.34217209</v>
      </c>
      <c r="I384" s="2">
        <f t="shared" si="2"/>
        <v>2334403</v>
      </c>
      <c r="J384" s="4">
        <f t="shared" si="3"/>
        <v>0</v>
      </c>
    </row>
    <row r="385">
      <c r="A385" s="2" t="s">
        <v>1897</v>
      </c>
      <c r="B385" s="2">
        <v>403.0</v>
      </c>
      <c r="C385" s="2">
        <v>4.2351545E7</v>
      </c>
      <c r="D385" s="2">
        <v>870.27</v>
      </c>
      <c r="E385" s="2">
        <v>403.0</v>
      </c>
      <c r="F385" s="2">
        <v>5.6952395E7</v>
      </c>
      <c r="G385" s="2">
        <v>1172.13</v>
      </c>
      <c r="H385" s="7">
        <f t="shared" si="1"/>
        <v>34.47536566</v>
      </c>
      <c r="I385" s="2">
        <f t="shared" si="2"/>
        <v>14600850</v>
      </c>
      <c r="J385" s="4">
        <f t="shared" si="3"/>
        <v>0</v>
      </c>
    </row>
    <row r="386">
      <c r="A386" s="2" t="s">
        <v>1913</v>
      </c>
      <c r="B386" s="2">
        <v>415.0</v>
      </c>
      <c r="C386" s="2">
        <v>4486782.0</v>
      </c>
      <c r="D386" s="2">
        <v>356.29</v>
      </c>
      <c r="E386" s="2">
        <v>415.0</v>
      </c>
      <c r="F386" s="2">
        <v>6083686.0</v>
      </c>
      <c r="G386" s="2">
        <v>484.76</v>
      </c>
      <c r="H386" s="7">
        <f t="shared" si="1"/>
        <v>35.59129906</v>
      </c>
      <c r="I386" s="2">
        <f t="shared" si="2"/>
        <v>1596904</v>
      </c>
      <c r="J386" s="4">
        <f t="shared" si="3"/>
        <v>0</v>
      </c>
    </row>
    <row r="387">
      <c r="A387" s="2" t="s">
        <v>941</v>
      </c>
      <c r="B387" s="2">
        <v>460.0</v>
      </c>
      <c r="C387" s="2">
        <v>5525331.0</v>
      </c>
      <c r="D387" s="2">
        <v>512.46</v>
      </c>
      <c r="E387" s="2">
        <v>460.0</v>
      </c>
      <c r="F387" s="2">
        <v>7590635.0</v>
      </c>
      <c r="G387" s="2">
        <v>706.83</v>
      </c>
      <c r="H387" s="7">
        <f t="shared" si="1"/>
        <v>37.37882853</v>
      </c>
      <c r="I387" s="2">
        <f t="shared" si="2"/>
        <v>2065304</v>
      </c>
      <c r="J387" s="4">
        <f t="shared" si="3"/>
        <v>0</v>
      </c>
    </row>
    <row r="388">
      <c r="A388" s="2" t="s">
        <v>1939</v>
      </c>
      <c r="B388" s="2">
        <v>418.0</v>
      </c>
      <c r="C388" s="2">
        <v>1.5139106E7</v>
      </c>
      <c r="D388" s="2">
        <v>745.62</v>
      </c>
      <c r="E388" s="2">
        <v>418.0</v>
      </c>
      <c r="F388" s="2">
        <v>2.1272358E7</v>
      </c>
      <c r="G388" s="2">
        <v>1049.81</v>
      </c>
      <c r="H388" s="7">
        <f t="shared" si="1"/>
        <v>40.51264322</v>
      </c>
      <c r="I388" s="2">
        <f t="shared" si="2"/>
        <v>6133252</v>
      </c>
      <c r="J388" s="4">
        <f t="shared" si="3"/>
        <v>0</v>
      </c>
    </row>
    <row r="389">
      <c r="A389" s="2" t="s">
        <v>119</v>
      </c>
      <c r="B389" s="2">
        <v>418.0</v>
      </c>
      <c r="C389" s="2">
        <v>2457436.0</v>
      </c>
      <c r="D389" s="2">
        <v>230.2</v>
      </c>
      <c r="E389" s="2">
        <v>418.0</v>
      </c>
      <c r="F389" s="2">
        <v>3464581.0</v>
      </c>
      <c r="G389" s="2">
        <v>320.41</v>
      </c>
      <c r="H389" s="7">
        <f t="shared" si="1"/>
        <v>40.98356987</v>
      </c>
      <c r="I389" s="2">
        <f t="shared" si="2"/>
        <v>1007145</v>
      </c>
      <c r="J389" s="4">
        <f t="shared" si="3"/>
        <v>0</v>
      </c>
    </row>
    <row r="390">
      <c r="A390" s="2" t="s">
        <v>2099</v>
      </c>
      <c r="B390" s="2">
        <v>490.0</v>
      </c>
      <c r="C390" s="2">
        <v>8185814.0</v>
      </c>
      <c r="D390" s="2">
        <v>285.43</v>
      </c>
      <c r="E390" s="2">
        <v>490.0</v>
      </c>
      <c r="F390" s="2">
        <v>1.1608627E7</v>
      </c>
      <c r="G390" s="2">
        <v>405.05</v>
      </c>
      <c r="H390" s="7">
        <f t="shared" si="1"/>
        <v>41.8139601</v>
      </c>
      <c r="I390" s="2">
        <f t="shared" si="2"/>
        <v>3422813</v>
      </c>
      <c r="J390" s="4">
        <f t="shared" si="3"/>
        <v>0</v>
      </c>
    </row>
    <row r="391">
      <c r="A391" s="2" t="s">
        <v>2004</v>
      </c>
      <c r="B391" s="2">
        <v>445.0</v>
      </c>
      <c r="C391" s="2">
        <v>1.9807364E7</v>
      </c>
      <c r="D391" s="2">
        <v>663.23</v>
      </c>
      <c r="E391" s="2">
        <v>445.0</v>
      </c>
      <c r="F391" s="2">
        <v>2.8146045E7</v>
      </c>
      <c r="G391" s="2">
        <v>944.12</v>
      </c>
      <c r="H391" s="7">
        <f t="shared" si="1"/>
        <v>42.09889312</v>
      </c>
      <c r="I391" s="2">
        <f t="shared" si="2"/>
        <v>8338681</v>
      </c>
      <c r="J391" s="4">
        <f t="shared" si="3"/>
        <v>0</v>
      </c>
    </row>
    <row r="392">
      <c r="A392" s="2" t="s">
        <v>1912</v>
      </c>
      <c r="B392" s="2">
        <v>415.0</v>
      </c>
      <c r="C392" s="2">
        <v>6292528.0</v>
      </c>
      <c r="D392" s="2">
        <v>408.29</v>
      </c>
      <c r="E392" s="2">
        <v>415.0</v>
      </c>
      <c r="F392" s="2">
        <v>9698861.0</v>
      </c>
      <c r="G392" s="2">
        <v>628.86</v>
      </c>
      <c r="H392" s="7">
        <f t="shared" si="1"/>
        <v>54.13298121</v>
      </c>
      <c r="I392" s="2">
        <f t="shared" si="2"/>
        <v>3406333</v>
      </c>
      <c r="J392" s="4">
        <f t="shared" si="3"/>
        <v>0</v>
      </c>
    </row>
    <row r="393">
      <c r="A393" s="2" t="s">
        <v>2138</v>
      </c>
      <c r="B393" s="2">
        <v>540.0</v>
      </c>
      <c r="C393" s="2">
        <v>9926174.0</v>
      </c>
      <c r="D393" s="2">
        <v>785.92</v>
      </c>
      <c r="E393" s="2">
        <v>540.0</v>
      </c>
      <c r="F393" s="2">
        <v>1.5843642E7</v>
      </c>
      <c r="G393" s="2">
        <v>1245.08</v>
      </c>
      <c r="H393" s="7">
        <f t="shared" si="1"/>
        <v>59.61479216</v>
      </c>
      <c r="I393" s="2">
        <f t="shared" si="2"/>
        <v>5917468</v>
      </c>
      <c r="J393" s="4">
        <f t="shared" si="3"/>
        <v>0</v>
      </c>
    </row>
    <row r="394">
      <c r="A394" s="2" t="s">
        <v>2000</v>
      </c>
      <c r="B394" s="2">
        <v>445.0</v>
      </c>
      <c r="C394" s="2">
        <v>7640770.0</v>
      </c>
      <c r="D394" s="2">
        <v>418.47</v>
      </c>
      <c r="E394" s="2">
        <v>445.0</v>
      </c>
      <c r="F394" s="2">
        <v>1.2480534E7</v>
      </c>
      <c r="G394" s="2">
        <v>675.57</v>
      </c>
      <c r="H394" s="7">
        <f t="shared" si="1"/>
        <v>63.34131246</v>
      </c>
      <c r="I394" s="2">
        <f t="shared" si="2"/>
        <v>4839764</v>
      </c>
      <c r="J394" s="4">
        <f t="shared" si="3"/>
        <v>0</v>
      </c>
    </row>
    <row r="395">
      <c r="A395" s="2" t="s">
        <v>2058</v>
      </c>
      <c r="B395" s="2">
        <v>475.0</v>
      </c>
      <c r="C395" s="2">
        <v>3.3180702E7</v>
      </c>
      <c r="D395" s="2">
        <v>572.5</v>
      </c>
      <c r="E395" s="2">
        <v>475.0</v>
      </c>
      <c r="F395" s="2">
        <v>5.7430331E7</v>
      </c>
      <c r="G395" s="2">
        <v>982.81</v>
      </c>
      <c r="H395" s="7">
        <f t="shared" si="1"/>
        <v>73.08353211</v>
      </c>
      <c r="I395" s="2">
        <f t="shared" si="2"/>
        <v>24249629</v>
      </c>
      <c r="J395" s="4">
        <f t="shared" si="3"/>
        <v>0</v>
      </c>
    </row>
    <row r="396">
      <c r="A396" s="2" t="s">
        <v>1958</v>
      </c>
      <c r="B396" s="2">
        <v>427.0</v>
      </c>
      <c r="C396" s="2">
        <v>7258147.0</v>
      </c>
      <c r="D396" s="2">
        <v>365.02</v>
      </c>
      <c r="E396" s="2">
        <v>427.0</v>
      </c>
      <c r="F396" s="2">
        <v>1.2614305E7</v>
      </c>
      <c r="G396" s="2">
        <v>643.65</v>
      </c>
      <c r="H396" s="7">
        <f t="shared" si="1"/>
        <v>73.79511603</v>
      </c>
      <c r="I396" s="2">
        <f t="shared" si="2"/>
        <v>5356158</v>
      </c>
      <c r="J396" s="4">
        <f t="shared" si="3"/>
        <v>0</v>
      </c>
    </row>
    <row r="397">
      <c r="A397" s="2" t="s">
        <v>1987</v>
      </c>
      <c r="B397" s="2">
        <v>440.0</v>
      </c>
      <c r="C397" s="2">
        <v>2578884.0</v>
      </c>
      <c r="D397" s="2">
        <v>173.58</v>
      </c>
      <c r="E397" s="2">
        <v>440.0</v>
      </c>
      <c r="F397" s="2">
        <v>5447730.0</v>
      </c>
      <c r="G397" s="2">
        <v>369.54</v>
      </c>
      <c r="H397" s="7">
        <f t="shared" si="1"/>
        <v>111.2437008</v>
      </c>
      <c r="I397" s="2">
        <f t="shared" si="2"/>
        <v>2868846</v>
      </c>
      <c r="J397" s="4">
        <f t="shared" si="3"/>
        <v>0</v>
      </c>
    </row>
    <row r="398">
      <c r="H398" s="7"/>
    </row>
    <row r="399">
      <c r="H399" s="7"/>
    </row>
    <row r="400">
      <c r="H400" s="7"/>
    </row>
    <row r="401">
      <c r="H401" s="7"/>
    </row>
    <row r="402">
      <c r="H402" s="7"/>
    </row>
    <row r="403">
      <c r="H403" s="7"/>
    </row>
    <row r="404">
      <c r="H404" s="7"/>
    </row>
  </sheetData>
  <autoFilter ref="$A$1:$J$1000">
    <sortState ref="A1:J1000">
      <sortCondition ref="H1:H1000"/>
      <sortCondition descending="1" ref="G1:G1000"/>
      <sortCondition descending="1" ref="J1:J1000"/>
      <sortCondition descending="1" ref="B1:B1000"/>
      <sortCondition descending="1" ref="I1:I1000"/>
    </sortState>
  </autoFilter>
  <drawing r:id="rId1"/>
</worksheet>
</file>