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filterPrivacy="1" codeName="ЭтаКнига" defaultThemeVersion="124226"/>
  <xr:revisionPtr revIDLastSave="0" documentId="13_ncr:1_{E54BB646-086C-4A9F-9987-E4EDC53C61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Задание" sheetId="1" r:id="rId1"/>
    <sheet name="На резервы" sheetId="2" r:id="rId2"/>
    <sheet name="На сайзы" sheetId="15" r:id="rId3"/>
    <sheet name="На влагу" sheetId="7" r:id="rId4"/>
    <sheet name="В сушилку" sheetId="5" r:id="rId5"/>
    <sheet name="На пульвера" sheetId="11" state="hidden" r:id="rId6"/>
    <sheet name="2 лота" sheetId="16" r:id="rId7"/>
    <sheet name="На пульвера TE200" sheetId="18" r:id="rId8"/>
    <sheet name="Настройки" sheetId="14" r:id="rId9"/>
  </sheets>
  <definedNames>
    <definedName name="_GoBack" localSheetId="0">Задание!#REF!</definedName>
    <definedName name="Бирки">Задание!$C$2:$N$18</definedName>
    <definedName name="_xlnm.Print_Area" localSheetId="5">'На пульвера'!$A$1:$J$90</definedName>
    <definedName name="_xlnm.Print_Area" localSheetId="7">'На пульвера TE200'!$A$1:$F$99</definedName>
  </definedNames>
  <calcPr calcId="191029"/>
</workbook>
</file>

<file path=xl/calcChain.xml><?xml version="1.0" encoding="utf-8"?>
<calcChain xmlns="http://schemas.openxmlformats.org/spreadsheetml/2006/main">
  <c r="G1" i="1" l="1"/>
  <c r="A1" i="15" s="1"/>
  <c r="J1" i="1"/>
  <c r="E25" i="18"/>
  <c r="E93" i="18"/>
  <c r="E92" i="18"/>
  <c r="B93" i="18"/>
  <c r="B92" i="18"/>
  <c r="E82" i="18"/>
  <c r="E81" i="18"/>
  <c r="B82" i="18"/>
  <c r="B81" i="18"/>
  <c r="E71" i="18"/>
  <c r="E70" i="18"/>
  <c r="B71" i="18"/>
  <c r="B70" i="18"/>
  <c r="E60" i="18"/>
  <c r="E59" i="18"/>
  <c r="B60" i="18"/>
  <c r="B59" i="18"/>
  <c r="E49" i="18"/>
  <c r="E48" i="18"/>
  <c r="B49" i="18"/>
  <c r="B48" i="18"/>
  <c r="E38" i="18"/>
  <c r="E37" i="18"/>
  <c r="B38" i="18"/>
  <c r="B37" i="18"/>
  <c r="E27" i="18"/>
  <c r="E26" i="18"/>
  <c r="B27" i="18"/>
  <c r="B26" i="18"/>
  <c r="E16" i="18"/>
  <c r="E15" i="18"/>
  <c r="B16" i="18"/>
  <c r="B15" i="18"/>
  <c r="E5" i="18"/>
  <c r="E4" i="18"/>
  <c r="B5" i="18"/>
  <c r="B4" i="18"/>
  <c r="I9" i="14"/>
  <c r="A5" i="18" s="1"/>
  <c r="D93" i="18" s="1"/>
  <c r="E99" i="18"/>
  <c r="B99" i="18"/>
  <c r="E98" i="18"/>
  <c r="B98" i="18"/>
  <c r="E95" i="18"/>
  <c r="B95" i="18"/>
  <c r="E97" i="18"/>
  <c r="B97" i="18"/>
  <c r="E91" i="18"/>
  <c r="B91" i="18"/>
  <c r="E94" i="18"/>
  <c r="B94" i="18"/>
  <c r="E88" i="18"/>
  <c r="B88" i="18"/>
  <c r="E87" i="18"/>
  <c r="B87" i="18"/>
  <c r="E84" i="18"/>
  <c r="B84" i="18"/>
  <c r="E86" i="18"/>
  <c r="B86" i="18"/>
  <c r="E80" i="18"/>
  <c r="B80" i="18"/>
  <c r="E83" i="18"/>
  <c r="B83" i="18"/>
  <c r="E77" i="18"/>
  <c r="B77" i="18"/>
  <c r="E76" i="18"/>
  <c r="B76" i="18"/>
  <c r="E73" i="18"/>
  <c r="B73" i="18"/>
  <c r="E75" i="18"/>
  <c r="B75" i="18"/>
  <c r="E69" i="18"/>
  <c r="B69" i="18"/>
  <c r="E72" i="18"/>
  <c r="B72" i="18"/>
  <c r="E66" i="18"/>
  <c r="B66" i="18"/>
  <c r="E65" i="18"/>
  <c r="B65" i="18"/>
  <c r="E62" i="18"/>
  <c r="B62" i="18"/>
  <c r="E64" i="18"/>
  <c r="B64" i="18"/>
  <c r="E58" i="18"/>
  <c r="B58" i="18"/>
  <c r="E61" i="18"/>
  <c r="B61" i="18"/>
  <c r="E55" i="18"/>
  <c r="B55" i="18"/>
  <c r="E54" i="18"/>
  <c r="B54" i="18"/>
  <c r="E51" i="18"/>
  <c r="B51" i="18"/>
  <c r="E53" i="18"/>
  <c r="B53" i="18"/>
  <c r="E47" i="18"/>
  <c r="B47" i="18"/>
  <c r="E50" i="18"/>
  <c r="B50" i="18"/>
  <c r="E44" i="18"/>
  <c r="B44" i="18"/>
  <c r="E43" i="18"/>
  <c r="B43" i="18"/>
  <c r="E40" i="18"/>
  <c r="B40" i="18"/>
  <c r="E42" i="18"/>
  <c r="B42" i="18"/>
  <c r="E36" i="18"/>
  <c r="B36" i="18"/>
  <c r="E39" i="18"/>
  <c r="B39" i="18"/>
  <c r="E33" i="18"/>
  <c r="B33" i="18"/>
  <c r="E32" i="18"/>
  <c r="B32" i="18"/>
  <c r="E29" i="18"/>
  <c r="B29" i="18"/>
  <c r="E31" i="18"/>
  <c r="B31" i="18"/>
  <c r="B25" i="18"/>
  <c r="E28" i="18"/>
  <c r="B28" i="18"/>
  <c r="E22" i="18"/>
  <c r="B22" i="18"/>
  <c r="E21" i="18"/>
  <c r="B21" i="18"/>
  <c r="E18" i="18"/>
  <c r="B18" i="18"/>
  <c r="E20" i="18"/>
  <c r="B20" i="18"/>
  <c r="E14" i="18"/>
  <c r="B14" i="18"/>
  <c r="E17" i="18"/>
  <c r="B17" i="18"/>
  <c r="E11" i="18"/>
  <c r="B11" i="18"/>
  <c r="E10" i="18"/>
  <c r="B10" i="18"/>
  <c r="E7" i="18"/>
  <c r="B7" i="18"/>
  <c r="E9" i="18"/>
  <c r="B9" i="18"/>
  <c r="E3" i="18"/>
  <c r="B3" i="18"/>
  <c r="E6" i="18"/>
  <c r="B6" i="18"/>
  <c r="E10" i="16"/>
  <c r="E27" i="16" s="1"/>
  <c r="E32" i="16" s="1"/>
  <c r="B10" i="16"/>
  <c r="B21" i="16" s="1"/>
  <c r="F9" i="16"/>
  <c r="F20" i="16" s="1"/>
  <c r="E9" i="16"/>
  <c r="E20" i="16" s="1"/>
  <c r="C9" i="16"/>
  <c r="C20" i="16" s="1"/>
  <c r="B9" i="16"/>
  <c r="B20" i="16" s="1"/>
  <c r="E8" i="16"/>
  <c r="E26" i="16" s="1"/>
  <c r="E31" i="16" s="1"/>
  <c r="B8" i="16"/>
  <c r="B19" i="16" s="1"/>
  <c r="E7" i="16"/>
  <c r="E33" i="16" s="1"/>
  <c r="B7" i="16"/>
  <c r="B33" i="16" s="1"/>
  <c r="E5" i="16"/>
  <c r="E25" i="16" s="1"/>
  <c r="E30" i="16" s="1"/>
  <c r="B5" i="16"/>
  <c r="B25" i="16" s="1"/>
  <c r="B30" i="16" s="1"/>
  <c r="E4" i="16"/>
  <c r="E15" i="16" s="1"/>
  <c r="B4" i="16"/>
  <c r="B15" i="16" s="1"/>
  <c r="E3" i="16"/>
  <c r="E24" i="16" s="1"/>
  <c r="E29" i="16" s="1"/>
  <c r="B3" i="16"/>
  <c r="B24" i="16" s="1"/>
  <c r="B29" i="16" s="1"/>
  <c r="A1" i="16" l="1"/>
  <c r="D1" i="16" s="1"/>
  <c r="B2" i="5"/>
  <c r="D38" i="5" s="1"/>
  <c r="A1" i="7"/>
  <c r="C41" i="7" s="1"/>
  <c r="A1" i="2"/>
  <c r="A16" i="18"/>
  <c r="A60" i="18"/>
  <c r="A82" i="18"/>
  <c r="A38" i="18"/>
  <c r="D16" i="18"/>
  <c r="D38" i="18"/>
  <c r="D60" i="18"/>
  <c r="D82" i="18"/>
  <c r="D27" i="18"/>
  <c r="D49" i="18"/>
  <c r="D71" i="18"/>
  <c r="A93" i="18"/>
  <c r="D5" i="18"/>
  <c r="A27" i="18"/>
  <c r="A49" i="18"/>
  <c r="A71" i="18"/>
  <c r="E18" i="16"/>
  <c r="E14" i="16"/>
  <c r="E21" i="16"/>
  <c r="B26" i="16"/>
  <c r="B31" i="16" s="1"/>
  <c r="E19" i="16"/>
  <c r="B27" i="16"/>
  <c r="B32" i="16" s="1"/>
  <c r="E16" i="16"/>
  <c r="B18" i="16"/>
  <c r="B14" i="16"/>
  <c r="B16" i="16"/>
  <c r="J85" i="11"/>
  <c r="I85" i="11"/>
  <c r="F97" i="15"/>
  <c r="E97" i="15"/>
  <c r="F97" i="2"/>
  <c r="E97" i="2"/>
  <c r="A23" i="16" l="1"/>
  <c r="D23" i="16"/>
  <c r="A12" i="16"/>
  <c r="A28" i="16"/>
  <c r="D12" i="16"/>
  <c r="D28" i="16"/>
  <c r="D50" i="5"/>
  <c r="D44" i="5"/>
  <c r="B44" i="5"/>
  <c r="B50" i="5"/>
  <c r="B14" i="5"/>
  <c r="B38" i="5"/>
  <c r="B26" i="5"/>
  <c r="B20" i="5"/>
  <c r="D32" i="5"/>
  <c r="B32" i="5"/>
  <c r="D20" i="5"/>
  <c r="D26" i="5"/>
  <c r="D8" i="5"/>
  <c r="D14" i="5"/>
  <c r="B8" i="5"/>
  <c r="D2" i="5"/>
  <c r="A36" i="7"/>
  <c r="A41" i="7"/>
  <c r="A31" i="7"/>
  <c r="C36" i="7"/>
  <c r="C26" i="7"/>
  <c r="C31" i="7"/>
  <c r="A21" i="7"/>
  <c r="A26" i="7"/>
  <c r="C16" i="7"/>
  <c r="C21" i="7"/>
  <c r="A11" i="7"/>
  <c r="A16" i="7"/>
  <c r="C6" i="7"/>
  <c r="C11" i="7"/>
  <c r="A6" i="7"/>
  <c r="C1" i="7"/>
  <c r="A89" i="18"/>
  <c r="A67" i="18"/>
  <c r="A45" i="18"/>
  <c r="A23" i="18"/>
  <c r="D78" i="18"/>
  <c r="D56" i="18"/>
  <c r="D34" i="18"/>
  <c r="D12" i="18"/>
  <c r="A1" i="18"/>
  <c r="D1" i="18"/>
  <c r="A34" i="18"/>
  <c r="A12" i="18"/>
  <c r="D89" i="18"/>
  <c r="D67" i="18"/>
  <c r="D45" i="18"/>
  <c r="D23" i="18"/>
  <c r="A78" i="18"/>
  <c r="A56" i="18"/>
  <c r="F11" i="16"/>
  <c r="C11" i="16"/>
  <c r="D55" i="5"/>
  <c r="B55" i="5"/>
  <c r="B49" i="5"/>
  <c r="D49" i="5"/>
  <c r="D43" i="5"/>
  <c r="B43" i="5"/>
  <c r="B37" i="5"/>
  <c r="D37" i="5"/>
  <c r="D31" i="5"/>
  <c r="B31" i="5"/>
  <c r="B25" i="5"/>
  <c r="D25" i="5"/>
  <c r="D19" i="5"/>
  <c r="B19" i="5"/>
  <c r="B13" i="5"/>
  <c r="D13" i="5"/>
  <c r="D7" i="5"/>
  <c r="I22" i="14"/>
  <c r="C2" i="5" s="1"/>
  <c r="F99" i="15"/>
  <c r="C99" i="15"/>
  <c r="E98" i="15"/>
  <c r="B98" i="15"/>
  <c r="C97" i="15"/>
  <c r="B97" i="15"/>
  <c r="E96" i="15"/>
  <c r="B96" i="15"/>
  <c r="E95" i="15"/>
  <c r="B95" i="15"/>
  <c r="E93" i="15"/>
  <c r="B93" i="15"/>
  <c r="E92" i="15"/>
  <c r="B92" i="15"/>
  <c r="E91" i="15"/>
  <c r="B91" i="15"/>
  <c r="F88" i="15"/>
  <c r="C88" i="15"/>
  <c r="E87" i="15"/>
  <c r="B87" i="15"/>
  <c r="F86" i="15"/>
  <c r="E86" i="15"/>
  <c r="C86" i="15"/>
  <c r="B86" i="15"/>
  <c r="E85" i="15"/>
  <c r="B85" i="15"/>
  <c r="E84" i="15"/>
  <c r="B84" i="15"/>
  <c r="E82" i="15"/>
  <c r="B82" i="15"/>
  <c r="E81" i="15"/>
  <c r="B81" i="15"/>
  <c r="E80" i="15"/>
  <c r="B80" i="15"/>
  <c r="F77" i="15"/>
  <c r="C77" i="15"/>
  <c r="E76" i="15"/>
  <c r="B76" i="15"/>
  <c r="F75" i="15"/>
  <c r="E75" i="15"/>
  <c r="C75" i="15"/>
  <c r="B75" i="15"/>
  <c r="E74" i="15"/>
  <c r="B74" i="15"/>
  <c r="E73" i="15"/>
  <c r="B73" i="15"/>
  <c r="E71" i="15"/>
  <c r="B71" i="15"/>
  <c r="E70" i="15"/>
  <c r="B70" i="15"/>
  <c r="E69" i="15"/>
  <c r="B69" i="15"/>
  <c r="F66" i="15"/>
  <c r="C66" i="15"/>
  <c r="E65" i="15"/>
  <c r="B65" i="15"/>
  <c r="F64" i="15"/>
  <c r="E64" i="15"/>
  <c r="C64" i="15"/>
  <c r="B64" i="15"/>
  <c r="E63" i="15"/>
  <c r="B63" i="15"/>
  <c r="E62" i="15"/>
  <c r="B62" i="15"/>
  <c r="E60" i="15"/>
  <c r="B60" i="15"/>
  <c r="E59" i="15"/>
  <c r="B59" i="15"/>
  <c r="E58" i="15"/>
  <c r="B58" i="15"/>
  <c r="F55" i="15"/>
  <c r="C55" i="15"/>
  <c r="E54" i="15"/>
  <c r="B54" i="15"/>
  <c r="F53" i="15"/>
  <c r="E53" i="15"/>
  <c r="C53" i="15"/>
  <c r="B53" i="15"/>
  <c r="E52" i="15"/>
  <c r="B52" i="15"/>
  <c r="E51" i="15"/>
  <c r="B51" i="15"/>
  <c r="E49" i="15"/>
  <c r="B49" i="15"/>
  <c r="E48" i="15"/>
  <c r="B48" i="15"/>
  <c r="E47" i="15"/>
  <c r="B47" i="15"/>
  <c r="F44" i="15"/>
  <c r="C44" i="15"/>
  <c r="E43" i="15"/>
  <c r="B43" i="15"/>
  <c r="F42" i="15"/>
  <c r="E42" i="15"/>
  <c r="C42" i="15"/>
  <c r="B42" i="15"/>
  <c r="E41" i="15"/>
  <c r="B41" i="15"/>
  <c r="E40" i="15"/>
  <c r="B40" i="15"/>
  <c r="E38" i="15"/>
  <c r="B38" i="15"/>
  <c r="E37" i="15"/>
  <c r="B37" i="15"/>
  <c r="E36" i="15"/>
  <c r="B36" i="15"/>
  <c r="F33" i="15"/>
  <c r="C33" i="15"/>
  <c r="E32" i="15"/>
  <c r="B32" i="15"/>
  <c r="F31" i="15"/>
  <c r="E31" i="15"/>
  <c r="C31" i="15"/>
  <c r="B31" i="15"/>
  <c r="E30" i="15"/>
  <c r="B30" i="15"/>
  <c r="E29" i="15"/>
  <c r="B29" i="15"/>
  <c r="E27" i="15"/>
  <c r="B27" i="15"/>
  <c r="E26" i="15"/>
  <c r="B26" i="15"/>
  <c r="E25" i="15"/>
  <c r="B25" i="15"/>
  <c r="F22" i="15"/>
  <c r="C22" i="15"/>
  <c r="E21" i="15"/>
  <c r="B21" i="15"/>
  <c r="F20" i="15"/>
  <c r="E20" i="15"/>
  <c r="C20" i="15"/>
  <c r="B20" i="15"/>
  <c r="E19" i="15"/>
  <c r="B19" i="15"/>
  <c r="E18" i="15"/>
  <c r="B18" i="15"/>
  <c r="E16" i="15"/>
  <c r="B16" i="15"/>
  <c r="E15" i="15"/>
  <c r="B15" i="15"/>
  <c r="E14" i="15"/>
  <c r="B14" i="15"/>
  <c r="F11" i="15"/>
  <c r="C11" i="15"/>
  <c r="E10" i="15"/>
  <c r="B10" i="15"/>
  <c r="F9" i="15"/>
  <c r="E9" i="15"/>
  <c r="C9" i="15"/>
  <c r="B9" i="15"/>
  <c r="E8" i="15"/>
  <c r="B8" i="15"/>
  <c r="E7" i="15"/>
  <c r="B7" i="15"/>
  <c r="E5" i="15"/>
  <c r="B5" i="15"/>
  <c r="E4" i="15"/>
  <c r="B4" i="15"/>
  <c r="E3" i="15"/>
  <c r="B3" i="15"/>
  <c r="I26" i="14"/>
  <c r="I25" i="14"/>
  <c r="I5" i="14"/>
  <c r="A2" i="18" s="1"/>
  <c r="I6" i="14"/>
  <c r="A6" i="18" s="1"/>
  <c r="I7" i="14"/>
  <c r="A3" i="18" s="1"/>
  <c r="I8" i="14"/>
  <c r="A4" i="18" s="1"/>
  <c r="I10" i="14"/>
  <c r="A8" i="18" s="1"/>
  <c r="I11" i="14"/>
  <c r="A9" i="18" s="1"/>
  <c r="I12" i="14"/>
  <c r="A7" i="18" s="1"/>
  <c r="I13" i="14"/>
  <c r="I14" i="14"/>
  <c r="A10" i="18" s="1"/>
  <c r="I15" i="14"/>
  <c r="I17" i="14"/>
  <c r="I18" i="14"/>
  <c r="B1" i="15" s="1"/>
  <c r="E12" i="15" s="1"/>
  <c r="I19" i="14"/>
  <c r="B1" i="7" s="1"/>
  <c r="D36" i="7" s="1"/>
  <c r="I20" i="14"/>
  <c r="I21" i="14"/>
  <c r="I23" i="14"/>
  <c r="I4" i="14"/>
  <c r="B79" i="18" l="1"/>
  <c r="B57" i="18"/>
  <c r="B35" i="18"/>
  <c r="E24" i="18"/>
  <c r="E2" i="18"/>
  <c r="B46" i="18"/>
  <c r="E13" i="18"/>
  <c r="E79" i="18"/>
  <c r="E57" i="18"/>
  <c r="E35" i="18"/>
  <c r="E90" i="18"/>
  <c r="E68" i="18"/>
  <c r="E46" i="18"/>
  <c r="B24" i="18"/>
  <c r="B2" i="18"/>
  <c r="B90" i="18"/>
  <c r="B68" i="18"/>
  <c r="B13" i="18"/>
  <c r="B96" i="18"/>
  <c r="E96" i="18"/>
  <c r="A10" i="11"/>
  <c r="A40" i="11" s="1"/>
  <c r="A11" i="18"/>
  <c r="A65" i="18"/>
  <c r="A21" i="18"/>
  <c r="A76" i="18"/>
  <c r="D76" i="18"/>
  <c r="A54" i="18"/>
  <c r="A98" i="18"/>
  <c r="D98" i="18"/>
  <c r="D54" i="18"/>
  <c r="D10" i="18"/>
  <c r="D21" i="18"/>
  <c r="D43" i="18"/>
  <c r="D65" i="18"/>
  <c r="D87" i="18"/>
  <c r="D32" i="18"/>
  <c r="A87" i="18"/>
  <c r="A43" i="18"/>
  <c r="A32" i="18"/>
  <c r="D96" i="18"/>
  <c r="D52" i="18"/>
  <c r="D8" i="18"/>
  <c r="D41" i="18"/>
  <c r="A63" i="18"/>
  <c r="D19" i="18"/>
  <c r="A30" i="18"/>
  <c r="A85" i="18"/>
  <c r="A41" i="18"/>
  <c r="D63" i="18"/>
  <c r="A19" i="18"/>
  <c r="A52" i="18"/>
  <c r="A96" i="18"/>
  <c r="D74" i="18"/>
  <c r="D30" i="18"/>
  <c r="A74" i="18"/>
  <c r="D85" i="18"/>
  <c r="A24" i="18"/>
  <c r="A68" i="18"/>
  <c r="A46" i="18"/>
  <c r="A79" i="18"/>
  <c r="A35" i="18"/>
  <c r="D2" i="18"/>
  <c r="D13" i="18"/>
  <c r="D35" i="18"/>
  <c r="D57" i="18"/>
  <c r="D79" i="18"/>
  <c r="D90" i="18"/>
  <c r="A90" i="18"/>
  <c r="D68" i="18"/>
  <c r="D24" i="18"/>
  <c r="D46" i="18"/>
  <c r="A57" i="18"/>
  <c r="A13" i="18"/>
  <c r="D94" i="18"/>
  <c r="D50" i="18"/>
  <c r="D61" i="18"/>
  <c r="A61" i="18"/>
  <c r="A17" i="18"/>
  <c r="A83" i="18"/>
  <c r="A39" i="18"/>
  <c r="D83" i="18"/>
  <c r="D6" i="18"/>
  <c r="D39" i="18"/>
  <c r="D72" i="18"/>
  <c r="D28" i="18"/>
  <c r="D17" i="18"/>
  <c r="A28" i="18"/>
  <c r="A50" i="18"/>
  <c r="A72" i="18"/>
  <c r="A94" i="18"/>
  <c r="B1" i="11"/>
  <c r="G71" i="11" s="1"/>
  <c r="B1" i="18"/>
  <c r="A92" i="18"/>
  <c r="D81" i="18"/>
  <c r="A81" i="18"/>
  <c r="A37" i="18"/>
  <c r="D92" i="18"/>
  <c r="D15" i="18"/>
  <c r="A26" i="18"/>
  <c r="D70" i="18"/>
  <c r="D26" i="18"/>
  <c r="D37" i="18"/>
  <c r="A70" i="18"/>
  <c r="D48" i="18"/>
  <c r="D59" i="18"/>
  <c r="A48" i="18"/>
  <c r="A59" i="18"/>
  <c r="A15" i="18"/>
  <c r="D4" i="18"/>
  <c r="D86" i="18"/>
  <c r="D97" i="18"/>
  <c r="D53" i="18"/>
  <c r="D9" i="18"/>
  <c r="A53" i="18"/>
  <c r="D42" i="18"/>
  <c r="A86" i="18"/>
  <c r="A42" i="18"/>
  <c r="D64" i="18"/>
  <c r="A64" i="18"/>
  <c r="A20" i="18"/>
  <c r="A75" i="18"/>
  <c r="D20" i="18"/>
  <c r="D75" i="18"/>
  <c r="D31" i="18"/>
  <c r="A31" i="18"/>
  <c r="A97" i="18"/>
  <c r="D40" i="18"/>
  <c r="A84" i="18"/>
  <c r="A40" i="18"/>
  <c r="D51" i="18"/>
  <c r="A29" i="18"/>
  <c r="A73" i="18"/>
  <c r="D18" i="18"/>
  <c r="D73" i="18"/>
  <c r="D29" i="18"/>
  <c r="D84" i="18"/>
  <c r="D7" i="18"/>
  <c r="A51" i="18"/>
  <c r="A95" i="18"/>
  <c r="D62" i="18"/>
  <c r="A62" i="18"/>
  <c r="A18" i="18"/>
  <c r="D95" i="18"/>
  <c r="D80" i="18"/>
  <c r="D36" i="18"/>
  <c r="A69" i="18"/>
  <c r="D25" i="18"/>
  <c r="D3" i="18"/>
  <c r="A80" i="18"/>
  <c r="A36" i="18"/>
  <c r="D69" i="18"/>
  <c r="A91" i="18"/>
  <c r="A58" i="18"/>
  <c r="A14" i="18"/>
  <c r="D58" i="18"/>
  <c r="D14" i="18"/>
  <c r="D47" i="18"/>
  <c r="D91" i="18"/>
  <c r="A25" i="18"/>
  <c r="A47" i="18"/>
  <c r="B74" i="18"/>
  <c r="B52" i="18"/>
  <c r="B30" i="18"/>
  <c r="B8" i="18"/>
  <c r="B85" i="18"/>
  <c r="B63" i="18"/>
  <c r="E52" i="18"/>
  <c r="E30" i="18"/>
  <c r="E8" i="18"/>
  <c r="E85" i="18"/>
  <c r="E63" i="18"/>
  <c r="E41" i="18"/>
  <c r="E19" i="18"/>
  <c r="B41" i="18"/>
  <c r="B19" i="18"/>
  <c r="E74" i="18"/>
  <c r="A10" i="2"/>
  <c r="A76" i="2" s="1"/>
  <c r="A10" i="16"/>
  <c r="D10" i="16" s="1"/>
  <c r="A9" i="2"/>
  <c r="A86" i="2" s="1"/>
  <c r="A9" i="16"/>
  <c r="D9" i="16" s="1"/>
  <c r="B46" i="15"/>
  <c r="B2" i="16"/>
  <c r="B13" i="16" s="1"/>
  <c r="E2" i="16"/>
  <c r="E13" i="16" s="1"/>
  <c r="B1" i="2"/>
  <c r="E78" i="2" s="1"/>
  <c r="B1" i="16"/>
  <c r="E1" i="16" s="1"/>
  <c r="A8" i="2"/>
  <c r="D85" i="2" s="1"/>
  <c r="A8" i="16"/>
  <c r="D8" i="16" s="1"/>
  <c r="A4" i="2"/>
  <c r="D92" i="2" s="1"/>
  <c r="A4" i="16"/>
  <c r="D4" i="16" s="1"/>
  <c r="B39" i="15"/>
  <c r="E6" i="16"/>
  <c r="E17" i="16" s="1"/>
  <c r="B6" i="16"/>
  <c r="B17" i="16" s="1"/>
  <c r="A6" i="2"/>
  <c r="A94" i="2" s="1"/>
  <c r="A6" i="16"/>
  <c r="D6" i="16" s="1"/>
  <c r="A5" i="2"/>
  <c r="A16" i="2" s="1"/>
  <c r="A5" i="16"/>
  <c r="D5" i="16" s="1"/>
  <c r="A7" i="2"/>
  <c r="D95" i="2" s="1"/>
  <c r="A7" i="16"/>
  <c r="D7" i="16" s="1"/>
  <c r="A3" i="2"/>
  <c r="D91" i="2" s="1"/>
  <c r="A3" i="16"/>
  <c r="D3" i="16" s="1"/>
  <c r="A2" i="2"/>
  <c r="A90" i="2" s="1"/>
  <c r="A2" i="16"/>
  <c r="D2" i="16" s="1"/>
  <c r="D89" i="15"/>
  <c r="C44" i="5"/>
  <c r="C38" i="5"/>
  <c r="E79" i="15"/>
  <c r="E90" i="15"/>
  <c r="A4" i="7"/>
  <c r="A44" i="7" s="1"/>
  <c r="E35" i="2"/>
  <c r="E2" i="15"/>
  <c r="B83" i="2"/>
  <c r="G76" i="11"/>
  <c r="G56" i="11"/>
  <c r="G36" i="11"/>
  <c r="G16" i="11"/>
  <c r="B76" i="11"/>
  <c r="B56" i="11"/>
  <c r="B36" i="11"/>
  <c r="G6" i="11"/>
  <c r="G86" i="11"/>
  <c r="G66" i="11"/>
  <c r="G46" i="11"/>
  <c r="G26" i="11"/>
  <c r="B86" i="11"/>
  <c r="B66" i="11"/>
  <c r="B46" i="11"/>
  <c r="B26" i="11"/>
  <c r="B6" i="11"/>
  <c r="B16" i="11"/>
  <c r="B24" i="2"/>
  <c r="B46" i="2"/>
  <c r="B68" i="2"/>
  <c r="B90" i="2"/>
  <c r="E24" i="15"/>
  <c r="E35" i="15"/>
  <c r="E50" i="15"/>
  <c r="B2" i="2"/>
  <c r="G82" i="11"/>
  <c r="G62" i="11"/>
  <c r="G42" i="11"/>
  <c r="G22" i="11"/>
  <c r="G2" i="11"/>
  <c r="B82" i="11"/>
  <c r="B42" i="11"/>
  <c r="G52" i="11"/>
  <c r="G32" i="11"/>
  <c r="B72" i="11"/>
  <c r="B52" i="11"/>
  <c r="B32" i="11"/>
  <c r="B12" i="11"/>
  <c r="B62" i="11"/>
  <c r="B22" i="11"/>
  <c r="B2" i="11"/>
  <c r="G72" i="11"/>
  <c r="G12" i="11"/>
  <c r="E57" i="2"/>
  <c r="E13" i="15"/>
  <c r="B35" i="15"/>
  <c r="E2" i="2"/>
  <c r="E24" i="2"/>
  <c r="E46" i="2"/>
  <c r="E68" i="2"/>
  <c r="E90" i="2"/>
  <c r="E46" i="15"/>
  <c r="B57" i="15"/>
  <c r="B68" i="15"/>
  <c r="E72" i="15"/>
  <c r="A5" i="11"/>
  <c r="A75" i="11" s="1"/>
  <c r="E13" i="2"/>
  <c r="E79" i="2"/>
  <c r="B24" i="15"/>
  <c r="B13" i="2"/>
  <c r="B35" i="2"/>
  <c r="B57" i="2"/>
  <c r="B79" i="2"/>
  <c r="B13" i="15"/>
  <c r="B17" i="15"/>
  <c r="E57" i="15"/>
  <c r="E68" i="15"/>
  <c r="B79" i="15"/>
  <c r="B90" i="15"/>
  <c r="B94" i="15"/>
  <c r="G81" i="11"/>
  <c r="A5" i="7"/>
  <c r="C45" i="7" s="1"/>
  <c r="A3" i="15"/>
  <c r="D91" i="15" s="1"/>
  <c r="A7" i="15"/>
  <c r="D95" i="15" s="1"/>
  <c r="A2" i="11"/>
  <c r="A6" i="15"/>
  <c r="D94" i="15" s="1"/>
  <c r="E28" i="15"/>
  <c r="B72" i="15"/>
  <c r="B3" i="5"/>
  <c r="B51" i="5" s="1"/>
  <c r="C14" i="5"/>
  <c r="C26" i="5"/>
  <c r="A2" i="15"/>
  <c r="D90" i="15" s="1"/>
  <c r="E17" i="15"/>
  <c r="B61" i="15"/>
  <c r="E94" i="15"/>
  <c r="C50" i="5"/>
  <c r="A6" i="11"/>
  <c r="B4" i="5"/>
  <c r="C8" i="5"/>
  <c r="C20" i="5"/>
  <c r="C32" i="5"/>
  <c r="E50" i="5"/>
  <c r="A9" i="11"/>
  <c r="A4" i="15"/>
  <c r="D92" i="15" s="1"/>
  <c r="E6" i="15"/>
  <c r="A8" i="15"/>
  <c r="D96" i="15" s="1"/>
  <c r="A10" i="15"/>
  <c r="A21" i="15" s="1"/>
  <c r="B28" i="15"/>
  <c r="B50" i="15"/>
  <c r="E83" i="15"/>
  <c r="A3" i="7"/>
  <c r="B6" i="5"/>
  <c r="E8" i="5"/>
  <c r="E20" i="5"/>
  <c r="E32" i="5"/>
  <c r="E44" i="5"/>
  <c r="A4" i="11"/>
  <c r="A8" i="11"/>
  <c r="B2" i="15"/>
  <c r="A5" i="15"/>
  <c r="D93" i="15" s="1"/>
  <c r="B6" i="15"/>
  <c r="A9" i="15"/>
  <c r="D9" i="15" s="1"/>
  <c r="E39" i="15"/>
  <c r="E61" i="15"/>
  <c r="B83" i="15"/>
  <c r="A2" i="7"/>
  <c r="C42" i="7" s="1"/>
  <c r="B5" i="5"/>
  <c r="E2" i="5"/>
  <c r="E14" i="5"/>
  <c r="E26" i="5"/>
  <c r="E38" i="5"/>
  <c r="A3" i="11"/>
  <c r="A7" i="11"/>
  <c r="B11" i="7"/>
  <c r="B31" i="7"/>
  <c r="B41" i="7"/>
  <c r="B16" i="7"/>
  <c r="B26" i="7"/>
  <c r="B36" i="7"/>
  <c r="D1" i="7"/>
  <c r="D11" i="7"/>
  <c r="D21" i="7"/>
  <c r="D31" i="7"/>
  <c r="D41" i="7"/>
  <c r="B21" i="7"/>
  <c r="B6" i="7"/>
  <c r="D6" i="7"/>
  <c r="D16" i="7"/>
  <c r="D26" i="7"/>
  <c r="B23" i="15"/>
  <c r="B34" i="15"/>
  <c r="B45" i="15"/>
  <c r="B56" i="15"/>
  <c r="A12" i="15"/>
  <c r="A23" i="15"/>
  <c r="A34" i="15"/>
  <c r="A56" i="15"/>
  <c r="A78" i="15"/>
  <c r="A89" i="15"/>
  <c r="E1" i="15"/>
  <c r="E23" i="15"/>
  <c r="E34" i="15"/>
  <c r="E45" i="15"/>
  <c r="E56" i="15"/>
  <c r="E67" i="15"/>
  <c r="E78" i="15"/>
  <c r="E89" i="15"/>
  <c r="B12" i="15"/>
  <c r="B67" i="15"/>
  <c r="B78" i="15"/>
  <c r="B89" i="15"/>
  <c r="A45" i="15"/>
  <c r="A67" i="15"/>
  <c r="D1" i="15"/>
  <c r="D12" i="15"/>
  <c r="D23" i="15"/>
  <c r="D34" i="15"/>
  <c r="D45" i="15"/>
  <c r="D56" i="15"/>
  <c r="D67" i="15"/>
  <c r="D78" i="15"/>
  <c r="E28" i="2"/>
  <c r="E50" i="2"/>
  <c r="E94" i="2"/>
  <c r="B6" i="2"/>
  <c r="B28" i="2"/>
  <c r="B50" i="2"/>
  <c r="B94" i="2"/>
  <c r="D97" i="2"/>
  <c r="E17" i="2"/>
  <c r="E39" i="2"/>
  <c r="E61" i="2"/>
  <c r="E83" i="2"/>
  <c r="E6" i="2"/>
  <c r="E72" i="2"/>
  <c r="B72" i="2"/>
  <c r="D42" i="2"/>
  <c r="B17" i="2"/>
  <c r="B39" i="2"/>
  <c r="B61" i="2"/>
  <c r="A53" i="2"/>
  <c r="A63" i="2"/>
  <c r="D3" i="2"/>
  <c r="A20" i="2"/>
  <c r="D63" i="2"/>
  <c r="I81" i="11"/>
  <c r="D81" i="11"/>
  <c r="D71" i="11"/>
  <c r="I71" i="11"/>
  <c r="I61" i="11"/>
  <c r="D61" i="11"/>
  <c r="D51" i="11"/>
  <c r="I51" i="11"/>
  <c r="I41" i="11"/>
  <c r="D41" i="11"/>
  <c r="D31" i="11"/>
  <c r="I31" i="11"/>
  <c r="I21" i="11"/>
  <c r="D21" i="11"/>
  <c r="D11" i="11"/>
  <c r="I11" i="11"/>
  <c r="I1" i="11"/>
  <c r="D1" i="11"/>
  <c r="F99" i="2"/>
  <c r="C99" i="2"/>
  <c r="F88" i="2"/>
  <c r="C88" i="2"/>
  <c r="F77" i="2"/>
  <c r="C77" i="2"/>
  <c r="F66" i="2"/>
  <c r="C66" i="2"/>
  <c r="F55" i="2"/>
  <c r="C55" i="2"/>
  <c r="F44" i="2"/>
  <c r="C44" i="2"/>
  <c r="F33" i="2"/>
  <c r="C33" i="2"/>
  <c r="F22" i="2"/>
  <c r="C22" i="2"/>
  <c r="F11" i="2"/>
  <c r="C11" i="2"/>
  <c r="B93" i="2"/>
  <c r="E93" i="2"/>
  <c r="B82" i="2"/>
  <c r="E82" i="2"/>
  <c r="B71" i="2"/>
  <c r="E71" i="2"/>
  <c r="B60" i="2"/>
  <c r="E60" i="2"/>
  <c r="B49" i="2"/>
  <c r="E49" i="2"/>
  <c r="E38" i="2"/>
  <c r="B38" i="2"/>
  <c r="E27" i="2"/>
  <c r="B27" i="2"/>
  <c r="E16" i="2"/>
  <c r="B16" i="2"/>
  <c r="E5" i="2"/>
  <c r="B5" i="2"/>
  <c r="B84" i="11"/>
  <c r="G84" i="11"/>
  <c r="G74" i="11"/>
  <c r="B74" i="11"/>
  <c r="B64" i="11"/>
  <c r="G64" i="11"/>
  <c r="G54" i="11"/>
  <c r="B54" i="11"/>
  <c r="B44" i="11"/>
  <c r="G44" i="11"/>
  <c r="G34" i="11"/>
  <c r="B34" i="11"/>
  <c r="B24" i="11"/>
  <c r="G24" i="11"/>
  <c r="G14" i="11"/>
  <c r="B14" i="11"/>
  <c r="G4" i="11"/>
  <c r="B4" i="11"/>
  <c r="G90" i="11"/>
  <c r="B90" i="11"/>
  <c r="G80" i="11"/>
  <c r="B80" i="11"/>
  <c r="G70" i="11"/>
  <c r="B70" i="11"/>
  <c r="G60" i="11"/>
  <c r="B60" i="11"/>
  <c r="G50" i="11"/>
  <c r="B50" i="11"/>
  <c r="G40" i="11"/>
  <c r="B40" i="11"/>
  <c r="G30" i="11"/>
  <c r="B30" i="11"/>
  <c r="G20" i="11"/>
  <c r="B20" i="11"/>
  <c r="G10" i="11"/>
  <c r="B10" i="11"/>
  <c r="E85" i="11"/>
  <c r="D85" i="11"/>
  <c r="J75" i="11"/>
  <c r="I75" i="11"/>
  <c r="E75" i="11"/>
  <c r="D75" i="11"/>
  <c r="J65" i="11"/>
  <c r="I65" i="11"/>
  <c r="E65" i="11"/>
  <c r="D65" i="11"/>
  <c r="J55" i="11"/>
  <c r="I55" i="11"/>
  <c r="E55" i="11"/>
  <c r="D55" i="11"/>
  <c r="J45" i="11"/>
  <c r="I45" i="11"/>
  <c r="E45" i="11"/>
  <c r="D45" i="11"/>
  <c r="J35" i="11"/>
  <c r="I35" i="11"/>
  <c r="E35" i="11"/>
  <c r="D35" i="11"/>
  <c r="J25" i="11"/>
  <c r="I25" i="11"/>
  <c r="E25" i="11"/>
  <c r="D25" i="11"/>
  <c r="J15" i="11"/>
  <c r="I15" i="11"/>
  <c r="E15" i="11"/>
  <c r="D15" i="11"/>
  <c r="J5" i="11"/>
  <c r="I5" i="11"/>
  <c r="E5" i="11"/>
  <c r="D5" i="11"/>
  <c r="F81" i="11"/>
  <c r="G89" i="11"/>
  <c r="B89" i="11"/>
  <c r="G88" i="11"/>
  <c r="B88" i="11"/>
  <c r="G87" i="11"/>
  <c r="B87" i="11"/>
  <c r="G85" i="11"/>
  <c r="B85" i="11"/>
  <c r="G83" i="11"/>
  <c r="B83" i="11"/>
  <c r="G79" i="11"/>
  <c r="B79" i="11"/>
  <c r="G78" i="11"/>
  <c r="B78" i="11"/>
  <c r="G77" i="11"/>
  <c r="B77" i="11"/>
  <c r="G75" i="11"/>
  <c r="B75" i="11"/>
  <c r="G73" i="11"/>
  <c r="B73" i="11"/>
  <c r="G69" i="11"/>
  <c r="B69" i="11"/>
  <c r="G68" i="11"/>
  <c r="B68" i="11"/>
  <c r="G67" i="11"/>
  <c r="B67" i="11"/>
  <c r="G65" i="11"/>
  <c r="B65" i="11"/>
  <c r="G63" i="11"/>
  <c r="B63" i="11"/>
  <c r="G59" i="11"/>
  <c r="B59" i="11"/>
  <c r="G58" i="11"/>
  <c r="B58" i="11"/>
  <c r="G57" i="11"/>
  <c r="B57" i="11"/>
  <c r="G55" i="11"/>
  <c r="B55" i="11"/>
  <c r="G53" i="11"/>
  <c r="B53" i="11"/>
  <c r="G49" i="11"/>
  <c r="B49" i="11"/>
  <c r="G48" i="11"/>
  <c r="B48" i="11"/>
  <c r="G47" i="11"/>
  <c r="B47" i="11"/>
  <c r="G45" i="11"/>
  <c r="B45" i="11"/>
  <c r="G43" i="11"/>
  <c r="B43" i="11"/>
  <c r="G39" i="11"/>
  <c r="B39" i="11"/>
  <c r="G38" i="11"/>
  <c r="B38" i="11"/>
  <c r="G37" i="11"/>
  <c r="B37" i="11"/>
  <c r="G35" i="11"/>
  <c r="B35" i="11"/>
  <c r="G33" i="11"/>
  <c r="B33" i="11"/>
  <c r="G29" i="11"/>
  <c r="B29" i="11"/>
  <c r="G28" i="11"/>
  <c r="B28" i="11"/>
  <c r="G27" i="11"/>
  <c r="B27" i="11"/>
  <c r="G25" i="11"/>
  <c r="B25" i="11"/>
  <c r="G23" i="11"/>
  <c r="B23" i="11"/>
  <c r="G19" i="11"/>
  <c r="B19" i="11"/>
  <c r="G18" i="11"/>
  <c r="B18" i="11"/>
  <c r="G17" i="11"/>
  <c r="B17" i="11"/>
  <c r="G15" i="11"/>
  <c r="B15" i="11"/>
  <c r="G13" i="11"/>
  <c r="B13" i="11"/>
  <c r="G9" i="11"/>
  <c r="B9" i="11"/>
  <c r="G8" i="11"/>
  <c r="B8" i="11"/>
  <c r="G7" i="11"/>
  <c r="B7" i="11"/>
  <c r="G5" i="11"/>
  <c r="B5" i="11"/>
  <c r="G3" i="11"/>
  <c r="B3" i="11"/>
  <c r="C97" i="2"/>
  <c r="B97" i="2"/>
  <c r="F86" i="2"/>
  <c r="E86" i="2"/>
  <c r="C86" i="2"/>
  <c r="B86" i="2"/>
  <c r="F75" i="2"/>
  <c r="E75" i="2"/>
  <c r="C75" i="2"/>
  <c r="B75" i="2"/>
  <c r="F64" i="2"/>
  <c r="E64" i="2"/>
  <c r="C64" i="2"/>
  <c r="B64" i="2"/>
  <c r="F53" i="2"/>
  <c r="E53" i="2"/>
  <c r="C53" i="2"/>
  <c r="B53" i="2"/>
  <c r="F42" i="2"/>
  <c r="E42" i="2"/>
  <c r="C42" i="2"/>
  <c r="B42" i="2"/>
  <c r="F31" i="2"/>
  <c r="E31" i="2"/>
  <c r="C31" i="2"/>
  <c r="B31" i="2"/>
  <c r="F20" i="2"/>
  <c r="E20" i="2"/>
  <c r="C20" i="2"/>
  <c r="B20" i="2"/>
  <c r="F9" i="2"/>
  <c r="E9" i="2"/>
  <c r="C9" i="2"/>
  <c r="B9" i="2"/>
  <c r="D74" i="2" l="1"/>
  <c r="A75" i="2"/>
  <c r="D27" i="2"/>
  <c r="D69" i="2"/>
  <c r="A47" i="2"/>
  <c r="A25" i="2"/>
  <c r="A38" i="2"/>
  <c r="A73" i="2"/>
  <c r="A28" i="2"/>
  <c r="D73" i="2"/>
  <c r="A40" i="2"/>
  <c r="D46" i="2"/>
  <c r="D79" i="2"/>
  <c r="A61" i="2"/>
  <c r="D2" i="2"/>
  <c r="A29" i="2"/>
  <c r="D50" i="2"/>
  <c r="D24" i="2"/>
  <c r="A83" i="2"/>
  <c r="D65" i="2"/>
  <c r="A42" i="7"/>
  <c r="D82" i="2"/>
  <c r="D36" i="2"/>
  <c r="A27" i="2"/>
  <c r="D86" i="2"/>
  <c r="D21" i="5"/>
  <c r="B9" i="5"/>
  <c r="G51" i="11"/>
  <c r="A30" i="11"/>
  <c r="D76" i="2"/>
  <c r="D87" i="2"/>
  <c r="A21" i="2"/>
  <c r="A98" i="2"/>
  <c r="F40" i="11"/>
  <c r="F50" i="11"/>
  <c r="A60" i="11"/>
  <c r="F60" i="11"/>
  <c r="A50" i="11"/>
  <c r="F80" i="11"/>
  <c r="F30" i="11"/>
  <c r="F20" i="11"/>
  <c r="A58" i="2"/>
  <c r="A49" i="2"/>
  <c r="A60" i="2"/>
  <c r="D64" i="2"/>
  <c r="G31" i="11"/>
  <c r="B31" i="11"/>
  <c r="B61" i="11"/>
  <c r="D28" i="15"/>
  <c r="A20" i="7"/>
  <c r="D47" i="2"/>
  <c r="A91" i="2"/>
  <c r="D14" i="2"/>
  <c r="A14" i="2"/>
  <c r="D60" i="2"/>
  <c r="D5" i="2"/>
  <c r="D20" i="2"/>
  <c r="D31" i="2"/>
  <c r="B11" i="11"/>
  <c r="G21" i="11"/>
  <c r="B81" i="11"/>
  <c r="F5" i="11"/>
  <c r="D58" i="2"/>
  <c r="D71" i="2"/>
  <c r="D75" i="2"/>
  <c r="B21" i="11"/>
  <c r="A42" i="2"/>
  <c r="A36" i="2"/>
  <c r="A97" i="2"/>
  <c r="A80" i="2"/>
  <c r="A69" i="2"/>
  <c r="D16" i="2"/>
  <c r="A71" i="2"/>
  <c r="D49" i="2"/>
  <c r="A82" i="2"/>
  <c r="D53" i="2"/>
  <c r="G11" i="11"/>
  <c r="B71" i="11"/>
  <c r="G1" i="11"/>
  <c r="G41" i="11"/>
  <c r="A64" i="2"/>
  <c r="D25" i="2"/>
  <c r="D80" i="2"/>
  <c r="A31" i="2"/>
  <c r="D38" i="2"/>
  <c r="D93" i="2"/>
  <c r="A93" i="2"/>
  <c r="D9" i="2"/>
  <c r="B51" i="11"/>
  <c r="G61" i="11"/>
  <c r="B41" i="11"/>
  <c r="D71" i="15"/>
  <c r="D68" i="15"/>
  <c r="A40" i="7"/>
  <c r="B15" i="5"/>
  <c r="A15" i="15"/>
  <c r="D9" i="5"/>
  <c r="B21" i="5"/>
  <c r="D57" i="15"/>
  <c r="B23" i="2"/>
  <c r="E89" i="2"/>
  <c r="A25" i="11"/>
  <c r="F85" i="11"/>
  <c r="C34" i="7"/>
  <c r="C4" i="7"/>
  <c r="F15" i="11"/>
  <c r="F75" i="11"/>
  <c r="D51" i="2"/>
  <c r="A35" i="2"/>
  <c r="A50" i="2"/>
  <c r="A70" i="15"/>
  <c r="A35" i="7"/>
  <c r="A32" i="7"/>
  <c r="B78" i="18"/>
  <c r="B45" i="18"/>
  <c r="E89" i="18"/>
  <c r="B67" i="18"/>
  <c r="B34" i="18"/>
  <c r="E34" i="18"/>
  <c r="E23" i="18"/>
  <c r="B56" i="18"/>
  <c r="E67" i="18"/>
  <c r="E12" i="18"/>
  <c r="E78" i="18"/>
  <c r="B12" i="18"/>
  <c r="B89" i="18"/>
  <c r="E56" i="18"/>
  <c r="E1" i="18"/>
  <c r="B23" i="18"/>
  <c r="E45" i="18"/>
  <c r="A68" i="2"/>
  <c r="D7" i="2"/>
  <c r="A57" i="2"/>
  <c r="D72" i="2"/>
  <c r="D10" i="2"/>
  <c r="D48" i="15"/>
  <c r="A59" i="15"/>
  <c r="A92" i="15"/>
  <c r="E56" i="2"/>
  <c r="A46" i="2"/>
  <c r="A24" i="2"/>
  <c r="A62" i="2"/>
  <c r="B12" i="2"/>
  <c r="D84" i="2"/>
  <c r="D57" i="2"/>
  <c r="A95" i="2"/>
  <c r="A51" i="2"/>
  <c r="D6" i="2"/>
  <c r="D94" i="2"/>
  <c r="D39" i="2"/>
  <c r="A72" i="2"/>
  <c r="D21" i="2"/>
  <c r="D32" i="2"/>
  <c r="A43" i="2"/>
  <c r="A54" i="2"/>
  <c r="D26" i="2"/>
  <c r="A30" i="7"/>
  <c r="A10" i="7"/>
  <c r="A22" i="7"/>
  <c r="C24" i="7"/>
  <c r="A80" i="11"/>
  <c r="F70" i="11"/>
  <c r="A70" i="11"/>
  <c r="A20" i="11"/>
  <c r="D29" i="2"/>
  <c r="A18" i="2"/>
  <c r="D13" i="2"/>
  <c r="A13" i="2"/>
  <c r="D83" i="2"/>
  <c r="D17" i="2"/>
  <c r="A65" i="2"/>
  <c r="D98" i="2"/>
  <c r="A32" i="2"/>
  <c r="A15" i="7"/>
  <c r="A79" i="2"/>
  <c r="D90" i="2"/>
  <c r="D68" i="2"/>
  <c r="D62" i="2"/>
  <c r="D40" i="2"/>
  <c r="D18" i="2"/>
  <c r="A84" i="2"/>
  <c r="D35" i="2"/>
  <c r="A39" i="2"/>
  <c r="D28" i="2"/>
  <c r="A17" i="2"/>
  <c r="D61" i="2"/>
  <c r="D43" i="2"/>
  <c r="D54" i="2"/>
  <c r="A87" i="2"/>
  <c r="D81" i="2"/>
  <c r="A40" i="15"/>
  <c r="A83" i="15"/>
  <c r="A39" i="15"/>
  <c r="A45" i="7"/>
  <c r="A25" i="7"/>
  <c r="A12" i="7"/>
  <c r="C14" i="7"/>
  <c r="F10" i="11"/>
  <c r="F90" i="11"/>
  <c r="A90" i="11"/>
  <c r="D88" i="18"/>
  <c r="A33" i="18"/>
  <c r="A55" i="18"/>
  <c r="A99" i="18"/>
  <c r="D22" i="18"/>
  <c r="D99" i="18"/>
  <c r="D55" i="18"/>
  <c r="D11" i="18"/>
  <c r="A77" i="18"/>
  <c r="A66" i="18"/>
  <c r="D44" i="18"/>
  <c r="A88" i="18"/>
  <c r="A44" i="18"/>
  <c r="A22" i="18"/>
  <c r="D66" i="18"/>
  <c r="D77" i="18"/>
  <c r="D33" i="18"/>
  <c r="D41" i="2"/>
  <c r="A74" i="2"/>
  <c r="A41" i="2"/>
  <c r="D52" i="2"/>
  <c r="D83" i="15"/>
  <c r="D6" i="15"/>
  <c r="A94" i="15"/>
  <c r="A61" i="15"/>
  <c r="A55" i="11"/>
  <c r="A85" i="11"/>
  <c r="F65" i="11"/>
  <c r="D19" i="2"/>
  <c r="A30" i="2"/>
  <c r="A19" i="2"/>
  <c r="D30" i="2"/>
  <c r="D50" i="15"/>
  <c r="D39" i="15"/>
  <c r="D17" i="15"/>
  <c r="A72" i="15"/>
  <c r="F55" i="11"/>
  <c r="A35" i="11"/>
  <c r="A65" i="11"/>
  <c r="F45" i="11"/>
  <c r="A52" i="2"/>
  <c r="A85" i="2"/>
  <c r="A96" i="2"/>
  <c r="D96" i="2"/>
  <c r="D8" i="2"/>
  <c r="D72" i="15"/>
  <c r="D61" i="15"/>
  <c r="D49" i="15"/>
  <c r="D16" i="15"/>
  <c r="A28" i="15"/>
  <c r="A71" i="15"/>
  <c r="A50" i="15"/>
  <c r="A17" i="15"/>
  <c r="F35" i="11"/>
  <c r="A15" i="11"/>
  <c r="A45" i="11"/>
  <c r="F25" i="11"/>
  <c r="E34" i="2"/>
  <c r="D37" i="2"/>
  <c r="B78" i="2"/>
  <c r="A59" i="2"/>
  <c r="A15" i="2"/>
  <c r="A92" i="2"/>
  <c r="D48" i="2"/>
  <c r="E1" i="2"/>
  <c r="E67" i="2"/>
  <c r="D4" i="15"/>
  <c r="A53" i="15"/>
  <c r="A37" i="15"/>
  <c r="D20" i="15"/>
  <c r="A75" i="15"/>
  <c r="A64" i="15"/>
  <c r="A48" i="15"/>
  <c r="A37" i="7"/>
  <c r="A27" i="7"/>
  <c r="A17" i="7"/>
  <c r="A7" i="7"/>
  <c r="C44" i="7"/>
  <c r="A34" i="7"/>
  <c r="A24" i="7"/>
  <c r="A14" i="7"/>
  <c r="E12" i="2"/>
  <c r="A48" i="2"/>
  <c r="A26" i="2"/>
  <c r="B56" i="2"/>
  <c r="B89" i="2"/>
  <c r="D70" i="2"/>
  <c r="B67" i="2"/>
  <c r="E45" i="2"/>
  <c r="D26" i="15"/>
  <c r="D15" i="15"/>
  <c r="A51" i="15"/>
  <c r="D86" i="15"/>
  <c r="C37" i="7"/>
  <c r="C27" i="7"/>
  <c r="C17" i="7"/>
  <c r="C7" i="7"/>
  <c r="A39" i="7"/>
  <c r="A29" i="7"/>
  <c r="A19" i="7"/>
  <c r="A9" i="7"/>
  <c r="D59" i="2"/>
  <c r="D15" i="2"/>
  <c r="A70" i="2"/>
  <c r="B34" i="2"/>
  <c r="A81" i="2"/>
  <c r="A37" i="2"/>
  <c r="B45" i="2"/>
  <c r="D4" i="2"/>
  <c r="E23" i="2"/>
  <c r="D81" i="15"/>
  <c r="D70" i="15"/>
  <c r="D59" i="15"/>
  <c r="D37" i="15"/>
  <c r="A26" i="15"/>
  <c r="A81" i="15"/>
  <c r="C32" i="7"/>
  <c r="C22" i="7"/>
  <c r="C12" i="7"/>
  <c r="C2" i="7"/>
  <c r="C39" i="7"/>
  <c r="C29" i="7"/>
  <c r="C19" i="7"/>
  <c r="C9" i="7"/>
  <c r="D58" i="15"/>
  <c r="D10" i="15"/>
  <c r="D32" i="15"/>
  <c r="A80" i="15"/>
  <c r="D76" i="15"/>
  <c r="D80" i="15"/>
  <c r="D38" i="15"/>
  <c r="A32" i="15"/>
  <c r="D25" i="15"/>
  <c r="D5" i="15"/>
  <c r="A49" i="15"/>
  <c r="A38" i="15"/>
  <c r="A93" i="15"/>
  <c r="A60" i="15"/>
  <c r="A27" i="15"/>
  <c r="A16" i="15"/>
  <c r="D69" i="15"/>
  <c r="D60" i="15"/>
  <c r="D47" i="15"/>
  <c r="D14" i="15"/>
  <c r="A47" i="15"/>
  <c r="A82" i="15"/>
  <c r="A69" i="15"/>
  <c r="A58" i="15"/>
  <c r="A25" i="15"/>
  <c r="A14" i="15"/>
  <c r="D82" i="15"/>
  <c r="D36" i="15"/>
  <c r="D27" i="15"/>
  <c r="D3" i="15"/>
  <c r="A91" i="15"/>
  <c r="A36" i="15"/>
  <c r="D54" i="15"/>
  <c r="F84" i="11"/>
  <c r="F64" i="11"/>
  <c r="F44" i="11"/>
  <c r="F24" i="11"/>
  <c r="F4" i="11"/>
  <c r="A44" i="11"/>
  <c r="A74" i="11"/>
  <c r="F54" i="11"/>
  <c r="F34" i="11"/>
  <c r="F14" i="11"/>
  <c r="F74" i="11"/>
  <c r="A54" i="11"/>
  <c r="A34" i="11"/>
  <c r="A14" i="11"/>
  <c r="A84" i="11"/>
  <c r="A64" i="11"/>
  <c r="A24" i="11"/>
  <c r="F88" i="11"/>
  <c r="F68" i="11"/>
  <c r="F48" i="11"/>
  <c r="F28" i="11"/>
  <c r="F8" i="11"/>
  <c r="A78" i="11"/>
  <c r="F58" i="11"/>
  <c r="F38" i="11"/>
  <c r="F18" i="11"/>
  <c r="F78" i="11"/>
  <c r="A58" i="11"/>
  <c r="A38" i="11"/>
  <c r="A18" i="11"/>
  <c r="A88" i="11"/>
  <c r="A68" i="11"/>
  <c r="A48" i="11"/>
  <c r="A28" i="11"/>
  <c r="A79" i="11"/>
  <c r="F59" i="11"/>
  <c r="F39" i="11"/>
  <c r="F19" i="11"/>
  <c r="F29" i="11"/>
  <c r="F79" i="11"/>
  <c r="A59" i="11"/>
  <c r="A39" i="11"/>
  <c r="A19" i="11"/>
  <c r="A89" i="11"/>
  <c r="A69" i="11"/>
  <c r="A49" i="11"/>
  <c r="A29" i="11"/>
  <c r="F89" i="11"/>
  <c r="F69" i="11"/>
  <c r="F49" i="11"/>
  <c r="F9" i="11"/>
  <c r="F76" i="11"/>
  <c r="A56" i="11"/>
  <c r="A36" i="11"/>
  <c r="A16" i="11"/>
  <c r="A86" i="11"/>
  <c r="A66" i="11"/>
  <c r="A46" i="11"/>
  <c r="A26" i="11"/>
  <c r="F86" i="11"/>
  <c r="F66" i="11"/>
  <c r="F46" i="11"/>
  <c r="F26" i="11"/>
  <c r="F6" i="11"/>
  <c r="A76" i="11"/>
  <c r="F56" i="11"/>
  <c r="F36" i="11"/>
  <c r="F16" i="11"/>
  <c r="D45" i="5"/>
  <c r="D51" i="5"/>
  <c r="D3" i="5"/>
  <c r="D27" i="5"/>
  <c r="D39" i="5"/>
  <c r="D15" i="5"/>
  <c r="F72" i="11"/>
  <c r="A52" i="11"/>
  <c r="A32" i="11"/>
  <c r="A12" i="11"/>
  <c r="F32" i="11"/>
  <c r="F12" i="11"/>
  <c r="A82" i="11"/>
  <c r="A62" i="11"/>
  <c r="A42" i="11"/>
  <c r="A22" i="11"/>
  <c r="F82" i="11"/>
  <c r="F62" i="11"/>
  <c r="F42" i="11"/>
  <c r="F22" i="11"/>
  <c r="F2" i="11"/>
  <c r="A72" i="11"/>
  <c r="F52" i="11"/>
  <c r="D73" i="15"/>
  <c r="D62" i="15"/>
  <c r="D46" i="15"/>
  <c r="A35" i="15"/>
  <c r="D84" i="15"/>
  <c r="D74" i="15"/>
  <c r="A65" i="15"/>
  <c r="D51" i="15"/>
  <c r="D35" i="15"/>
  <c r="D29" i="15"/>
  <c r="D18" i="15"/>
  <c r="D2" i="15"/>
  <c r="A57" i="15"/>
  <c r="A24" i="15"/>
  <c r="D64" i="15"/>
  <c r="A95" i="15"/>
  <c r="A79" i="15"/>
  <c r="A73" i="15"/>
  <c r="A62" i="15"/>
  <c r="A19" i="15"/>
  <c r="C35" i="7"/>
  <c r="C25" i="7"/>
  <c r="C15" i="7"/>
  <c r="C5" i="7"/>
  <c r="D87" i="15"/>
  <c r="D33" i="5"/>
  <c r="B33" i="5"/>
  <c r="B27" i="5"/>
  <c r="A87" i="11"/>
  <c r="A67" i="11"/>
  <c r="A47" i="11"/>
  <c r="A27" i="11"/>
  <c r="F87" i="11"/>
  <c r="F67" i="11"/>
  <c r="F47" i="11"/>
  <c r="F27" i="11"/>
  <c r="F7" i="11"/>
  <c r="A77" i="11"/>
  <c r="F57" i="11"/>
  <c r="F37" i="11"/>
  <c r="F17" i="11"/>
  <c r="F77" i="11"/>
  <c r="A57" i="11"/>
  <c r="A37" i="11"/>
  <c r="A17" i="11"/>
  <c r="A83" i="11"/>
  <c r="A63" i="11"/>
  <c r="A43" i="11"/>
  <c r="A23" i="11"/>
  <c r="A13" i="11"/>
  <c r="F83" i="11"/>
  <c r="F63" i="11"/>
  <c r="F43" i="11"/>
  <c r="F23" i="11"/>
  <c r="F3" i="11"/>
  <c r="A73" i="11"/>
  <c r="F53" i="11"/>
  <c r="F33" i="11"/>
  <c r="F13" i="11"/>
  <c r="F73" i="11"/>
  <c r="A53" i="11"/>
  <c r="A33" i="11"/>
  <c r="D79" i="15"/>
  <c r="D24" i="15"/>
  <c r="D13" i="15"/>
  <c r="A18" i="15"/>
  <c r="A90" i="15"/>
  <c r="A68" i="15"/>
  <c r="A76" i="15"/>
  <c r="D40" i="15"/>
  <c r="D30" i="15"/>
  <c r="D7" i="15"/>
  <c r="A13" i="15"/>
  <c r="D42" i="15"/>
  <c r="A84" i="15"/>
  <c r="A74" i="15"/>
  <c r="A63" i="15"/>
  <c r="A46" i="15"/>
  <c r="A29" i="15"/>
  <c r="A20" i="15"/>
  <c r="C40" i="7"/>
  <c r="C30" i="7"/>
  <c r="C20" i="7"/>
  <c r="C10" i="7"/>
  <c r="B45" i="5"/>
  <c r="B39" i="5"/>
  <c r="B46" i="5"/>
  <c r="B34" i="5"/>
  <c r="B22" i="5"/>
  <c r="B10" i="5"/>
  <c r="D16" i="5"/>
  <c r="D34" i="5"/>
  <c r="D22" i="5"/>
  <c r="B52" i="5"/>
  <c r="B40" i="5"/>
  <c r="B28" i="5"/>
  <c r="B16" i="5"/>
  <c r="D52" i="5"/>
  <c r="D40" i="5"/>
  <c r="D28" i="5"/>
  <c r="D4" i="5"/>
  <c r="D46" i="5"/>
  <c r="D10" i="5"/>
  <c r="A98" i="15"/>
  <c r="D65" i="15"/>
  <c r="D21" i="15"/>
  <c r="C43" i="7"/>
  <c r="C33" i="7"/>
  <c r="C23" i="7"/>
  <c r="C13" i="7"/>
  <c r="C3" i="7"/>
  <c r="A38" i="7"/>
  <c r="A28" i="7"/>
  <c r="A18" i="7"/>
  <c r="A8" i="7"/>
  <c r="A33" i="7"/>
  <c r="C38" i="7"/>
  <c r="C28" i="7"/>
  <c r="C18" i="7"/>
  <c r="C8" i="7"/>
  <c r="A43" i="7"/>
  <c r="A23" i="7"/>
  <c r="A13" i="7"/>
  <c r="D85" i="15"/>
  <c r="D41" i="15"/>
  <c r="A85" i="15"/>
  <c r="A87" i="15"/>
  <c r="D52" i="15"/>
  <c r="A43" i="15"/>
  <c r="A30" i="15"/>
  <c r="A96" i="15"/>
  <c r="A86" i="15"/>
  <c r="A52" i="15"/>
  <c r="A42" i="15"/>
  <c r="D98" i="15"/>
  <c r="B53" i="5"/>
  <c r="B41" i="5"/>
  <c r="B29" i="5"/>
  <c r="B17" i="5"/>
  <c r="D11" i="5"/>
  <c r="B47" i="5"/>
  <c r="B11" i="5"/>
  <c r="D53" i="5"/>
  <c r="D41" i="5"/>
  <c r="D29" i="5"/>
  <c r="D17" i="5"/>
  <c r="D5" i="5"/>
  <c r="D47" i="5"/>
  <c r="D35" i="5"/>
  <c r="D23" i="5"/>
  <c r="B35" i="5"/>
  <c r="B23" i="5"/>
  <c r="D54" i="5"/>
  <c r="D42" i="5"/>
  <c r="D30" i="5"/>
  <c r="D18" i="5"/>
  <c r="D6" i="5"/>
  <c r="B30" i="5"/>
  <c r="B18" i="5"/>
  <c r="D48" i="5"/>
  <c r="D36" i="5"/>
  <c r="D24" i="5"/>
  <c r="D12" i="5"/>
  <c r="B48" i="5"/>
  <c r="B36" i="5"/>
  <c r="B24" i="5"/>
  <c r="B12" i="5"/>
  <c r="B54" i="5"/>
  <c r="B42" i="5"/>
  <c r="A41" i="15"/>
  <c r="D63" i="15"/>
  <c r="A54" i="15"/>
  <c r="D19" i="15"/>
  <c r="D8" i="15"/>
  <c r="A31" i="15"/>
  <c r="D97" i="15"/>
  <c r="D75" i="15"/>
  <c r="D53" i="15"/>
  <c r="D31" i="15"/>
  <c r="A97" i="15"/>
  <c r="D43" i="15"/>
  <c r="F61" i="11"/>
  <c r="F71" i="11"/>
  <c r="F41" i="11"/>
  <c r="F51" i="11"/>
  <c r="F21" i="11"/>
  <c r="F31" i="11"/>
  <c r="F1" i="11"/>
  <c r="F11" i="11"/>
  <c r="A71" i="11"/>
  <c r="A81" i="11"/>
  <c r="A51" i="11"/>
  <c r="A61" i="11"/>
  <c r="A31" i="11"/>
  <c r="A41" i="11"/>
  <c r="A11" i="11"/>
  <c r="A21" i="11"/>
  <c r="A1" i="11"/>
  <c r="D89" i="2"/>
  <c r="E54" i="5"/>
  <c r="E53" i="5"/>
  <c r="E52" i="5"/>
  <c r="E51" i="5"/>
  <c r="C54" i="5"/>
  <c r="C53" i="5"/>
  <c r="C52" i="5"/>
  <c r="C51" i="5"/>
  <c r="D43" i="7"/>
  <c r="D42" i="7"/>
  <c r="D45" i="7"/>
  <c r="D44" i="7"/>
  <c r="B45" i="7"/>
  <c r="B44" i="7"/>
  <c r="B43" i="7"/>
  <c r="B42" i="7"/>
  <c r="E98" i="2"/>
  <c r="E96" i="2"/>
  <c r="E95" i="2"/>
  <c r="E92" i="2"/>
  <c r="E91" i="2"/>
  <c r="B98" i="2"/>
  <c r="B96" i="2"/>
  <c r="B95" i="2"/>
  <c r="B92" i="2"/>
  <c r="B91" i="2"/>
  <c r="A78" i="2" l="1"/>
  <c r="A89" i="2"/>
  <c r="D67" i="2"/>
  <c r="D78" i="2"/>
  <c r="A56" i="2"/>
  <c r="A67" i="2"/>
  <c r="D45" i="2"/>
  <c r="D56" i="2"/>
  <c r="A34" i="2"/>
  <c r="A45" i="2"/>
  <c r="D23" i="2"/>
  <c r="D34" i="2"/>
  <c r="A12" i="2"/>
  <c r="A23" i="2"/>
  <c r="D1" i="2"/>
  <c r="D12" i="2"/>
  <c r="E48" i="5"/>
  <c r="C48" i="5"/>
  <c r="E42" i="5"/>
  <c r="C42" i="5"/>
  <c r="E36" i="5"/>
  <c r="C36" i="5"/>
  <c r="E30" i="5"/>
  <c r="C30" i="5"/>
  <c r="E24" i="5"/>
  <c r="C24" i="5"/>
  <c r="E18" i="5"/>
  <c r="C18" i="5"/>
  <c r="E12" i="5"/>
  <c r="C12" i="5"/>
  <c r="E6" i="5"/>
  <c r="C6" i="5"/>
  <c r="D40" i="7"/>
  <c r="B40" i="7"/>
  <c r="D35" i="7"/>
  <c r="B35" i="7"/>
  <c r="D30" i="7"/>
  <c r="B30" i="7"/>
  <c r="D25" i="7"/>
  <c r="D20" i="7"/>
  <c r="B20" i="7"/>
  <c r="D15" i="7"/>
  <c r="B15" i="7"/>
  <c r="B25" i="7"/>
  <c r="D10" i="7"/>
  <c r="B10" i="7"/>
  <c r="D5" i="7"/>
  <c r="B5" i="7"/>
  <c r="E87" i="2"/>
  <c r="B87" i="2"/>
  <c r="E76" i="2"/>
  <c r="B76" i="2"/>
  <c r="E43" i="2"/>
  <c r="B43" i="2"/>
  <c r="E32" i="2"/>
  <c r="B32" i="2"/>
  <c r="E65" i="2"/>
  <c r="B65" i="2"/>
  <c r="E54" i="2"/>
  <c r="B54" i="2"/>
  <c r="E21" i="2"/>
  <c r="B21" i="2"/>
  <c r="E10" i="2"/>
  <c r="B10" i="2"/>
  <c r="D39" i="7" l="1"/>
  <c r="D29" i="7"/>
  <c r="D38" i="7"/>
  <c r="D28" i="7"/>
  <c r="D37" i="7"/>
  <c r="D27" i="7"/>
  <c r="B39" i="7"/>
  <c r="B29" i="7"/>
  <c r="B38" i="7"/>
  <c r="B28" i="7"/>
  <c r="B37" i="7"/>
  <c r="B27" i="7"/>
  <c r="D34" i="7"/>
  <c r="D24" i="7"/>
  <c r="D33" i="7"/>
  <c r="D23" i="7"/>
  <c r="D32" i="7"/>
  <c r="D22" i="7"/>
  <c r="B34" i="7"/>
  <c r="B24" i="7"/>
  <c r="B33" i="7"/>
  <c r="B23" i="7"/>
  <c r="B32" i="7"/>
  <c r="B22" i="7"/>
  <c r="D19" i="7"/>
  <c r="D9" i="7"/>
  <c r="D18" i="7"/>
  <c r="D8" i="7"/>
  <c r="D17" i="7"/>
  <c r="D7" i="7"/>
  <c r="B19" i="7"/>
  <c r="B9" i="7"/>
  <c r="B18" i="7"/>
  <c r="B8" i="7"/>
  <c r="B17" i="7"/>
  <c r="B7" i="7"/>
  <c r="D14" i="7"/>
  <c r="D4" i="7"/>
  <c r="D13" i="7"/>
  <c r="D3" i="7"/>
  <c r="D12" i="7"/>
  <c r="D2" i="7"/>
  <c r="B14" i="7"/>
  <c r="B4" i="7"/>
  <c r="B13" i="7"/>
  <c r="B3" i="7"/>
  <c r="B12" i="7"/>
  <c r="B2" i="7"/>
  <c r="E34" i="5" l="1"/>
  <c r="E46" i="5"/>
  <c r="C46" i="5"/>
  <c r="C34" i="5"/>
  <c r="E40" i="5"/>
  <c r="E28" i="5"/>
  <c r="C28" i="5"/>
  <c r="C40" i="5"/>
  <c r="E22" i="5"/>
  <c r="E10" i="5"/>
  <c r="C22" i="5"/>
  <c r="C10" i="5"/>
  <c r="E16" i="5"/>
  <c r="E4" i="5"/>
  <c r="C16" i="5"/>
  <c r="C4" i="5"/>
  <c r="E59" i="2"/>
  <c r="E47" i="5"/>
  <c r="E35" i="5"/>
  <c r="E45" i="5"/>
  <c r="E33" i="5"/>
  <c r="C47" i="5"/>
  <c r="C35" i="5"/>
  <c r="C45" i="5"/>
  <c r="C33" i="5"/>
  <c r="E41" i="5"/>
  <c r="E29" i="5"/>
  <c r="E39" i="5"/>
  <c r="E27" i="5"/>
  <c r="C41" i="5"/>
  <c r="C29" i="5"/>
  <c r="C39" i="5"/>
  <c r="C27" i="5"/>
  <c r="E23" i="5"/>
  <c r="E11" i="5"/>
  <c r="E21" i="5"/>
  <c r="E9" i="5"/>
  <c r="C23" i="5"/>
  <c r="C11" i="5"/>
  <c r="C21" i="5"/>
  <c r="C9" i="5"/>
  <c r="E17" i="5"/>
  <c r="E5" i="5"/>
  <c r="E15" i="5"/>
  <c r="E3" i="5"/>
  <c r="C17" i="5"/>
  <c r="C5" i="5"/>
  <c r="C15" i="5"/>
  <c r="C3" i="5"/>
  <c r="E85" i="2" l="1"/>
  <c r="E84" i="2"/>
  <c r="E81" i="2"/>
  <c r="E80" i="2"/>
  <c r="B85" i="2"/>
  <c r="B84" i="2"/>
  <c r="B81" i="2"/>
  <c r="B80" i="2"/>
  <c r="E74" i="2"/>
  <c r="E73" i="2"/>
  <c r="E70" i="2"/>
  <c r="E69" i="2"/>
  <c r="B74" i="2"/>
  <c r="B73" i="2"/>
  <c r="B70" i="2"/>
  <c r="B69" i="2"/>
  <c r="E63" i="2"/>
  <c r="E62" i="2"/>
  <c r="E58" i="2"/>
  <c r="B63" i="2"/>
  <c r="B62" i="2"/>
  <c r="B59" i="2"/>
  <c r="B58" i="2"/>
  <c r="E52" i="2"/>
  <c r="E51" i="2"/>
  <c r="E48" i="2"/>
  <c r="E47" i="2"/>
  <c r="B52" i="2"/>
  <c r="B51" i="2"/>
  <c r="B48" i="2"/>
  <c r="B47" i="2"/>
  <c r="E41" i="2"/>
  <c r="E40" i="2"/>
  <c r="E37" i="2"/>
  <c r="E36" i="2"/>
  <c r="B41" i="2"/>
  <c r="B40" i="2"/>
  <c r="B37" i="2"/>
  <c r="B36" i="2"/>
  <c r="E30" i="2"/>
  <c r="E29" i="2"/>
  <c r="E26" i="2"/>
  <c r="E25" i="2"/>
  <c r="B30" i="2"/>
  <c r="B29" i="2"/>
  <c r="B26" i="2"/>
  <c r="B25" i="2"/>
  <c r="E19" i="2"/>
  <c r="E18" i="2"/>
  <c r="E15" i="2"/>
  <c r="E14" i="2"/>
  <c r="B19" i="2"/>
  <c r="B18" i="2"/>
  <c r="B15" i="2"/>
  <c r="B14" i="2"/>
  <c r="E8" i="2"/>
  <c r="E7" i="2"/>
  <c r="E4" i="2"/>
  <c r="E3" i="2"/>
  <c r="B8" i="2"/>
  <c r="B7" i="2"/>
  <c r="B4" i="2"/>
  <c r="B3" i="2"/>
</calcChain>
</file>

<file path=xl/sharedStrings.xml><?xml version="1.0" encoding="utf-8"?>
<sst xmlns="http://schemas.openxmlformats.org/spreadsheetml/2006/main" count="146" uniqueCount="87">
  <si>
    <t>Lot #</t>
  </si>
  <si>
    <t>Примечание</t>
  </si>
  <si>
    <t>Дата на пульвере:</t>
  </si>
  <si>
    <t>Ex:</t>
  </si>
  <si>
    <t>Клиент</t>
  </si>
  <si>
    <t>Версия:</t>
  </si>
  <si>
    <t>Клиент:</t>
  </si>
  <si>
    <t>Референс:</t>
  </si>
  <si>
    <t>Название:</t>
  </si>
  <si>
    <t>Дата отбора:</t>
  </si>
  <si>
    <t>Материал:</t>
  </si>
  <si>
    <t>Подготовил:</t>
  </si>
  <si>
    <t>Для пульверизации</t>
  </si>
  <si>
    <t>Вес:</t>
  </si>
  <si>
    <t>Уголь</t>
  </si>
  <si>
    <t>Термины английские</t>
  </si>
  <si>
    <t>Термины русские</t>
  </si>
  <si>
    <t>ЯЗЫК</t>
  </si>
  <si>
    <t>ВЫБРАННЫЙ ЯЗЫК</t>
  </si>
  <si>
    <t>Date:</t>
  </si>
  <si>
    <t>Дата:</t>
  </si>
  <si>
    <t>Client:</t>
  </si>
  <si>
    <t>Material:</t>
  </si>
  <si>
    <t>Weight:</t>
  </si>
  <si>
    <t>Сублот №</t>
  </si>
  <si>
    <t>RESERVE SAMPLE</t>
  </si>
  <si>
    <t>РЕЗЕРВНАЯ ПРОБА</t>
  </si>
  <si>
    <t>SIZE</t>
  </si>
  <si>
    <t>ГРАН. СОСТАВ</t>
  </si>
  <si>
    <t>For total moisture determination</t>
  </si>
  <si>
    <t>ДЛЯ ОПРЕДЕЛЕНИЯ ОБЩЕЙ ВЛАГИ</t>
  </si>
  <si>
    <t>For preparing PHYSICAL composite</t>
  </si>
  <si>
    <t>ДЛЯ ПОДГОТОВКИ ФИЗ. КОМПОЗИТА</t>
  </si>
  <si>
    <t>For preparing LAB composite</t>
  </si>
  <si>
    <t>ДЛЯ ПОДГОТОВКИ ЛАБ. КОМПОЗИТА</t>
  </si>
  <si>
    <t>Версия</t>
  </si>
  <si>
    <t>Analitycal sample</t>
  </si>
  <si>
    <t>Аналит. проба</t>
  </si>
  <si>
    <t>Carbo One</t>
  </si>
  <si>
    <t>Карбо Ван</t>
  </si>
  <si>
    <t>Coal</t>
  </si>
  <si>
    <t>ver. 2.0 27.05.19 Rw</t>
  </si>
  <si>
    <t>Trane/ Sampled by:</t>
  </si>
  <si>
    <t>Состав/ Отобрал:</t>
  </si>
  <si>
    <t>For pulverizing</t>
  </si>
  <si>
    <t>Состав/
Отобрал:</t>
  </si>
  <si>
    <t>Тоннаж лота:</t>
  </si>
  <si>
    <t>Mark:</t>
  </si>
  <si>
    <t>Марка:</t>
  </si>
  <si>
    <t>Подг.:</t>
  </si>
  <si>
    <t>Пульв.:</t>
  </si>
  <si>
    <t>Prepared by:</t>
  </si>
  <si>
    <t>Pulverized by:</t>
  </si>
  <si>
    <t>Reference:</t>
  </si>
  <si>
    <t>Sampl. date:</t>
  </si>
  <si>
    <t>ПРОГРАММА СКЛАДИРОВАНИЯ</t>
  </si>
  <si>
    <t>РЕФЕРЕНС</t>
  </si>
  <si>
    <t>ГРУЗООТПРАВИТЕЛЬ</t>
  </si>
  <si>
    <t>МАРКА</t>
  </si>
  <si>
    <t>СИТОВЫЙ</t>
  </si>
  <si>
    <t>ДАТА ОТБОРА</t>
  </si>
  <si>
    <t>ВЕС</t>
  </si>
  <si>
    <t>СОСТАВ</t>
  </si>
  <si>
    <t>ЛОТ №</t>
  </si>
  <si>
    <t>ВЫПОЛНИЛ ОТБОР</t>
  </si>
  <si>
    <t>Обработку выполнил</t>
  </si>
  <si>
    <t>Пульверизацию выполнил</t>
  </si>
  <si>
    <t>терминал</t>
  </si>
  <si>
    <t>материал</t>
  </si>
  <si>
    <t>ver.3.1 05.24 Rw</t>
  </si>
  <si>
    <t>Материал - указывается в последнем столбце.
Марка груза/Грейды - указываются в столбце "Марка"
В поле "Лот №" должна находиться ТОЛЬКО цифра с номером лота (за исключением специальных проб: резервов, доп материала). В случае, если проба относится к резервам после номера лота, большими буквами на английском, через пробел, нужно указывать RES, если к доп материалу - DOP.
Например: 4 RES, 1 DOP
 Если отбор по трюмам, тогда указывается номер трюма и часть (если трюм делился на части). Например: H4 - трюм 4. Или H2P1 - трюм 2, часть 1
Проба HGI для лаборатории (на влагу) подписывается HGI RM</t>
  </si>
  <si>
    <t>10'000</t>
  </si>
  <si>
    <t>UTT</t>
  </si>
  <si>
    <t>coal</t>
  </si>
  <si>
    <t>FAR EASTERN JUPITER</t>
  </si>
  <si>
    <t>Лысенко</t>
  </si>
  <si>
    <t>Расторгуев</t>
  </si>
  <si>
    <t>ENIGMA DREAM DMCC</t>
  </si>
  <si>
    <t>Маркушев</t>
  </si>
  <si>
    <t>Орлов</t>
  </si>
  <si>
    <t>XIN E</t>
  </si>
  <si>
    <t>RTU</t>
  </si>
  <si>
    <t>TRINITY WAY DMCC</t>
  </si>
  <si>
    <t>Смирнов</t>
  </si>
  <si>
    <t>2 abc</t>
  </si>
  <si>
    <t>3 абв</t>
  </si>
  <si>
    <t>1 sds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</si>
</sst>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.5"/>
      <color theme="1"/>
      <name val="Calibri"/>
      <family val="2"/>
      <charset val="204"/>
      <scheme val="minor"/>
    </font>
    <font>
      <b/>
      <sz val="9.5"/>
      <color theme="1"/>
      <name val="Calibri"/>
      <family val="2"/>
      <charset val="204"/>
      <scheme val="minor"/>
    </font>
    <font>
      <b/>
      <sz val="6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Tahoma"/>
      <family val="2"/>
      <charset val="204"/>
    </font>
    <font>
      <b/>
      <sz val="8"/>
      <color theme="1"/>
      <name val="Tahoma"/>
      <family val="2"/>
      <charset val="204"/>
    </font>
    <font>
      <b/>
      <sz val="7"/>
      <color theme="1"/>
      <name val="Tahoma"/>
      <family val="2"/>
      <charset val="204"/>
    </font>
    <font>
      <sz val="7"/>
      <color theme="1"/>
      <name val="Tahoma"/>
      <family val="2"/>
      <charset val="204"/>
    </font>
    <font>
      <sz val="8"/>
      <color theme="1"/>
      <name val="Tahoma"/>
      <family val="2"/>
      <charset val="204"/>
    </font>
    <font>
      <sz val="24"/>
      <color theme="1"/>
      <name val="Calibri"/>
      <family val="2"/>
      <charset val="204"/>
      <scheme val="minor"/>
    </font>
    <font>
      <sz val="9"/>
      <color theme="1"/>
      <name val="Tahoma"/>
      <family val="2"/>
      <charset val="204"/>
    </font>
    <font>
      <b/>
      <sz val="20"/>
      <color theme="1"/>
      <name val="Calibri"/>
      <family val="2"/>
      <charset val="204"/>
      <scheme val="minor"/>
    </font>
    <font>
      <b/>
      <sz val="6"/>
      <color theme="1"/>
      <name val="Tahoma"/>
      <family val="2"/>
      <charset val="204"/>
    </font>
    <font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8"/>
      <color rgb="FF000000"/>
      <name val="Tahoma"/>
      <family val="2"/>
      <charset val="204"/>
    </font>
    <font>
      <sz val="6"/>
      <color theme="1"/>
      <name val="Calibri"/>
      <family val="2"/>
      <charset val="204"/>
      <scheme val="minor"/>
    </font>
    <font>
      <b/>
      <sz val="6"/>
      <color theme="0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1" fillId="0" borderId="0" xfId="0" applyFont="1"/>
    <xf numFmtId="0" fontId="2" fillId="0" borderId="4" xfId="0" applyFont="1" applyBorder="1" applyAlignment="1">
      <alignment horizontal="left"/>
    </xf>
    <xf numFmtId="0" fontId="1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/>
    </xf>
    <xf numFmtId="0" fontId="7" fillId="0" borderId="0" xfId="0" applyFont="1"/>
    <xf numFmtId="0" fontId="5" fillId="0" borderId="3" xfId="0" applyFont="1" applyBorder="1"/>
    <xf numFmtId="0" fontId="5" fillId="0" borderId="5" xfId="0" applyFont="1" applyBorder="1"/>
    <xf numFmtId="0" fontId="9" fillId="0" borderId="0" xfId="0" applyFont="1"/>
    <xf numFmtId="0" fontId="8" fillId="0" borderId="4" xfId="0" applyFont="1" applyBorder="1" applyAlignment="1">
      <alignment horizontal="left"/>
    </xf>
    <xf numFmtId="14" fontId="4" fillId="0" borderId="1" xfId="0" applyNumberFormat="1" applyFont="1" applyBorder="1" applyAlignment="1">
      <alignment horizontal="left"/>
    </xf>
    <xf numFmtId="0" fontId="9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right" vertical="center" wrapText="1"/>
    </xf>
    <xf numFmtId="0" fontId="12" fillId="0" borderId="4" xfId="0" applyFont="1" applyBorder="1" applyAlignment="1">
      <alignment horizontal="left" vertical="center" wrapText="1"/>
    </xf>
    <xf numFmtId="49" fontId="12" fillId="0" borderId="0" xfId="0" applyNumberFormat="1" applyFont="1" applyAlignment="1">
      <alignment horizontal="right" vertical="center" wrapText="1"/>
    </xf>
    <xf numFmtId="0" fontId="18" fillId="0" borderId="0" xfId="0" applyFont="1"/>
    <xf numFmtId="0" fontId="4" fillId="0" borderId="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8" fillId="0" borderId="4" xfId="0" applyFont="1" applyBorder="1" applyAlignment="1">
      <alignment horizontal="left" vertical="center" wrapText="1"/>
    </xf>
    <xf numFmtId="14" fontId="14" fillId="3" borderId="0" xfId="0" applyNumberFormat="1" applyFont="1" applyFill="1" applyAlignment="1">
      <alignment horizontal="left"/>
    </xf>
    <xf numFmtId="0" fontId="19" fillId="0" borderId="0" xfId="0" applyFont="1"/>
    <xf numFmtId="14" fontId="16" fillId="0" borderId="0" xfId="0" applyNumberFormat="1" applyFont="1" applyAlignment="1">
      <alignment horizontal="left"/>
    </xf>
    <xf numFmtId="0" fontId="18" fillId="0" borderId="0" xfId="0" applyFont="1" applyAlignment="1">
      <alignment horizontal="left"/>
    </xf>
    <xf numFmtId="0" fontId="0" fillId="0" borderId="0" xfId="0" applyAlignment="1">
      <alignment horizontal="right"/>
    </xf>
    <xf numFmtId="0" fontId="5" fillId="0" borderId="0" xfId="0" applyFont="1"/>
    <xf numFmtId="14" fontId="5" fillId="0" borderId="0" xfId="0" applyNumberFormat="1" applyFont="1"/>
    <xf numFmtId="0" fontId="7" fillId="0" borderId="4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18" fillId="0" borderId="0" xfId="0" applyFont="1" applyAlignment="1">
      <alignment horizontal="left" vertical="center"/>
    </xf>
    <xf numFmtId="0" fontId="14" fillId="0" borderId="0" xfId="0" applyFont="1" applyProtection="1">
      <protection locked="0"/>
    </xf>
    <xf numFmtId="0" fontId="13" fillId="0" borderId="0" xfId="0" applyFont="1" applyProtection="1">
      <protection locked="0"/>
    </xf>
    <xf numFmtId="0" fontId="22" fillId="0" borderId="2" xfId="0" applyFont="1" applyBorder="1" applyAlignment="1">
      <alignment horizontal="left" vertical="center" wrapText="1"/>
    </xf>
    <xf numFmtId="0" fontId="25" fillId="0" borderId="0" xfId="0" applyFont="1"/>
    <xf numFmtId="14" fontId="24" fillId="0" borderId="0" xfId="0" applyNumberFormat="1" applyFont="1"/>
    <xf numFmtId="14" fontId="21" fillId="0" borderId="0" xfId="0" applyNumberFormat="1" applyFont="1"/>
    <xf numFmtId="0" fontId="24" fillId="0" borderId="10" xfId="0" applyFont="1" applyBorder="1"/>
    <xf numFmtId="0" fontId="24" fillId="0" borderId="11" xfId="0" applyFont="1" applyBorder="1"/>
    <xf numFmtId="14" fontId="24" fillId="0" borderId="11" xfId="0" applyNumberFormat="1" applyFont="1" applyBorder="1" applyAlignment="1">
      <alignment horizontal="left"/>
    </xf>
    <xf numFmtId="0" fontId="24" fillId="0" borderId="11" xfId="0" applyFont="1" applyBorder="1" applyAlignment="1">
      <alignment vertical="center"/>
    </xf>
    <xf numFmtId="14" fontId="24" fillId="0" borderId="11" xfId="0" applyNumberFormat="1" applyFont="1" applyBorder="1"/>
    <xf numFmtId="0" fontId="24" fillId="0" borderId="11" xfId="0" applyFont="1" applyBorder="1" applyAlignment="1">
      <alignment wrapText="1"/>
    </xf>
    <xf numFmtId="14" fontId="21" fillId="0" borderId="12" xfId="0" applyNumberFormat="1" applyFont="1" applyBorder="1"/>
    <xf numFmtId="0" fontId="24" fillId="0" borderId="12" xfId="0" applyFont="1" applyBorder="1"/>
    <xf numFmtId="0" fontId="24" fillId="0" borderId="9" xfId="0" applyFont="1" applyBorder="1"/>
    <xf numFmtId="0" fontId="0" fillId="0" borderId="12" xfId="0" applyBorder="1"/>
    <xf numFmtId="0" fontId="5" fillId="0" borderId="3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14" fontId="5" fillId="0" borderId="3" xfId="0" applyNumberFormat="1" applyFont="1" applyBorder="1"/>
    <xf numFmtId="14" fontId="5" fillId="0" borderId="3" xfId="0" applyNumberFormat="1" applyFont="1" applyBorder="1" applyAlignment="1">
      <alignment vertical="center"/>
    </xf>
    <xf numFmtId="14" fontId="5" fillId="0" borderId="3" xfId="0" applyNumberFormat="1" applyFont="1" applyBorder="1" applyAlignment="1">
      <alignment vertical="center" wrapText="1"/>
    </xf>
    <xf numFmtId="14" fontId="1" fillId="0" borderId="3" xfId="0" applyNumberFormat="1" applyFont="1" applyBorder="1" applyAlignment="1">
      <alignment horizontal="left" vertical="center"/>
    </xf>
    <xf numFmtId="0" fontId="24" fillId="0" borderId="7" xfId="0" applyFont="1" applyBorder="1"/>
    <xf numFmtId="0" fontId="9" fillId="0" borderId="0" xfId="0" applyFont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9" fillId="0" borderId="3" xfId="0" applyFont="1" applyBorder="1" applyAlignment="1">
      <alignment horizontal="left"/>
    </xf>
    <xf numFmtId="14" fontId="14" fillId="0" borderId="1" xfId="0" applyNumberFormat="1" applyFont="1" applyBorder="1" applyAlignment="1">
      <alignment horizontal="left" vertical="center"/>
    </xf>
    <xf numFmtId="0" fontId="1" fillId="0" borderId="3" xfId="0" applyFont="1" applyBorder="1" applyAlignment="1">
      <alignment horizontal="left"/>
    </xf>
    <xf numFmtId="14" fontId="1" fillId="0" borderId="3" xfId="0" applyNumberFormat="1" applyFont="1" applyBorder="1" applyAlignment="1">
      <alignment horizontal="left"/>
    </xf>
    <xf numFmtId="14" fontId="1" fillId="0" borderId="5" xfId="0" applyNumberFormat="1" applyFont="1" applyBorder="1" applyAlignment="1">
      <alignment horizontal="left"/>
    </xf>
    <xf numFmtId="0" fontId="1" fillId="0" borderId="0" xfId="0" applyFont="1" applyAlignment="1">
      <alignment horizontal="left"/>
    </xf>
    <xf numFmtId="0" fontId="9" fillId="0" borderId="5" xfId="0" applyFont="1" applyBorder="1" applyAlignment="1">
      <alignment horizontal="left" vertical="center"/>
    </xf>
    <xf numFmtId="0" fontId="13" fillId="0" borderId="0" xfId="0" applyFont="1"/>
    <xf numFmtId="14" fontId="8" fillId="0" borderId="1" xfId="0" applyNumberFormat="1" applyFont="1" applyBorder="1" applyAlignment="1">
      <alignment horizontal="left"/>
    </xf>
    <xf numFmtId="14" fontId="8" fillId="0" borderId="2" xfId="0" applyNumberFormat="1" applyFont="1" applyBorder="1"/>
    <xf numFmtId="0" fontId="1" fillId="0" borderId="5" xfId="0" applyFont="1" applyBorder="1" applyAlignment="1">
      <alignment horizontal="left"/>
    </xf>
    <xf numFmtId="14" fontId="4" fillId="0" borderId="8" xfId="0" applyNumberFormat="1" applyFont="1" applyBorder="1"/>
    <xf numFmtId="14" fontId="4" fillId="0" borderId="2" xfId="0" applyNumberFormat="1" applyFont="1" applyBorder="1"/>
    <xf numFmtId="0" fontId="27" fillId="0" borderId="0" xfId="0" applyFont="1" applyAlignment="1">
      <alignment horizontal="right" vertical="center"/>
    </xf>
    <xf numFmtId="0" fontId="27" fillId="0" borderId="4" xfId="0" applyFont="1" applyBorder="1" applyAlignment="1">
      <alignment horizontal="left" vertical="center"/>
    </xf>
    <xf numFmtId="0" fontId="0" fillId="0" borderId="5" xfId="0" applyBorder="1"/>
    <xf numFmtId="0" fontId="0" fillId="0" borderId="7" xfId="0" applyBorder="1"/>
    <xf numFmtId="0" fontId="7" fillId="0" borderId="7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14" fontId="5" fillId="0" borderId="0" xfId="0" applyNumberFormat="1" applyFont="1" applyAlignment="1">
      <alignment wrapText="1"/>
    </xf>
    <xf numFmtId="14" fontId="4" fillId="0" borderId="1" xfId="0" applyNumberFormat="1" applyFont="1" applyBorder="1" applyAlignment="1">
      <alignment horizontal="left" vertical="center"/>
    </xf>
    <xf numFmtId="0" fontId="0" fillId="0" borderId="3" xfId="0" applyBorder="1"/>
    <xf numFmtId="14" fontId="3" fillId="0" borderId="1" xfId="0" applyNumberFormat="1" applyFont="1" applyBorder="1" applyAlignment="1">
      <alignment horizontal="left"/>
    </xf>
    <xf numFmtId="14" fontId="3" fillId="0" borderId="8" xfId="0" applyNumberFormat="1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14" fontId="23" fillId="0" borderId="0" xfId="0" applyNumberFormat="1" applyFont="1" applyAlignment="1">
      <alignment horizontal="left"/>
    </xf>
    <xf numFmtId="14" fontId="17" fillId="0" borderId="0" xfId="0" applyNumberFormat="1" applyFont="1" applyAlignment="1">
      <alignment horizontal="left"/>
    </xf>
    <xf numFmtId="14" fontId="28" fillId="0" borderId="0" xfId="0" applyNumberFormat="1" applyFont="1" applyAlignment="1">
      <alignment horizontal="left"/>
    </xf>
    <xf numFmtId="0" fontId="19" fillId="0" borderId="0" xfId="0" applyFont="1" applyAlignment="1">
      <alignment horizontal="left"/>
    </xf>
    <xf numFmtId="4" fontId="0" fillId="0" borderId="0" xfId="0" applyNumberForma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1" fillId="0" borderId="0" xfId="0" applyFont="1" applyAlignment="1">
      <alignment horizontal="left" textRotation="90"/>
    </xf>
    <xf numFmtId="0" fontId="9" fillId="0" borderId="9" xfId="0" applyFont="1" applyBorder="1" applyAlignment="1" applyProtection="1">
      <alignment horizontal="center" vertical="center" wrapText="1"/>
      <protection locked="0"/>
    </xf>
    <xf numFmtId="14" fontId="4" fillId="0" borderId="8" xfId="0" applyNumberFormat="1" applyFont="1" applyBorder="1" applyAlignment="1">
      <alignment horizontal="left"/>
    </xf>
    <xf numFmtId="0" fontId="9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14" fontId="31" fillId="0" borderId="9" xfId="0" applyNumberFormat="1" applyFont="1" applyBorder="1" applyAlignment="1">
      <alignment horizontal="center" vertical="center" wrapText="1"/>
    </xf>
    <xf numFmtId="164" fontId="31" fillId="0" borderId="9" xfId="0" applyNumberFormat="1" applyFont="1" applyBorder="1" applyAlignment="1">
      <alignment horizontal="center" vertical="center" wrapText="1"/>
    </xf>
    <xf numFmtId="0" fontId="31" fillId="0" borderId="9" xfId="0" quotePrefix="1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0" fillId="4" borderId="9" xfId="0" applyFill="1" applyBorder="1" applyAlignment="1" applyProtection="1">
      <alignment horizontal="center" vertical="center" wrapText="1"/>
      <protection locked="0"/>
    </xf>
    <xf numFmtId="0" fontId="0" fillId="4" borderId="12" xfId="0" applyFill="1" applyBorder="1" applyAlignment="1" applyProtection="1">
      <alignment horizontal="center" vertical="center" wrapText="1"/>
      <protection locked="0"/>
    </xf>
    <xf numFmtId="0" fontId="0" fillId="5" borderId="9" xfId="0" applyFill="1" applyBorder="1" applyAlignment="1">
      <alignment horizontal="center" vertical="center" wrapText="1"/>
    </xf>
    <xf numFmtId="2" fontId="31" fillId="0" borderId="9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 wrapText="1"/>
    </xf>
    <xf numFmtId="14" fontId="0" fillId="0" borderId="9" xfId="0" quotePrefix="1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16" fontId="0" fillId="0" borderId="9" xfId="0" applyNumberFormat="1" applyBorder="1" applyAlignment="1">
      <alignment horizontal="center" vertical="center" wrapText="1"/>
    </xf>
    <xf numFmtId="0" fontId="32" fillId="0" borderId="9" xfId="0" applyFont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4" fillId="0" borderId="9" xfId="0" applyFont="1" applyBorder="1" applyAlignment="1">
      <alignment horizontal="center" vertical="center" wrapText="1"/>
    </xf>
    <xf numFmtId="14" fontId="35" fillId="0" borderId="9" xfId="0" applyNumberFormat="1" applyFont="1" applyBorder="1" applyAlignment="1">
      <alignment horizontal="center" vertical="center" wrapText="1"/>
    </xf>
    <xf numFmtId="0" fontId="33" fillId="4" borderId="12" xfId="0" applyFont="1" applyFill="1" applyBorder="1" applyAlignment="1" applyProtection="1">
      <alignment horizontal="center" vertical="center" wrapText="1"/>
      <protection locked="0"/>
    </xf>
    <xf numFmtId="0" fontId="33" fillId="4" borderId="9" xfId="0" applyFont="1" applyFill="1" applyBorder="1" applyAlignment="1" applyProtection="1">
      <alignment horizontal="center" vertical="center" wrapText="1"/>
      <protection locked="0"/>
    </xf>
    <xf numFmtId="0" fontId="35" fillId="0" borderId="9" xfId="0" applyFont="1" applyBorder="1" applyAlignment="1">
      <alignment horizontal="center" vertical="center" wrapText="1"/>
    </xf>
    <xf numFmtId="16" fontId="36" fillId="0" borderId="9" xfId="0" applyNumberFormat="1" applyFont="1" applyBorder="1" applyAlignment="1">
      <alignment horizontal="center" vertical="center" wrapText="1"/>
    </xf>
    <xf numFmtId="0" fontId="37" fillId="0" borderId="9" xfId="0" applyFont="1" applyBorder="1" applyAlignment="1">
      <alignment horizontal="center" vertical="center" wrapText="1"/>
    </xf>
    <xf numFmtId="0" fontId="9" fillId="0" borderId="9" xfId="0" quotePrefix="1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wrapText="1"/>
    </xf>
    <xf numFmtId="14" fontId="9" fillId="0" borderId="9" xfId="0" applyNumberFormat="1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5" xfId="0" applyFont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14" fillId="0" borderId="0" xfId="0" applyFont="1" applyAlignment="1">
      <alignment horizontal="right"/>
    </xf>
    <xf numFmtId="0" fontId="0" fillId="0" borderId="0" xfId="0" applyAlignment="1">
      <alignment horizontal="left"/>
    </xf>
    <xf numFmtId="0" fontId="20" fillId="3" borderId="0" xfId="0" applyFont="1" applyFill="1" applyAlignment="1">
      <alignment horizontal="left" vertical="top" wrapText="1"/>
    </xf>
    <xf numFmtId="0" fontId="20" fillId="3" borderId="0" xfId="0" applyFont="1" applyFill="1" applyAlignment="1">
      <alignment horizontal="left" vertical="top"/>
    </xf>
    <xf numFmtId="0" fontId="4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14" fontId="5" fillId="0" borderId="0" xfId="0" applyNumberFormat="1" applyFont="1" applyAlignment="1">
      <alignment horizontal="left"/>
    </xf>
    <xf numFmtId="14" fontId="5" fillId="0" borderId="4" xfId="0" applyNumberFormat="1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14" fontId="4" fillId="0" borderId="8" xfId="0" applyNumberFormat="1" applyFont="1" applyBorder="1" applyAlignment="1">
      <alignment horizontal="left"/>
    </xf>
    <xf numFmtId="14" fontId="4" fillId="0" borderId="2" xfId="0" applyNumberFormat="1" applyFont="1" applyBorder="1" applyAlignment="1">
      <alignment horizontal="left"/>
    </xf>
    <xf numFmtId="0" fontId="10" fillId="0" borderId="0" xfId="0" applyFont="1" applyAlignment="1">
      <alignment vertical="center" wrapText="1"/>
    </xf>
    <xf numFmtId="0" fontId="10" fillId="0" borderId="4" xfId="0" applyFont="1" applyBorder="1" applyAlignment="1">
      <alignment vertical="center" wrapText="1"/>
    </xf>
    <xf numFmtId="0" fontId="15" fillId="0" borderId="0" xfId="0" applyFont="1" applyAlignment="1">
      <alignment horizontal="left"/>
    </xf>
    <xf numFmtId="0" fontId="17" fillId="0" borderId="0" xfId="0" applyFont="1" applyAlignment="1">
      <alignment horizontal="left"/>
    </xf>
    <xf numFmtId="14" fontId="16" fillId="0" borderId="0" xfId="0" applyNumberFormat="1" applyFont="1" applyAlignment="1">
      <alignment horizontal="left"/>
    </xf>
    <xf numFmtId="14" fontId="23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49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9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8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8" fillId="0" borderId="4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8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19E7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fmlaLink="$D$1" lockText="1" noThreeD="1"/>
</file>

<file path=xl/ctrlProps/ctrlProp2.xml><?xml version="1.0" encoding="utf-8"?>
<formControlPr xmlns="http://schemas.microsoft.com/office/spreadsheetml/2009/9/main" objectType="Radio" checked="Checked" firstButton="1" fmlaLink="$G$4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0</xdr:row>
          <xdr:rowOff>0</xdr:rowOff>
        </xdr:from>
        <xdr:to>
          <xdr:col>3</xdr:col>
          <xdr:colOff>1276350</xdr:colOff>
          <xdr:row>1</xdr:row>
          <xdr:rowOff>38100</xdr:rowOff>
        </xdr:to>
        <xdr:sp macro="" textlink="">
          <xdr:nvSpPr>
            <xdr:cNvPr id="1025" name="Check Box 1" descr="Смена даты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0EB2081-1B71-7D55-1741-49D62333D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Смена даты</a:t>
              </a:r>
            </a:p>
          </xdr:txBody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95250</xdr:colOff>
          <xdr:row>2</xdr:row>
          <xdr:rowOff>133350</xdr:rowOff>
        </xdr:from>
        <xdr:to>
          <xdr:col>5</xdr:col>
          <xdr:colOff>904875</xdr:colOff>
          <xdr:row>4</xdr:row>
          <xdr:rowOff>19050</xdr:rowOff>
        </xdr:to>
        <xdr:sp macro="" textlink="">
          <xdr:nvSpPr>
            <xdr:cNvPr id="2051" name="Option 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664931E7-6598-C7DC-3BA6-6997DEBCDBF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РУССКИЙ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85725</xdr:colOff>
          <xdr:row>4</xdr:row>
          <xdr:rowOff>123825</xdr:rowOff>
        </xdr:from>
        <xdr:to>
          <xdr:col>5</xdr:col>
          <xdr:colOff>1114425</xdr:colOff>
          <xdr:row>6</xdr:row>
          <xdr:rowOff>28575</xdr:rowOff>
        </xdr:to>
        <xdr:sp macro="" textlink="">
          <xdr:nvSpPr>
            <xdr:cNvPr id="2052" name="Option 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327C92E3-E04F-1979-3A21-B2500602F6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АНГЛИЙСКИЙ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8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CA02FFF-BB0C-4A16-B81C-5785EDCF8355}">
  <we:reference id="wa104051163" version="1.2.0.3" store="ru-RU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Q23"/>
  <sheetViews>
    <sheetView tabSelected="1" zoomScale="90" zoomScaleNormal="90" workbookViewId="0">
      <selection activeCell="M12" sqref="M12"/>
    </sheetView>
  </sheetViews>
  <sheetFormatPr defaultColWidth="8.85546875" defaultRowHeight="15" x14ac:dyDescent="0.25"/>
  <cols>
    <col min="1" max="2" width="1.140625" customWidth="1"/>
    <col min="3" max="3" width="16.42578125" customWidth="1"/>
    <col min="4" max="4" width="21" customWidth="1"/>
    <col min="5" max="5" width="15.28515625" customWidth="1"/>
    <col min="6" max="6" width="13.28515625" customWidth="1"/>
    <col min="7" max="7" width="17.28515625" customWidth="1"/>
    <col min="8" max="8" width="12.5703125" customWidth="1"/>
    <col min="9" max="9" width="12" customWidth="1"/>
    <col min="10" max="10" width="14.28515625" bestFit="1" customWidth="1"/>
    <col min="11" max="11" width="13.42578125" customWidth="1"/>
    <col min="12" max="12" width="17.140625" customWidth="1"/>
    <col min="13" max="13" width="21.28515625" customWidth="1"/>
    <col min="14" max="15" width="15.5703125" customWidth="1"/>
    <col min="16" max="16" width="15" customWidth="1"/>
  </cols>
  <sheetData>
    <row r="1" spans="2:17" ht="18.75" x14ac:dyDescent="0.3">
      <c r="C1" s="33"/>
      <c r="D1" s="34" t="b">
        <v>0</v>
      </c>
      <c r="E1" s="132" t="s">
        <v>2</v>
      </c>
      <c r="F1" s="132"/>
      <c r="G1" s="23">
        <f ca="1">IF(D1=TRUE,TODAY()+1,TODAY())</f>
        <v>45735</v>
      </c>
      <c r="I1" s="27" t="s">
        <v>5</v>
      </c>
      <c r="J1" s="133" t="str">
        <f>Настройки!F23</f>
        <v>ver.3.1 05.24 Rw</v>
      </c>
      <c r="K1" s="133"/>
    </row>
    <row r="2" spans="2:17" ht="35.25" customHeight="1" thickBot="1" x14ac:dyDescent="0.3">
      <c r="B2" s="92" t="s">
        <v>55</v>
      </c>
      <c r="C2" s="93" t="s">
        <v>56</v>
      </c>
      <c r="D2" s="93" t="s">
        <v>57</v>
      </c>
      <c r="E2" s="93" t="s">
        <v>58</v>
      </c>
      <c r="F2" s="93" t="s">
        <v>59</v>
      </c>
      <c r="G2" s="93" t="s">
        <v>60</v>
      </c>
      <c r="H2" s="93" t="s">
        <v>61</v>
      </c>
      <c r="I2" s="93" t="s">
        <v>62</v>
      </c>
      <c r="J2" s="93" t="s">
        <v>63</v>
      </c>
      <c r="K2" s="93" t="s">
        <v>64</v>
      </c>
      <c r="L2" s="93" t="s">
        <v>65</v>
      </c>
      <c r="M2" s="93" t="s">
        <v>66</v>
      </c>
      <c r="N2" s="93" t="s">
        <v>4</v>
      </c>
      <c r="O2" s="93" t="s">
        <v>67</v>
      </c>
      <c r="P2" s="94" t="s">
        <v>68</v>
      </c>
    </row>
    <row r="3" spans="2:17" ht="15.75" thickBot="1" x14ac:dyDescent="0.3">
      <c r="C3" s="130">
        <v>2502444</v>
      </c>
      <c r="D3" s="128" t="s">
        <v>74</v>
      </c>
      <c r="E3" s="129"/>
      <c r="F3" s="98"/>
      <c r="G3" s="100">
        <v>45716</v>
      </c>
      <c r="H3" s="107" t="s">
        <v>71</v>
      </c>
      <c r="I3" s="102"/>
      <c r="J3" s="103" t="s">
        <v>84</v>
      </c>
      <c r="K3" s="105" t="s">
        <v>75</v>
      </c>
      <c r="L3" s="105" t="s">
        <v>78</v>
      </c>
      <c r="M3" s="105" t="s">
        <v>79</v>
      </c>
      <c r="N3" s="131" t="s">
        <v>77</v>
      </c>
      <c r="O3" s="106" t="s">
        <v>72</v>
      </c>
      <c r="P3" s="96" t="s">
        <v>73</v>
      </c>
      <c r="Q3">
        <v>1</v>
      </c>
    </row>
    <row r="4" spans="2:17" ht="15.75" thickBot="1" x14ac:dyDescent="0.3">
      <c r="C4" s="130">
        <v>2502444</v>
      </c>
      <c r="D4" s="128" t="s">
        <v>74</v>
      </c>
      <c r="E4" s="129"/>
      <c r="F4" s="98"/>
      <c r="G4" s="100">
        <v>45716</v>
      </c>
      <c r="H4" s="107" t="s">
        <v>71</v>
      </c>
      <c r="I4" s="102"/>
      <c r="J4" s="103" t="s">
        <v>85</v>
      </c>
      <c r="K4" s="105" t="s">
        <v>75</v>
      </c>
      <c r="L4" s="105" t="s">
        <v>78</v>
      </c>
      <c r="M4" s="105" t="s">
        <v>79</v>
      </c>
      <c r="N4" s="131" t="s">
        <v>77</v>
      </c>
      <c r="O4" s="106" t="s">
        <v>72</v>
      </c>
      <c r="P4" s="96" t="s">
        <v>73</v>
      </c>
      <c r="Q4">
        <v>2</v>
      </c>
    </row>
    <row r="5" spans="2:17" ht="15.75" thickBot="1" x14ac:dyDescent="0.3">
      <c r="C5" s="130">
        <v>2502444</v>
      </c>
      <c r="D5" s="128" t="s">
        <v>74</v>
      </c>
      <c r="E5" s="129"/>
      <c r="F5" s="98"/>
      <c r="G5" s="100">
        <v>45716</v>
      </c>
      <c r="H5" s="107" t="s">
        <v>71</v>
      </c>
      <c r="I5" s="102"/>
      <c r="J5" s="103" t="s">
        <v>86</v>
      </c>
      <c r="K5" s="105" t="s">
        <v>75</v>
      </c>
      <c r="L5" s="105" t="s">
        <v>76</v>
      </c>
      <c r="M5" s="105" t="s">
        <v>79</v>
      </c>
      <c r="N5" s="131" t="s">
        <v>77</v>
      </c>
      <c r="O5" s="106" t="s">
        <v>72</v>
      </c>
      <c r="P5" s="96" t="s">
        <v>73</v>
      </c>
      <c r="Q5">
        <v>3</v>
      </c>
    </row>
    <row r="6" spans="2:17" x14ac:dyDescent="0.25">
      <c r="C6" s="98">
        <v>2503004</v>
      </c>
      <c r="D6" s="99" t="s">
        <v>80</v>
      </c>
      <c r="E6" s="124"/>
      <c r="F6" s="124"/>
      <c r="G6" s="125">
        <v>45717</v>
      </c>
      <c r="H6" s="107" t="s">
        <v>71</v>
      </c>
      <c r="I6" s="124"/>
      <c r="J6" s="124">
        <v>1</v>
      </c>
      <c r="K6" s="124" t="s">
        <v>83</v>
      </c>
      <c r="L6" s="105" t="s">
        <v>78</v>
      </c>
      <c r="M6" s="105" t="s">
        <v>79</v>
      </c>
      <c r="N6" s="131" t="s">
        <v>82</v>
      </c>
      <c r="O6" s="106" t="s">
        <v>81</v>
      </c>
      <c r="P6" s="96" t="s">
        <v>73</v>
      </c>
      <c r="Q6">
        <v>4</v>
      </c>
    </row>
    <row r="7" spans="2:17" x14ac:dyDescent="0.25">
      <c r="C7" s="98"/>
      <c r="D7" s="99"/>
      <c r="E7" s="127"/>
      <c r="F7" s="126"/>
      <c r="G7" s="100"/>
      <c r="H7" s="107"/>
      <c r="I7" s="100"/>
      <c r="J7" s="103"/>
      <c r="K7" s="105"/>
      <c r="L7" s="105"/>
      <c r="M7" s="105"/>
      <c r="N7" s="98"/>
      <c r="O7" s="106"/>
      <c r="P7" s="96"/>
      <c r="Q7">
        <v>7</v>
      </c>
    </row>
    <row r="8" spans="2:17" x14ac:dyDescent="0.25">
      <c r="C8" s="98"/>
      <c r="D8" s="99"/>
      <c r="E8" s="98"/>
      <c r="F8" s="98"/>
      <c r="G8" s="100"/>
      <c r="H8" s="107"/>
      <c r="I8" s="102"/>
      <c r="J8" s="103"/>
      <c r="K8" s="105"/>
      <c r="L8" s="105"/>
      <c r="M8" s="105"/>
      <c r="N8" s="98"/>
      <c r="O8" s="106"/>
      <c r="P8" s="96"/>
      <c r="Q8">
        <v>8</v>
      </c>
    </row>
    <row r="9" spans="2:17" x14ac:dyDescent="0.25">
      <c r="C9" s="98"/>
      <c r="D9" s="99"/>
      <c r="E9" s="98"/>
      <c r="F9" s="98"/>
      <c r="G9" s="100"/>
      <c r="H9" s="107"/>
      <c r="I9" s="102"/>
      <c r="J9" s="103"/>
      <c r="K9" s="104"/>
      <c r="L9" s="105"/>
      <c r="M9" s="105"/>
      <c r="N9" s="98"/>
      <c r="O9" s="106"/>
      <c r="P9" s="96"/>
      <c r="Q9">
        <v>9</v>
      </c>
    </row>
    <row r="10" spans="2:17" x14ac:dyDescent="0.25">
      <c r="C10" s="98"/>
      <c r="D10" s="99"/>
      <c r="E10" s="98"/>
      <c r="F10" s="123"/>
      <c r="G10" s="100"/>
      <c r="H10" s="107"/>
      <c r="I10" s="102"/>
      <c r="J10" s="103"/>
      <c r="K10" s="104"/>
      <c r="L10" s="105"/>
      <c r="M10" s="105"/>
      <c r="N10" s="98"/>
      <c r="O10" s="106"/>
      <c r="P10" s="96"/>
      <c r="Q10">
        <v>10</v>
      </c>
    </row>
    <row r="11" spans="2:17" ht="15.75" thickBot="1" x14ac:dyDescent="0.3">
      <c r="C11" s="98"/>
      <c r="D11" s="99"/>
      <c r="E11" s="98"/>
      <c r="F11" s="123"/>
      <c r="G11" s="100"/>
      <c r="H11" s="107"/>
      <c r="I11" s="102"/>
      <c r="J11" s="103"/>
      <c r="K11" s="104"/>
      <c r="L11" s="105"/>
      <c r="M11" s="105"/>
      <c r="N11" s="98"/>
      <c r="O11" s="106"/>
      <c r="P11" s="96"/>
      <c r="Q11">
        <v>11</v>
      </c>
    </row>
    <row r="12" spans="2:17" ht="15.75" thickBot="1" x14ac:dyDescent="0.3">
      <c r="C12" s="98"/>
      <c r="D12" s="99"/>
      <c r="E12" s="98"/>
      <c r="F12" s="123"/>
      <c r="G12" s="100"/>
      <c r="H12" s="107"/>
      <c r="I12" s="102"/>
      <c r="J12" s="103"/>
      <c r="K12" s="104"/>
      <c r="L12" s="105"/>
      <c r="M12" s="105"/>
      <c r="N12" s="128"/>
      <c r="O12" s="129"/>
      <c r="P12" s="96"/>
      <c r="Q12">
        <v>12</v>
      </c>
    </row>
    <row r="13" spans="2:17" x14ac:dyDescent="0.25">
      <c r="C13" s="98"/>
      <c r="D13" s="99"/>
      <c r="E13" s="98"/>
      <c r="F13" s="123"/>
      <c r="G13" s="100"/>
      <c r="H13" s="107"/>
      <c r="I13" s="102"/>
      <c r="J13" s="103"/>
      <c r="K13" s="104"/>
      <c r="L13" s="105"/>
      <c r="M13" s="105"/>
      <c r="N13" s="98"/>
      <c r="O13" s="106"/>
      <c r="P13" s="96"/>
      <c r="Q13">
        <v>13</v>
      </c>
    </row>
    <row r="14" spans="2:17" ht="18.75" x14ac:dyDescent="0.25">
      <c r="C14" s="98"/>
      <c r="D14" s="99"/>
      <c r="E14" s="98"/>
      <c r="F14" s="98"/>
      <c r="G14" s="100"/>
      <c r="H14" s="101"/>
      <c r="I14" s="102"/>
      <c r="J14" s="103"/>
      <c r="K14" s="119"/>
      <c r="L14" s="105"/>
      <c r="M14" s="104"/>
      <c r="N14" s="108"/>
      <c r="O14" s="114"/>
      <c r="P14" s="96"/>
      <c r="Q14">
        <v>14</v>
      </c>
    </row>
    <row r="15" spans="2:17" x14ac:dyDescent="0.25">
      <c r="C15" s="108"/>
      <c r="D15" s="108"/>
      <c r="E15" s="109"/>
      <c r="F15" s="110"/>
      <c r="G15" s="111"/>
      <c r="H15" s="108"/>
      <c r="I15" s="112"/>
      <c r="J15" s="113"/>
      <c r="K15" s="105"/>
      <c r="L15" s="96"/>
      <c r="M15" s="104"/>
      <c r="N15" s="108"/>
      <c r="O15" s="96"/>
      <c r="P15" s="96"/>
      <c r="Q15">
        <v>15</v>
      </c>
    </row>
    <row r="16" spans="2:17" ht="18.75" x14ac:dyDescent="0.25">
      <c r="C16" s="115"/>
      <c r="D16" s="116"/>
      <c r="E16" s="115"/>
      <c r="F16" s="115"/>
      <c r="G16" s="117"/>
      <c r="H16" s="120"/>
      <c r="I16" s="121"/>
      <c r="J16" s="122"/>
      <c r="K16" s="118"/>
      <c r="L16" s="96"/>
      <c r="M16" s="104"/>
      <c r="N16" s="98"/>
      <c r="O16" s="96"/>
      <c r="P16" s="96"/>
      <c r="Q16">
        <v>16</v>
      </c>
    </row>
    <row r="17" spans="3:17" x14ac:dyDescent="0.25">
      <c r="C17" s="108"/>
      <c r="D17" s="108"/>
      <c r="E17" s="96"/>
      <c r="F17" s="96"/>
      <c r="G17" s="96"/>
      <c r="H17" s="96"/>
      <c r="I17" s="96"/>
      <c r="J17" s="96"/>
      <c r="K17" s="96"/>
      <c r="L17" s="96"/>
      <c r="M17" s="104"/>
      <c r="N17" s="98"/>
      <c r="O17" s="96"/>
      <c r="P17" s="96"/>
      <c r="Q17">
        <v>17</v>
      </c>
    </row>
    <row r="18" spans="3:17" x14ac:dyDescent="0.25"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>
        <v>18</v>
      </c>
    </row>
    <row r="20" spans="3:17" ht="378.75" customHeight="1" x14ac:dyDescent="0.25">
      <c r="C20" s="134" t="s">
        <v>70</v>
      </c>
      <c r="D20" s="135"/>
      <c r="E20" s="135"/>
      <c r="F20" s="135"/>
      <c r="G20" s="135"/>
      <c r="H20" s="135"/>
      <c r="I20" s="135"/>
      <c r="J20" s="135"/>
      <c r="K20" s="135"/>
      <c r="L20" s="135"/>
      <c r="M20" s="135"/>
      <c r="N20" s="135"/>
      <c r="O20" s="135"/>
      <c r="P20" s="135"/>
    </row>
    <row r="23" spans="3:17" x14ac:dyDescent="0.25">
      <c r="J23" s="91"/>
    </row>
  </sheetData>
  <sheetProtection selectLockedCells="1"/>
  <mergeCells count="3">
    <mergeCell ref="E1:F1"/>
    <mergeCell ref="J1:K1"/>
    <mergeCell ref="C20:P20"/>
  </mergeCells>
  <pageMargins left="0.7" right="0.7" top="0.75" bottom="0.75" header="0.3" footer="0.3"/>
  <pageSetup paperSize="9" orientation="landscape" horizontalDpi="180" verticalDpi="18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locked="0" defaultSize="0" autoFill="0" autoLine="0" autoPict="0" altText="Смена даты">
                <anchor moveWithCells="1">
                  <from>
                    <xdr:col>2</xdr:col>
                    <xdr:colOff>76200</xdr:colOff>
                    <xdr:row>0</xdr:row>
                    <xdr:rowOff>0</xdr:rowOff>
                  </from>
                  <to>
                    <xdr:col>3</xdr:col>
                    <xdr:colOff>1276350</xdr:colOff>
                    <xdr:row>1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H99"/>
  <sheetViews>
    <sheetView showZeros="0" topLeftCell="A10" zoomScaleNormal="100" zoomScaleSheetLayoutView="70" workbookViewId="0">
      <selection activeCell="D12" sqref="D12:F22"/>
    </sheetView>
  </sheetViews>
  <sheetFormatPr defaultColWidth="19.42578125" defaultRowHeight="21" x14ac:dyDescent="0.35"/>
  <cols>
    <col min="1" max="1" width="20" style="28" customWidth="1"/>
    <col min="2" max="2" width="12" style="28" customWidth="1"/>
    <col min="3" max="4" width="20" style="28" customWidth="1"/>
    <col min="5" max="5" width="12" style="28" customWidth="1"/>
    <col min="6" max="6" width="20" style="28" customWidth="1"/>
    <col min="7" max="8" width="1.140625" style="28" customWidth="1"/>
    <col min="9" max="16384" width="19.42578125" style="28"/>
  </cols>
  <sheetData>
    <row r="1" spans="1:8" ht="19.149999999999999" customHeight="1" x14ac:dyDescent="0.35">
      <c r="A1" s="10">
        <f ca="1">Задание!G1</f>
        <v>45735</v>
      </c>
      <c r="B1" s="144" t="str">
        <f>Настройки!I17</f>
        <v>РЕЗЕРВНАЯ ПРОБА</v>
      </c>
      <c r="C1" s="145"/>
      <c r="D1" s="10">
        <f t="shared" ref="D1:D10" ca="1" si="0">A1</f>
        <v>45735</v>
      </c>
      <c r="E1" s="144" t="str">
        <f t="shared" ref="E1" si="1">$B$1</f>
        <v>РЕЗЕРВНАЯ ПРОБА</v>
      </c>
      <c r="F1" s="145"/>
      <c r="H1" s="29"/>
    </row>
    <row r="2" spans="1:8" ht="19.149999999999999" customHeight="1" x14ac:dyDescent="0.35">
      <c r="A2" s="6" t="str">
        <f>Настройки!I5</f>
        <v>Клиент:</v>
      </c>
      <c r="B2" s="142" t="str">
        <f>IF(Задание!N3="",CONCATENATE(Настройки!I25,"  ",Задание!O3),CONCATENATE(Задание!N3,"  ",Задание!O3))</f>
        <v>ENIGMA DREAM DMCC  UTT</v>
      </c>
      <c r="C2" s="143"/>
      <c r="D2" s="51" t="str">
        <f t="shared" si="0"/>
        <v>Клиент:</v>
      </c>
      <c r="E2" s="142" t="str">
        <f>IF(Задание!N4="",CONCATENATE(Настройки!I25,"  ",Задание!O4),CONCATENATE(Задание!N4,"  ",Задание!O4))</f>
        <v>ENIGMA DREAM DMCC  UTT</v>
      </c>
      <c r="F2" s="143"/>
    </row>
    <row r="3" spans="1:8" ht="19.149999999999999" customHeight="1" x14ac:dyDescent="0.35">
      <c r="A3" s="6" t="str">
        <f>Настройки!I6</f>
        <v>Референс:</v>
      </c>
      <c r="B3" s="140">
        <f>Задание!C3</f>
        <v>2502444</v>
      </c>
      <c r="C3" s="141"/>
      <c r="D3" s="51" t="str">
        <f t="shared" si="0"/>
        <v>Референс:</v>
      </c>
      <c r="E3" s="140">
        <f>Задание!C4</f>
        <v>2502444</v>
      </c>
      <c r="F3" s="141"/>
    </row>
    <row r="4" spans="1:8" ht="19.149999999999999" customHeight="1" x14ac:dyDescent="0.35">
      <c r="A4" s="6" t="str">
        <f>Настройки!I7</f>
        <v>Дата отбора:</v>
      </c>
      <c r="B4" s="138">
        <f>Задание!G3</f>
        <v>45716</v>
      </c>
      <c r="C4" s="139"/>
      <c r="D4" s="51" t="str">
        <f t="shared" si="0"/>
        <v>Дата отбора:</v>
      </c>
      <c r="E4" s="138">
        <f>Задание!G4</f>
        <v>45716</v>
      </c>
      <c r="F4" s="139"/>
    </row>
    <row r="5" spans="1:8" ht="54" customHeight="1" x14ac:dyDescent="0.35">
      <c r="A5" s="49" t="str">
        <f>Настройки!I8</f>
        <v>Название:</v>
      </c>
      <c r="B5" s="136" t="str">
        <f>CONCATENATE(Задание!D3," ",Задание!E3)</f>
        <v xml:space="preserve">FAR EASTERN JUPITER </v>
      </c>
      <c r="C5" s="137"/>
      <c r="D5" s="52" t="str">
        <f t="shared" si="0"/>
        <v>Название:</v>
      </c>
      <c r="E5" s="136" t="str">
        <f>CONCATENATE(Задание!D4," ",Задание!E4)</f>
        <v xml:space="preserve">FAR EASTERN JUPITER </v>
      </c>
      <c r="F5" s="137"/>
    </row>
    <row r="6" spans="1:8" ht="19.899999999999999" customHeight="1" x14ac:dyDescent="0.35">
      <c r="A6" s="6" t="str">
        <f>Настройки!I10</f>
        <v>Материал:</v>
      </c>
      <c r="B6" s="146" t="str">
        <f>IF(Задание!P3="",Настройки!I26,Задание!P3)</f>
        <v>coal</v>
      </c>
      <c r="C6" s="147"/>
      <c r="D6" s="52" t="str">
        <f t="shared" si="0"/>
        <v>Материал:</v>
      </c>
      <c r="E6" s="146" t="str">
        <f>IF(Задание!P4="",Настройки!I26,Задание!P4)</f>
        <v>coal</v>
      </c>
      <c r="F6" s="147"/>
    </row>
    <row r="7" spans="1:8" ht="19.899999999999999" customHeight="1" x14ac:dyDescent="0.35">
      <c r="A7" s="6" t="str">
        <f>Настройки!I11</f>
        <v>Вес:</v>
      </c>
      <c r="B7" s="142" t="str">
        <f>Задание!H3</f>
        <v>10'000</v>
      </c>
      <c r="C7" s="143"/>
      <c r="D7" s="51" t="str">
        <f t="shared" si="0"/>
        <v>Вес:</v>
      </c>
      <c r="E7" s="142" t="str">
        <f>Задание!H4</f>
        <v>10'000</v>
      </c>
      <c r="F7" s="143"/>
    </row>
    <row r="8" spans="1:8" ht="19.899999999999999" customHeight="1" x14ac:dyDescent="0.35">
      <c r="A8" s="6" t="str">
        <f>Настройки!I12</f>
        <v>Сублот №</v>
      </c>
      <c r="B8" s="140" t="str">
        <f>Задание!J3</f>
        <v>2 abc</v>
      </c>
      <c r="C8" s="141"/>
      <c r="D8" s="51" t="str">
        <f t="shared" si="0"/>
        <v>Сублот №</v>
      </c>
      <c r="E8" s="140" t="str">
        <f>Задание!J4</f>
        <v>3 абв</v>
      </c>
      <c r="F8" s="141"/>
    </row>
    <row r="9" spans="1:8" ht="60" customHeight="1" x14ac:dyDescent="0.35">
      <c r="A9" s="50" t="str">
        <f>Настройки!I13</f>
        <v>Состав/ Отобрал:</v>
      </c>
      <c r="B9" s="16">
        <f>Задание!I3</f>
        <v>0</v>
      </c>
      <c r="C9" s="17" t="str">
        <f>Задание!K3</f>
        <v>Лысенко</v>
      </c>
      <c r="D9" s="53" t="str">
        <f t="shared" si="0"/>
        <v>Состав/ Отобрал:</v>
      </c>
      <c r="E9" s="16">
        <f>Задание!I4</f>
        <v>0</v>
      </c>
      <c r="F9" s="17" t="str">
        <f>Задание!K4</f>
        <v>Лысенко</v>
      </c>
    </row>
    <row r="10" spans="1:8" ht="19.899999999999999" customHeight="1" x14ac:dyDescent="0.35">
      <c r="A10" s="6" t="str">
        <f>Настройки!I14</f>
        <v>Подг.:</v>
      </c>
      <c r="B10" s="140" t="str">
        <f>Задание!L3</f>
        <v>Маркушев</v>
      </c>
      <c r="C10" s="141"/>
      <c r="D10" s="51" t="str">
        <f t="shared" si="0"/>
        <v>Подг.:</v>
      </c>
      <c r="E10" s="140" t="str">
        <f>Задание!L4</f>
        <v>Маркушев</v>
      </c>
      <c r="F10" s="141"/>
    </row>
    <row r="11" spans="1:8" ht="8.4499999999999993" customHeight="1" x14ac:dyDescent="0.35">
      <c r="A11" s="6"/>
      <c r="B11" s="21"/>
      <c r="C11" s="30" t="str">
        <f>Задание!$J$1</f>
        <v>ver.3.1 05.24 Rw</v>
      </c>
      <c r="D11" s="6"/>
      <c r="E11" s="21"/>
      <c r="F11" s="30" t="str">
        <f>Задание!$J$1</f>
        <v>ver.3.1 05.24 Rw</v>
      </c>
    </row>
    <row r="12" spans="1:8" ht="19.149999999999999" customHeight="1" x14ac:dyDescent="0.35">
      <c r="A12" s="10">
        <f t="shared" ref="A12:A21" ca="1" si="2">A1</f>
        <v>45735</v>
      </c>
      <c r="B12" s="144" t="str">
        <f t="shared" ref="B12" si="3">$B$1</f>
        <v>РЕЗЕРВНАЯ ПРОБА</v>
      </c>
      <c r="C12" s="145"/>
      <c r="D12" s="10">
        <f t="shared" ref="D12:D21" ca="1" si="4">A1</f>
        <v>45735</v>
      </c>
      <c r="E12" s="144" t="str">
        <f t="shared" ref="E12" si="5">$B$1</f>
        <v>РЕЗЕРВНАЯ ПРОБА</v>
      </c>
      <c r="F12" s="145"/>
    </row>
    <row r="13" spans="1:8" ht="19.149999999999999" customHeight="1" x14ac:dyDescent="0.35">
      <c r="A13" s="51" t="str">
        <f t="shared" si="2"/>
        <v>Клиент:</v>
      </c>
      <c r="B13" s="142" t="str">
        <f>IF(Задание!N5="",CONCATENATE(Настройки!I25,"  ",Задание!O5),CONCATENATE(Задание!N5,"  ",Задание!O5))</f>
        <v>ENIGMA DREAM DMCC  UTT</v>
      </c>
      <c r="C13" s="143"/>
      <c r="D13" s="51" t="str">
        <f t="shared" si="4"/>
        <v>Клиент:</v>
      </c>
      <c r="E13" s="142" t="str">
        <f>IF(Задание!N6="",CONCATENATE(Настройки!I25,"  ",Задание!O6),CONCATENATE(Задание!N6,"  ",Задание!O6))</f>
        <v>TRINITY WAY DMCC  RTU</v>
      </c>
      <c r="F13" s="143"/>
    </row>
    <row r="14" spans="1:8" ht="19.149999999999999" customHeight="1" x14ac:dyDescent="0.35">
      <c r="A14" s="51" t="str">
        <f t="shared" si="2"/>
        <v>Референс:</v>
      </c>
      <c r="B14" s="140">
        <f>Задание!C5</f>
        <v>2502444</v>
      </c>
      <c r="C14" s="141"/>
      <c r="D14" s="51" t="str">
        <f t="shared" si="4"/>
        <v>Референс:</v>
      </c>
      <c r="E14" s="140">
        <f>Задание!C6</f>
        <v>2503004</v>
      </c>
      <c r="F14" s="141"/>
    </row>
    <row r="15" spans="1:8" ht="19.149999999999999" customHeight="1" x14ac:dyDescent="0.35">
      <c r="A15" s="51" t="str">
        <f t="shared" si="2"/>
        <v>Дата отбора:</v>
      </c>
      <c r="B15" s="138">
        <f>Задание!G5</f>
        <v>45716</v>
      </c>
      <c r="C15" s="139"/>
      <c r="D15" s="51" t="str">
        <f t="shared" si="4"/>
        <v>Дата отбора:</v>
      </c>
      <c r="E15" s="138">
        <f>Задание!G6</f>
        <v>45717</v>
      </c>
      <c r="F15" s="139"/>
    </row>
    <row r="16" spans="1:8" ht="54" customHeight="1" x14ac:dyDescent="0.35">
      <c r="A16" s="52" t="str">
        <f t="shared" si="2"/>
        <v>Название:</v>
      </c>
      <c r="B16" s="136" t="str">
        <f>CONCATENATE(Задание!D5," ",Задание!E5)</f>
        <v xml:space="preserve">FAR EASTERN JUPITER </v>
      </c>
      <c r="C16" s="137"/>
      <c r="D16" s="52" t="str">
        <f t="shared" si="4"/>
        <v>Название:</v>
      </c>
      <c r="E16" s="136" t="str">
        <f>CONCATENATE(Задание!D6," ",Задание!E6)</f>
        <v xml:space="preserve">XIN E </v>
      </c>
      <c r="F16" s="137"/>
    </row>
    <row r="17" spans="1:6" ht="19.899999999999999" customHeight="1" x14ac:dyDescent="0.35">
      <c r="A17" s="52" t="str">
        <f t="shared" si="2"/>
        <v>Материал:</v>
      </c>
      <c r="B17" s="146" t="str">
        <f>IF(Задание!P5="",Настройки!I26,Задание!P5)</f>
        <v>coal</v>
      </c>
      <c r="C17" s="147"/>
      <c r="D17" s="52" t="str">
        <f t="shared" si="4"/>
        <v>Материал:</v>
      </c>
      <c r="E17" s="146" t="str">
        <f>IF(Задание!P6="",Настройки!I26,Задание!P6)</f>
        <v>coal</v>
      </c>
      <c r="F17" s="147"/>
    </row>
    <row r="18" spans="1:6" ht="19.5" customHeight="1" x14ac:dyDescent="0.35">
      <c r="A18" s="51" t="str">
        <f t="shared" si="2"/>
        <v>Вес:</v>
      </c>
      <c r="B18" s="142" t="str">
        <f>Задание!H5</f>
        <v>10'000</v>
      </c>
      <c r="C18" s="143"/>
      <c r="D18" s="51" t="str">
        <f t="shared" si="4"/>
        <v>Вес:</v>
      </c>
      <c r="E18" s="142" t="str">
        <f>Задание!H6</f>
        <v>10'000</v>
      </c>
      <c r="F18" s="143"/>
    </row>
    <row r="19" spans="1:6" ht="19.899999999999999" customHeight="1" x14ac:dyDescent="0.35">
      <c r="A19" s="51" t="str">
        <f t="shared" si="2"/>
        <v>Сублот №</v>
      </c>
      <c r="B19" s="140" t="str">
        <f>Задание!J5</f>
        <v>1 sds</v>
      </c>
      <c r="C19" s="141"/>
      <c r="D19" s="51" t="str">
        <f t="shared" si="4"/>
        <v>Сублот №</v>
      </c>
      <c r="E19" s="140">
        <f>Задание!J6</f>
        <v>1</v>
      </c>
      <c r="F19" s="141"/>
    </row>
    <row r="20" spans="1:6" ht="60" customHeight="1" x14ac:dyDescent="0.35">
      <c r="A20" s="53" t="str">
        <f t="shared" si="2"/>
        <v>Состав/ Отобрал:</v>
      </c>
      <c r="B20" s="16">
        <f>Задание!I5</f>
        <v>0</v>
      </c>
      <c r="C20" s="17" t="str">
        <f>Задание!K5</f>
        <v>Лысенко</v>
      </c>
      <c r="D20" s="53" t="str">
        <f t="shared" si="4"/>
        <v>Состав/ Отобрал:</v>
      </c>
      <c r="E20" s="16">
        <f>Задание!I6</f>
        <v>0</v>
      </c>
      <c r="F20" s="17" t="str">
        <f>Задание!K6</f>
        <v>Смирнов</v>
      </c>
    </row>
    <row r="21" spans="1:6" ht="19.899999999999999" customHeight="1" x14ac:dyDescent="0.35">
      <c r="A21" s="51" t="str">
        <f t="shared" si="2"/>
        <v>Подг.:</v>
      </c>
      <c r="B21" s="140" t="str">
        <f>Задание!L5</f>
        <v>Расторгуев</v>
      </c>
      <c r="C21" s="141"/>
      <c r="D21" s="51" t="str">
        <f t="shared" si="4"/>
        <v>Подг.:</v>
      </c>
      <c r="E21" s="140" t="str">
        <f>Задание!L6</f>
        <v>Маркушев</v>
      </c>
      <c r="F21" s="141"/>
    </row>
    <row r="22" spans="1:6" ht="8.4499999999999993" customHeight="1" x14ac:dyDescent="0.35">
      <c r="A22" s="7"/>
      <c r="B22" s="20"/>
      <c r="C22" s="31" t="str">
        <f>Задание!$J$1</f>
        <v>ver.3.1 05.24 Rw</v>
      </c>
      <c r="D22" s="7"/>
      <c r="E22" s="20"/>
      <c r="F22" s="31" t="str">
        <f>Задание!$J$1</f>
        <v>ver.3.1 05.24 Rw</v>
      </c>
    </row>
    <row r="23" spans="1:6" ht="19.149999999999999" customHeight="1" x14ac:dyDescent="0.35">
      <c r="A23" s="10">
        <f t="shared" ref="A23:A32" ca="1" si="6">A1</f>
        <v>45735</v>
      </c>
      <c r="B23" s="144" t="str">
        <f t="shared" ref="B23" si="7">$B$1</f>
        <v>РЕЗЕРВНАЯ ПРОБА</v>
      </c>
      <c r="C23" s="145"/>
      <c r="D23" s="10">
        <f t="shared" ref="D23:D32" ca="1" si="8">A1</f>
        <v>45735</v>
      </c>
      <c r="E23" s="144" t="str">
        <f t="shared" ref="E23" si="9">$B$1</f>
        <v>РЕЗЕРВНАЯ ПРОБА</v>
      </c>
      <c r="F23" s="145"/>
    </row>
    <row r="24" spans="1:6" ht="19.149999999999999" customHeight="1" x14ac:dyDescent="0.35">
      <c r="A24" s="51" t="str">
        <f t="shared" si="6"/>
        <v>Клиент:</v>
      </c>
      <c r="B24" s="142" t="e">
        <f>IF(Задание!#REF!="",CONCATENATE(Настройки!I25,"  ",Задание!#REF!),CONCATENATE(Задание!#REF!,"  ",Задание!#REF!))</f>
        <v>#REF!</v>
      </c>
      <c r="C24" s="143"/>
      <c r="D24" s="51" t="str">
        <f t="shared" si="8"/>
        <v>Клиент:</v>
      </c>
      <c r="E24" s="142" t="e">
        <f>IF(Задание!#REF!="",CONCATENATE(Настройки!I25,"  ",Задание!#REF!),CONCATENATE(Задание!#REF!,"  ",Задание!#REF!))</f>
        <v>#REF!</v>
      </c>
      <c r="F24" s="143"/>
    </row>
    <row r="25" spans="1:6" ht="19.149999999999999" customHeight="1" x14ac:dyDescent="0.35">
      <c r="A25" s="51" t="str">
        <f t="shared" si="6"/>
        <v>Референс:</v>
      </c>
      <c r="B25" s="140" t="e">
        <f>Задание!#REF!</f>
        <v>#REF!</v>
      </c>
      <c r="C25" s="141"/>
      <c r="D25" s="51" t="str">
        <f t="shared" si="8"/>
        <v>Референс:</v>
      </c>
      <c r="E25" s="140" t="e">
        <f>Задание!#REF!</f>
        <v>#REF!</v>
      </c>
      <c r="F25" s="141"/>
    </row>
    <row r="26" spans="1:6" ht="19.149999999999999" customHeight="1" x14ac:dyDescent="0.35">
      <c r="A26" s="51" t="str">
        <f t="shared" si="6"/>
        <v>Дата отбора:</v>
      </c>
      <c r="B26" s="138" t="e">
        <f>Задание!#REF!</f>
        <v>#REF!</v>
      </c>
      <c r="C26" s="139"/>
      <c r="D26" s="51" t="str">
        <f t="shared" si="8"/>
        <v>Дата отбора:</v>
      </c>
      <c r="E26" s="138" t="e">
        <f>Задание!#REF!</f>
        <v>#REF!</v>
      </c>
      <c r="F26" s="139"/>
    </row>
    <row r="27" spans="1:6" ht="54" customHeight="1" x14ac:dyDescent="0.35">
      <c r="A27" s="52" t="str">
        <f t="shared" si="6"/>
        <v>Название:</v>
      </c>
      <c r="B27" s="136" t="e">
        <f>CONCATENATE(Задание!#REF!," ",Задание!#REF!)</f>
        <v>#REF!</v>
      </c>
      <c r="C27" s="137"/>
      <c r="D27" s="52" t="str">
        <f t="shared" si="8"/>
        <v>Название:</v>
      </c>
      <c r="E27" s="136" t="e">
        <f>CONCATENATE(Задание!#REF!," ",Задание!#REF!)</f>
        <v>#REF!</v>
      </c>
      <c r="F27" s="137"/>
    </row>
    <row r="28" spans="1:6" ht="19.899999999999999" customHeight="1" x14ac:dyDescent="0.35">
      <c r="A28" s="52" t="str">
        <f t="shared" si="6"/>
        <v>Материал:</v>
      </c>
      <c r="B28" s="146" t="e">
        <f>IF(Задание!#REF!="",Настройки!I26,Задание!#REF!)</f>
        <v>#REF!</v>
      </c>
      <c r="C28" s="147"/>
      <c r="D28" s="52" t="str">
        <f t="shared" si="8"/>
        <v>Материал:</v>
      </c>
      <c r="E28" s="146" t="e">
        <f>IF(Задание!#REF!="",Настройки!I26,Задание!#REF!)</f>
        <v>#REF!</v>
      </c>
      <c r="F28" s="147"/>
    </row>
    <row r="29" spans="1:6" ht="19.899999999999999" customHeight="1" x14ac:dyDescent="0.35">
      <c r="A29" s="51" t="str">
        <f t="shared" si="6"/>
        <v>Вес:</v>
      </c>
      <c r="B29" s="142" t="e">
        <f>Задание!#REF!</f>
        <v>#REF!</v>
      </c>
      <c r="C29" s="143"/>
      <c r="D29" s="51" t="str">
        <f t="shared" si="8"/>
        <v>Вес:</v>
      </c>
      <c r="E29" s="142" t="e">
        <f>Задание!#REF!</f>
        <v>#REF!</v>
      </c>
      <c r="F29" s="143"/>
    </row>
    <row r="30" spans="1:6" ht="19.899999999999999" customHeight="1" x14ac:dyDescent="0.35">
      <c r="A30" s="51" t="str">
        <f t="shared" si="6"/>
        <v>Сублот №</v>
      </c>
      <c r="B30" s="140" t="e">
        <f>Задание!#REF!</f>
        <v>#REF!</v>
      </c>
      <c r="C30" s="141"/>
      <c r="D30" s="51" t="str">
        <f t="shared" si="8"/>
        <v>Сублот №</v>
      </c>
      <c r="E30" s="140" t="e">
        <f>Задание!#REF!</f>
        <v>#REF!</v>
      </c>
      <c r="F30" s="141"/>
    </row>
    <row r="31" spans="1:6" ht="60" customHeight="1" x14ac:dyDescent="0.35">
      <c r="A31" s="53" t="str">
        <f t="shared" si="6"/>
        <v>Состав/ Отобрал:</v>
      </c>
      <c r="B31" s="16" t="e">
        <f>Задание!#REF!</f>
        <v>#REF!</v>
      </c>
      <c r="C31" s="17" t="e">
        <f>Задание!#REF!</f>
        <v>#REF!</v>
      </c>
      <c r="D31" s="53" t="str">
        <f t="shared" si="8"/>
        <v>Состав/ Отобрал:</v>
      </c>
      <c r="E31" s="16" t="e">
        <f>Задание!#REF!</f>
        <v>#REF!</v>
      </c>
      <c r="F31" s="17" t="e">
        <f>Задание!#REF!</f>
        <v>#REF!</v>
      </c>
    </row>
    <row r="32" spans="1:6" ht="19.899999999999999" customHeight="1" x14ac:dyDescent="0.35">
      <c r="A32" s="51" t="str">
        <f t="shared" si="6"/>
        <v>Подг.:</v>
      </c>
      <c r="B32" s="140" t="e">
        <f>Задание!#REF!</f>
        <v>#REF!</v>
      </c>
      <c r="C32" s="141"/>
      <c r="D32" s="51" t="str">
        <f t="shared" si="8"/>
        <v>Подг.:</v>
      </c>
      <c r="E32" s="140" t="e">
        <f>Задание!#REF!</f>
        <v>#REF!</v>
      </c>
      <c r="F32" s="141"/>
    </row>
    <row r="33" spans="1:6" ht="8.4499999999999993" customHeight="1" x14ac:dyDescent="0.35">
      <c r="A33" s="6"/>
      <c r="B33" s="21"/>
      <c r="C33" s="30" t="str">
        <f>Задание!$J$1</f>
        <v>ver.3.1 05.24 Rw</v>
      </c>
      <c r="D33" s="6"/>
      <c r="E33" s="21"/>
      <c r="F33" s="30" t="str">
        <f>Задание!$J$1</f>
        <v>ver.3.1 05.24 Rw</v>
      </c>
    </row>
    <row r="34" spans="1:6" ht="19.149999999999999" customHeight="1" x14ac:dyDescent="0.35">
      <c r="A34" s="10">
        <f t="shared" ref="A34:A43" ca="1" si="10">A1</f>
        <v>45735</v>
      </c>
      <c r="B34" s="144" t="str">
        <f t="shared" ref="B34" si="11">$B$1</f>
        <v>РЕЗЕРВНАЯ ПРОБА</v>
      </c>
      <c r="C34" s="145"/>
      <c r="D34" s="10">
        <f t="shared" ref="D34:D43" ca="1" si="12">A1</f>
        <v>45735</v>
      </c>
      <c r="E34" s="144" t="str">
        <f t="shared" ref="E34" si="13">$B$1</f>
        <v>РЕЗЕРВНАЯ ПРОБА</v>
      </c>
      <c r="F34" s="145"/>
    </row>
    <row r="35" spans="1:6" ht="19.149999999999999" customHeight="1" x14ac:dyDescent="0.35">
      <c r="A35" s="51" t="str">
        <f t="shared" si="10"/>
        <v>Клиент:</v>
      </c>
      <c r="B35" s="142" t="str">
        <f>IF(Задание!N7="",CONCATENATE(Настройки!I25,"  ",Задание!O7),CONCATENATE(Задание!N7,"  ",Задание!O7))</f>
        <v xml:space="preserve">Карбо Ван  </v>
      </c>
      <c r="C35" s="143"/>
      <c r="D35" s="51" t="str">
        <f t="shared" si="12"/>
        <v>Клиент:</v>
      </c>
      <c r="E35" s="142" t="str">
        <f>IF(Задание!N8="",CONCATENATE(Настройки!I25,"  ",Задание!O8),CONCATENATE(Задание!N8,"  ",Задание!O8))</f>
        <v xml:space="preserve">Карбо Ван  </v>
      </c>
      <c r="F35" s="143"/>
    </row>
    <row r="36" spans="1:6" ht="19.149999999999999" customHeight="1" x14ac:dyDescent="0.35">
      <c r="A36" s="51" t="str">
        <f t="shared" si="10"/>
        <v>Референс:</v>
      </c>
      <c r="B36" s="140">
        <f>Задание!C7</f>
        <v>0</v>
      </c>
      <c r="C36" s="141"/>
      <c r="D36" s="51" t="str">
        <f t="shared" si="12"/>
        <v>Референс:</v>
      </c>
      <c r="E36" s="140">
        <f>Задание!C8</f>
        <v>0</v>
      </c>
      <c r="F36" s="141"/>
    </row>
    <row r="37" spans="1:6" ht="19.149999999999999" customHeight="1" x14ac:dyDescent="0.35">
      <c r="A37" s="51" t="str">
        <f t="shared" si="10"/>
        <v>Дата отбора:</v>
      </c>
      <c r="B37" s="138">
        <f>Задание!G7</f>
        <v>0</v>
      </c>
      <c r="C37" s="139"/>
      <c r="D37" s="51" t="str">
        <f t="shared" si="12"/>
        <v>Дата отбора:</v>
      </c>
      <c r="E37" s="138">
        <f>Задание!G8</f>
        <v>0</v>
      </c>
      <c r="F37" s="139"/>
    </row>
    <row r="38" spans="1:6" ht="54" customHeight="1" x14ac:dyDescent="0.35">
      <c r="A38" s="52" t="str">
        <f t="shared" si="10"/>
        <v>Название:</v>
      </c>
      <c r="B38" s="136" t="str">
        <f>CONCATENATE(Задание!D7," ",Задание!E7)</f>
        <v xml:space="preserve"> </v>
      </c>
      <c r="C38" s="137"/>
      <c r="D38" s="52" t="str">
        <f t="shared" si="12"/>
        <v>Название:</v>
      </c>
      <c r="E38" s="136" t="str">
        <f>CONCATENATE(Задание!D8," ",Задание!E8)</f>
        <v xml:space="preserve"> </v>
      </c>
      <c r="F38" s="137"/>
    </row>
    <row r="39" spans="1:6" ht="19.899999999999999" customHeight="1" x14ac:dyDescent="0.35">
      <c r="A39" s="52" t="str">
        <f t="shared" si="10"/>
        <v>Материал:</v>
      </c>
      <c r="B39" s="146" t="str">
        <f>IF(Задание!P7="",Настройки!I26,Задание!P7)</f>
        <v>Уголь</v>
      </c>
      <c r="C39" s="147"/>
      <c r="D39" s="52" t="str">
        <f t="shared" si="12"/>
        <v>Материал:</v>
      </c>
      <c r="E39" s="146" t="str">
        <f>IF(Задание!P8="",Настройки!I26,Задание!P8)</f>
        <v>Уголь</v>
      </c>
      <c r="F39" s="147"/>
    </row>
    <row r="40" spans="1:6" ht="19.5" customHeight="1" x14ac:dyDescent="0.35">
      <c r="A40" s="51" t="str">
        <f t="shared" si="10"/>
        <v>Вес:</v>
      </c>
      <c r="B40" s="142">
        <f>Задание!H7</f>
        <v>0</v>
      </c>
      <c r="C40" s="143"/>
      <c r="D40" s="51" t="str">
        <f t="shared" si="12"/>
        <v>Вес:</v>
      </c>
      <c r="E40" s="142">
        <f>Задание!H8</f>
        <v>0</v>
      </c>
      <c r="F40" s="143"/>
    </row>
    <row r="41" spans="1:6" ht="19.5" customHeight="1" x14ac:dyDescent="0.35">
      <c r="A41" s="51" t="str">
        <f t="shared" si="10"/>
        <v>Сублот №</v>
      </c>
      <c r="B41" s="140">
        <f>Задание!J7</f>
        <v>0</v>
      </c>
      <c r="C41" s="141"/>
      <c r="D41" s="51" t="str">
        <f t="shared" si="12"/>
        <v>Сублот №</v>
      </c>
      <c r="E41" s="140">
        <f>Задание!J8</f>
        <v>0</v>
      </c>
      <c r="F41" s="141"/>
    </row>
    <row r="42" spans="1:6" ht="60" customHeight="1" x14ac:dyDescent="0.35">
      <c r="A42" s="53" t="str">
        <f t="shared" si="10"/>
        <v>Состав/ Отобрал:</v>
      </c>
      <c r="B42" s="16">
        <f>Задание!I7</f>
        <v>0</v>
      </c>
      <c r="C42" s="17">
        <f>Задание!K7</f>
        <v>0</v>
      </c>
      <c r="D42" s="53" t="str">
        <f t="shared" si="12"/>
        <v>Состав/ Отобрал:</v>
      </c>
      <c r="E42" s="16">
        <f>Задание!I8</f>
        <v>0</v>
      </c>
      <c r="F42" s="17">
        <f>Задание!K8</f>
        <v>0</v>
      </c>
    </row>
    <row r="43" spans="1:6" ht="19.5" customHeight="1" x14ac:dyDescent="0.35">
      <c r="A43" s="51" t="str">
        <f t="shared" si="10"/>
        <v>Подг.:</v>
      </c>
      <c r="B43" s="140">
        <f>Задание!L7</f>
        <v>0</v>
      </c>
      <c r="C43" s="141"/>
      <c r="D43" s="51" t="str">
        <f t="shared" si="12"/>
        <v>Подг.:</v>
      </c>
      <c r="E43" s="140">
        <f>Задание!L8</f>
        <v>0</v>
      </c>
      <c r="F43" s="141"/>
    </row>
    <row r="44" spans="1:6" ht="8.4499999999999993" customHeight="1" x14ac:dyDescent="0.35">
      <c r="A44" s="7"/>
      <c r="B44" s="20"/>
      <c r="C44" s="31" t="str">
        <f>Задание!$J$1</f>
        <v>ver.3.1 05.24 Rw</v>
      </c>
      <c r="D44" s="7"/>
      <c r="E44" s="20"/>
      <c r="F44" s="31" t="str">
        <f>Задание!$J$1</f>
        <v>ver.3.1 05.24 Rw</v>
      </c>
    </row>
    <row r="45" spans="1:6" ht="19.149999999999999" customHeight="1" x14ac:dyDescent="0.35">
      <c r="A45" s="10">
        <f t="shared" ref="A45:A54" ca="1" si="14">A1</f>
        <v>45735</v>
      </c>
      <c r="B45" s="144" t="str">
        <f t="shared" ref="B45" si="15">$B$1</f>
        <v>РЕЗЕРВНАЯ ПРОБА</v>
      </c>
      <c r="C45" s="145"/>
      <c r="D45" s="10">
        <f t="shared" ref="D45:D54" ca="1" si="16">A1</f>
        <v>45735</v>
      </c>
      <c r="E45" s="144" t="str">
        <f t="shared" ref="E45" si="17">$B$1</f>
        <v>РЕЗЕРВНАЯ ПРОБА</v>
      </c>
      <c r="F45" s="145"/>
    </row>
    <row r="46" spans="1:6" ht="19.5" customHeight="1" x14ac:dyDescent="0.35">
      <c r="A46" s="51" t="str">
        <f t="shared" si="14"/>
        <v>Клиент:</v>
      </c>
      <c r="B46" s="142" t="str">
        <f>IF(Задание!N9="",CONCATENATE(Настройки!I25,"  ",Задание!O9),CONCATENATE(Задание!N9,"  ",Задание!O9))</f>
        <v xml:space="preserve">Карбо Ван  </v>
      </c>
      <c r="C46" s="143"/>
      <c r="D46" s="51" t="str">
        <f t="shared" si="16"/>
        <v>Клиент:</v>
      </c>
      <c r="E46" s="142" t="str">
        <f>IF(Задание!N10="",CONCATENATE(Настройки!I25,"  ",Задание!O10),CONCATENATE(Задание!N10,"  ",Задание!O10))</f>
        <v xml:space="preserve">Карбо Ван  </v>
      </c>
      <c r="F46" s="143"/>
    </row>
    <row r="47" spans="1:6" ht="19.5" customHeight="1" x14ac:dyDescent="0.35">
      <c r="A47" s="51" t="str">
        <f t="shared" si="14"/>
        <v>Референс:</v>
      </c>
      <c r="B47" s="140">
        <f>Задание!C9</f>
        <v>0</v>
      </c>
      <c r="C47" s="141"/>
      <c r="D47" s="51" t="str">
        <f t="shared" si="16"/>
        <v>Референс:</v>
      </c>
      <c r="E47" s="140">
        <f>Задание!C10</f>
        <v>0</v>
      </c>
      <c r="F47" s="141"/>
    </row>
    <row r="48" spans="1:6" ht="19.5" customHeight="1" x14ac:dyDescent="0.35">
      <c r="A48" s="51" t="str">
        <f t="shared" si="14"/>
        <v>Дата отбора:</v>
      </c>
      <c r="B48" s="138">
        <f>Задание!G9</f>
        <v>0</v>
      </c>
      <c r="C48" s="139"/>
      <c r="D48" s="51" t="str">
        <f t="shared" si="16"/>
        <v>Дата отбора:</v>
      </c>
      <c r="E48" s="138">
        <f>Задание!G10</f>
        <v>0</v>
      </c>
      <c r="F48" s="139"/>
    </row>
    <row r="49" spans="1:6" ht="54" customHeight="1" x14ac:dyDescent="0.35">
      <c r="A49" s="52" t="str">
        <f t="shared" si="14"/>
        <v>Название:</v>
      </c>
      <c r="B49" s="136" t="str">
        <f>CONCATENATE(Задание!D9," ",Задание!E9)</f>
        <v xml:space="preserve"> </v>
      </c>
      <c r="C49" s="137"/>
      <c r="D49" s="52" t="str">
        <f t="shared" si="16"/>
        <v>Название:</v>
      </c>
      <c r="E49" s="136" t="str">
        <f>CONCATENATE(Задание!D10," ",Задание!E10)</f>
        <v xml:space="preserve"> </v>
      </c>
      <c r="F49" s="137"/>
    </row>
    <row r="50" spans="1:6" ht="19.899999999999999" customHeight="1" x14ac:dyDescent="0.35">
      <c r="A50" s="52" t="str">
        <f t="shared" si="14"/>
        <v>Материал:</v>
      </c>
      <c r="B50" s="146" t="str">
        <f>IF(Задание!P9="",Настройки!I26,Задание!P9)</f>
        <v>Уголь</v>
      </c>
      <c r="C50" s="147"/>
      <c r="D50" s="52" t="str">
        <f t="shared" si="16"/>
        <v>Материал:</v>
      </c>
      <c r="E50" s="146" t="str">
        <f>IF(Задание!P10="",Настройки!I26,Задание!P10)</f>
        <v>Уголь</v>
      </c>
      <c r="F50" s="147"/>
    </row>
    <row r="51" spans="1:6" ht="19.5" customHeight="1" x14ac:dyDescent="0.35">
      <c r="A51" s="51" t="str">
        <f t="shared" si="14"/>
        <v>Вес:</v>
      </c>
      <c r="B51" s="142">
        <f>Задание!H9</f>
        <v>0</v>
      </c>
      <c r="C51" s="143"/>
      <c r="D51" s="51" t="str">
        <f t="shared" si="16"/>
        <v>Вес:</v>
      </c>
      <c r="E51" s="142">
        <f>Задание!H10</f>
        <v>0</v>
      </c>
      <c r="F51" s="143"/>
    </row>
    <row r="52" spans="1:6" ht="19.5" customHeight="1" x14ac:dyDescent="0.35">
      <c r="A52" s="51" t="str">
        <f t="shared" si="14"/>
        <v>Сублот №</v>
      </c>
      <c r="B52" s="140">
        <f>Задание!J9</f>
        <v>0</v>
      </c>
      <c r="C52" s="141"/>
      <c r="D52" s="51" t="str">
        <f t="shared" si="16"/>
        <v>Сублот №</v>
      </c>
      <c r="E52" s="140">
        <f>Задание!J10</f>
        <v>0</v>
      </c>
      <c r="F52" s="141"/>
    </row>
    <row r="53" spans="1:6" ht="60" customHeight="1" x14ac:dyDescent="0.35">
      <c r="A53" s="53" t="str">
        <f t="shared" si="14"/>
        <v>Состав/ Отобрал:</v>
      </c>
      <c r="B53" s="16">
        <f>Задание!I9</f>
        <v>0</v>
      </c>
      <c r="C53" s="17">
        <f>Задание!K9</f>
        <v>0</v>
      </c>
      <c r="D53" s="53" t="str">
        <f t="shared" si="16"/>
        <v>Состав/ Отобрал:</v>
      </c>
      <c r="E53" s="16">
        <f>Задание!I10</f>
        <v>0</v>
      </c>
      <c r="F53" s="17">
        <f>Задание!K10</f>
        <v>0</v>
      </c>
    </row>
    <row r="54" spans="1:6" ht="19.5" customHeight="1" x14ac:dyDescent="0.35">
      <c r="A54" s="51" t="str">
        <f t="shared" si="14"/>
        <v>Подг.:</v>
      </c>
      <c r="B54" s="140">
        <f>Задание!L9</f>
        <v>0</v>
      </c>
      <c r="C54" s="141"/>
      <c r="D54" s="51" t="str">
        <f t="shared" si="16"/>
        <v>Подг.:</v>
      </c>
      <c r="E54" s="140">
        <f>Задание!L10</f>
        <v>0</v>
      </c>
      <c r="F54" s="141"/>
    </row>
    <row r="55" spans="1:6" ht="8.4499999999999993" customHeight="1" x14ac:dyDescent="0.35">
      <c r="A55" s="6"/>
      <c r="B55" s="21"/>
      <c r="C55" s="30" t="str">
        <f>Задание!$J$1</f>
        <v>ver.3.1 05.24 Rw</v>
      </c>
      <c r="D55" s="6"/>
      <c r="E55" s="21"/>
      <c r="F55" s="30" t="str">
        <f>Задание!$J$1</f>
        <v>ver.3.1 05.24 Rw</v>
      </c>
    </row>
    <row r="56" spans="1:6" ht="19.5" customHeight="1" x14ac:dyDescent="0.35">
      <c r="A56" s="10">
        <f t="shared" ref="A56:A65" ca="1" si="18">A1</f>
        <v>45735</v>
      </c>
      <c r="B56" s="144" t="str">
        <f t="shared" ref="B56" si="19">$B$1</f>
        <v>РЕЗЕРВНАЯ ПРОБА</v>
      </c>
      <c r="C56" s="145"/>
      <c r="D56" s="10">
        <f t="shared" ref="D56:D65" ca="1" si="20">A1</f>
        <v>45735</v>
      </c>
      <c r="E56" s="144" t="str">
        <f t="shared" ref="E56" si="21">$B$1</f>
        <v>РЕЗЕРВНАЯ ПРОБА</v>
      </c>
      <c r="F56" s="145"/>
    </row>
    <row r="57" spans="1:6" ht="19.5" customHeight="1" x14ac:dyDescent="0.35">
      <c r="A57" s="51" t="str">
        <f t="shared" si="18"/>
        <v>Клиент:</v>
      </c>
      <c r="B57" s="142" t="str">
        <f>IF(Задание!N11="",CONCATENATE(Настройки!I25,"  ",Задание!O11),CONCATENATE(Задание!N11,"  ",Задание!O11))</f>
        <v xml:space="preserve">Карбо Ван  </v>
      </c>
      <c r="C57" s="143"/>
      <c r="D57" s="51" t="str">
        <f t="shared" si="20"/>
        <v>Клиент:</v>
      </c>
      <c r="E57" s="142" t="str">
        <f>IF(Задание!N12="",CONCATENATE(Настройки!I25,"  ",Задание!O12),CONCATENATE(Задание!N12,"  ",Задание!O12))</f>
        <v xml:space="preserve">Карбо Ван  </v>
      </c>
      <c r="F57" s="143"/>
    </row>
    <row r="58" spans="1:6" ht="19.5" customHeight="1" x14ac:dyDescent="0.35">
      <c r="A58" s="51" t="str">
        <f t="shared" si="18"/>
        <v>Референс:</v>
      </c>
      <c r="B58" s="140">
        <f>Задание!C11</f>
        <v>0</v>
      </c>
      <c r="C58" s="141"/>
      <c r="D58" s="51" t="str">
        <f t="shared" si="20"/>
        <v>Референс:</v>
      </c>
      <c r="E58" s="140">
        <f>Задание!C12</f>
        <v>0</v>
      </c>
      <c r="F58" s="141"/>
    </row>
    <row r="59" spans="1:6" ht="19.5" customHeight="1" x14ac:dyDescent="0.35">
      <c r="A59" s="51" t="str">
        <f t="shared" si="18"/>
        <v>Дата отбора:</v>
      </c>
      <c r="B59" s="138">
        <f>Задание!G11</f>
        <v>0</v>
      </c>
      <c r="C59" s="139"/>
      <c r="D59" s="51" t="str">
        <f t="shared" si="20"/>
        <v>Дата отбора:</v>
      </c>
      <c r="E59" s="138">
        <f>Задание!G12</f>
        <v>0</v>
      </c>
      <c r="F59" s="139"/>
    </row>
    <row r="60" spans="1:6" ht="54" customHeight="1" x14ac:dyDescent="0.35">
      <c r="A60" s="52" t="str">
        <f t="shared" si="18"/>
        <v>Название:</v>
      </c>
      <c r="B60" s="136" t="str">
        <f>CONCATENATE(Задание!D11," ",Задание!E11)</f>
        <v xml:space="preserve"> </v>
      </c>
      <c r="C60" s="137"/>
      <c r="D60" s="52" t="str">
        <f t="shared" si="20"/>
        <v>Название:</v>
      </c>
      <c r="E60" s="136" t="str">
        <f>CONCATENATE(Задание!D12," ",Задание!E12)</f>
        <v xml:space="preserve"> </v>
      </c>
      <c r="F60" s="137"/>
    </row>
    <row r="61" spans="1:6" ht="19.899999999999999" customHeight="1" x14ac:dyDescent="0.35">
      <c r="A61" s="52" t="str">
        <f t="shared" si="18"/>
        <v>Материал:</v>
      </c>
      <c r="B61" s="146" t="str">
        <f>IF(Задание!P11="",Настройки!I26,Задание!P11)</f>
        <v>Уголь</v>
      </c>
      <c r="C61" s="147"/>
      <c r="D61" s="52" t="str">
        <f t="shared" si="20"/>
        <v>Материал:</v>
      </c>
      <c r="E61" s="146" t="str">
        <f>IF(Задание!P12="",Настройки!I26,Задание!P12)</f>
        <v>Уголь</v>
      </c>
      <c r="F61" s="147"/>
    </row>
    <row r="62" spans="1:6" ht="19.5" customHeight="1" x14ac:dyDescent="0.35">
      <c r="A62" s="51" t="str">
        <f t="shared" si="18"/>
        <v>Вес:</v>
      </c>
      <c r="B62" s="142">
        <f>Задание!H11</f>
        <v>0</v>
      </c>
      <c r="C62" s="143"/>
      <c r="D62" s="51" t="str">
        <f t="shared" si="20"/>
        <v>Вес:</v>
      </c>
      <c r="E62" s="142">
        <f>Задание!H12</f>
        <v>0</v>
      </c>
      <c r="F62" s="143"/>
    </row>
    <row r="63" spans="1:6" ht="19.5" customHeight="1" x14ac:dyDescent="0.35">
      <c r="A63" s="51" t="str">
        <f t="shared" si="18"/>
        <v>Сублот №</v>
      </c>
      <c r="B63" s="140">
        <f>Задание!J11</f>
        <v>0</v>
      </c>
      <c r="C63" s="141"/>
      <c r="D63" s="51" t="str">
        <f t="shared" si="20"/>
        <v>Сублот №</v>
      </c>
      <c r="E63" s="140">
        <f>Задание!J12</f>
        <v>0</v>
      </c>
      <c r="F63" s="141"/>
    </row>
    <row r="64" spans="1:6" ht="60" customHeight="1" x14ac:dyDescent="0.35">
      <c r="A64" s="53" t="str">
        <f t="shared" si="18"/>
        <v>Состав/ Отобрал:</v>
      </c>
      <c r="B64" s="16">
        <f>Задание!I11</f>
        <v>0</v>
      </c>
      <c r="C64" s="17">
        <f>Задание!K11</f>
        <v>0</v>
      </c>
      <c r="D64" s="53" t="str">
        <f t="shared" si="20"/>
        <v>Состав/ Отобрал:</v>
      </c>
      <c r="E64" s="16">
        <f>Задание!I12</f>
        <v>0</v>
      </c>
      <c r="F64" s="17">
        <f>Задание!K12</f>
        <v>0</v>
      </c>
    </row>
    <row r="65" spans="1:6" ht="19.5" customHeight="1" x14ac:dyDescent="0.35">
      <c r="A65" s="51" t="str">
        <f t="shared" si="18"/>
        <v>Подг.:</v>
      </c>
      <c r="B65" s="140">
        <f>Задание!L11</f>
        <v>0</v>
      </c>
      <c r="C65" s="141"/>
      <c r="D65" s="51" t="str">
        <f t="shared" si="20"/>
        <v>Подг.:</v>
      </c>
      <c r="E65" s="140">
        <f>Задание!L12</f>
        <v>0</v>
      </c>
      <c r="F65" s="141"/>
    </row>
    <row r="66" spans="1:6" ht="8.4499999999999993" customHeight="1" x14ac:dyDescent="0.35">
      <c r="A66" s="7"/>
      <c r="B66" s="20"/>
      <c r="C66" s="31" t="str">
        <f>Задание!$J$1</f>
        <v>ver.3.1 05.24 Rw</v>
      </c>
      <c r="D66" s="7"/>
      <c r="E66" s="20"/>
      <c r="F66" s="31" t="str">
        <f>Задание!$J$1</f>
        <v>ver.3.1 05.24 Rw</v>
      </c>
    </row>
    <row r="67" spans="1:6" ht="19.5" customHeight="1" x14ac:dyDescent="0.35">
      <c r="A67" s="10">
        <f t="shared" ref="A67:A76" ca="1" si="22">A1</f>
        <v>45735</v>
      </c>
      <c r="B67" s="144" t="str">
        <f t="shared" ref="B67" si="23">$B$1</f>
        <v>РЕЗЕРВНАЯ ПРОБА</v>
      </c>
      <c r="C67" s="145"/>
      <c r="D67" s="10">
        <f t="shared" ref="D67:D76" ca="1" si="24">A1</f>
        <v>45735</v>
      </c>
      <c r="E67" s="144" t="str">
        <f t="shared" ref="E67" si="25">$B$1</f>
        <v>РЕЗЕРВНАЯ ПРОБА</v>
      </c>
      <c r="F67" s="145"/>
    </row>
    <row r="68" spans="1:6" ht="19.5" customHeight="1" x14ac:dyDescent="0.35">
      <c r="A68" s="51" t="str">
        <f t="shared" si="22"/>
        <v>Клиент:</v>
      </c>
      <c r="B68" s="142" t="str">
        <f>IF(Задание!N13="",CONCATENATE(Настройки!I25,"  ",Задание!O13),CONCATENATE(Задание!N13,"  ",Задание!O13))</f>
        <v xml:space="preserve">Карбо Ван  </v>
      </c>
      <c r="C68" s="143"/>
      <c r="D68" s="51" t="str">
        <f t="shared" si="24"/>
        <v>Клиент:</v>
      </c>
      <c r="E68" s="142" t="str">
        <f>IF(Задание!N14="",CONCATENATE(Настройки!I25,"  ",Задание!O14),CONCATENATE(Задание!N14,"  ",Задание!O14))</f>
        <v xml:space="preserve">Карбо Ван  </v>
      </c>
      <c r="F68" s="143"/>
    </row>
    <row r="69" spans="1:6" ht="19.5" customHeight="1" x14ac:dyDescent="0.35">
      <c r="A69" s="51" t="str">
        <f t="shared" si="22"/>
        <v>Референс:</v>
      </c>
      <c r="B69" s="140">
        <f>Задание!C13</f>
        <v>0</v>
      </c>
      <c r="C69" s="141"/>
      <c r="D69" s="51" t="str">
        <f t="shared" si="24"/>
        <v>Референс:</v>
      </c>
      <c r="E69" s="140">
        <f>Задание!C14</f>
        <v>0</v>
      </c>
      <c r="F69" s="141"/>
    </row>
    <row r="70" spans="1:6" ht="19.5" customHeight="1" x14ac:dyDescent="0.35">
      <c r="A70" s="51" t="str">
        <f t="shared" si="22"/>
        <v>Дата отбора:</v>
      </c>
      <c r="B70" s="138">
        <f>Задание!G13</f>
        <v>0</v>
      </c>
      <c r="C70" s="139"/>
      <c r="D70" s="51" t="str">
        <f t="shared" si="24"/>
        <v>Дата отбора:</v>
      </c>
      <c r="E70" s="138">
        <f>Задание!G14</f>
        <v>0</v>
      </c>
      <c r="F70" s="139"/>
    </row>
    <row r="71" spans="1:6" ht="54" customHeight="1" x14ac:dyDescent="0.35">
      <c r="A71" s="52" t="str">
        <f t="shared" si="22"/>
        <v>Название:</v>
      </c>
      <c r="B71" s="136" t="str">
        <f>CONCATENATE(Задание!D13," ",Задание!E13)</f>
        <v xml:space="preserve"> </v>
      </c>
      <c r="C71" s="137"/>
      <c r="D71" s="52" t="str">
        <f t="shared" si="24"/>
        <v>Название:</v>
      </c>
      <c r="E71" s="136" t="str">
        <f>CONCATENATE(Задание!D14," ",Задание!E14)</f>
        <v xml:space="preserve"> </v>
      </c>
      <c r="F71" s="137"/>
    </row>
    <row r="72" spans="1:6" ht="19.899999999999999" customHeight="1" x14ac:dyDescent="0.35">
      <c r="A72" s="52" t="str">
        <f t="shared" si="22"/>
        <v>Материал:</v>
      </c>
      <c r="B72" s="146" t="str">
        <f>IF(Задание!P13="",Настройки!I26,Задание!P13)</f>
        <v>Уголь</v>
      </c>
      <c r="C72" s="147"/>
      <c r="D72" s="52" t="str">
        <f t="shared" si="24"/>
        <v>Материал:</v>
      </c>
      <c r="E72" s="146" t="str">
        <f>IF(Задание!P14="",Настройки!I26,Задание!P14)</f>
        <v>Уголь</v>
      </c>
      <c r="F72" s="147"/>
    </row>
    <row r="73" spans="1:6" ht="19.5" customHeight="1" x14ac:dyDescent="0.35">
      <c r="A73" s="51" t="str">
        <f t="shared" si="22"/>
        <v>Вес:</v>
      </c>
      <c r="B73" s="142">
        <f>Задание!H13</f>
        <v>0</v>
      </c>
      <c r="C73" s="143"/>
      <c r="D73" s="51" t="str">
        <f t="shared" si="24"/>
        <v>Вес:</v>
      </c>
      <c r="E73" s="142">
        <f>Задание!H14</f>
        <v>0</v>
      </c>
      <c r="F73" s="143"/>
    </row>
    <row r="74" spans="1:6" ht="19.5" customHeight="1" x14ac:dyDescent="0.35">
      <c r="A74" s="51" t="str">
        <f t="shared" si="22"/>
        <v>Сублот №</v>
      </c>
      <c r="B74" s="140">
        <f>Задание!J13</f>
        <v>0</v>
      </c>
      <c r="C74" s="141"/>
      <c r="D74" s="51" t="str">
        <f t="shared" si="24"/>
        <v>Сублот №</v>
      </c>
      <c r="E74" s="140">
        <f>Задание!J14</f>
        <v>0</v>
      </c>
      <c r="F74" s="141"/>
    </row>
    <row r="75" spans="1:6" ht="60" customHeight="1" x14ac:dyDescent="0.35">
      <c r="A75" s="53" t="str">
        <f t="shared" si="22"/>
        <v>Состав/ Отобрал:</v>
      </c>
      <c r="B75" s="16">
        <f>Задание!I13</f>
        <v>0</v>
      </c>
      <c r="C75" s="17">
        <f>Задание!K13</f>
        <v>0</v>
      </c>
      <c r="D75" s="53" t="str">
        <f t="shared" si="24"/>
        <v>Состав/ Отобрал:</v>
      </c>
      <c r="E75" s="16">
        <f>Задание!I14</f>
        <v>0</v>
      </c>
      <c r="F75" s="17">
        <f>Задание!K14</f>
        <v>0</v>
      </c>
    </row>
    <row r="76" spans="1:6" ht="19.5" customHeight="1" x14ac:dyDescent="0.35">
      <c r="A76" s="51" t="str">
        <f t="shared" si="22"/>
        <v>Подг.:</v>
      </c>
      <c r="B76" s="140">
        <f>Задание!L13</f>
        <v>0</v>
      </c>
      <c r="C76" s="141"/>
      <c r="D76" s="51" t="str">
        <f t="shared" si="24"/>
        <v>Подг.:</v>
      </c>
      <c r="E76" s="140">
        <f>Задание!L14</f>
        <v>0</v>
      </c>
      <c r="F76" s="141"/>
    </row>
    <row r="77" spans="1:6" ht="8.4499999999999993" customHeight="1" x14ac:dyDescent="0.35">
      <c r="A77" s="6"/>
      <c r="B77" s="21"/>
      <c r="C77" s="30" t="str">
        <f>Задание!$J$1</f>
        <v>ver.3.1 05.24 Rw</v>
      </c>
      <c r="D77" s="6"/>
      <c r="E77" s="21"/>
      <c r="F77" s="30" t="str">
        <f>Задание!$J$1</f>
        <v>ver.3.1 05.24 Rw</v>
      </c>
    </row>
    <row r="78" spans="1:6" ht="19.5" customHeight="1" x14ac:dyDescent="0.35">
      <c r="A78" s="10">
        <f t="shared" ref="A78:A87" ca="1" si="26">A1</f>
        <v>45735</v>
      </c>
      <c r="B78" s="144" t="str">
        <f t="shared" ref="B78" si="27">$B$1</f>
        <v>РЕЗЕРВНАЯ ПРОБА</v>
      </c>
      <c r="C78" s="145"/>
      <c r="D78" s="10">
        <f t="shared" ref="D78:D87" ca="1" si="28">A1</f>
        <v>45735</v>
      </c>
      <c r="E78" s="144" t="str">
        <f t="shared" ref="E78" si="29">$B$1</f>
        <v>РЕЗЕРВНАЯ ПРОБА</v>
      </c>
      <c r="F78" s="145"/>
    </row>
    <row r="79" spans="1:6" ht="19.5" customHeight="1" x14ac:dyDescent="0.35">
      <c r="A79" s="51" t="str">
        <f t="shared" si="26"/>
        <v>Клиент:</v>
      </c>
      <c r="B79" s="142" t="str">
        <f>IF(Задание!N15="",CONCATENATE(Настройки!I25,"  ",Задание!O15),CONCATENATE(Задание!N15,"  ",Задание!O15))</f>
        <v xml:space="preserve">Карбо Ван  </v>
      </c>
      <c r="C79" s="143"/>
      <c r="D79" s="51" t="str">
        <f t="shared" si="28"/>
        <v>Клиент:</v>
      </c>
      <c r="E79" s="142" t="str">
        <f>IF(Задание!N16="",CONCATENATE(Настройки!I25,"  ",Задание!O16),CONCATENATE(Задание!N16,"  ",Задание!O16))</f>
        <v xml:space="preserve">Карбо Ван  </v>
      </c>
      <c r="F79" s="143"/>
    </row>
    <row r="80" spans="1:6" ht="19.5" customHeight="1" x14ac:dyDescent="0.35">
      <c r="A80" s="51" t="str">
        <f t="shared" si="26"/>
        <v>Референс:</v>
      </c>
      <c r="B80" s="140">
        <f>Задание!C15</f>
        <v>0</v>
      </c>
      <c r="C80" s="141"/>
      <c r="D80" s="51" t="str">
        <f t="shared" si="28"/>
        <v>Референс:</v>
      </c>
      <c r="E80" s="140">
        <f>Задание!C16</f>
        <v>0</v>
      </c>
      <c r="F80" s="141"/>
    </row>
    <row r="81" spans="1:6" ht="19.5" customHeight="1" x14ac:dyDescent="0.35">
      <c r="A81" s="51" t="str">
        <f t="shared" si="26"/>
        <v>Дата отбора:</v>
      </c>
      <c r="B81" s="138">
        <f>Задание!G15</f>
        <v>0</v>
      </c>
      <c r="C81" s="139"/>
      <c r="D81" s="51" t="str">
        <f t="shared" si="28"/>
        <v>Дата отбора:</v>
      </c>
      <c r="E81" s="138">
        <f>Задание!G16</f>
        <v>0</v>
      </c>
      <c r="F81" s="139"/>
    </row>
    <row r="82" spans="1:6" ht="54" customHeight="1" x14ac:dyDescent="0.35">
      <c r="A82" s="52" t="str">
        <f t="shared" si="26"/>
        <v>Название:</v>
      </c>
      <c r="B82" s="136" t="str">
        <f>CONCATENATE(Задание!D15," ",Задание!E15)</f>
        <v xml:space="preserve"> </v>
      </c>
      <c r="C82" s="137"/>
      <c r="D82" s="52" t="str">
        <f t="shared" si="28"/>
        <v>Название:</v>
      </c>
      <c r="E82" s="136" t="str">
        <f>CONCATENATE(Задание!D16," ",Задание!E16)</f>
        <v xml:space="preserve"> </v>
      </c>
      <c r="F82" s="137"/>
    </row>
    <row r="83" spans="1:6" ht="19.899999999999999" customHeight="1" x14ac:dyDescent="0.35">
      <c r="A83" s="52" t="str">
        <f t="shared" si="26"/>
        <v>Материал:</v>
      </c>
      <c r="B83" s="146" t="str">
        <f>IF(Задание!P15="",Настройки!I26,Задание!P15)</f>
        <v>Уголь</v>
      </c>
      <c r="C83" s="147"/>
      <c r="D83" s="52" t="str">
        <f t="shared" si="28"/>
        <v>Материал:</v>
      </c>
      <c r="E83" s="146" t="str">
        <f>IF(Задание!P16="",Настройки!I26,Задание!P16)</f>
        <v>Уголь</v>
      </c>
      <c r="F83" s="147"/>
    </row>
    <row r="84" spans="1:6" ht="19.5" customHeight="1" x14ac:dyDescent="0.35">
      <c r="A84" s="51" t="str">
        <f t="shared" si="26"/>
        <v>Вес:</v>
      </c>
      <c r="B84" s="142">
        <f>Задание!H15</f>
        <v>0</v>
      </c>
      <c r="C84" s="143"/>
      <c r="D84" s="51" t="str">
        <f t="shared" si="28"/>
        <v>Вес:</v>
      </c>
      <c r="E84" s="142">
        <f>Задание!H16</f>
        <v>0</v>
      </c>
      <c r="F84" s="143"/>
    </row>
    <row r="85" spans="1:6" ht="19.5" customHeight="1" x14ac:dyDescent="0.35">
      <c r="A85" s="51" t="str">
        <f t="shared" si="26"/>
        <v>Сублот №</v>
      </c>
      <c r="B85" s="140">
        <f>Задание!J15</f>
        <v>0</v>
      </c>
      <c r="C85" s="141"/>
      <c r="D85" s="51" t="str">
        <f t="shared" si="28"/>
        <v>Сублот №</v>
      </c>
      <c r="E85" s="140">
        <f>Задание!J16</f>
        <v>0</v>
      </c>
      <c r="F85" s="141"/>
    </row>
    <row r="86" spans="1:6" ht="60" customHeight="1" x14ac:dyDescent="0.35">
      <c r="A86" s="53" t="str">
        <f t="shared" si="26"/>
        <v>Состав/ Отобрал:</v>
      </c>
      <c r="B86" s="18">
        <f>Задание!I15</f>
        <v>0</v>
      </c>
      <c r="C86" s="17">
        <f>Задание!K15</f>
        <v>0</v>
      </c>
      <c r="D86" s="53" t="str">
        <f t="shared" si="28"/>
        <v>Состав/ Отобрал:</v>
      </c>
      <c r="E86" s="16">
        <f>Задание!I16</f>
        <v>0</v>
      </c>
      <c r="F86" s="17">
        <f>Задание!K16</f>
        <v>0</v>
      </c>
    </row>
    <row r="87" spans="1:6" ht="19.5" customHeight="1" x14ac:dyDescent="0.35">
      <c r="A87" s="51" t="str">
        <f t="shared" si="26"/>
        <v>Подг.:</v>
      </c>
      <c r="B87" s="140">
        <f>Задание!L15</f>
        <v>0</v>
      </c>
      <c r="C87" s="141"/>
      <c r="D87" s="51" t="str">
        <f t="shared" si="28"/>
        <v>Подг.:</v>
      </c>
      <c r="E87" s="140">
        <f>Задание!L16</f>
        <v>0</v>
      </c>
      <c r="F87" s="141"/>
    </row>
    <row r="88" spans="1:6" ht="8.4499999999999993" customHeight="1" x14ac:dyDescent="0.35">
      <c r="A88" s="7"/>
      <c r="B88" s="20"/>
      <c r="C88" s="31" t="str">
        <f>Задание!$J$1</f>
        <v>ver.3.1 05.24 Rw</v>
      </c>
      <c r="D88" s="7"/>
      <c r="E88" s="20"/>
      <c r="F88" s="31" t="str">
        <f>Задание!$J$1</f>
        <v>ver.3.1 05.24 Rw</v>
      </c>
    </row>
    <row r="89" spans="1:6" ht="19.5" customHeight="1" x14ac:dyDescent="0.35">
      <c r="A89" s="10">
        <f t="shared" ref="A89:A98" ca="1" si="30">A1</f>
        <v>45735</v>
      </c>
      <c r="B89" s="144" t="str">
        <f t="shared" ref="B89" si="31">$B$1</f>
        <v>РЕЗЕРВНАЯ ПРОБА</v>
      </c>
      <c r="C89" s="145"/>
      <c r="D89" s="10">
        <f t="shared" ref="D89:D98" ca="1" si="32">A1</f>
        <v>45735</v>
      </c>
      <c r="E89" s="144" t="str">
        <f t="shared" ref="E89" si="33">$B$1</f>
        <v>РЕЗЕРВНАЯ ПРОБА</v>
      </c>
      <c r="F89" s="145"/>
    </row>
    <row r="90" spans="1:6" ht="19.5" customHeight="1" x14ac:dyDescent="0.35">
      <c r="A90" s="51" t="str">
        <f t="shared" si="30"/>
        <v>Клиент:</v>
      </c>
      <c r="B90" s="142" t="str">
        <f>IF(Задание!N17="",CONCATENATE(Настройки!I25,"  ",Задание!O17),CONCATENATE(Задание!N17,"  ",Задание!O17))</f>
        <v xml:space="preserve">Карбо Ван  </v>
      </c>
      <c r="C90" s="143"/>
      <c r="D90" s="51" t="str">
        <f t="shared" si="32"/>
        <v>Клиент:</v>
      </c>
      <c r="E90" s="142" t="str">
        <f>IF(Задание!N18="",CONCATENATE(Настройки!I25,"  ",Задание!O18),CONCATENATE(Задание!N18,"  ",Задание!O18))</f>
        <v xml:space="preserve">Карбо Ван  </v>
      </c>
      <c r="F90" s="143"/>
    </row>
    <row r="91" spans="1:6" ht="19.5" customHeight="1" x14ac:dyDescent="0.35">
      <c r="A91" s="51" t="str">
        <f t="shared" si="30"/>
        <v>Референс:</v>
      </c>
      <c r="B91" s="140">
        <f>Задание!C17</f>
        <v>0</v>
      </c>
      <c r="C91" s="141"/>
      <c r="D91" s="51" t="str">
        <f t="shared" si="32"/>
        <v>Референс:</v>
      </c>
      <c r="E91" s="140">
        <f>Задание!C18</f>
        <v>0</v>
      </c>
      <c r="F91" s="141"/>
    </row>
    <row r="92" spans="1:6" ht="19.5" customHeight="1" x14ac:dyDescent="0.35">
      <c r="A92" s="51" t="str">
        <f t="shared" si="30"/>
        <v>Дата отбора:</v>
      </c>
      <c r="B92" s="138">
        <f>Задание!G17</f>
        <v>0</v>
      </c>
      <c r="C92" s="139"/>
      <c r="D92" s="51" t="str">
        <f t="shared" si="32"/>
        <v>Дата отбора:</v>
      </c>
      <c r="E92" s="138">
        <f>Задание!G18</f>
        <v>0</v>
      </c>
      <c r="F92" s="139"/>
    </row>
    <row r="93" spans="1:6" ht="54" customHeight="1" x14ac:dyDescent="0.35">
      <c r="A93" s="52" t="str">
        <f t="shared" si="30"/>
        <v>Название:</v>
      </c>
      <c r="B93" s="136" t="str">
        <f>CONCATENATE(Задание!D17," ",Задание!E17)</f>
        <v xml:space="preserve"> </v>
      </c>
      <c r="C93" s="137"/>
      <c r="D93" s="52" t="str">
        <f t="shared" si="32"/>
        <v>Название:</v>
      </c>
      <c r="E93" s="136" t="str">
        <f>CONCATENATE(Задание!D18," ",Задание!E18)</f>
        <v xml:space="preserve"> </v>
      </c>
      <c r="F93" s="137"/>
    </row>
    <row r="94" spans="1:6" ht="19.899999999999999" customHeight="1" x14ac:dyDescent="0.35">
      <c r="A94" s="52" t="str">
        <f t="shared" si="30"/>
        <v>Материал:</v>
      </c>
      <c r="B94" s="146" t="str">
        <f>IF(Задание!P17="",Настройки!I26,Задание!P17)</f>
        <v>Уголь</v>
      </c>
      <c r="C94" s="147"/>
      <c r="D94" s="52" t="str">
        <f t="shared" si="32"/>
        <v>Материал:</v>
      </c>
      <c r="E94" s="146" t="str">
        <f>IF(Задание!P18="",Настройки!I26,Задание!P18)</f>
        <v>Уголь</v>
      </c>
      <c r="F94" s="147"/>
    </row>
    <row r="95" spans="1:6" ht="19.5" customHeight="1" x14ac:dyDescent="0.35">
      <c r="A95" s="51" t="str">
        <f t="shared" si="30"/>
        <v>Вес:</v>
      </c>
      <c r="B95" s="142">
        <f>Задание!H17</f>
        <v>0</v>
      </c>
      <c r="C95" s="143"/>
      <c r="D95" s="51" t="str">
        <f t="shared" si="32"/>
        <v>Вес:</v>
      </c>
      <c r="E95" s="142">
        <f>Задание!H18</f>
        <v>0</v>
      </c>
      <c r="F95" s="143"/>
    </row>
    <row r="96" spans="1:6" ht="19.5" customHeight="1" x14ac:dyDescent="0.35">
      <c r="A96" s="51" t="str">
        <f t="shared" si="30"/>
        <v>Сублот №</v>
      </c>
      <c r="B96" s="140">
        <f>Задание!J17</f>
        <v>0</v>
      </c>
      <c r="C96" s="141"/>
      <c r="D96" s="51" t="str">
        <f t="shared" si="32"/>
        <v>Сублот №</v>
      </c>
      <c r="E96" s="140">
        <f>Задание!J18</f>
        <v>0</v>
      </c>
      <c r="F96" s="141"/>
    </row>
    <row r="97" spans="1:6" ht="60" customHeight="1" x14ac:dyDescent="0.35">
      <c r="A97" s="53" t="str">
        <f t="shared" si="30"/>
        <v>Состав/ Отобрал:</v>
      </c>
      <c r="B97" s="16">
        <f>Задание!I17</f>
        <v>0</v>
      </c>
      <c r="C97" s="17">
        <f>Задание!K17</f>
        <v>0</v>
      </c>
      <c r="D97" s="53" t="str">
        <f t="shared" si="32"/>
        <v>Состав/ Отобрал:</v>
      </c>
      <c r="E97" s="16">
        <f>Задание!I18</f>
        <v>0</v>
      </c>
      <c r="F97" s="17">
        <f>Задание!K18</f>
        <v>0</v>
      </c>
    </row>
    <row r="98" spans="1:6" ht="19.5" customHeight="1" x14ac:dyDescent="0.35">
      <c r="A98" s="51" t="str">
        <f t="shared" si="30"/>
        <v>Подг.:</v>
      </c>
      <c r="B98" s="140">
        <f>Задание!L17</f>
        <v>0</v>
      </c>
      <c r="C98" s="141"/>
      <c r="D98" s="51" t="str">
        <f t="shared" si="32"/>
        <v>Подг.:</v>
      </c>
      <c r="E98" s="140">
        <f>Задание!L18</f>
        <v>0</v>
      </c>
      <c r="F98" s="141"/>
    </row>
    <row r="99" spans="1:6" ht="8.4499999999999993" customHeight="1" x14ac:dyDescent="0.35">
      <c r="A99" s="7"/>
      <c r="B99" s="20"/>
      <c r="C99" s="31" t="str">
        <f>Задание!$J$1</f>
        <v>ver.3.1 05.24 Rw</v>
      </c>
      <c r="D99" s="7"/>
      <c r="E99" s="20"/>
      <c r="F99" s="31" t="str">
        <f>Задание!$J$1</f>
        <v>ver.3.1 05.24 Rw</v>
      </c>
    </row>
  </sheetData>
  <sheetProtection algorithmName="SHA-512" hashValue="J7yoQ0g07oAjTKGBH3CONKDqwa13k+yDFBUCp2J3zF8BQlaH4kUZjJAl5ysrD8HEjg+Ckx3A7u8xExFjGH6msw==" saltValue="vyv50fI/xvSYV6wxrx2zRA==" spinCount="100000" sheet="1" objects="1" scenarios="1"/>
  <mergeCells count="162">
    <mergeCell ref="B19:C19"/>
    <mergeCell ref="B21:C21"/>
    <mergeCell ref="B5:C5"/>
    <mergeCell ref="E6:F6"/>
    <mergeCell ref="E7:F7"/>
    <mergeCell ref="E8:F8"/>
    <mergeCell ref="E10:F10"/>
    <mergeCell ref="B12:C12"/>
    <mergeCell ref="E5:F5"/>
    <mergeCell ref="B17:C17"/>
    <mergeCell ref="B13:C13"/>
    <mergeCell ref="B14:C14"/>
    <mergeCell ref="B15:C15"/>
    <mergeCell ref="B16:C16"/>
    <mergeCell ref="B18:C18"/>
    <mergeCell ref="E17:F17"/>
    <mergeCell ref="E16:F16"/>
    <mergeCell ref="E15:F15"/>
    <mergeCell ref="E14:F14"/>
    <mergeCell ref="E13:F13"/>
    <mergeCell ref="E21:F21"/>
    <mergeCell ref="E19:F19"/>
    <mergeCell ref="E18:F18"/>
    <mergeCell ref="B4:C4"/>
    <mergeCell ref="B3:C3"/>
    <mergeCell ref="B2:C2"/>
    <mergeCell ref="B1:C1"/>
    <mergeCell ref="E1:F1"/>
    <mergeCell ref="E2:F2"/>
    <mergeCell ref="E3:F3"/>
    <mergeCell ref="E4:F4"/>
    <mergeCell ref="E12:F12"/>
    <mergeCell ref="B10:C10"/>
    <mergeCell ref="B8:C8"/>
    <mergeCell ref="B7:C7"/>
    <mergeCell ref="B6:C6"/>
    <mergeCell ref="B50:C50"/>
    <mergeCell ref="B51:C51"/>
    <mergeCell ref="B52:C52"/>
    <mergeCell ref="B54:C54"/>
    <mergeCell ref="B45:C45"/>
    <mergeCell ref="B46:C46"/>
    <mergeCell ref="B47:C47"/>
    <mergeCell ref="B48:C48"/>
    <mergeCell ref="B49:C49"/>
    <mergeCell ref="B23:C23"/>
    <mergeCell ref="B24:C24"/>
    <mergeCell ref="B25:C25"/>
    <mergeCell ref="B26:C26"/>
    <mergeCell ref="B32:C32"/>
    <mergeCell ref="E38:F38"/>
    <mergeCell ref="E37:F37"/>
    <mergeCell ref="E36:F36"/>
    <mergeCell ref="E35:F35"/>
    <mergeCell ref="E34:F34"/>
    <mergeCell ref="E26:F26"/>
    <mergeCell ref="E25:F25"/>
    <mergeCell ref="E24:F24"/>
    <mergeCell ref="E23:F23"/>
    <mergeCell ref="E32:F32"/>
    <mergeCell ref="B27:C27"/>
    <mergeCell ref="B28:C28"/>
    <mergeCell ref="B29:C29"/>
    <mergeCell ref="B30:C30"/>
    <mergeCell ref="E30:F30"/>
    <mergeCell ref="E29:F29"/>
    <mergeCell ref="E28:F28"/>
    <mergeCell ref="E27:F27"/>
    <mergeCell ref="B39:C39"/>
    <mergeCell ref="B40:C40"/>
    <mergeCell ref="B41:C41"/>
    <mergeCell ref="B43:C43"/>
    <mergeCell ref="E43:F43"/>
    <mergeCell ref="E41:F41"/>
    <mergeCell ref="E40:F40"/>
    <mergeCell ref="E39:F39"/>
    <mergeCell ref="B34:C34"/>
    <mergeCell ref="B35:C35"/>
    <mergeCell ref="B36:C36"/>
    <mergeCell ref="B37:C37"/>
    <mergeCell ref="B38:C38"/>
    <mergeCell ref="E45:F45"/>
    <mergeCell ref="E46:F46"/>
    <mergeCell ref="E47:F47"/>
    <mergeCell ref="E48:F48"/>
    <mergeCell ref="E49:F49"/>
    <mergeCell ref="E50:F50"/>
    <mergeCell ref="E51:F51"/>
    <mergeCell ref="E52:F52"/>
    <mergeCell ref="E54:F54"/>
    <mergeCell ref="E58:F58"/>
    <mergeCell ref="E57:F57"/>
    <mergeCell ref="E56:F56"/>
    <mergeCell ref="B67:C67"/>
    <mergeCell ref="B68:C68"/>
    <mergeCell ref="E63:F63"/>
    <mergeCell ref="E62:F62"/>
    <mergeCell ref="E61:F61"/>
    <mergeCell ref="E60:F60"/>
    <mergeCell ref="E59:F59"/>
    <mergeCell ref="B56:C56"/>
    <mergeCell ref="B57:C57"/>
    <mergeCell ref="B58:C58"/>
    <mergeCell ref="B59:C59"/>
    <mergeCell ref="B60:C60"/>
    <mergeCell ref="E65:F65"/>
    <mergeCell ref="E67:F67"/>
    <mergeCell ref="E68:F68"/>
    <mergeCell ref="B62:C62"/>
    <mergeCell ref="B63:C63"/>
    <mergeCell ref="B65:C65"/>
    <mergeCell ref="B61:C61"/>
    <mergeCell ref="E69:F69"/>
    <mergeCell ref="E70:F70"/>
    <mergeCell ref="E71:F71"/>
    <mergeCell ref="E72:F72"/>
    <mergeCell ref="E73:F73"/>
    <mergeCell ref="E74:F74"/>
    <mergeCell ref="E76:F76"/>
    <mergeCell ref="B69:C69"/>
    <mergeCell ref="B70:C70"/>
    <mergeCell ref="B71:C71"/>
    <mergeCell ref="B72:C72"/>
    <mergeCell ref="B73:C73"/>
    <mergeCell ref="B74:C74"/>
    <mergeCell ref="B76:C76"/>
    <mergeCell ref="E82:F82"/>
    <mergeCell ref="E81:F81"/>
    <mergeCell ref="E80:F80"/>
    <mergeCell ref="E79:F79"/>
    <mergeCell ref="E78:F78"/>
    <mergeCell ref="B83:C83"/>
    <mergeCell ref="B84:C84"/>
    <mergeCell ref="B85:C85"/>
    <mergeCell ref="B87:C87"/>
    <mergeCell ref="E87:F87"/>
    <mergeCell ref="E85:F85"/>
    <mergeCell ref="E84:F84"/>
    <mergeCell ref="E83:F83"/>
    <mergeCell ref="B78:C78"/>
    <mergeCell ref="B79:C79"/>
    <mergeCell ref="B80:C80"/>
    <mergeCell ref="B81:C81"/>
    <mergeCell ref="B82:C82"/>
    <mergeCell ref="E93:F93"/>
    <mergeCell ref="E92:F92"/>
    <mergeCell ref="E91:F91"/>
    <mergeCell ref="E90:F90"/>
    <mergeCell ref="E89:F89"/>
    <mergeCell ref="B94:C94"/>
    <mergeCell ref="B95:C95"/>
    <mergeCell ref="B96:C96"/>
    <mergeCell ref="B98:C98"/>
    <mergeCell ref="E98:F98"/>
    <mergeCell ref="E96:F96"/>
    <mergeCell ref="E95:F95"/>
    <mergeCell ref="E94:F94"/>
    <mergeCell ref="B89:C89"/>
    <mergeCell ref="B90:C90"/>
    <mergeCell ref="B91:C91"/>
    <mergeCell ref="B92:C92"/>
    <mergeCell ref="B93:C93"/>
  </mergeCells>
  <pageMargins left="0.19685039370078741" right="0.19685039370078741" top="0.19685039370078741" bottom="0.19685039370078741" header="0" footer="0"/>
  <pageSetup paperSize="9" scale="96" orientation="portrait" r:id="rId1"/>
  <rowBreaks count="2" manualBreakCount="2">
    <brk id="33" max="16383" man="1"/>
    <brk id="6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H99"/>
  <sheetViews>
    <sheetView showZeros="0" zoomScaleNormal="100" zoomScaleSheetLayoutView="70" workbookViewId="0">
      <selection activeCell="D1" sqref="D1:F11"/>
    </sheetView>
  </sheetViews>
  <sheetFormatPr defaultColWidth="19.42578125" defaultRowHeight="21" x14ac:dyDescent="0.35"/>
  <cols>
    <col min="1" max="1" width="20" style="28" customWidth="1"/>
    <col min="2" max="2" width="12" style="28" customWidth="1"/>
    <col min="3" max="4" width="20" style="28" customWidth="1"/>
    <col min="5" max="5" width="12" style="28" customWidth="1"/>
    <col min="6" max="6" width="20" style="28" customWidth="1"/>
    <col min="7" max="8" width="1.140625" style="28" customWidth="1"/>
    <col min="9" max="16384" width="19.42578125" style="28"/>
  </cols>
  <sheetData>
    <row r="1" spans="1:8" ht="19.149999999999999" customHeight="1" x14ac:dyDescent="0.35">
      <c r="A1" s="10">
        <f ca="1">Задание!G1</f>
        <v>45735</v>
      </c>
      <c r="B1" s="144" t="str">
        <f>Настройки!I18</f>
        <v>ГРАН. СОСТАВ</v>
      </c>
      <c r="C1" s="145"/>
      <c r="D1" s="10">
        <f t="shared" ref="D1:D10" ca="1" si="0">A1</f>
        <v>45735</v>
      </c>
      <c r="E1" s="144" t="str">
        <f t="shared" ref="E1" si="1">$B$1</f>
        <v>ГРАН. СОСТАВ</v>
      </c>
      <c r="F1" s="145"/>
      <c r="H1" s="29"/>
    </row>
    <row r="2" spans="1:8" ht="19.149999999999999" customHeight="1" x14ac:dyDescent="0.35">
      <c r="A2" s="6" t="str">
        <f>Настройки!I5</f>
        <v>Клиент:</v>
      </c>
      <c r="B2" s="142" t="str">
        <f>IF(Задание!N3="",CONCATENATE(Настройки!I25,"  ",Задание!O3),CONCATENATE(Задание!N3,"  ",Задание!O3))</f>
        <v>ENIGMA DREAM DMCC  UTT</v>
      </c>
      <c r="C2" s="143"/>
      <c r="D2" s="51" t="str">
        <f t="shared" si="0"/>
        <v>Клиент:</v>
      </c>
      <c r="E2" s="142" t="str">
        <f>IF(Задание!N4="",CONCATENATE(Настройки!I25,"  ",Задание!O4),CONCATENATE(Задание!N4,"  ",Задание!O4))</f>
        <v>ENIGMA DREAM DMCC  UTT</v>
      </c>
      <c r="F2" s="143"/>
    </row>
    <row r="3" spans="1:8" ht="19.149999999999999" customHeight="1" x14ac:dyDescent="0.35">
      <c r="A3" s="6" t="str">
        <f>Настройки!I6</f>
        <v>Референс:</v>
      </c>
      <c r="B3" s="140">
        <f>Задание!C3</f>
        <v>2502444</v>
      </c>
      <c r="C3" s="141"/>
      <c r="D3" s="51" t="str">
        <f t="shared" si="0"/>
        <v>Референс:</v>
      </c>
      <c r="E3" s="140">
        <f>Задание!C4</f>
        <v>2502444</v>
      </c>
      <c r="F3" s="141"/>
    </row>
    <row r="4" spans="1:8" ht="19.149999999999999" customHeight="1" x14ac:dyDescent="0.35">
      <c r="A4" s="6" t="str">
        <f>Настройки!I7</f>
        <v>Дата отбора:</v>
      </c>
      <c r="B4" s="138">
        <f>Задание!G3</f>
        <v>45716</v>
      </c>
      <c r="C4" s="139"/>
      <c r="D4" s="51" t="str">
        <f t="shared" si="0"/>
        <v>Дата отбора:</v>
      </c>
      <c r="E4" s="138">
        <f>Задание!G4</f>
        <v>45716</v>
      </c>
      <c r="F4" s="139"/>
    </row>
    <row r="5" spans="1:8" ht="54" customHeight="1" x14ac:dyDescent="0.35">
      <c r="A5" s="49" t="str">
        <f>Настройки!I8</f>
        <v>Название:</v>
      </c>
      <c r="B5" s="136" t="str">
        <f>CONCATENATE(Задание!D3," ",Задание!E3)</f>
        <v xml:space="preserve">FAR EASTERN JUPITER </v>
      </c>
      <c r="C5" s="137"/>
      <c r="D5" s="52" t="str">
        <f t="shared" si="0"/>
        <v>Название:</v>
      </c>
      <c r="E5" s="136" t="str">
        <f>CONCATENATE(Задание!D4," ",Задание!E4)</f>
        <v xml:space="preserve">FAR EASTERN JUPITER </v>
      </c>
      <c r="F5" s="137"/>
    </row>
    <row r="6" spans="1:8" ht="19.899999999999999" customHeight="1" x14ac:dyDescent="0.35">
      <c r="A6" s="6" t="str">
        <f>Настройки!I10</f>
        <v>Материал:</v>
      </c>
      <c r="B6" s="146" t="str">
        <f>IF(Задание!P3="",Настройки!I26,Задание!P3)</f>
        <v>coal</v>
      </c>
      <c r="C6" s="147"/>
      <c r="D6" s="52" t="str">
        <f t="shared" si="0"/>
        <v>Материал:</v>
      </c>
      <c r="E6" s="146" t="str">
        <f>IF(Задание!P4="",Настройки!I26,Задание!P4)</f>
        <v>coal</v>
      </c>
      <c r="F6" s="147"/>
    </row>
    <row r="7" spans="1:8" ht="19.899999999999999" customHeight="1" x14ac:dyDescent="0.35">
      <c r="A7" s="6" t="str">
        <f>Настройки!I11</f>
        <v>Вес:</v>
      </c>
      <c r="B7" s="142" t="str">
        <f>Задание!H3</f>
        <v>10'000</v>
      </c>
      <c r="C7" s="143"/>
      <c r="D7" s="51" t="str">
        <f t="shared" si="0"/>
        <v>Вес:</v>
      </c>
      <c r="E7" s="142" t="str">
        <f>Задание!H4</f>
        <v>10'000</v>
      </c>
      <c r="F7" s="143"/>
    </row>
    <row r="8" spans="1:8" ht="19.899999999999999" customHeight="1" x14ac:dyDescent="0.35">
      <c r="A8" s="6" t="str">
        <f>Настройки!I12</f>
        <v>Сублот №</v>
      </c>
      <c r="B8" s="140" t="str">
        <f>Задание!J3</f>
        <v>2 abc</v>
      </c>
      <c r="C8" s="141"/>
      <c r="D8" s="51" t="str">
        <f t="shared" si="0"/>
        <v>Сублот №</v>
      </c>
      <c r="E8" s="140" t="str">
        <f>Задание!J4</f>
        <v>3 абв</v>
      </c>
      <c r="F8" s="141"/>
    </row>
    <row r="9" spans="1:8" ht="60" customHeight="1" x14ac:dyDescent="0.35">
      <c r="A9" s="50" t="str">
        <f>Настройки!I13</f>
        <v>Состав/ Отобрал:</v>
      </c>
      <c r="B9" s="16">
        <f>Задание!I3</f>
        <v>0</v>
      </c>
      <c r="C9" s="17" t="str">
        <f>Задание!K3</f>
        <v>Лысенко</v>
      </c>
      <c r="D9" s="53" t="str">
        <f t="shared" si="0"/>
        <v>Состав/ Отобрал:</v>
      </c>
      <c r="E9" s="16">
        <f>Задание!I4</f>
        <v>0</v>
      </c>
      <c r="F9" s="17" t="str">
        <f>Задание!K4</f>
        <v>Лысенко</v>
      </c>
    </row>
    <row r="10" spans="1:8" ht="19.899999999999999" customHeight="1" x14ac:dyDescent="0.35">
      <c r="A10" s="6" t="str">
        <f>Настройки!I14</f>
        <v>Подг.:</v>
      </c>
      <c r="B10" s="140" t="str">
        <f>Задание!L3</f>
        <v>Маркушев</v>
      </c>
      <c r="C10" s="141"/>
      <c r="D10" s="51" t="str">
        <f t="shared" si="0"/>
        <v>Подг.:</v>
      </c>
      <c r="E10" s="140" t="str">
        <f>Задание!L4</f>
        <v>Маркушев</v>
      </c>
      <c r="F10" s="141"/>
    </row>
    <row r="11" spans="1:8" ht="8.4499999999999993" customHeight="1" x14ac:dyDescent="0.35">
      <c r="A11" s="6"/>
      <c r="B11" s="21"/>
      <c r="C11" s="30" t="str">
        <f>Задание!$J$1</f>
        <v>ver.3.1 05.24 Rw</v>
      </c>
      <c r="D11" s="6"/>
      <c r="E11" s="21"/>
      <c r="F11" s="30" t="str">
        <f>Задание!$J$1</f>
        <v>ver.3.1 05.24 Rw</v>
      </c>
    </row>
    <row r="12" spans="1:8" ht="19.149999999999999" customHeight="1" x14ac:dyDescent="0.35">
      <c r="A12" s="10">
        <f t="shared" ref="A12:A21" ca="1" si="2">A1</f>
        <v>45735</v>
      </c>
      <c r="B12" s="144" t="str">
        <f t="shared" ref="B12" si="3">$B$1</f>
        <v>ГРАН. СОСТАВ</v>
      </c>
      <c r="C12" s="145"/>
      <c r="D12" s="10">
        <f t="shared" ref="D12:D21" ca="1" si="4">A1</f>
        <v>45735</v>
      </c>
      <c r="E12" s="144" t="str">
        <f t="shared" ref="E12" si="5">$B$1</f>
        <v>ГРАН. СОСТАВ</v>
      </c>
      <c r="F12" s="145"/>
    </row>
    <row r="13" spans="1:8" ht="19.149999999999999" customHeight="1" x14ac:dyDescent="0.35">
      <c r="A13" s="51" t="str">
        <f t="shared" si="2"/>
        <v>Клиент:</v>
      </c>
      <c r="B13" s="142" t="str">
        <f>IF(Задание!N5="",CONCATENATE(Настройки!I25,"  ",Задание!O5),CONCATENATE(Задание!N5,"  ",Задание!O5))</f>
        <v>ENIGMA DREAM DMCC  UTT</v>
      </c>
      <c r="C13" s="143"/>
      <c r="D13" s="51" t="str">
        <f t="shared" si="4"/>
        <v>Клиент:</v>
      </c>
      <c r="E13" s="142" t="str">
        <f>IF(Задание!N6="",CONCATENATE(Настройки!I25,"  ",Задание!O6),CONCATENATE(Задание!N6,"  ",Задание!O6))</f>
        <v>TRINITY WAY DMCC  RTU</v>
      </c>
      <c r="F13" s="143"/>
    </row>
    <row r="14" spans="1:8" ht="19.149999999999999" customHeight="1" x14ac:dyDescent="0.35">
      <c r="A14" s="51" t="str">
        <f t="shared" si="2"/>
        <v>Референс:</v>
      </c>
      <c r="B14" s="140">
        <f>Задание!C5</f>
        <v>2502444</v>
      </c>
      <c r="C14" s="141"/>
      <c r="D14" s="51" t="str">
        <f t="shared" si="4"/>
        <v>Референс:</v>
      </c>
      <c r="E14" s="140">
        <f>Задание!C6</f>
        <v>2503004</v>
      </c>
      <c r="F14" s="141"/>
    </row>
    <row r="15" spans="1:8" ht="19.149999999999999" customHeight="1" x14ac:dyDescent="0.35">
      <c r="A15" s="51" t="str">
        <f t="shared" si="2"/>
        <v>Дата отбора:</v>
      </c>
      <c r="B15" s="138">
        <f>Задание!G5</f>
        <v>45716</v>
      </c>
      <c r="C15" s="139"/>
      <c r="D15" s="51" t="str">
        <f t="shared" si="4"/>
        <v>Дата отбора:</v>
      </c>
      <c r="E15" s="138">
        <f>Задание!G6</f>
        <v>45717</v>
      </c>
      <c r="F15" s="139"/>
    </row>
    <row r="16" spans="1:8" ht="54" customHeight="1" x14ac:dyDescent="0.35">
      <c r="A16" s="52" t="str">
        <f t="shared" si="2"/>
        <v>Название:</v>
      </c>
      <c r="B16" s="136" t="str">
        <f>CONCATENATE(Задание!D5," ",Задание!E5)</f>
        <v xml:space="preserve">FAR EASTERN JUPITER </v>
      </c>
      <c r="C16" s="137"/>
      <c r="D16" s="52" t="str">
        <f t="shared" si="4"/>
        <v>Название:</v>
      </c>
      <c r="E16" s="136" t="str">
        <f>CONCATENATE(Задание!D6," ",Задание!E6)</f>
        <v xml:space="preserve">XIN E </v>
      </c>
      <c r="F16" s="137"/>
    </row>
    <row r="17" spans="1:6" ht="19.899999999999999" customHeight="1" x14ac:dyDescent="0.35">
      <c r="A17" s="52" t="str">
        <f t="shared" si="2"/>
        <v>Материал:</v>
      </c>
      <c r="B17" s="146" t="str">
        <f>IF(Задание!P5="",Настройки!I26,Задание!P5)</f>
        <v>coal</v>
      </c>
      <c r="C17" s="147"/>
      <c r="D17" s="52" t="str">
        <f t="shared" si="4"/>
        <v>Материал:</v>
      </c>
      <c r="E17" s="146" t="str">
        <f>IF(Задание!P6="",Настройки!I26,Задание!P6)</f>
        <v>coal</v>
      </c>
      <c r="F17" s="147"/>
    </row>
    <row r="18" spans="1:6" ht="19.5" customHeight="1" x14ac:dyDescent="0.35">
      <c r="A18" s="51" t="str">
        <f t="shared" si="2"/>
        <v>Вес:</v>
      </c>
      <c r="B18" s="142" t="str">
        <f>Задание!H5</f>
        <v>10'000</v>
      </c>
      <c r="C18" s="143"/>
      <c r="D18" s="51" t="str">
        <f t="shared" si="4"/>
        <v>Вес:</v>
      </c>
      <c r="E18" s="142" t="str">
        <f>Задание!H6</f>
        <v>10'000</v>
      </c>
      <c r="F18" s="143"/>
    </row>
    <row r="19" spans="1:6" ht="19.899999999999999" customHeight="1" x14ac:dyDescent="0.35">
      <c r="A19" s="51" t="str">
        <f t="shared" si="2"/>
        <v>Сублот №</v>
      </c>
      <c r="B19" s="140" t="str">
        <f>Задание!J5</f>
        <v>1 sds</v>
      </c>
      <c r="C19" s="141"/>
      <c r="D19" s="51" t="str">
        <f t="shared" si="4"/>
        <v>Сублот №</v>
      </c>
      <c r="E19" s="140">
        <f>Задание!J6</f>
        <v>1</v>
      </c>
      <c r="F19" s="141"/>
    </row>
    <row r="20" spans="1:6" ht="60" customHeight="1" x14ac:dyDescent="0.35">
      <c r="A20" s="53" t="str">
        <f t="shared" si="2"/>
        <v>Состав/ Отобрал:</v>
      </c>
      <c r="B20" s="16">
        <f>Задание!I5</f>
        <v>0</v>
      </c>
      <c r="C20" s="17" t="str">
        <f>Задание!K5</f>
        <v>Лысенко</v>
      </c>
      <c r="D20" s="53" t="str">
        <f t="shared" si="4"/>
        <v>Состав/ Отобрал:</v>
      </c>
      <c r="E20" s="16">
        <f>Задание!I6</f>
        <v>0</v>
      </c>
      <c r="F20" s="17" t="str">
        <f>Задание!K6</f>
        <v>Смирнов</v>
      </c>
    </row>
    <row r="21" spans="1:6" ht="19.899999999999999" customHeight="1" x14ac:dyDescent="0.35">
      <c r="A21" s="51" t="str">
        <f t="shared" si="2"/>
        <v>Подг.:</v>
      </c>
      <c r="B21" s="140" t="str">
        <f>Задание!L5</f>
        <v>Расторгуев</v>
      </c>
      <c r="C21" s="141"/>
      <c r="D21" s="51" t="str">
        <f t="shared" si="4"/>
        <v>Подг.:</v>
      </c>
      <c r="E21" s="140" t="str">
        <f>Задание!L6</f>
        <v>Маркушев</v>
      </c>
      <c r="F21" s="141"/>
    </row>
    <row r="22" spans="1:6" ht="8.4499999999999993" customHeight="1" x14ac:dyDescent="0.35">
      <c r="A22" s="7"/>
      <c r="B22" s="20"/>
      <c r="C22" s="31" t="str">
        <f>Задание!$J$1</f>
        <v>ver.3.1 05.24 Rw</v>
      </c>
      <c r="D22" s="7"/>
      <c r="E22" s="20"/>
      <c r="F22" s="31" t="str">
        <f>Задание!$J$1</f>
        <v>ver.3.1 05.24 Rw</v>
      </c>
    </row>
    <row r="23" spans="1:6" ht="19.149999999999999" customHeight="1" x14ac:dyDescent="0.35">
      <c r="A23" s="10">
        <f t="shared" ref="A23:A32" ca="1" si="6">A1</f>
        <v>45735</v>
      </c>
      <c r="B23" s="144" t="str">
        <f t="shared" ref="B23" si="7">$B$1</f>
        <v>ГРАН. СОСТАВ</v>
      </c>
      <c r="C23" s="145"/>
      <c r="D23" s="10">
        <f t="shared" ref="D23:D32" ca="1" si="8">A1</f>
        <v>45735</v>
      </c>
      <c r="E23" s="144" t="str">
        <f t="shared" ref="E23" si="9">$B$1</f>
        <v>ГРАН. СОСТАВ</v>
      </c>
      <c r="F23" s="145"/>
    </row>
    <row r="24" spans="1:6" ht="19.149999999999999" customHeight="1" x14ac:dyDescent="0.35">
      <c r="A24" s="51" t="str">
        <f t="shared" si="6"/>
        <v>Клиент:</v>
      </c>
      <c r="B24" s="142" t="e">
        <f>IF(Задание!#REF!="",CONCATENATE(Настройки!I25,"  ",Задание!#REF!),CONCATENATE(Задание!#REF!,"  ",Задание!#REF!))</f>
        <v>#REF!</v>
      </c>
      <c r="C24" s="143"/>
      <c r="D24" s="51" t="str">
        <f t="shared" si="8"/>
        <v>Клиент:</v>
      </c>
      <c r="E24" s="142" t="e">
        <f>IF(Задание!#REF!="",CONCATENATE(Настройки!I25,"  ",Задание!#REF!),CONCATENATE(Задание!#REF!,"  ",Задание!#REF!))</f>
        <v>#REF!</v>
      </c>
      <c r="F24" s="143"/>
    </row>
    <row r="25" spans="1:6" ht="19.149999999999999" customHeight="1" x14ac:dyDescent="0.35">
      <c r="A25" s="51" t="str">
        <f t="shared" si="6"/>
        <v>Референс:</v>
      </c>
      <c r="B25" s="140" t="e">
        <f>Задание!#REF!</f>
        <v>#REF!</v>
      </c>
      <c r="C25" s="141"/>
      <c r="D25" s="51" t="str">
        <f t="shared" si="8"/>
        <v>Референс:</v>
      </c>
      <c r="E25" s="140" t="e">
        <f>Задание!#REF!</f>
        <v>#REF!</v>
      </c>
      <c r="F25" s="141"/>
    </row>
    <row r="26" spans="1:6" ht="19.149999999999999" customHeight="1" x14ac:dyDescent="0.35">
      <c r="A26" s="51" t="str">
        <f t="shared" si="6"/>
        <v>Дата отбора:</v>
      </c>
      <c r="B26" s="138" t="e">
        <f>Задание!#REF!</f>
        <v>#REF!</v>
      </c>
      <c r="C26" s="139"/>
      <c r="D26" s="51" t="str">
        <f t="shared" si="8"/>
        <v>Дата отбора:</v>
      </c>
      <c r="E26" s="138" t="e">
        <f>Задание!#REF!</f>
        <v>#REF!</v>
      </c>
      <c r="F26" s="139"/>
    </row>
    <row r="27" spans="1:6" ht="54" customHeight="1" x14ac:dyDescent="0.35">
      <c r="A27" s="52" t="str">
        <f t="shared" si="6"/>
        <v>Название:</v>
      </c>
      <c r="B27" s="136" t="e">
        <f>CONCATENATE(Задание!#REF!," ",Задание!#REF!)</f>
        <v>#REF!</v>
      </c>
      <c r="C27" s="137"/>
      <c r="D27" s="52" t="str">
        <f t="shared" si="8"/>
        <v>Название:</v>
      </c>
      <c r="E27" s="136" t="e">
        <f>CONCATENATE(Задание!#REF!," ",Задание!#REF!)</f>
        <v>#REF!</v>
      </c>
      <c r="F27" s="137"/>
    </row>
    <row r="28" spans="1:6" ht="19.899999999999999" customHeight="1" x14ac:dyDescent="0.35">
      <c r="A28" s="52" t="str">
        <f t="shared" si="6"/>
        <v>Материал:</v>
      </c>
      <c r="B28" s="146" t="e">
        <f>IF(Задание!#REF!="",Настройки!I26,Задание!#REF!)</f>
        <v>#REF!</v>
      </c>
      <c r="C28" s="147"/>
      <c r="D28" s="52" t="str">
        <f t="shared" si="8"/>
        <v>Материал:</v>
      </c>
      <c r="E28" s="146" t="e">
        <f>IF(Задание!#REF!="",Настройки!I26,Задание!#REF!)</f>
        <v>#REF!</v>
      </c>
      <c r="F28" s="147"/>
    </row>
    <row r="29" spans="1:6" ht="19.899999999999999" customHeight="1" x14ac:dyDescent="0.35">
      <c r="A29" s="51" t="str">
        <f t="shared" si="6"/>
        <v>Вес:</v>
      </c>
      <c r="B29" s="142" t="e">
        <f>Задание!#REF!</f>
        <v>#REF!</v>
      </c>
      <c r="C29" s="143"/>
      <c r="D29" s="51" t="str">
        <f t="shared" si="8"/>
        <v>Вес:</v>
      </c>
      <c r="E29" s="142" t="e">
        <f>Задание!#REF!</f>
        <v>#REF!</v>
      </c>
      <c r="F29" s="143"/>
    </row>
    <row r="30" spans="1:6" ht="19.899999999999999" customHeight="1" x14ac:dyDescent="0.35">
      <c r="A30" s="51" t="str">
        <f t="shared" si="6"/>
        <v>Сублот №</v>
      </c>
      <c r="B30" s="140" t="e">
        <f>Задание!#REF!</f>
        <v>#REF!</v>
      </c>
      <c r="C30" s="141"/>
      <c r="D30" s="51" t="str">
        <f t="shared" si="8"/>
        <v>Сублот №</v>
      </c>
      <c r="E30" s="140" t="e">
        <f>Задание!#REF!</f>
        <v>#REF!</v>
      </c>
      <c r="F30" s="141"/>
    </row>
    <row r="31" spans="1:6" ht="60" customHeight="1" x14ac:dyDescent="0.35">
      <c r="A31" s="53" t="str">
        <f t="shared" si="6"/>
        <v>Состав/ Отобрал:</v>
      </c>
      <c r="B31" s="16" t="e">
        <f>Задание!#REF!</f>
        <v>#REF!</v>
      </c>
      <c r="C31" s="17" t="e">
        <f>Задание!#REF!</f>
        <v>#REF!</v>
      </c>
      <c r="D31" s="53" t="str">
        <f t="shared" si="8"/>
        <v>Состав/ Отобрал:</v>
      </c>
      <c r="E31" s="16" t="e">
        <f>Задание!#REF!</f>
        <v>#REF!</v>
      </c>
      <c r="F31" s="17" t="e">
        <f>Задание!#REF!</f>
        <v>#REF!</v>
      </c>
    </row>
    <row r="32" spans="1:6" ht="19.899999999999999" customHeight="1" x14ac:dyDescent="0.35">
      <c r="A32" s="51" t="str">
        <f t="shared" si="6"/>
        <v>Подг.:</v>
      </c>
      <c r="B32" s="140" t="e">
        <f>Задание!#REF!</f>
        <v>#REF!</v>
      </c>
      <c r="C32" s="141"/>
      <c r="D32" s="51" t="str">
        <f t="shared" si="8"/>
        <v>Подг.:</v>
      </c>
      <c r="E32" s="140" t="e">
        <f>Задание!#REF!</f>
        <v>#REF!</v>
      </c>
      <c r="F32" s="141"/>
    </row>
    <row r="33" spans="1:6" ht="8.4499999999999993" customHeight="1" x14ac:dyDescent="0.35">
      <c r="A33" s="6"/>
      <c r="B33" s="21"/>
      <c r="C33" s="30" t="str">
        <f>Задание!$J$1</f>
        <v>ver.3.1 05.24 Rw</v>
      </c>
      <c r="D33" s="6"/>
      <c r="E33" s="21"/>
      <c r="F33" s="30" t="str">
        <f>Задание!$J$1</f>
        <v>ver.3.1 05.24 Rw</v>
      </c>
    </row>
    <row r="34" spans="1:6" ht="19.149999999999999" customHeight="1" x14ac:dyDescent="0.35">
      <c r="A34" s="10">
        <f t="shared" ref="A34:A43" ca="1" si="10">A1</f>
        <v>45735</v>
      </c>
      <c r="B34" s="144" t="str">
        <f t="shared" ref="B34" si="11">$B$1</f>
        <v>ГРАН. СОСТАВ</v>
      </c>
      <c r="C34" s="145"/>
      <c r="D34" s="10">
        <f t="shared" ref="D34:D43" ca="1" si="12">A1</f>
        <v>45735</v>
      </c>
      <c r="E34" s="144" t="str">
        <f t="shared" ref="E34" si="13">$B$1</f>
        <v>ГРАН. СОСТАВ</v>
      </c>
      <c r="F34" s="145"/>
    </row>
    <row r="35" spans="1:6" ht="19.149999999999999" customHeight="1" x14ac:dyDescent="0.35">
      <c r="A35" s="51" t="str">
        <f t="shared" si="10"/>
        <v>Клиент:</v>
      </c>
      <c r="B35" s="142" t="str">
        <f>IF(Задание!N7="",CONCATENATE(Настройки!I25,"  ",Задание!O7),CONCATENATE(Задание!N7,"  ",Задание!O7))</f>
        <v xml:space="preserve">Карбо Ван  </v>
      </c>
      <c r="C35" s="143"/>
      <c r="D35" s="51" t="str">
        <f t="shared" si="12"/>
        <v>Клиент:</v>
      </c>
      <c r="E35" s="142" t="str">
        <f>IF(Задание!N8="",CONCATENATE(Настройки!I25,"  ",Задание!O8),CONCATENATE(Задание!N8,"  ",Задание!O8))</f>
        <v xml:space="preserve">Карбо Ван  </v>
      </c>
      <c r="F35" s="143"/>
    </row>
    <row r="36" spans="1:6" ht="19.149999999999999" customHeight="1" x14ac:dyDescent="0.35">
      <c r="A36" s="51" t="str">
        <f t="shared" si="10"/>
        <v>Референс:</v>
      </c>
      <c r="B36" s="140">
        <f>Задание!C7</f>
        <v>0</v>
      </c>
      <c r="C36" s="141"/>
      <c r="D36" s="51" t="str">
        <f t="shared" si="12"/>
        <v>Референс:</v>
      </c>
      <c r="E36" s="140">
        <f>Задание!C8</f>
        <v>0</v>
      </c>
      <c r="F36" s="141"/>
    </row>
    <row r="37" spans="1:6" ht="19.149999999999999" customHeight="1" x14ac:dyDescent="0.35">
      <c r="A37" s="51" t="str">
        <f t="shared" si="10"/>
        <v>Дата отбора:</v>
      </c>
      <c r="B37" s="138">
        <f>Задание!G7</f>
        <v>0</v>
      </c>
      <c r="C37" s="139"/>
      <c r="D37" s="51" t="str">
        <f t="shared" si="12"/>
        <v>Дата отбора:</v>
      </c>
      <c r="E37" s="138">
        <f>Задание!G8</f>
        <v>0</v>
      </c>
      <c r="F37" s="139"/>
    </row>
    <row r="38" spans="1:6" ht="54" customHeight="1" x14ac:dyDescent="0.35">
      <c r="A38" s="52" t="str">
        <f t="shared" si="10"/>
        <v>Название:</v>
      </c>
      <c r="B38" s="136" t="str">
        <f>CONCATENATE(Задание!D7," ",Задание!E7)</f>
        <v xml:space="preserve"> </v>
      </c>
      <c r="C38" s="137"/>
      <c r="D38" s="52" t="str">
        <f t="shared" si="12"/>
        <v>Название:</v>
      </c>
      <c r="E38" s="136" t="str">
        <f>CONCATENATE(Задание!D8," ",Задание!E8)</f>
        <v xml:space="preserve"> </v>
      </c>
      <c r="F38" s="137"/>
    </row>
    <row r="39" spans="1:6" ht="19.899999999999999" customHeight="1" x14ac:dyDescent="0.35">
      <c r="A39" s="52" t="str">
        <f t="shared" si="10"/>
        <v>Материал:</v>
      </c>
      <c r="B39" s="146" t="str">
        <f>IF(Задание!P7="",Настройки!I26,Задание!P7)</f>
        <v>Уголь</v>
      </c>
      <c r="C39" s="147"/>
      <c r="D39" s="52" t="str">
        <f t="shared" si="12"/>
        <v>Материал:</v>
      </c>
      <c r="E39" s="146" t="str">
        <f>IF(Задание!P8="",Настройки!I26,Задание!P8)</f>
        <v>Уголь</v>
      </c>
      <c r="F39" s="147"/>
    </row>
    <row r="40" spans="1:6" ht="19.5" customHeight="1" x14ac:dyDescent="0.35">
      <c r="A40" s="51" t="str">
        <f t="shared" si="10"/>
        <v>Вес:</v>
      </c>
      <c r="B40" s="142">
        <f>Задание!H7</f>
        <v>0</v>
      </c>
      <c r="C40" s="143"/>
      <c r="D40" s="51" t="str">
        <f t="shared" si="12"/>
        <v>Вес:</v>
      </c>
      <c r="E40" s="142">
        <f>Задание!H8</f>
        <v>0</v>
      </c>
      <c r="F40" s="143"/>
    </row>
    <row r="41" spans="1:6" ht="19.5" customHeight="1" x14ac:dyDescent="0.35">
      <c r="A41" s="51" t="str">
        <f t="shared" si="10"/>
        <v>Сублот №</v>
      </c>
      <c r="B41" s="140">
        <f>Задание!J7</f>
        <v>0</v>
      </c>
      <c r="C41" s="141"/>
      <c r="D41" s="51" t="str">
        <f t="shared" si="12"/>
        <v>Сублот №</v>
      </c>
      <c r="E41" s="140">
        <f>Задание!J8</f>
        <v>0</v>
      </c>
      <c r="F41" s="141"/>
    </row>
    <row r="42" spans="1:6" ht="60" customHeight="1" x14ac:dyDescent="0.35">
      <c r="A42" s="53" t="str">
        <f t="shared" si="10"/>
        <v>Состав/ Отобрал:</v>
      </c>
      <c r="B42" s="16">
        <f>Задание!I7</f>
        <v>0</v>
      </c>
      <c r="C42" s="17">
        <f>Задание!K7</f>
        <v>0</v>
      </c>
      <c r="D42" s="53" t="str">
        <f t="shared" si="12"/>
        <v>Состав/ Отобрал:</v>
      </c>
      <c r="E42" s="16">
        <f>Задание!I8</f>
        <v>0</v>
      </c>
      <c r="F42" s="17">
        <f>Задание!K8</f>
        <v>0</v>
      </c>
    </row>
    <row r="43" spans="1:6" ht="19.5" customHeight="1" x14ac:dyDescent="0.35">
      <c r="A43" s="51" t="str">
        <f t="shared" si="10"/>
        <v>Подг.:</v>
      </c>
      <c r="B43" s="140">
        <f>Задание!L7</f>
        <v>0</v>
      </c>
      <c r="C43" s="141"/>
      <c r="D43" s="51" t="str">
        <f t="shared" si="12"/>
        <v>Подг.:</v>
      </c>
      <c r="E43" s="140">
        <f>Задание!L8</f>
        <v>0</v>
      </c>
      <c r="F43" s="141"/>
    </row>
    <row r="44" spans="1:6" ht="8.4499999999999993" customHeight="1" x14ac:dyDescent="0.35">
      <c r="A44" s="7"/>
      <c r="B44" s="20"/>
      <c r="C44" s="31" t="str">
        <f>Задание!$J$1</f>
        <v>ver.3.1 05.24 Rw</v>
      </c>
      <c r="D44" s="7"/>
      <c r="E44" s="20"/>
      <c r="F44" s="31" t="str">
        <f>Задание!$J$1</f>
        <v>ver.3.1 05.24 Rw</v>
      </c>
    </row>
    <row r="45" spans="1:6" ht="19.149999999999999" customHeight="1" x14ac:dyDescent="0.35">
      <c r="A45" s="10">
        <f t="shared" ref="A45:A54" ca="1" si="14">A1</f>
        <v>45735</v>
      </c>
      <c r="B45" s="144" t="str">
        <f t="shared" ref="B45" si="15">$B$1</f>
        <v>ГРАН. СОСТАВ</v>
      </c>
      <c r="C45" s="145"/>
      <c r="D45" s="10">
        <f t="shared" ref="D45:D54" ca="1" si="16">A1</f>
        <v>45735</v>
      </c>
      <c r="E45" s="144" t="str">
        <f t="shared" ref="E45" si="17">$B$1</f>
        <v>ГРАН. СОСТАВ</v>
      </c>
      <c r="F45" s="145"/>
    </row>
    <row r="46" spans="1:6" ht="19.5" customHeight="1" x14ac:dyDescent="0.35">
      <c r="A46" s="51" t="str">
        <f t="shared" si="14"/>
        <v>Клиент:</v>
      </c>
      <c r="B46" s="142" t="str">
        <f>IF(Задание!N9="",CONCATENATE(Настройки!I25,"  ",Задание!O9),CONCATENATE(Задание!N9,"  ",Задание!O9))</f>
        <v xml:space="preserve">Карбо Ван  </v>
      </c>
      <c r="C46" s="143"/>
      <c r="D46" s="51" t="str">
        <f t="shared" si="16"/>
        <v>Клиент:</v>
      </c>
      <c r="E46" s="142" t="str">
        <f>IF(Задание!N10="",CONCATENATE(Настройки!I25,"  ",Задание!O10),CONCATENATE(Задание!N10,"  ",Задание!O10))</f>
        <v xml:space="preserve">Карбо Ван  </v>
      </c>
      <c r="F46" s="143"/>
    </row>
    <row r="47" spans="1:6" ht="19.5" customHeight="1" x14ac:dyDescent="0.35">
      <c r="A47" s="51" t="str">
        <f t="shared" si="14"/>
        <v>Референс:</v>
      </c>
      <c r="B47" s="140">
        <f>Задание!C9</f>
        <v>0</v>
      </c>
      <c r="C47" s="141"/>
      <c r="D47" s="51" t="str">
        <f t="shared" si="16"/>
        <v>Референс:</v>
      </c>
      <c r="E47" s="140">
        <f>Задание!C10</f>
        <v>0</v>
      </c>
      <c r="F47" s="141"/>
    </row>
    <row r="48" spans="1:6" ht="19.5" customHeight="1" x14ac:dyDescent="0.35">
      <c r="A48" s="51" t="str">
        <f t="shared" si="14"/>
        <v>Дата отбора:</v>
      </c>
      <c r="B48" s="138">
        <f>Задание!G9</f>
        <v>0</v>
      </c>
      <c r="C48" s="139"/>
      <c r="D48" s="51" t="str">
        <f t="shared" si="16"/>
        <v>Дата отбора:</v>
      </c>
      <c r="E48" s="138">
        <f>Задание!G10</f>
        <v>0</v>
      </c>
      <c r="F48" s="139"/>
    </row>
    <row r="49" spans="1:6" ht="54" customHeight="1" x14ac:dyDescent="0.35">
      <c r="A49" s="52" t="str">
        <f t="shared" si="14"/>
        <v>Название:</v>
      </c>
      <c r="B49" s="136" t="str">
        <f>CONCATENATE(Задание!D9," ",Задание!E9)</f>
        <v xml:space="preserve"> </v>
      </c>
      <c r="C49" s="137"/>
      <c r="D49" s="52" t="str">
        <f t="shared" si="16"/>
        <v>Название:</v>
      </c>
      <c r="E49" s="136" t="str">
        <f>CONCATENATE(Задание!D10," ",Задание!E10)</f>
        <v xml:space="preserve"> </v>
      </c>
      <c r="F49" s="137"/>
    </row>
    <row r="50" spans="1:6" ht="19.899999999999999" customHeight="1" x14ac:dyDescent="0.35">
      <c r="A50" s="52" t="str">
        <f t="shared" si="14"/>
        <v>Материал:</v>
      </c>
      <c r="B50" s="146" t="str">
        <f>IF(Задание!P9="",Настройки!I26,Задание!P9)</f>
        <v>Уголь</v>
      </c>
      <c r="C50" s="147"/>
      <c r="D50" s="52" t="str">
        <f t="shared" si="16"/>
        <v>Материал:</v>
      </c>
      <c r="E50" s="146" t="str">
        <f>IF(Задание!P10="",Настройки!I26,Задание!P10)</f>
        <v>Уголь</v>
      </c>
      <c r="F50" s="147"/>
    </row>
    <row r="51" spans="1:6" ht="19.5" customHeight="1" x14ac:dyDescent="0.35">
      <c r="A51" s="51" t="str">
        <f t="shared" si="14"/>
        <v>Вес:</v>
      </c>
      <c r="B51" s="142">
        <f>Задание!H9</f>
        <v>0</v>
      </c>
      <c r="C51" s="143"/>
      <c r="D51" s="51" t="str">
        <f t="shared" si="16"/>
        <v>Вес:</v>
      </c>
      <c r="E51" s="142">
        <f>Задание!H10</f>
        <v>0</v>
      </c>
      <c r="F51" s="143"/>
    </row>
    <row r="52" spans="1:6" ht="19.5" customHeight="1" x14ac:dyDescent="0.35">
      <c r="A52" s="51" t="str">
        <f t="shared" si="14"/>
        <v>Сублот №</v>
      </c>
      <c r="B52" s="140">
        <f>Задание!J9</f>
        <v>0</v>
      </c>
      <c r="C52" s="141"/>
      <c r="D52" s="51" t="str">
        <f t="shared" si="16"/>
        <v>Сублот №</v>
      </c>
      <c r="E52" s="140">
        <f>Задание!J10</f>
        <v>0</v>
      </c>
      <c r="F52" s="141"/>
    </row>
    <row r="53" spans="1:6" ht="60" customHeight="1" x14ac:dyDescent="0.35">
      <c r="A53" s="53" t="str">
        <f t="shared" si="14"/>
        <v>Состав/ Отобрал:</v>
      </c>
      <c r="B53" s="16">
        <f>Задание!I9</f>
        <v>0</v>
      </c>
      <c r="C53" s="17">
        <f>Задание!K9</f>
        <v>0</v>
      </c>
      <c r="D53" s="53" t="str">
        <f t="shared" si="16"/>
        <v>Состав/ Отобрал:</v>
      </c>
      <c r="E53" s="16">
        <f>Задание!I10</f>
        <v>0</v>
      </c>
      <c r="F53" s="17">
        <f>Задание!K10</f>
        <v>0</v>
      </c>
    </row>
    <row r="54" spans="1:6" ht="19.5" customHeight="1" x14ac:dyDescent="0.35">
      <c r="A54" s="51" t="str">
        <f t="shared" si="14"/>
        <v>Подг.:</v>
      </c>
      <c r="B54" s="140">
        <f>Задание!L9</f>
        <v>0</v>
      </c>
      <c r="C54" s="141"/>
      <c r="D54" s="51" t="str">
        <f t="shared" si="16"/>
        <v>Подг.:</v>
      </c>
      <c r="E54" s="140">
        <f>Задание!L10</f>
        <v>0</v>
      </c>
      <c r="F54" s="141"/>
    </row>
    <row r="55" spans="1:6" ht="8.4499999999999993" customHeight="1" x14ac:dyDescent="0.35">
      <c r="A55" s="6"/>
      <c r="B55" s="21"/>
      <c r="C55" s="30" t="str">
        <f>Задание!$J$1</f>
        <v>ver.3.1 05.24 Rw</v>
      </c>
      <c r="D55" s="6"/>
      <c r="E55" s="21"/>
      <c r="F55" s="30" t="str">
        <f>Задание!$J$1</f>
        <v>ver.3.1 05.24 Rw</v>
      </c>
    </row>
    <row r="56" spans="1:6" ht="19.5" customHeight="1" x14ac:dyDescent="0.35">
      <c r="A56" s="10">
        <f t="shared" ref="A56:A65" ca="1" si="18">A1</f>
        <v>45735</v>
      </c>
      <c r="B56" s="144" t="str">
        <f t="shared" ref="B56" si="19">$B$1</f>
        <v>ГРАН. СОСТАВ</v>
      </c>
      <c r="C56" s="145"/>
      <c r="D56" s="10">
        <f t="shared" ref="D56:D65" ca="1" si="20">A1</f>
        <v>45735</v>
      </c>
      <c r="E56" s="144" t="str">
        <f t="shared" ref="E56" si="21">$B$1</f>
        <v>ГРАН. СОСТАВ</v>
      </c>
      <c r="F56" s="145"/>
    </row>
    <row r="57" spans="1:6" ht="19.5" customHeight="1" x14ac:dyDescent="0.35">
      <c r="A57" s="51" t="str">
        <f t="shared" si="18"/>
        <v>Клиент:</v>
      </c>
      <c r="B57" s="142" t="str">
        <f>IF(Задание!N11="",CONCATENATE(Настройки!I25,"  ",Задание!O11),CONCATENATE(Задание!N11,"  ",Задание!O11))</f>
        <v xml:space="preserve">Карбо Ван  </v>
      </c>
      <c r="C57" s="143"/>
      <c r="D57" s="51" t="str">
        <f t="shared" si="20"/>
        <v>Клиент:</v>
      </c>
      <c r="E57" s="142" t="str">
        <f>IF(Задание!N12="",CONCATENATE(Настройки!I25,"  ",Задание!O12),CONCATENATE(Задание!N12,"  ",Задание!O12))</f>
        <v xml:space="preserve">Карбо Ван  </v>
      </c>
      <c r="F57" s="143"/>
    </row>
    <row r="58" spans="1:6" ht="19.5" customHeight="1" x14ac:dyDescent="0.35">
      <c r="A58" s="51" t="str">
        <f t="shared" si="18"/>
        <v>Референс:</v>
      </c>
      <c r="B58" s="140">
        <f>Задание!C11</f>
        <v>0</v>
      </c>
      <c r="C58" s="141"/>
      <c r="D58" s="51" t="str">
        <f t="shared" si="20"/>
        <v>Референс:</v>
      </c>
      <c r="E58" s="140">
        <f>Задание!C12</f>
        <v>0</v>
      </c>
      <c r="F58" s="141"/>
    </row>
    <row r="59" spans="1:6" ht="19.5" customHeight="1" x14ac:dyDescent="0.35">
      <c r="A59" s="51" t="str">
        <f t="shared" si="18"/>
        <v>Дата отбора:</v>
      </c>
      <c r="B59" s="138">
        <f>Задание!G11</f>
        <v>0</v>
      </c>
      <c r="C59" s="139"/>
      <c r="D59" s="51" t="str">
        <f t="shared" si="20"/>
        <v>Дата отбора:</v>
      </c>
      <c r="E59" s="138">
        <f>Задание!G12</f>
        <v>0</v>
      </c>
      <c r="F59" s="139"/>
    </row>
    <row r="60" spans="1:6" ht="54" customHeight="1" x14ac:dyDescent="0.35">
      <c r="A60" s="52" t="str">
        <f t="shared" si="18"/>
        <v>Название:</v>
      </c>
      <c r="B60" s="136" t="str">
        <f>CONCATENATE(Задание!D11," ",Задание!E11)</f>
        <v xml:space="preserve"> </v>
      </c>
      <c r="C60" s="137"/>
      <c r="D60" s="52" t="str">
        <f t="shared" si="20"/>
        <v>Название:</v>
      </c>
      <c r="E60" s="136" t="str">
        <f>CONCATENATE(Задание!D12," ",Задание!E12)</f>
        <v xml:space="preserve"> </v>
      </c>
      <c r="F60" s="137"/>
    </row>
    <row r="61" spans="1:6" ht="19.899999999999999" customHeight="1" x14ac:dyDescent="0.35">
      <c r="A61" s="52" t="str">
        <f t="shared" si="18"/>
        <v>Материал:</v>
      </c>
      <c r="B61" s="146" t="str">
        <f>IF(Задание!P11="",Настройки!I26,Задание!P11)</f>
        <v>Уголь</v>
      </c>
      <c r="C61" s="147"/>
      <c r="D61" s="52" t="str">
        <f t="shared" si="20"/>
        <v>Материал:</v>
      </c>
      <c r="E61" s="146" t="str">
        <f>IF(Задание!P12="",Настройки!I26,Задание!P12)</f>
        <v>Уголь</v>
      </c>
      <c r="F61" s="147"/>
    </row>
    <row r="62" spans="1:6" ht="19.5" customHeight="1" x14ac:dyDescent="0.35">
      <c r="A62" s="51" t="str">
        <f t="shared" si="18"/>
        <v>Вес:</v>
      </c>
      <c r="B62" s="142">
        <f>Задание!H11</f>
        <v>0</v>
      </c>
      <c r="C62" s="143"/>
      <c r="D62" s="51" t="str">
        <f t="shared" si="20"/>
        <v>Вес:</v>
      </c>
      <c r="E62" s="142">
        <f>Задание!H12</f>
        <v>0</v>
      </c>
      <c r="F62" s="143"/>
    </row>
    <row r="63" spans="1:6" ht="19.5" customHeight="1" x14ac:dyDescent="0.35">
      <c r="A63" s="51" t="str">
        <f t="shared" si="18"/>
        <v>Сублот №</v>
      </c>
      <c r="B63" s="140">
        <f>Задание!J11</f>
        <v>0</v>
      </c>
      <c r="C63" s="141"/>
      <c r="D63" s="51" t="str">
        <f t="shared" si="20"/>
        <v>Сублот №</v>
      </c>
      <c r="E63" s="140">
        <f>Задание!J12</f>
        <v>0</v>
      </c>
      <c r="F63" s="141"/>
    </row>
    <row r="64" spans="1:6" ht="60" customHeight="1" x14ac:dyDescent="0.35">
      <c r="A64" s="53" t="str">
        <f t="shared" si="18"/>
        <v>Состав/ Отобрал:</v>
      </c>
      <c r="B64" s="16">
        <f>Задание!I11</f>
        <v>0</v>
      </c>
      <c r="C64" s="17">
        <f>Задание!K11</f>
        <v>0</v>
      </c>
      <c r="D64" s="53" t="str">
        <f t="shared" si="20"/>
        <v>Состав/ Отобрал:</v>
      </c>
      <c r="E64" s="16">
        <f>Задание!I12</f>
        <v>0</v>
      </c>
      <c r="F64" s="17">
        <f>Задание!K12</f>
        <v>0</v>
      </c>
    </row>
    <row r="65" spans="1:6" ht="19.5" customHeight="1" x14ac:dyDescent="0.35">
      <c r="A65" s="51" t="str">
        <f t="shared" si="18"/>
        <v>Подг.:</v>
      </c>
      <c r="B65" s="140">
        <f>Задание!L11</f>
        <v>0</v>
      </c>
      <c r="C65" s="141"/>
      <c r="D65" s="51" t="str">
        <f t="shared" si="20"/>
        <v>Подг.:</v>
      </c>
      <c r="E65" s="140">
        <f>Задание!L12</f>
        <v>0</v>
      </c>
      <c r="F65" s="141"/>
    </row>
    <row r="66" spans="1:6" ht="8.4499999999999993" customHeight="1" x14ac:dyDescent="0.35">
      <c r="A66" s="7"/>
      <c r="B66" s="20"/>
      <c r="C66" s="31" t="str">
        <f>Задание!$J$1</f>
        <v>ver.3.1 05.24 Rw</v>
      </c>
      <c r="D66" s="7"/>
      <c r="E66" s="20"/>
      <c r="F66" s="31" t="str">
        <f>Задание!$J$1</f>
        <v>ver.3.1 05.24 Rw</v>
      </c>
    </row>
    <row r="67" spans="1:6" ht="19.5" customHeight="1" x14ac:dyDescent="0.35">
      <c r="A67" s="10">
        <f t="shared" ref="A67:A76" ca="1" si="22">A1</f>
        <v>45735</v>
      </c>
      <c r="B67" s="144" t="str">
        <f t="shared" ref="B67" si="23">$B$1</f>
        <v>ГРАН. СОСТАВ</v>
      </c>
      <c r="C67" s="145"/>
      <c r="D67" s="10">
        <f t="shared" ref="D67:D76" ca="1" si="24">A1</f>
        <v>45735</v>
      </c>
      <c r="E67" s="144" t="str">
        <f t="shared" ref="E67" si="25">$B$1</f>
        <v>ГРАН. СОСТАВ</v>
      </c>
      <c r="F67" s="145"/>
    </row>
    <row r="68" spans="1:6" ht="19.5" customHeight="1" x14ac:dyDescent="0.35">
      <c r="A68" s="51" t="str">
        <f t="shared" si="22"/>
        <v>Клиент:</v>
      </c>
      <c r="B68" s="142" t="str">
        <f>IF(Задание!N13="",CONCATENATE(Настройки!I25,"  ",Задание!O13),CONCATENATE(Задание!N13,"  ",Задание!O13))</f>
        <v xml:space="preserve">Карбо Ван  </v>
      </c>
      <c r="C68" s="143"/>
      <c r="D68" s="51" t="str">
        <f t="shared" si="24"/>
        <v>Клиент:</v>
      </c>
      <c r="E68" s="142" t="str">
        <f>IF(Задание!N14="",CONCATENATE(Настройки!I25,"  ",Задание!O14),CONCATENATE(Задание!N14,"  ",Задание!O14))</f>
        <v xml:space="preserve">Карбо Ван  </v>
      </c>
      <c r="F68" s="143"/>
    </row>
    <row r="69" spans="1:6" ht="19.5" customHeight="1" x14ac:dyDescent="0.35">
      <c r="A69" s="51" t="str">
        <f t="shared" si="22"/>
        <v>Референс:</v>
      </c>
      <c r="B69" s="140">
        <f>Задание!C13</f>
        <v>0</v>
      </c>
      <c r="C69" s="141"/>
      <c r="D69" s="51" t="str">
        <f t="shared" si="24"/>
        <v>Референс:</v>
      </c>
      <c r="E69" s="140">
        <f>Задание!C14</f>
        <v>0</v>
      </c>
      <c r="F69" s="141"/>
    </row>
    <row r="70" spans="1:6" ht="19.5" customHeight="1" x14ac:dyDescent="0.35">
      <c r="A70" s="51" t="str">
        <f t="shared" si="22"/>
        <v>Дата отбора:</v>
      </c>
      <c r="B70" s="138">
        <f>Задание!G13</f>
        <v>0</v>
      </c>
      <c r="C70" s="139"/>
      <c r="D70" s="51" t="str">
        <f t="shared" si="24"/>
        <v>Дата отбора:</v>
      </c>
      <c r="E70" s="138">
        <f>Задание!G14</f>
        <v>0</v>
      </c>
      <c r="F70" s="139"/>
    </row>
    <row r="71" spans="1:6" ht="54" customHeight="1" x14ac:dyDescent="0.35">
      <c r="A71" s="52" t="str">
        <f t="shared" si="22"/>
        <v>Название:</v>
      </c>
      <c r="B71" s="136" t="str">
        <f>CONCATENATE(Задание!D13," ",Задание!E13)</f>
        <v xml:space="preserve"> </v>
      </c>
      <c r="C71" s="137"/>
      <c r="D71" s="52" t="str">
        <f t="shared" si="24"/>
        <v>Название:</v>
      </c>
      <c r="E71" s="136" t="str">
        <f>CONCATENATE(Задание!D14," ",Задание!E14)</f>
        <v xml:space="preserve"> </v>
      </c>
      <c r="F71" s="137"/>
    </row>
    <row r="72" spans="1:6" ht="19.899999999999999" customHeight="1" x14ac:dyDescent="0.35">
      <c r="A72" s="52" t="str">
        <f t="shared" si="22"/>
        <v>Материал:</v>
      </c>
      <c r="B72" s="146" t="str">
        <f>IF(Задание!P13="",Настройки!I26,Задание!P13)</f>
        <v>Уголь</v>
      </c>
      <c r="C72" s="147"/>
      <c r="D72" s="52" t="str">
        <f t="shared" si="24"/>
        <v>Материал:</v>
      </c>
      <c r="E72" s="146" t="str">
        <f>IF(Задание!P14="",Настройки!I26,Задание!P14)</f>
        <v>Уголь</v>
      </c>
      <c r="F72" s="147"/>
    </row>
    <row r="73" spans="1:6" ht="19.5" customHeight="1" x14ac:dyDescent="0.35">
      <c r="A73" s="51" t="str">
        <f t="shared" si="22"/>
        <v>Вес:</v>
      </c>
      <c r="B73" s="142">
        <f>Задание!H13</f>
        <v>0</v>
      </c>
      <c r="C73" s="143"/>
      <c r="D73" s="51" t="str">
        <f t="shared" si="24"/>
        <v>Вес:</v>
      </c>
      <c r="E73" s="142">
        <f>Задание!H14</f>
        <v>0</v>
      </c>
      <c r="F73" s="143"/>
    </row>
    <row r="74" spans="1:6" ht="19.5" customHeight="1" x14ac:dyDescent="0.35">
      <c r="A74" s="51" t="str">
        <f t="shared" si="22"/>
        <v>Сублот №</v>
      </c>
      <c r="B74" s="140">
        <f>Задание!J13</f>
        <v>0</v>
      </c>
      <c r="C74" s="141"/>
      <c r="D74" s="51" t="str">
        <f t="shared" si="24"/>
        <v>Сублот №</v>
      </c>
      <c r="E74" s="140">
        <f>Задание!J14</f>
        <v>0</v>
      </c>
      <c r="F74" s="141"/>
    </row>
    <row r="75" spans="1:6" ht="60" customHeight="1" x14ac:dyDescent="0.35">
      <c r="A75" s="53" t="str">
        <f t="shared" si="22"/>
        <v>Состав/ Отобрал:</v>
      </c>
      <c r="B75" s="16">
        <f>Задание!I13</f>
        <v>0</v>
      </c>
      <c r="C75" s="17">
        <f>Задание!K13</f>
        <v>0</v>
      </c>
      <c r="D75" s="53" t="str">
        <f t="shared" si="24"/>
        <v>Состав/ Отобрал:</v>
      </c>
      <c r="E75" s="16">
        <f>Задание!I14</f>
        <v>0</v>
      </c>
      <c r="F75" s="17">
        <f>Задание!K14</f>
        <v>0</v>
      </c>
    </row>
    <row r="76" spans="1:6" ht="19.5" customHeight="1" x14ac:dyDescent="0.35">
      <c r="A76" s="51" t="str">
        <f t="shared" si="22"/>
        <v>Подг.:</v>
      </c>
      <c r="B76" s="140">
        <f>Задание!L13</f>
        <v>0</v>
      </c>
      <c r="C76" s="141"/>
      <c r="D76" s="51" t="str">
        <f t="shared" si="24"/>
        <v>Подг.:</v>
      </c>
      <c r="E76" s="140">
        <f>Задание!L14</f>
        <v>0</v>
      </c>
      <c r="F76" s="141"/>
    </row>
    <row r="77" spans="1:6" ht="8.4499999999999993" customHeight="1" x14ac:dyDescent="0.35">
      <c r="A77" s="6"/>
      <c r="B77" s="21"/>
      <c r="C77" s="30" t="str">
        <f>Задание!$J$1</f>
        <v>ver.3.1 05.24 Rw</v>
      </c>
      <c r="D77" s="6"/>
      <c r="E77" s="21"/>
      <c r="F77" s="30" t="str">
        <f>Задание!$J$1</f>
        <v>ver.3.1 05.24 Rw</v>
      </c>
    </row>
    <row r="78" spans="1:6" ht="19.5" customHeight="1" x14ac:dyDescent="0.35">
      <c r="A78" s="10">
        <f t="shared" ref="A78:A87" ca="1" si="26">A1</f>
        <v>45735</v>
      </c>
      <c r="B78" s="144" t="str">
        <f t="shared" ref="B78" si="27">$B$1</f>
        <v>ГРАН. СОСТАВ</v>
      </c>
      <c r="C78" s="145"/>
      <c r="D78" s="10">
        <f t="shared" ref="D78:D87" ca="1" si="28">A1</f>
        <v>45735</v>
      </c>
      <c r="E78" s="144" t="str">
        <f t="shared" ref="E78" si="29">$B$1</f>
        <v>ГРАН. СОСТАВ</v>
      </c>
      <c r="F78" s="145"/>
    </row>
    <row r="79" spans="1:6" ht="19.5" customHeight="1" x14ac:dyDescent="0.35">
      <c r="A79" s="51" t="str">
        <f t="shared" si="26"/>
        <v>Клиент:</v>
      </c>
      <c r="B79" s="142" t="str">
        <f>IF(Задание!N15="",CONCATENATE(Настройки!I25,"  ",Задание!O15),CONCATENATE(Задание!N15,"  ",Задание!O15))</f>
        <v xml:space="preserve">Карбо Ван  </v>
      </c>
      <c r="C79" s="143"/>
      <c r="D79" s="51" t="str">
        <f t="shared" si="28"/>
        <v>Клиент:</v>
      </c>
      <c r="E79" s="142" t="str">
        <f>IF(Задание!N16="",CONCATENATE(Настройки!I25,"  ",Задание!O16),CONCATENATE(Задание!N16,"  ",Задание!O16))</f>
        <v xml:space="preserve">Карбо Ван  </v>
      </c>
      <c r="F79" s="143"/>
    </row>
    <row r="80" spans="1:6" ht="19.5" customHeight="1" x14ac:dyDescent="0.35">
      <c r="A80" s="51" t="str">
        <f t="shared" si="26"/>
        <v>Референс:</v>
      </c>
      <c r="B80" s="140">
        <f>Задание!C15</f>
        <v>0</v>
      </c>
      <c r="C80" s="141"/>
      <c r="D80" s="51" t="str">
        <f t="shared" si="28"/>
        <v>Референс:</v>
      </c>
      <c r="E80" s="140">
        <f>Задание!C16</f>
        <v>0</v>
      </c>
      <c r="F80" s="141"/>
    </row>
    <row r="81" spans="1:6" ht="19.5" customHeight="1" x14ac:dyDescent="0.35">
      <c r="A81" s="51" t="str">
        <f t="shared" si="26"/>
        <v>Дата отбора:</v>
      </c>
      <c r="B81" s="138">
        <f>Задание!G15</f>
        <v>0</v>
      </c>
      <c r="C81" s="139"/>
      <c r="D81" s="51" t="str">
        <f t="shared" si="28"/>
        <v>Дата отбора:</v>
      </c>
      <c r="E81" s="138">
        <f>Задание!G16</f>
        <v>0</v>
      </c>
      <c r="F81" s="139"/>
    </row>
    <row r="82" spans="1:6" ht="54" customHeight="1" x14ac:dyDescent="0.35">
      <c r="A82" s="52" t="str">
        <f t="shared" si="26"/>
        <v>Название:</v>
      </c>
      <c r="B82" s="136" t="str">
        <f>CONCATENATE(Задание!D15," ",Задание!E15)</f>
        <v xml:space="preserve"> </v>
      </c>
      <c r="C82" s="137"/>
      <c r="D82" s="52" t="str">
        <f t="shared" si="28"/>
        <v>Название:</v>
      </c>
      <c r="E82" s="136" t="str">
        <f>CONCATENATE(Задание!D16," ",Задание!E16)</f>
        <v xml:space="preserve"> </v>
      </c>
      <c r="F82" s="137"/>
    </row>
    <row r="83" spans="1:6" ht="19.899999999999999" customHeight="1" x14ac:dyDescent="0.35">
      <c r="A83" s="52" t="str">
        <f t="shared" si="26"/>
        <v>Материал:</v>
      </c>
      <c r="B83" s="146" t="str">
        <f>IF(Задание!P15="",Настройки!I26,Задание!P15)</f>
        <v>Уголь</v>
      </c>
      <c r="C83" s="147"/>
      <c r="D83" s="52" t="str">
        <f t="shared" si="28"/>
        <v>Материал:</v>
      </c>
      <c r="E83" s="146" t="str">
        <f>IF(Задание!P16="",Настройки!I26,Задание!P16)</f>
        <v>Уголь</v>
      </c>
      <c r="F83" s="147"/>
    </row>
    <row r="84" spans="1:6" ht="19.5" customHeight="1" x14ac:dyDescent="0.35">
      <c r="A84" s="51" t="str">
        <f t="shared" si="26"/>
        <v>Вес:</v>
      </c>
      <c r="B84" s="142">
        <f>Задание!H15</f>
        <v>0</v>
      </c>
      <c r="C84" s="143"/>
      <c r="D84" s="51" t="str">
        <f t="shared" si="28"/>
        <v>Вес:</v>
      </c>
      <c r="E84" s="142">
        <f>Задание!H16</f>
        <v>0</v>
      </c>
      <c r="F84" s="143"/>
    </row>
    <row r="85" spans="1:6" ht="19.5" customHeight="1" x14ac:dyDescent="0.35">
      <c r="A85" s="51" t="str">
        <f t="shared" si="26"/>
        <v>Сублот №</v>
      </c>
      <c r="B85" s="140">
        <f>Задание!J15</f>
        <v>0</v>
      </c>
      <c r="C85" s="141"/>
      <c r="D85" s="51" t="str">
        <f t="shared" si="28"/>
        <v>Сублот №</v>
      </c>
      <c r="E85" s="140">
        <f>Задание!J16</f>
        <v>0</v>
      </c>
      <c r="F85" s="141"/>
    </row>
    <row r="86" spans="1:6" ht="60" customHeight="1" x14ac:dyDescent="0.35">
      <c r="A86" s="53" t="str">
        <f t="shared" si="26"/>
        <v>Состав/ Отобрал:</v>
      </c>
      <c r="B86" s="18">
        <f>Задание!I15</f>
        <v>0</v>
      </c>
      <c r="C86" s="17">
        <f>Задание!K15</f>
        <v>0</v>
      </c>
      <c r="D86" s="53" t="str">
        <f t="shared" si="28"/>
        <v>Состав/ Отобрал:</v>
      </c>
      <c r="E86" s="16">
        <f>Задание!I16</f>
        <v>0</v>
      </c>
      <c r="F86" s="17">
        <f>Задание!K16</f>
        <v>0</v>
      </c>
    </row>
    <row r="87" spans="1:6" ht="19.5" customHeight="1" x14ac:dyDescent="0.35">
      <c r="A87" s="51" t="str">
        <f t="shared" si="26"/>
        <v>Подг.:</v>
      </c>
      <c r="B87" s="140">
        <f>Задание!L15</f>
        <v>0</v>
      </c>
      <c r="C87" s="141"/>
      <c r="D87" s="51" t="str">
        <f t="shared" si="28"/>
        <v>Подг.:</v>
      </c>
      <c r="E87" s="140">
        <f>Задание!L16</f>
        <v>0</v>
      </c>
      <c r="F87" s="141"/>
    </row>
    <row r="88" spans="1:6" ht="8.4499999999999993" customHeight="1" x14ac:dyDescent="0.35">
      <c r="A88" s="7"/>
      <c r="B88" s="20"/>
      <c r="C88" s="31" t="str">
        <f>Задание!$J$1</f>
        <v>ver.3.1 05.24 Rw</v>
      </c>
      <c r="D88" s="7"/>
      <c r="E88" s="20"/>
      <c r="F88" s="31" t="str">
        <f>Задание!$J$1</f>
        <v>ver.3.1 05.24 Rw</v>
      </c>
    </row>
    <row r="89" spans="1:6" ht="19.5" customHeight="1" x14ac:dyDescent="0.35">
      <c r="A89" s="10">
        <f t="shared" ref="A89:A98" ca="1" si="30">A1</f>
        <v>45735</v>
      </c>
      <c r="B89" s="144" t="str">
        <f t="shared" ref="B89" si="31">$B$1</f>
        <v>ГРАН. СОСТАВ</v>
      </c>
      <c r="C89" s="145"/>
      <c r="D89" s="10">
        <f t="shared" ref="D89:D98" ca="1" si="32">A1</f>
        <v>45735</v>
      </c>
      <c r="E89" s="144" t="str">
        <f t="shared" ref="E89" si="33">$B$1</f>
        <v>ГРАН. СОСТАВ</v>
      </c>
      <c r="F89" s="145"/>
    </row>
    <row r="90" spans="1:6" ht="19.5" customHeight="1" x14ac:dyDescent="0.35">
      <c r="A90" s="51" t="str">
        <f t="shared" si="30"/>
        <v>Клиент:</v>
      </c>
      <c r="B90" s="142" t="str">
        <f>IF(Задание!N17="",CONCATENATE(Настройки!I25,"  ",Задание!O17),CONCATENATE(Задание!N17,"  ",Задание!O17))</f>
        <v xml:space="preserve">Карбо Ван  </v>
      </c>
      <c r="C90" s="143"/>
      <c r="D90" s="51" t="str">
        <f t="shared" si="32"/>
        <v>Клиент:</v>
      </c>
      <c r="E90" s="142" t="str">
        <f>IF(Задание!N18="",CONCATENATE(Настройки!I25,"  ",Задание!O18),CONCATENATE(Задание!N18,"  ",Задание!O18))</f>
        <v xml:space="preserve">Карбо Ван  </v>
      </c>
      <c r="F90" s="143"/>
    </row>
    <row r="91" spans="1:6" ht="19.5" customHeight="1" x14ac:dyDescent="0.35">
      <c r="A91" s="51" t="str">
        <f t="shared" si="30"/>
        <v>Референс:</v>
      </c>
      <c r="B91" s="140">
        <f>Задание!C17</f>
        <v>0</v>
      </c>
      <c r="C91" s="141"/>
      <c r="D91" s="51" t="str">
        <f t="shared" si="32"/>
        <v>Референс:</v>
      </c>
      <c r="E91" s="140">
        <f>Задание!C18</f>
        <v>0</v>
      </c>
      <c r="F91" s="141"/>
    </row>
    <row r="92" spans="1:6" ht="19.5" customHeight="1" x14ac:dyDescent="0.35">
      <c r="A92" s="51" t="str">
        <f t="shared" si="30"/>
        <v>Дата отбора:</v>
      </c>
      <c r="B92" s="138">
        <f>Задание!G17</f>
        <v>0</v>
      </c>
      <c r="C92" s="139"/>
      <c r="D92" s="51" t="str">
        <f t="shared" si="32"/>
        <v>Дата отбора:</v>
      </c>
      <c r="E92" s="138">
        <f>Задание!G18</f>
        <v>0</v>
      </c>
      <c r="F92" s="139"/>
    </row>
    <row r="93" spans="1:6" ht="54" customHeight="1" x14ac:dyDescent="0.35">
      <c r="A93" s="52" t="str">
        <f t="shared" si="30"/>
        <v>Название:</v>
      </c>
      <c r="B93" s="136" t="str">
        <f>CONCATENATE(Задание!D17," ",Задание!E17)</f>
        <v xml:space="preserve"> </v>
      </c>
      <c r="C93" s="137"/>
      <c r="D93" s="52" t="str">
        <f t="shared" si="32"/>
        <v>Название:</v>
      </c>
      <c r="E93" s="136" t="str">
        <f>CONCATENATE(Задание!D18," ",Задание!E18)</f>
        <v xml:space="preserve"> </v>
      </c>
      <c r="F93" s="137"/>
    </row>
    <row r="94" spans="1:6" ht="19.899999999999999" customHeight="1" x14ac:dyDescent="0.35">
      <c r="A94" s="52" t="str">
        <f t="shared" si="30"/>
        <v>Материал:</v>
      </c>
      <c r="B94" s="146" t="str">
        <f>IF(Задание!P17="",Настройки!I26,Задание!P17)</f>
        <v>Уголь</v>
      </c>
      <c r="C94" s="147"/>
      <c r="D94" s="52" t="str">
        <f t="shared" si="32"/>
        <v>Материал:</v>
      </c>
      <c r="E94" s="146" t="str">
        <f>IF(Задание!P18="",Настройки!I26,Задание!P18)</f>
        <v>Уголь</v>
      </c>
      <c r="F94" s="147"/>
    </row>
    <row r="95" spans="1:6" ht="19.5" customHeight="1" x14ac:dyDescent="0.35">
      <c r="A95" s="51" t="str">
        <f t="shared" si="30"/>
        <v>Вес:</v>
      </c>
      <c r="B95" s="142">
        <f>Задание!H17</f>
        <v>0</v>
      </c>
      <c r="C95" s="143"/>
      <c r="D95" s="51" t="str">
        <f t="shared" si="32"/>
        <v>Вес:</v>
      </c>
      <c r="E95" s="142">
        <f>Задание!H18</f>
        <v>0</v>
      </c>
      <c r="F95" s="143"/>
    </row>
    <row r="96" spans="1:6" ht="19.5" customHeight="1" x14ac:dyDescent="0.35">
      <c r="A96" s="51" t="str">
        <f t="shared" si="30"/>
        <v>Сублот №</v>
      </c>
      <c r="B96" s="140">
        <f>Задание!J17</f>
        <v>0</v>
      </c>
      <c r="C96" s="141"/>
      <c r="D96" s="51" t="str">
        <f t="shared" si="32"/>
        <v>Сублот №</v>
      </c>
      <c r="E96" s="140">
        <f>Задание!J18</f>
        <v>0</v>
      </c>
      <c r="F96" s="141"/>
    </row>
    <row r="97" spans="1:6" ht="60" customHeight="1" x14ac:dyDescent="0.35">
      <c r="A97" s="53" t="str">
        <f t="shared" si="30"/>
        <v>Состав/ Отобрал:</v>
      </c>
      <c r="B97" s="16">
        <f>Задание!I17</f>
        <v>0</v>
      </c>
      <c r="C97" s="17">
        <f>Задание!K17</f>
        <v>0</v>
      </c>
      <c r="D97" s="53" t="str">
        <f t="shared" si="32"/>
        <v>Состав/ Отобрал:</v>
      </c>
      <c r="E97" s="16">
        <f>Задание!I18</f>
        <v>0</v>
      </c>
      <c r="F97" s="17">
        <f>Задание!K18</f>
        <v>0</v>
      </c>
    </row>
    <row r="98" spans="1:6" ht="19.5" customHeight="1" x14ac:dyDescent="0.35">
      <c r="A98" s="51" t="str">
        <f t="shared" si="30"/>
        <v>Подг.:</v>
      </c>
      <c r="B98" s="140">
        <f>Задание!L17</f>
        <v>0</v>
      </c>
      <c r="C98" s="141"/>
      <c r="D98" s="51" t="str">
        <f t="shared" si="32"/>
        <v>Подг.:</v>
      </c>
      <c r="E98" s="140">
        <f>Задание!L18</f>
        <v>0</v>
      </c>
      <c r="F98" s="141"/>
    </row>
    <row r="99" spans="1:6" ht="8.4499999999999993" customHeight="1" x14ac:dyDescent="0.35">
      <c r="A99" s="7"/>
      <c r="B99" s="20"/>
      <c r="C99" s="31" t="str">
        <f>Задание!$J$1</f>
        <v>ver.3.1 05.24 Rw</v>
      </c>
      <c r="D99" s="7"/>
      <c r="E99" s="20"/>
      <c r="F99" s="31" t="str">
        <f>Задание!$J$1</f>
        <v>ver.3.1 05.24 Rw</v>
      </c>
    </row>
  </sheetData>
  <sheetProtection algorithmName="SHA-512" hashValue="tFUP64Of80pvTJmXR7oRXPz+nx6SRdI+jzKrnIFfNQdRTmg1jzstVjrqvme9l3/olhGB084OySQI+5MJPF8Quw==" saltValue="4zf1wAlTbUGWDRpWKLU6mQ==" spinCount="100000" sheet="1" objects="1" scenarios="1"/>
  <mergeCells count="162">
    <mergeCell ref="B1:C1"/>
    <mergeCell ref="E1:F1"/>
    <mergeCell ref="B2:C2"/>
    <mergeCell ref="E2:F2"/>
    <mergeCell ref="B3:C3"/>
    <mergeCell ref="E3:F3"/>
    <mergeCell ref="B7:C7"/>
    <mergeCell ref="E7:F7"/>
    <mergeCell ref="B8:C8"/>
    <mergeCell ref="E8:F8"/>
    <mergeCell ref="B10:C10"/>
    <mergeCell ref="E10:F10"/>
    <mergeCell ref="B4:C4"/>
    <mergeCell ref="E4:F4"/>
    <mergeCell ref="B5:C5"/>
    <mergeCell ref="E5:F5"/>
    <mergeCell ref="B6:C6"/>
    <mergeCell ref="E6:F6"/>
    <mergeCell ref="B15:C15"/>
    <mergeCell ref="E15:F15"/>
    <mergeCell ref="B16:C16"/>
    <mergeCell ref="E16:F16"/>
    <mergeCell ref="B17:C17"/>
    <mergeCell ref="E17:F17"/>
    <mergeCell ref="B12:C12"/>
    <mergeCell ref="E12:F12"/>
    <mergeCell ref="B13:C13"/>
    <mergeCell ref="E13:F13"/>
    <mergeCell ref="B14:C14"/>
    <mergeCell ref="E14:F14"/>
    <mergeCell ref="B23:C23"/>
    <mergeCell ref="E23:F23"/>
    <mergeCell ref="B24:C24"/>
    <mergeCell ref="E24:F24"/>
    <mergeCell ref="B25:C25"/>
    <mergeCell ref="E25:F25"/>
    <mergeCell ref="B18:C18"/>
    <mergeCell ref="E18:F18"/>
    <mergeCell ref="B19:C19"/>
    <mergeCell ref="E19:F19"/>
    <mergeCell ref="B21:C21"/>
    <mergeCell ref="E21:F21"/>
    <mergeCell ref="B29:C29"/>
    <mergeCell ref="E29:F29"/>
    <mergeCell ref="B30:C30"/>
    <mergeCell ref="E30:F30"/>
    <mergeCell ref="B32:C32"/>
    <mergeCell ref="E32:F32"/>
    <mergeCell ref="B26:C26"/>
    <mergeCell ref="E26:F26"/>
    <mergeCell ref="B27:C27"/>
    <mergeCell ref="E27:F27"/>
    <mergeCell ref="B28:C28"/>
    <mergeCell ref="E28:F28"/>
    <mergeCell ref="B37:C37"/>
    <mergeCell ref="E37:F37"/>
    <mergeCell ref="B38:C38"/>
    <mergeCell ref="E38:F38"/>
    <mergeCell ref="B39:C39"/>
    <mergeCell ref="E39:F39"/>
    <mergeCell ref="B34:C34"/>
    <mergeCell ref="E34:F34"/>
    <mergeCell ref="B35:C35"/>
    <mergeCell ref="E35:F35"/>
    <mergeCell ref="B36:C36"/>
    <mergeCell ref="E36:F36"/>
    <mergeCell ref="B45:C45"/>
    <mergeCell ref="E45:F45"/>
    <mergeCell ref="B46:C46"/>
    <mergeCell ref="E46:F46"/>
    <mergeCell ref="B47:C47"/>
    <mergeCell ref="E47:F47"/>
    <mergeCell ref="B40:C40"/>
    <mergeCell ref="E40:F40"/>
    <mergeCell ref="B41:C41"/>
    <mergeCell ref="E41:F41"/>
    <mergeCell ref="B43:C43"/>
    <mergeCell ref="E43:F43"/>
    <mergeCell ref="B51:C51"/>
    <mergeCell ref="E51:F51"/>
    <mergeCell ref="B52:C52"/>
    <mergeCell ref="E52:F52"/>
    <mergeCell ref="B54:C54"/>
    <mergeCell ref="E54:F54"/>
    <mergeCell ref="B48:C48"/>
    <mergeCell ref="E48:F48"/>
    <mergeCell ref="B49:C49"/>
    <mergeCell ref="E49:F49"/>
    <mergeCell ref="B50:C50"/>
    <mergeCell ref="E50:F50"/>
    <mergeCell ref="B59:C59"/>
    <mergeCell ref="E59:F59"/>
    <mergeCell ref="B60:C60"/>
    <mergeCell ref="E60:F60"/>
    <mergeCell ref="B61:C61"/>
    <mergeCell ref="E61:F61"/>
    <mergeCell ref="B56:C56"/>
    <mergeCell ref="E56:F56"/>
    <mergeCell ref="B57:C57"/>
    <mergeCell ref="E57:F57"/>
    <mergeCell ref="B58:C58"/>
    <mergeCell ref="E58:F58"/>
    <mergeCell ref="B67:C67"/>
    <mergeCell ref="E67:F67"/>
    <mergeCell ref="B68:C68"/>
    <mergeCell ref="E68:F68"/>
    <mergeCell ref="B69:C69"/>
    <mergeCell ref="E69:F69"/>
    <mergeCell ref="B62:C62"/>
    <mergeCell ref="E62:F62"/>
    <mergeCell ref="B63:C63"/>
    <mergeCell ref="E63:F63"/>
    <mergeCell ref="B65:C65"/>
    <mergeCell ref="E65:F65"/>
    <mergeCell ref="B73:C73"/>
    <mergeCell ref="E73:F73"/>
    <mergeCell ref="B74:C74"/>
    <mergeCell ref="E74:F74"/>
    <mergeCell ref="B76:C76"/>
    <mergeCell ref="E76:F76"/>
    <mergeCell ref="B70:C70"/>
    <mergeCell ref="E70:F70"/>
    <mergeCell ref="B71:C71"/>
    <mergeCell ref="E71:F71"/>
    <mergeCell ref="B72:C72"/>
    <mergeCell ref="E72:F72"/>
    <mergeCell ref="B81:C81"/>
    <mergeCell ref="E81:F81"/>
    <mergeCell ref="B82:C82"/>
    <mergeCell ref="E82:F82"/>
    <mergeCell ref="B83:C83"/>
    <mergeCell ref="E83:F83"/>
    <mergeCell ref="B78:C78"/>
    <mergeCell ref="E78:F78"/>
    <mergeCell ref="B79:C79"/>
    <mergeCell ref="E79:F79"/>
    <mergeCell ref="B80:C80"/>
    <mergeCell ref="E80:F80"/>
    <mergeCell ref="B89:C89"/>
    <mergeCell ref="E89:F89"/>
    <mergeCell ref="B90:C90"/>
    <mergeCell ref="E90:F90"/>
    <mergeCell ref="B91:C91"/>
    <mergeCell ref="E91:F91"/>
    <mergeCell ref="B84:C84"/>
    <mergeCell ref="E84:F84"/>
    <mergeCell ref="B85:C85"/>
    <mergeCell ref="E85:F85"/>
    <mergeCell ref="B87:C87"/>
    <mergeCell ref="E87:F87"/>
    <mergeCell ref="B95:C95"/>
    <mergeCell ref="E95:F95"/>
    <mergeCell ref="B96:C96"/>
    <mergeCell ref="E96:F96"/>
    <mergeCell ref="B98:C98"/>
    <mergeCell ref="E98:F98"/>
    <mergeCell ref="B92:C92"/>
    <mergeCell ref="E92:F92"/>
    <mergeCell ref="B93:C93"/>
    <mergeCell ref="E93:F93"/>
    <mergeCell ref="B94:C94"/>
    <mergeCell ref="E94:F94"/>
  </mergeCells>
  <pageMargins left="0.19685039370078741" right="0.19685039370078741" top="0.19685039370078741" bottom="0.19685039370078741" header="0" footer="0"/>
  <pageSetup paperSize="9" scale="96" orientation="portrait" r:id="rId1"/>
  <rowBreaks count="2" manualBreakCount="2">
    <brk id="33" max="16383" man="1"/>
    <brk id="6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4"/>
  <dimension ref="A1:D48"/>
  <sheetViews>
    <sheetView showZeros="0" zoomScaleNormal="100" workbookViewId="0">
      <selection activeCell="C6" sqref="C6:D10"/>
    </sheetView>
  </sheetViews>
  <sheetFormatPr defaultColWidth="19.42578125" defaultRowHeight="15.75" x14ac:dyDescent="0.25"/>
  <cols>
    <col min="1" max="1" width="14.85546875" style="63" customWidth="1"/>
    <col min="2" max="2" width="34.7109375" style="1" customWidth="1"/>
    <col min="3" max="3" width="14.85546875" style="63" customWidth="1"/>
    <col min="4" max="4" width="34.7109375" style="1" customWidth="1"/>
    <col min="5" max="8" width="1.140625" style="1" customWidth="1"/>
    <col min="9" max="10" width="1.7109375" style="1" customWidth="1"/>
    <col min="11" max="22" width="7.140625" style="1" customWidth="1"/>
    <col min="23" max="16384" width="19.42578125" style="1"/>
  </cols>
  <sheetData>
    <row r="1" spans="1:4" ht="78.75" x14ac:dyDescent="0.25">
      <c r="A1" s="59">
        <f ca="1">Задание!G1</f>
        <v>45735</v>
      </c>
      <c r="B1" s="35" t="str">
        <f>Настройки!I19</f>
        <v>ДЛЯ ОПРЕДЕЛЕНИЯ ОБЩЕЙ ВЛАГИ</v>
      </c>
      <c r="C1" s="59">
        <f ca="1">$A$1</f>
        <v>45735</v>
      </c>
      <c r="D1" s="35" t="str">
        <f>$B$1</f>
        <v>ДЛЯ ОПРЕДЕЛЕНИЯ ОБЩЕЙ ВЛАГИ</v>
      </c>
    </row>
    <row r="2" spans="1:4" x14ac:dyDescent="0.25">
      <c r="A2" s="60" t="str">
        <f>Настройки!I6</f>
        <v>Референс:</v>
      </c>
      <c r="B2" s="2">
        <f>Задание!C3</f>
        <v>2502444</v>
      </c>
      <c r="C2" s="61" t="str">
        <f t="shared" ref="C2:C5" si="0">A2</f>
        <v>Референс:</v>
      </c>
      <c r="D2" s="2">
        <f>Задание!C4</f>
        <v>2502444</v>
      </c>
    </row>
    <row r="3" spans="1:4" ht="28.15" customHeight="1" x14ac:dyDescent="0.25">
      <c r="A3" s="3" t="str">
        <f>Настройки!I8</f>
        <v>Название:</v>
      </c>
      <c r="B3" s="22" t="str">
        <f>CONCATENATE(Задание!D3," ",Задание!E3)</f>
        <v xml:space="preserve">FAR EASTERN JUPITER </v>
      </c>
      <c r="C3" s="54" t="str">
        <f t="shared" si="0"/>
        <v>Название:</v>
      </c>
      <c r="D3" s="22" t="str">
        <f>CONCATENATE(Задание!D4," ",Задание!E4)</f>
        <v xml:space="preserve">FAR EASTERN JUPITER </v>
      </c>
    </row>
    <row r="4" spans="1:4" x14ac:dyDescent="0.25">
      <c r="A4" s="60" t="str">
        <f>Настройки!I12</f>
        <v>Сублот №</v>
      </c>
      <c r="B4" s="2" t="str">
        <f>Задание!J3</f>
        <v>2 abc</v>
      </c>
      <c r="C4" s="61" t="str">
        <f t="shared" si="0"/>
        <v>Сублот №</v>
      </c>
      <c r="D4" s="2" t="str">
        <f>Задание!J4</f>
        <v>3 абв</v>
      </c>
    </row>
    <row r="5" spans="1:4" x14ac:dyDescent="0.25">
      <c r="A5" s="60" t="str">
        <f>Настройки!I14</f>
        <v>Подг.:</v>
      </c>
      <c r="B5" s="2" t="str">
        <f>Задание!L3</f>
        <v>Маркушев</v>
      </c>
      <c r="C5" s="61" t="str">
        <f t="shared" si="0"/>
        <v>Подг.:</v>
      </c>
      <c r="D5" s="2" t="str">
        <f>Задание!L4</f>
        <v>Маркушев</v>
      </c>
    </row>
    <row r="6" spans="1:4" ht="78.75" x14ac:dyDescent="0.25">
      <c r="A6" s="59">
        <f ca="1">$A$1</f>
        <v>45735</v>
      </c>
      <c r="B6" s="35" t="str">
        <f>$B$1</f>
        <v>ДЛЯ ОПРЕДЕЛЕНИЯ ОБЩЕЙ ВЛАГИ</v>
      </c>
      <c r="C6" s="59">
        <f ca="1">$A$1</f>
        <v>45735</v>
      </c>
      <c r="D6" s="35" t="str">
        <f>$B$1</f>
        <v>ДЛЯ ОПРЕДЕЛЕНИЯ ОБЩЕЙ ВЛАГИ</v>
      </c>
    </row>
    <row r="7" spans="1:4" x14ac:dyDescent="0.25">
      <c r="A7" s="61" t="str">
        <f t="shared" ref="A7:A10" si="1">A2</f>
        <v>Референс:</v>
      </c>
      <c r="B7" s="2">
        <f>Задание!C5</f>
        <v>2502444</v>
      </c>
      <c r="C7" s="61" t="str">
        <f t="shared" ref="C7:C10" si="2">A2</f>
        <v>Референс:</v>
      </c>
      <c r="D7" s="2">
        <f>Задание!C6</f>
        <v>2503004</v>
      </c>
    </row>
    <row r="8" spans="1:4" ht="28.15" customHeight="1" x14ac:dyDescent="0.25">
      <c r="A8" s="54" t="str">
        <f t="shared" si="1"/>
        <v>Название:</v>
      </c>
      <c r="B8" s="22" t="str">
        <f>CONCATENATE(Задание!D5," ",Задание!E5)</f>
        <v xml:space="preserve">FAR EASTERN JUPITER </v>
      </c>
      <c r="C8" s="54" t="str">
        <f t="shared" si="2"/>
        <v>Название:</v>
      </c>
      <c r="D8" s="22" t="str">
        <f>CONCATENATE(Задание!D6," ",Задание!E6)</f>
        <v xml:space="preserve">XIN E </v>
      </c>
    </row>
    <row r="9" spans="1:4" x14ac:dyDescent="0.25">
      <c r="A9" s="61" t="str">
        <f t="shared" si="1"/>
        <v>Сублот №</v>
      </c>
      <c r="B9" s="2" t="str">
        <f>Задание!J5</f>
        <v>1 sds</v>
      </c>
      <c r="C9" s="61" t="str">
        <f t="shared" si="2"/>
        <v>Сублот №</v>
      </c>
      <c r="D9" s="2">
        <f>Задание!J6</f>
        <v>1</v>
      </c>
    </row>
    <row r="10" spans="1:4" x14ac:dyDescent="0.25">
      <c r="A10" s="61" t="str">
        <f t="shared" si="1"/>
        <v>Подг.:</v>
      </c>
      <c r="B10" s="2" t="str">
        <f>Задание!L5</f>
        <v>Расторгуев</v>
      </c>
      <c r="C10" s="61" t="str">
        <f t="shared" si="2"/>
        <v>Подг.:</v>
      </c>
      <c r="D10" s="2" t="str">
        <f>Задание!L6</f>
        <v>Маркушев</v>
      </c>
    </row>
    <row r="11" spans="1:4" ht="78.75" x14ac:dyDescent="0.25">
      <c r="A11" s="59">
        <f ca="1">$A$1</f>
        <v>45735</v>
      </c>
      <c r="B11" s="35" t="str">
        <f>$B$1</f>
        <v>ДЛЯ ОПРЕДЕЛЕНИЯ ОБЩЕЙ ВЛАГИ</v>
      </c>
      <c r="C11" s="59">
        <f ca="1">$A$1</f>
        <v>45735</v>
      </c>
      <c r="D11" s="35" t="str">
        <f>$B$1</f>
        <v>ДЛЯ ОПРЕДЕЛЕНИЯ ОБЩЕЙ ВЛАГИ</v>
      </c>
    </row>
    <row r="12" spans="1:4" x14ac:dyDescent="0.25">
      <c r="A12" s="61" t="str">
        <f t="shared" ref="A12:A15" si="3">A2</f>
        <v>Референс:</v>
      </c>
      <c r="B12" s="2" t="e">
        <f>Задание!#REF!</f>
        <v>#REF!</v>
      </c>
      <c r="C12" s="61" t="str">
        <f t="shared" ref="C12:C15" si="4">A2</f>
        <v>Референс:</v>
      </c>
      <c r="D12" s="2" t="e">
        <f>Задание!#REF!</f>
        <v>#REF!</v>
      </c>
    </row>
    <row r="13" spans="1:4" ht="28.15" customHeight="1" x14ac:dyDescent="0.25">
      <c r="A13" s="54" t="str">
        <f t="shared" si="3"/>
        <v>Название:</v>
      </c>
      <c r="B13" s="22" t="e">
        <f>CONCATENATE(Задание!#REF!," ",Задание!#REF!)</f>
        <v>#REF!</v>
      </c>
      <c r="C13" s="54" t="str">
        <f t="shared" si="4"/>
        <v>Название:</v>
      </c>
      <c r="D13" s="22" t="e">
        <f>CONCATENATE(Задание!#REF!," ",Задание!#REF!)</f>
        <v>#REF!</v>
      </c>
    </row>
    <row r="14" spans="1:4" x14ac:dyDescent="0.25">
      <c r="A14" s="61" t="str">
        <f t="shared" si="3"/>
        <v>Сублот №</v>
      </c>
      <c r="B14" s="2" t="e">
        <f>Задание!#REF!</f>
        <v>#REF!</v>
      </c>
      <c r="C14" s="61" t="str">
        <f t="shared" si="4"/>
        <v>Сублот №</v>
      </c>
      <c r="D14" s="2" t="e">
        <f>Задание!#REF!</f>
        <v>#REF!</v>
      </c>
    </row>
    <row r="15" spans="1:4" x14ac:dyDescent="0.25">
      <c r="A15" s="61" t="str">
        <f t="shared" si="3"/>
        <v>Подг.:</v>
      </c>
      <c r="B15" s="2" t="e">
        <f>Задание!#REF!</f>
        <v>#REF!</v>
      </c>
      <c r="C15" s="61" t="str">
        <f t="shared" si="4"/>
        <v>Подг.:</v>
      </c>
      <c r="D15" s="2" t="e">
        <f>Задание!#REF!</f>
        <v>#REF!</v>
      </c>
    </row>
    <row r="16" spans="1:4" ht="78.75" x14ac:dyDescent="0.25">
      <c r="A16" s="59">
        <f ca="1">$A$1</f>
        <v>45735</v>
      </c>
      <c r="B16" s="35" t="str">
        <f>$B$1</f>
        <v>ДЛЯ ОПРЕДЕЛЕНИЯ ОБЩЕЙ ВЛАГИ</v>
      </c>
      <c r="C16" s="59">
        <f ca="1">$A$1</f>
        <v>45735</v>
      </c>
      <c r="D16" s="35" t="str">
        <f>$B$1</f>
        <v>ДЛЯ ОПРЕДЕЛЕНИЯ ОБЩЕЙ ВЛАГИ</v>
      </c>
    </row>
    <row r="17" spans="1:4" x14ac:dyDescent="0.25">
      <c r="A17" s="61" t="str">
        <f t="shared" ref="A17:A20" si="5">A2</f>
        <v>Референс:</v>
      </c>
      <c r="B17" s="2">
        <f>Задание!C7</f>
        <v>0</v>
      </c>
      <c r="C17" s="61" t="str">
        <f t="shared" ref="C17:C20" si="6">A2</f>
        <v>Референс:</v>
      </c>
      <c r="D17" s="2">
        <f>Задание!C8</f>
        <v>0</v>
      </c>
    </row>
    <row r="18" spans="1:4" ht="28.15" customHeight="1" x14ac:dyDescent="0.25">
      <c r="A18" s="54" t="str">
        <f t="shared" si="5"/>
        <v>Название:</v>
      </c>
      <c r="B18" s="22" t="str">
        <f>CONCATENATE(Задание!D7," ",Задание!E7)</f>
        <v xml:space="preserve"> </v>
      </c>
      <c r="C18" s="54" t="str">
        <f t="shared" si="6"/>
        <v>Название:</v>
      </c>
      <c r="D18" s="22" t="str">
        <f>CONCATENATE(Задание!D8," ",Задание!E8)</f>
        <v xml:space="preserve"> </v>
      </c>
    </row>
    <row r="19" spans="1:4" x14ac:dyDescent="0.25">
      <c r="A19" s="61" t="str">
        <f t="shared" si="5"/>
        <v>Сублот №</v>
      </c>
      <c r="B19" s="2">
        <f>Задание!J7</f>
        <v>0</v>
      </c>
      <c r="C19" s="61" t="str">
        <f t="shared" si="6"/>
        <v>Сублот №</v>
      </c>
      <c r="D19" s="2">
        <f>Задание!J8</f>
        <v>0</v>
      </c>
    </row>
    <row r="20" spans="1:4" x14ac:dyDescent="0.25">
      <c r="A20" s="61" t="str">
        <f t="shared" si="5"/>
        <v>Подг.:</v>
      </c>
      <c r="B20" s="2">
        <f>Задание!L7</f>
        <v>0</v>
      </c>
      <c r="C20" s="61" t="str">
        <f t="shared" si="6"/>
        <v>Подг.:</v>
      </c>
      <c r="D20" s="2">
        <f>Задание!L8</f>
        <v>0</v>
      </c>
    </row>
    <row r="21" spans="1:4" ht="78.75" x14ac:dyDescent="0.25">
      <c r="A21" s="59">
        <f ca="1">$A$1</f>
        <v>45735</v>
      </c>
      <c r="B21" s="35" t="str">
        <f>$B$1</f>
        <v>ДЛЯ ОПРЕДЕЛЕНИЯ ОБЩЕЙ ВЛАГИ</v>
      </c>
      <c r="C21" s="59">
        <f ca="1">$A$1</f>
        <v>45735</v>
      </c>
      <c r="D21" s="35" t="str">
        <f>$B$1</f>
        <v>ДЛЯ ОПРЕДЕЛЕНИЯ ОБЩЕЙ ВЛАГИ</v>
      </c>
    </row>
    <row r="22" spans="1:4" x14ac:dyDescent="0.25">
      <c r="A22" s="61" t="str">
        <f t="shared" ref="A22:A25" si="7">A2</f>
        <v>Референс:</v>
      </c>
      <c r="B22" s="2">
        <f>Задание!C9</f>
        <v>0</v>
      </c>
      <c r="C22" s="61" t="str">
        <f t="shared" ref="C22:C25" si="8">A2</f>
        <v>Референс:</v>
      </c>
      <c r="D22" s="2">
        <f>Задание!C10</f>
        <v>0</v>
      </c>
    </row>
    <row r="23" spans="1:4" ht="28.15" customHeight="1" x14ac:dyDescent="0.25">
      <c r="A23" s="54" t="str">
        <f t="shared" si="7"/>
        <v>Название:</v>
      </c>
      <c r="B23" s="22" t="str">
        <f>CONCATENATE(Задание!D9," ",Задание!E9)</f>
        <v xml:space="preserve"> </v>
      </c>
      <c r="C23" s="54" t="str">
        <f t="shared" si="8"/>
        <v>Название:</v>
      </c>
      <c r="D23" s="22" t="str">
        <f>CONCATENATE(Задание!D10," ",Задание!E10)</f>
        <v xml:space="preserve"> </v>
      </c>
    </row>
    <row r="24" spans="1:4" x14ac:dyDescent="0.25">
      <c r="A24" s="61" t="str">
        <f t="shared" si="7"/>
        <v>Сублот №</v>
      </c>
      <c r="B24" s="2">
        <f>Задание!J9</f>
        <v>0</v>
      </c>
      <c r="C24" s="61" t="str">
        <f t="shared" si="8"/>
        <v>Сублот №</v>
      </c>
      <c r="D24" s="2">
        <f>Задание!J10</f>
        <v>0</v>
      </c>
    </row>
    <row r="25" spans="1:4" x14ac:dyDescent="0.25">
      <c r="A25" s="61" t="str">
        <f t="shared" si="7"/>
        <v>Подг.:</v>
      </c>
      <c r="B25" s="2">
        <f>Задание!L9</f>
        <v>0</v>
      </c>
      <c r="C25" s="61" t="str">
        <f t="shared" si="8"/>
        <v>Подг.:</v>
      </c>
      <c r="D25" s="2">
        <f>Задание!L10</f>
        <v>0</v>
      </c>
    </row>
    <row r="26" spans="1:4" ht="78.75" x14ac:dyDescent="0.25">
      <c r="A26" s="59">
        <f ca="1">$A$1</f>
        <v>45735</v>
      </c>
      <c r="B26" s="35" t="str">
        <f>$B$1</f>
        <v>ДЛЯ ОПРЕДЕЛЕНИЯ ОБЩЕЙ ВЛАГИ</v>
      </c>
      <c r="C26" s="59">
        <f ca="1">$A$1</f>
        <v>45735</v>
      </c>
      <c r="D26" s="35" t="str">
        <f>$B$1</f>
        <v>ДЛЯ ОПРЕДЕЛЕНИЯ ОБЩЕЙ ВЛАГИ</v>
      </c>
    </row>
    <row r="27" spans="1:4" x14ac:dyDescent="0.25">
      <c r="A27" s="61" t="str">
        <f t="shared" ref="A27:A30" si="9">A2</f>
        <v>Референс:</v>
      </c>
      <c r="B27" s="2">
        <f>Задание!C11</f>
        <v>0</v>
      </c>
      <c r="C27" s="61" t="str">
        <f t="shared" ref="C27:C30" si="10">A2</f>
        <v>Референс:</v>
      </c>
      <c r="D27" s="2">
        <f>Задание!C12</f>
        <v>0</v>
      </c>
    </row>
    <row r="28" spans="1:4" ht="28.15" customHeight="1" x14ac:dyDescent="0.25">
      <c r="A28" s="54" t="str">
        <f t="shared" si="9"/>
        <v>Название:</v>
      </c>
      <c r="B28" s="22" t="str">
        <f>CONCATENATE(Задание!D11," ",Задание!E11)</f>
        <v xml:space="preserve"> </v>
      </c>
      <c r="C28" s="54" t="str">
        <f t="shared" si="10"/>
        <v>Название:</v>
      </c>
      <c r="D28" s="22" t="str">
        <f>CONCATENATE(Задание!D12," ",Задание!E12)</f>
        <v xml:space="preserve"> </v>
      </c>
    </row>
    <row r="29" spans="1:4" x14ac:dyDescent="0.25">
      <c r="A29" s="61" t="str">
        <f t="shared" si="9"/>
        <v>Сублот №</v>
      </c>
      <c r="B29" s="2">
        <f>Задание!J11</f>
        <v>0</v>
      </c>
      <c r="C29" s="61" t="str">
        <f t="shared" si="10"/>
        <v>Сублот №</v>
      </c>
      <c r="D29" s="2">
        <f>Задание!J12</f>
        <v>0</v>
      </c>
    </row>
    <row r="30" spans="1:4" x14ac:dyDescent="0.25">
      <c r="A30" s="61" t="str">
        <f t="shared" si="9"/>
        <v>Подг.:</v>
      </c>
      <c r="B30" s="2">
        <f>Задание!L11</f>
        <v>0</v>
      </c>
      <c r="C30" s="61" t="str">
        <f t="shared" si="10"/>
        <v>Подг.:</v>
      </c>
      <c r="D30" s="4">
        <f>Задание!L12</f>
        <v>0</v>
      </c>
    </row>
    <row r="31" spans="1:4" ht="78.75" x14ac:dyDescent="0.25">
      <c r="A31" s="59">
        <f ca="1">$A$1</f>
        <v>45735</v>
      </c>
      <c r="B31" s="35" t="str">
        <f>$B$1</f>
        <v>ДЛЯ ОПРЕДЕЛЕНИЯ ОБЩЕЙ ВЛАГИ</v>
      </c>
      <c r="C31" s="59">
        <f ca="1">$A$1</f>
        <v>45735</v>
      </c>
      <c r="D31" s="35" t="str">
        <f>$B$1</f>
        <v>ДЛЯ ОПРЕДЕЛЕНИЯ ОБЩЕЙ ВЛАГИ</v>
      </c>
    </row>
    <row r="32" spans="1:4" x14ac:dyDescent="0.25">
      <c r="A32" s="61" t="str">
        <f t="shared" ref="A32:A35" si="11">A2</f>
        <v>Референс:</v>
      </c>
      <c r="B32" s="2">
        <f>Задание!C13</f>
        <v>0</v>
      </c>
      <c r="C32" s="61" t="str">
        <f t="shared" ref="C32:C35" si="12">A2</f>
        <v>Референс:</v>
      </c>
      <c r="D32" s="2">
        <f>Задание!C14</f>
        <v>0</v>
      </c>
    </row>
    <row r="33" spans="1:4" ht="28.15" customHeight="1" x14ac:dyDescent="0.25">
      <c r="A33" s="54" t="str">
        <f t="shared" si="11"/>
        <v>Название:</v>
      </c>
      <c r="B33" s="22" t="str">
        <f>CONCATENATE(Задание!D13," ",Задание!E13)</f>
        <v xml:space="preserve"> </v>
      </c>
      <c r="C33" s="54" t="str">
        <f t="shared" si="12"/>
        <v>Название:</v>
      </c>
      <c r="D33" s="22" t="str">
        <f>CONCATENATE(Задание!D14," ",Задание!E14)</f>
        <v xml:space="preserve"> </v>
      </c>
    </row>
    <row r="34" spans="1:4" x14ac:dyDescent="0.25">
      <c r="A34" s="61" t="str">
        <f t="shared" si="11"/>
        <v>Сублот №</v>
      </c>
      <c r="B34" s="2">
        <f>Задание!J13</f>
        <v>0</v>
      </c>
      <c r="C34" s="61" t="str">
        <f t="shared" si="12"/>
        <v>Сублот №</v>
      </c>
      <c r="D34" s="2">
        <f>Задание!J14</f>
        <v>0</v>
      </c>
    </row>
    <row r="35" spans="1:4" x14ac:dyDescent="0.25">
      <c r="A35" s="61" t="str">
        <f t="shared" si="11"/>
        <v>Подг.:</v>
      </c>
      <c r="B35" s="2">
        <f>Задание!L13</f>
        <v>0</v>
      </c>
      <c r="C35" s="61" t="str">
        <f t="shared" si="12"/>
        <v>Подг.:</v>
      </c>
      <c r="D35" s="2">
        <f>Задание!L14</f>
        <v>0</v>
      </c>
    </row>
    <row r="36" spans="1:4" ht="78.75" x14ac:dyDescent="0.25">
      <c r="A36" s="59">
        <f ca="1">$A$1</f>
        <v>45735</v>
      </c>
      <c r="B36" s="35" t="str">
        <f>$B$1</f>
        <v>ДЛЯ ОПРЕДЕЛЕНИЯ ОБЩЕЙ ВЛАГИ</v>
      </c>
      <c r="C36" s="59">
        <f ca="1">$A$1</f>
        <v>45735</v>
      </c>
      <c r="D36" s="35" t="str">
        <f>$B$1</f>
        <v>ДЛЯ ОПРЕДЕЛЕНИЯ ОБЩЕЙ ВЛАГИ</v>
      </c>
    </row>
    <row r="37" spans="1:4" x14ac:dyDescent="0.25">
      <c r="A37" s="61" t="str">
        <f t="shared" ref="A37:A40" si="13">A2</f>
        <v>Референс:</v>
      </c>
      <c r="B37" s="2">
        <f>Задание!C15</f>
        <v>0</v>
      </c>
      <c r="C37" s="61" t="str">
        <f t="shared" ref="C37:C40" si="14">A2</f>
        <v>Референс:</v>
      </c>
      <c r="D37" s="2">
        <f>Задание!C16</f>
        <v>0</v>
      </c>
    </row>
    <row r="38" spans="1:4" ht="28.15" customHeight="1" x14ac:dyDescent="0.25">
      <c r="A38" s="54" t="str">
        <f t="shared" si="13"/>
        <v>Название:</v>
      </c>
      <c r="B38" s="22" t="str">
        <f>CONCATENATE(Задание!D15," ",Задание!E15)</f>
        <v xml:space="preserve"> </v>
      </c>
      <c r="C38" s="54" t="str">
        <f t="shared" si="14"/>
        <v>Название:</v>
      </c>
      <c r="D38" s="22" t="str">
        <f>CONCATENATE(Задание!D16," ",Задание!E16)</f>
        <v xml:space="preserve"> </v>
      </c>
    </row>
    <row r="39" spans="1:4" x14ac:dyDescent="0.25">
      <c r="A39" s="61" t="str">
        <f t="shared" si="13"/>
        <v>Сублот №</v>
      </c>
      <c r="B39" s="2">
        <f>Задание!J15</f>
        <v>0</v>
      </c>
      <c r="C39" s="61" t="str">
        <f t="shared" si="14"/>
        <v>Сублот №</v>
      </c>
      <c r="D39" s="2">
        <f>Задание!J16</f>
        <v>0</v>
      </c>
    </row>
    <row r="40" spans="1:4" x14ac:dyDescent="0.25">
      <c r="A40" s="61" t="str">
        <f t="shared" si="13"/>
        <v>Подг.:</v>
      </c>
      <c r="B40" s="4">
        <f>Задание!L15</f>
        <v>0</v>
      </c>
      <c r="C40" s="61" t="str">
        <f t="shared" si="14"/>
        <v>Подг.:</v>
      </c>
      <c r="D40" s="4">
        <f>Задание!L16</f>
        <v>0</v>
      </c>
    </row>
    <row r="41" spans="1:4" ht="78.75" x14ac:dyDescent="0.25">
      <c r="A41" s="59">
        <f ca="1">$A$1</f>
        <v>45735</v>
      </c>
      <c r="B41" s="35" t="str">
        <f>$B$1</f>
        <v>ДЛЯ ОПРЕДЕЛЕНИЯ ОБЩЕЙ ВЛАГИ</v>
      </c>
      <c r="C41" s="59">
        <f ca="1">$A$1</f>
        <v>45735</v>
      </c>
      <c r="D41" s="35" t="str">
        <f>$B$1</f>
        <v>ДЛЯ ОПРЕДЕЛЕНИЯ ОБЩЕЙ ВЛАГИ</v>
      </c>
    </row>
    <row r="42" spans="1:4" x14ac:dyDescent="0.25">
      <c r="A42" s="61" t="str">
        <f t="shared" ref="A42:A45" si="15">A2</f>
        <v>Референс:</v>
      </c>
      <c r="B42" s="2">
        <f>Задание!C17</f>
        <v>0</v>
      </c>
      <c r="C42" s="61" t="str">
        <f t="shared" ref="C42:C45" si="16">A2</f>
        <v>Референс:</v>
      </c>
      <c r="D42" s="2">
        <f>Задание!C18</f>
        <v>0</v>
      </c>
    </row>
    <row r="43" spans="1:4" ht="28.15" customHeight="1" x14ac:dyDescent="0.25">
      <c r="A43" s="54" t="str">
        <f t="shared" si="15"/>
        <v>Название:</v>
      </c>
      <c r="B43" s="22" t="str">
        <f>CONCATENATE(Задание!D17," ",Задание!E17)</f>
        <v xml:space="preserve"> </v>
      </c>
      <c r="C43" s="54" t="str">
        <f t="shared" si="16"/>
        <v>Название:</v>
      </c>
      <c r="D43" s="22" t="str">
        <f>CONCATENATE(Задание!D18," ",Задание!E18)</f>
        <v xml:space="preserve"> </v>
      </c>
    </row>
    <row r="44" spans="1:4" x14ac:dyDescent="0.25">
      <c r="A44" s="61" t="str">
        <f t="shared" si="15"/>
        <v>Сублот №</v>
      </c>
      <c r="B44" s="2">
        <f>Задание!J17</f>
        <v>0</v>
      </c>
      <c r="C44" s="61" t="str">
        <f t="shared" si="16"/>
        <v>Сублот №</v>
      </c>
      <c r="D44" s="2">
        <f>Задание!J18</f>
        <v>0</v>
      </c>
    </row>
    <row r="45" spans="1:4" x14ac:dyDescent="0.25">
      <c r="A45" s="62" t="str">
        <f t="shared" si="15"/>
        <v>Подг.:</v>
      </c>
      <c r="B45" s="4">
        <f>Задание!L17</f>
        <v>0</v>
      </c>
      <c r="C45" s="62" t="str">
        <f t="shared" si="16"/>
        <v>Подг.:</v>
      </c>
      <c r="D45" s="4">
        <f>Задание!L18</f>
        <v>0</v>
      </c>
    </row>
    <row r="46" spans="1:4" ht="5.25" customHeight="1" x14ac:dyDescent="0.25"/>
    <row r="47" spans="1:4" ht="5.25" customHeight="1" x14ac:dyDescent="0.25"/>
    <row r="48" spans="1:4" ht="5.25" customHeight="1" x14ac:dyDescent="0.25"/>
  </sheetData>
  <sheetProtection algorithmName="SHA-512" hashValue="vBLtoyIyCHf/Qk7lP77g/+XnJGETOn6G6soiC2wgEKqWZMceGwdHZ+/Lp8EgQ7bxwcvfbvzNgJA+5JPYHPvKTg==" saltValue="RPwHBgNe4ClnNcCj9qk4cQ==" spinCount="100000" sheet="1" objects="1" scenarios="1"/>
  <pageMargins left="0.23622047244094491" right="0.23622047244094491" top="0" bottom="0" header="0" footer="0"/>
  <pageSetup paperSize="9" orientation="portrait" horizontalDpi="180" verticalDpi="180" r:id="rId1"/>
  <rowBreaks count="1" manualBreakCount="1">
    <brk id="30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5"/>
  <dimension ref="B1:E56"/>
  <sheetViews>
    <sheetView showZeros="0" zoomScale="115" zoomScaleNormal="115" workbookViewId="0">
      <selection activeCell="D8" sqref="D8:E13"/>
    </sheetView>
  </sheetViews>
  <sheetFormatPr defaultColWidth="19.42578125" defaultRowHeight="12.75" x14ac:dyDescent="0.2"/>
  <cols>
    <col min="1" max="1" width="1.140625" style="8" customWidth="1"/>
    <col min="2" max="2" width="13.5703125" style="56" customWidth="1"/>
    <col min="3" max="3" width="35" style="8" customWidth="1"/>
    <col min="4" max="4" width="13.5703125" style="56" customWidth="1"/>
    <col min="5" max="5" width="35" style="8" customWidth="1"/>
    <col min="6" max="6" width="1.140625" style="8" customWidth="1"/>
    <col min="7" max="11" width="1.7109375" style="8" customWidth="1"/>
    <col min="12" max="23" width="7.140625" style="8" customWidth="1"/>
    <col min="24" max="16384" width="19.42578125" style="8"/>
  </cols>
  <sheetData>
    <row r="1" spans="2:5" ht="4.1500000000000004" customHeight="1" x14ac:dyDescent="0.2"/>
    <row r="2" spans="2:5" s="5" customFormat="1" ht="9.6" customHeight="1" x14ac:dyDescent="0.2">
      <c r="B2" s="57">
        <f ca="1">Задание!G1</f>
        <v>45735</v>
      </c>
      <c r="C2" s="66" t="str">
        <f>Настройки!I22</f>
        <v>Для пульверизации</v>
      </c>
      <c r="D2" s="57">
        <f ca="1">$B$2</f>
        <v>45735</v>
      </c>
      <c r="E2" s="67" t="str">
        <f>$C$2</f>
        <v>Для пульверизации</v>
      </c>
    </row>
    <row r="3" spans="2:5" x14ac:dyDescent="0.2">
      <c r="B3" s="58" t="str">
        <f>Настройки!I6</f>
        <v>Референс:</v>
      </c>
      <c r="C3" s="9">
        <f>Задание!C3</f>
        <v>2502444</v>
      </c>
      <c r="D3" s="58" t="str">
        <f t="shared" ref="D3:D7" si="0">B3</f>
        <v>Референс:</v>
      </c>
      <c r="E3" s="9">
        <f>Задание!C4</f>
        <v>2502444</v>
      </c>
    </row>
    <row r="4" spans="2:5" ht="24" customHeight="1" x14ac:dyDescent="0.2">
      <c r="B4" s="11" t="str">
        <f>Настройки!I8</f>
        <v>Название:</v>
      </c>
      <c r="C4" s="15" t="str">
        <f>CONCATENATE(Задание!D3," ",Задание!E3)</f>
        <v xml:space="preserve">FAR EASTERN JUPITER </v>
      </c>
      <c r="D4" s="11" t="str">
        <f t="shared" si="0"/>
        <v>Название:</v>
      </c>
      <c r="E4" s="15" t="str">
        <f>CONCATENATE(Задание!D4," ",Задание!E4)</f>
        <v xml:space="preserve">FAR EASTERN JUPITER </v>
      </c>
    </row>
    <row r="5" spans="2:5" x14ac:dyDescent="0.2">
      <c r="B5" s="58" t="str">
        <f>Настройки!I12</f>
        <v>Сублот №</v>
      </c>
      <c r="C5" s="9" t="str">
        <f>Задание!J3</f>
        <v>2 abc</v>
      </c>
      <c r="D5" s="58" t="str">
        <f t="shared" si="0"/>
        <v>Сублот №</v>
      </c>
      <c r="E5" s="9" t="str">
        <f>Задание!J4</f>
        <v>3 абв</v>
      </c>
    </row>
    <row r="6" spans="2:5" x14ac:dyDescent="0.2">
      <c r="B6" s="58" t="str">
        <f>Настройки!I14</f>
        <v>Подг.:</v>
      </c>
      <c r="C6" s="9" t="str">
        <f>Задание!L3</f>
        <v>Маркушев</v>
      </c>
      <c r="D6" s="58" t="str">
        <f t="shared" si="0"/>
        <v>Подг.:</v>
      </c>
      <c r="E6" s="9" t="str">
        <f>Задание!L4</f>
        <v>Маркушев</v>
      </c>
    </row>
    <row r="7" spans="2:5" s="13" customFormat="1" x14ac:dyDescent="0.25">
      <c r="B7" s="11" t="s">
        <v>1</v>
      </c>
      <c r="C7" s="12"/>
      <c r="D7" s="11" t="str">
        <f t="shared" si="0"/>
        <v>Примечание</v>
      </c>
      <c r="E7" s="12"/>
    </row>
    <row r="8" spans="2:5" s="5" customFormat="1" ht="9.6" customHeight="1" x14ac:dyDescent="0.2">
      <c r="B8" s="57">
        <f ca="1">$B$2</f>
        <v>45735</v>
      </c>
      <c r="C8" s="67" t="str">
        <f>$C$2</f>
        <v>Для пульверизации</v>
      </c>
      <c r="D8" s="57">
        <f ca="1">$B$2</f>
        <v>45735</v>
      </c>
      <c r="E8" s="67" t="str">
        <f>$C$2</f>
        <v>Для пульверизации</v>
      </c>
    </row>
    <row r="9" spans="2:5" x14ac:dyDescent="0.2">
      <c r="B9" s="58" t="str">
        <f t="shared" ref="B9:B13" si="1">B3</f>
        <v>Референс:</v>
      </c>
      <c r="C9" s="9">
        <f>Задание!C5</f>
        <v>2502444</v>
      </c>
      <c r="D9" s="58" t="str">
        <f t="shared" ref="D9:D13" si="2">B3</f>
        <v>Референс:</v>
      </c>
      <c r="E9" s="9">
        <f>Задание!C6</f>
        <v>2503004</v>
      </c>
    </row>
    <row r="10" spans="2:5" ht="24" customHeight="1" x14ac:dyDescent="0.2">
      <c r="B10" s="11" t="str">
        <f t="shared" si="1"/>
        <v>Название:</v>
      </c>
      <c r="C10" s="15" t="str">
        <f>CONCATENATE(Задание!D5," ",Задание!E5)</f>
        <v xml:space="preserve">FAR EASTERN JUPITER </v>
      </c>
      <c r="D10" s="11" t="str">
        <f t="shared" si="2"/>
        <v>Название:</v>
      </c>
      <c r="E10" s="15" t="str">
        <f>CONCATENATE(Задание!D6," ",Задание!E6)</f>
        <v xml:space="preserve">XIN E </v>
      </c>
    </row>
    <row r="11" spans="2:5" x14ac:dyDescent="0.2">
      <c r="B11" s="58" t="str">
        <f t="shared" si="1"/>
        <v>Сублот №</v>
      </c>
      <c r="C11" s="9" t="str">
        <f>Задание!J5</f>
        <v>1 sds</v>
      </c>
      <c r="D11" s="58" t="str">
        <f t="shared" si="2"/>
        <v>Сублот №</v>
      </c>
      <c r="E11" s="9">
        <f>Задание!J6</f>
        <v>1</v>
      </c>
    </row>
    <row r="12" spans="2:5" x14ac:dyDescent="0.2">
      <c r="B12" s="58" t="str">
        <f t="shared" si="1"/>
        <v>Подг.:</v>
      </c>
      <c r="C12" s="9" t="str">
        <f>Задание!L5</f>
        <v>Расторгуев</v>
      </c>
      <c r="D12" s="58" t="str">
        <f t="shared" si="2"/>
        <v>Подг.:</v>
      </c>
      <c r="E12" s="9" t="str">
        <f>Задание!L6</f>
        <v>Маркушев</v>
      </c>
    </row>
    <row r="13" spans="2:5" s="13" customFormat="1" x14ac:dyDescent="0.25">
      <c r="B13" s="11" t="str">
        <f t="shared" si="1"/>
        <v>Примечание</v>
      </c>
      <c r="C13" s="12"/>
      <c r="D13" s="11" t="str">
        <f t="shared" si="2"/>
        <v>Примечание</v>
      </c>
      <c r="E13" s="12"/>
    </row>
    <row r="14" spans="2:5" s="5" customFormat="1" ht="9.6" customHeight="1" x14ac:dyDescent="0.2">
      <c r="B14" s="57">
        <f ca="1">$B$2</f>
        <v>45735</v>
      </c>
      <c r="C14" s="67" t="str">
        <f>$C$2</f>
        <v>Для пульверизации</v>
      </c>
      <c r="D14" s="57">
        <f ca="1">$B$2</f>
        <v>45735</v>
      </c>
      <c r="E14" s="67" t="str">
        <f>$C$2</f>
        <v>Для пульверизации</v>
      </c>
    </row>
    <row r="15" spans="2:5" x14ac:dyDescent="0.2">
      <c r="B15" s="58" t="str">
        <f t="shared" ref="B15:B19" si="3">B3</f>
        <v>Референс:</v>
      </c>
      <c r="C15" s="9" t="e">
        <f>Задание!#REF!</f>
        <v>#REF!</v>
      </c>
      <c r="D15" s="58" t="str">
        <f t="shared" ref="D15:D19" si="4">B3</f>
        <v>Референс:</v>
      </c>
      <c r="E15" s="9" t="e">
        <f>Задание!#REF!</f>
        <v>#REF!</v>
      </c>
    </row>
    <row r="16" spans="2:5" ht="24" customHeight="1" x14ac:dyDescent="0.2">
      <c r="B16" s="11" t="str">
        <f t="shared" si="3"/>
        <v>Название:</v>
      </c>
      <c r="C16" s="15" t="e">
        <f>CONCATENATE(Задание!#REF!," ",Задание!#REF!)</f>
        <v>#REF!</v>
      </c>
      <c r="D16" s="11" t="str">
        <f t="shared" si="4"/>
        <v>Название:</v>
      </c>
      <c r="E16" s="15" t="e">
        <f>CONCATENATE(Задание!#REF!," ",Задание!#REF!)</f>
        <v>#REF!</v>
      </c>
    </row>
    <row r="17" spans="2:5" x14ac:dyDescent="0.2">
      <c r="B17" s="58" t="str">
        <f t="shared" si="3"/>
        <v>Сублот №</v>
      </c>
      <c r="C17" s="9" t="e">
        <f>Задание!#REF!</f>
        <v>#REF!</v>
      </c>
      <c r="D17" s="58" t="str">
        <f t="shared" si="4"/>
        <v>Сублот №</v>
      </c>
      <c r="E17" s="9" t="e">
        <f>Задание!#REF!</f>
        <v>#REF!</v>
      </c>
    </row>
    <row r="18" spans="2:5" x14ac:dyDescent="0.2">
      <c r="B18" s="58" t="str">
        <f t="shared" si="3"/>
        <v>Подг.:</v>
      </c>
      <c r="C18" s="9" t="e">
        <f>Задание!#REF!</f>
        <v>#REF!</v>
      </c>
      <c r="D18" s="58" t="str">
        <f t="shared" si="4"/>
        <v>Подг.:</v>
      </c>
      <c r="E18" s="9" t="e">
        <f>Задание!#REF!</f>
        <v>#REF!</v>
      </c>
    </row>
    <row r="19" spans="2:5" s="13" customFormat="1" x14ac:dyDescent="0.25">
      <c r="B19" s="11" t="str">
        <f t="shared" si="3"/>
        <v>Примечание</v>
      </c>
      <c r="C19" s="12"/>
      <c r="D19" s="11" t="str">
        <f t="shared" si="4"/>
        <v>Примечание</v>
      </c>
      <c r="E19" s="12"/>
    </row>
    <row r="20" spans="2:5" s="5" customFormat="1" ht="9.6" customHeight="1" x14ac:dyDescent="0.2">
      <c r="B20" s="57">
        <f ca="1">$B$2</f>
        <v>45735</v>
      </c>
      <c r="C20" s="67" t="str">
        <f>$C$2</f>
        <v>Для пульверизации</v>
      </c>
      <c r="D20" s="57">
        <f ca="1">$B$2</f>
        <v>45735</v>
      </c>
      <c r="E20" s="67" t="str">
        <f>$C$2</f>
        <v>Для пульверизации</v>
      </c>
    </row>
    <row r="21" spans="2:5" x14ac:dyDescent="0.2">
      <c r="B21" s="58" t="str">
        <f t="shared" ref="B21:B25" si="5">B3</f>
        <v>Референс:</v>
      </c>
      <c r="C21" s="9">
        <f>Задание!C7</f>
        <v>0</v>
      </c>
      <c r="D21" s="58" t="str">
        <f t="shared" ref="D21:D25" si="6">B3</f>
        <v>Референс:</v>
      </c>
      <c r="E21" s="9">
        <f>Задание!C8</f>
        <v>0</v>
      </c>
    </row>
    <row r="22" spans="2:5" ht="24" customHeight="1" x14ac:dyDescent="0.2">
      <c r="B22" s="11" t="str">
        <f t="shared" si="5"/>
        <v>Название:</v>
      </c>
      <c r="C22" s="15" t="str">
        <f>CONCATENATE(Задание!D7," ",Задание!E7)</f>
        <v xml:space="preserve"> </v>
      </c>
      <c r="D22" s="11" t="str">
        <f t="shared" si="6"/>
        <v>Название:</v>
      </c>
      <c r="E22" s="15" t="str">
        <f>CONCATENATE(Задание!D8," ",Задание!E8)</f>
        <v xml:space="preserve"> </v>
      </c>
    </row>
    <row r="23" spans="2:5" x14ac:dyDescent="0.2">
      <c r="B23" s="58" t="str">
        <f t="shared" si="5"/>
        <v>Сублот №</v>
      </c>
      <c r="C23" s="9">
        <f>Задание!J7</f>
        <v>0</v>
      </c>
      <c r="D23" s="58" t="str">
        <f t="shared" si="6"/>
        <v>Сублот №</v>
      </c>
      <c r="E23" s="9">
        <f>Задание!J8</f>
        <v>0</v>
      </c>
    </row>
    <row r="24" spans="2:5" x14ac:dyDescent="0.2">
      <c r="B24" s="58" t="str">
        <f t="shared" si="5"/>
        <v>Подг.:</v>
      </c>
      <c r="C24" s="9">
        <f>Задание!L7</f>
        <v>0</v>
      </c>
      <c r="D24" s="58" t="str">
        <f t="shared" si="6"/>
        <v>Подг.:</v>
      </c>
      <c r="E24" s="9">
        <f>Задание!L8</f>
        <v>0</v>
      </c>
    </row>
    <row r="25" spans="2:5" s="13" customFormat="1" x14ac:dyDescent="0.25">
      <c r="B25" s="11" t="str">
        <f t="shared" si="5"/>
        <v>Примечание</v>
      </c>
      <c r="C25" s="12"/>
      <c r="D25" s="11" t="str">
        <f t="shared" si="6"/>
        <v>Примечание</v>
      </c>
      <c r="E25" s="12"/>
    </row>
    <row r="26" spans="2:5" s="5" customFormat="1" ht="9.6" customHeight="1" x14ac:dyDescent="0.2">
      <c r="B26" s="57">
        <f ca="1">$B$2</f>
        <v>45735</v>
      </c>
      <c r="C26" s="67" t="str">
        <f>$C$2</f>
        <v>Для пульверизации</v>
      </c>
      <c r="D26" s="57">
        <f ca="1">$B$2</f>
        <v>45735</v>
      </c>
      <c r="E26" s="67" t="str">
        <f>$C$2</f>
        <v>Для пульверизации</v>
      </c>
    </row>
    <row r="27" spans="2:5" x14ac:dyDescent="0.2">
      <c r="B27" s="58" t="str">
        <f t="shared" ref="B27:B31" si="7">B3</f>
        <v>Референс:</v>
      </c>
      <c r="C27" s="9">
        <f>Задание!C9</f>
        <v>0</v>
      </c>
      <c r="D27" s="58" t="str">
        <f t="shared" ref="D27:D31" si="8">B3</f>
        <v>Референс:</v>
      </c>
      <c r="E27" s="9">
        <f>Задание!C10</f>
        <v>0</v>
      </c>
    </row>
    <row r="28" spans="2:5" ht="24" customHeight="1" x14ac:dyDescent="0.2">
      <c r="B28" s="11" t="str">
        <f t="shared" si="7"/>
        <v>Название:</v>
      </c>
      <c r="C28" s="15" t="str">
        <f>CONCATENATE(Задание!D9," ",Задание!E9)</f>
        <v xml:space="preserve"> </v>
      </c>
      <c r="D28" s="11" t="str">
        <f t="shared" si="8"/>
        <v>Название:</v>
      </c>
      <c r="E28" s="15" t="str">
        <f>CONCATENATE(Задание!D10," ",Задание!E10)</f>
        <v xml:space="preserve"> </v>
      </c>
    </row>
    <row r="29" spans="2:5" x14ac:dyDescent="0.2">
      <c r="B29" s="58" t="str">
        <f t="shared" si="7"/>
        <v>Сублот №</v>
      </c>
      <c r="C29" s="9">
        <f>Задание!J9</f>
        <v>0</v>
      </c>
      <c r="D29" s="58" t="str">
        <f t="shared" si="8"/>
        <v>Сублот №</v>
      </c>
      <c r="E29" s="9">
        <f>Задание!J10</f>
        <v>0</v>
      </c>
    </row>
    <row r="30" spans="2:5" x14ac:dyDescent="0.2">
      <c r="B30" s="58" t="str">
        <f t="shared" si="7"/>
        <v>Подг.:</v>
      </c>
      <c r="C30" s="9">
        <f>Задание!L9</f>
        <v>0</v>
      </c>
      <c r="D30" s="58" t="str">
        <f t="shared" si="8"/>
        <v>Подг.:</v>
      </c>
      <c r="E30" s="9">
        <f>Задание!L10</f>
        <v>0</v>
      </c>
    </row>
    <row r="31" spans="2:5" s="13" customFormat="1" x14ac:dyDescent="0.25">
      <c r="B31" s="11" t="str">
        <f t="shared" si="7"/>
        <v>Примечание</v>
      </c>
      <c r="C31" s="12"/>
      <c r="D31" s="11" t="str">
        <f t="shared" si="8"/>
        <v>Примечание</v>
      </c>
      <c r="E31" s="12"/>
    </row>
    <row r="32" spans="2:5" s="5" customFormat="1" ht="9.6" customHeight="1" x14ac:dyDescent="0.2">
      <c r="B32" s="57">
        <f ca="1">$B$2</f>
        <v>45735</v>
      </c>
      <c r="C32" s="67" t="str">
        <f>$C$2</f>
        <v>Для пульверизации</v>
      </c>
      <c r="D32" s="57">
        <f ca="1">$B$2</f>
        <v>45735</v>
      </c>
      <c r="E32" s="67" t="str">
        <f>$C$2</f>
        <v>Для пульверизации</v>
      </c>
    </row>
    <row r="33" spans="2:5" x14ac:dyDescent="0.2">
      <c r="B33" s="58" t="str">
        <f t="shared" ref="B33:B37" si="9">B3</f>
        <v>Референс:</v>
      </c>
      <c r="C33" s="9">
        <f>Задание!C11</f>
        <v>0</v>
      </c>
      <c r="D33" s="58" t="str">
        <f t="shared" ref="D33:D37" si="10">B3</f>
        <v>Референс:</v>
      </c>
      <c r="E33" s="9">
        <f>Задание!C12</f>
        <v>0</v>
      </c>
    </row>
    <row r="34" spans="2:5" ht="24" customHeight="1" x14ac:dyDescent="0.2">
      <c r="B34" s="11" t="str">
        <f t="shared" si="9"/>
        <v>Название:</v>
      </c>
      <c r="C34" s="15" t="str">
        <f>CONCATENATE(Задание!D11," ",Задание!E11)</f>
        <v xml:space="preserve"> </v>
      </c>
      <c r="D34" s="11" t="str">
        <f t="shared" si="10"/>
        <v>Название:</v>
      </c>
      <c r="E34" s="15" t="str">
        <f>CONCATENATE(Задание!D12," ",Задание!E12)</f>
        <v xml:space="preserve"> </v>
      </c>
    </row>
    <row r="35" spans="2:5" x14ac:dyDescent="0.2">
      <c r="B35" s="58" t="str">
        <f t="shared" si="9"/>
        <v>Сублот №</v>
      </c>
      <c r="C35" s="9">
        <f>Задание!J11</f>
        <v>0</v>
      </c>
      <c r="D35" s="58" t="str">
        <f t="shared" si="10"/>
        <v>Сублот №</v>
      </c>
      <c r="E35" s="9">
        <f>Задание!J12</f>
        <v>0</v>
      </c>
    </row>
    <row r="36" spans="2:5" x14ac:dyDescent="0.2">
      <c r="B36" s="58" t="str">
        <f t="shared" si="9"/>
        <v>Подг.:</v>
      </c>
      <c r="C36" s="9">
        <f>Задание!L11</f>
        <v>0</v>
      </c>
      <c r="D36" s="58" t="str">
        <f t="shared" si="10"/>
        <v>Подг.:</v>
      </c>
      <c r="E36" s="9">
        <f>Задание!L12</f>
        <v>0</v>
      </c>
    </row>
    <row r="37" spans="2:5" s="13" customFormat="1" x14ac:dyDescent="0.25">
      <c r="B37" s="11" t="str">
        <f t="shared" si="9"/>
        <v>Примечание</v>
      </c>
      <c r="C37" s="12"/>
      <c r="D37" s="11" t="str">
        <f t="shared" si="10"/>
        <v>Примечание</v>
      </c>
      <c r="E37" s="12"/>
    </row>
    <row r="38" spans="2:5" s="5" customFormat="1" ht="9.6" customHeight="1" x14ac:dyDescent="0.2">
      <c r="B38" s="57">
        <f ca="1">$B$2</f>
        <v>45735</v>
      </c>
      <c r="C38" s="67" t="str">
        <f>$C$2</f>
        <v>Для пульверизации</v>
      </c>
      <c r="D38" s="57">
        <f ca="1">$B$2</f>
        <v>45735</v>
      </c>
      <c r="E38" s="67" t="str">
        <f>$C$2</f>
        <v>Для пульверизации</v>
      </c>
    </row>
    <row r="39" spans="2:5" x14ac:dyDescent="0.2">
      <c r="B39" s="58" t="str">
        <f t="shared" ref="B39:B43" si="11">B3</f>
        <v>Референс:</v>
      </c>
      <c r="C39" s="9">
        <f>Задание!C13</f>
        <v>0</v>
      </c>
      <c r="D39" s="58" t="str">
        <f t="shared" ref="D39:D43" si="12">B3</f>
        <v>Референс:</v>
      </c>
      <c r="E39" s="9">
        <f>Задание!C14</f>
        <v>0</v>
      </c>
    </row>
    <row r="40" spans="2:5" ht="24" customHeight="1" x14ac:dyDescent="0.2">
      <c r="B40" s="11" t="str">
        <f t="shared" si="11"/>
        <v>Название:</v>
      </c>
      <c r="C40" s="15" t="str">
        <f>CONCATENATE(Задание!D13," ",Задание!E13)</f>
        <v xml:space="preserve"> </v>
      </c>
      <c r="D40" s="11" t="str">
        <f t="shared" si="12"/>
        <v>Название:</v>
      </c>
      <c r="E40" s="15" t="str">
        <f>CONCATENATE(Задание!D14," ",Задание!E14)</f>
        <v xml:space="preserve"> </v>
      </c>
    </row>
    <row r="41" spans="2:5" x14ac:dyDescent="0.2">
      <c r="B41" s="58" t="str">
        <f t="shared" si="11"/>
        <v>Сублот №</v>
      </c>
      <c r="C41" s="9">
        <f>Задание!J13</f>
        <v>0</v>
      </c>
      <c r="D41" s="58" t="str">
        <f t="shared" si="12"/>
        <v>Сублот №</v>
      </c>
      <c r="E41" s="9">
        <f>Задание!J14</f>
        <v>0</v>
      </c>
    </row>
    <row r="42" spans="2:5" x14ac:dyDescent="0.2">
      <c r="B42" s="58" t="str">
        <f t="shared" si="11"/>
        <v>Подг.:</v>
      </c>
      <c r="C42" s="9">
        <f>Задание!L13</f>
        <v>0</v>
      </c>
      <c r="D42" s="58" t="str">
        <f t="shared" si="12"/>
        <v>Подг.:</v>
      </c>
      <c r="E42" s="9">
        <f>Задание!L14</f>
        <v>0</v>
      </c>
    </row>
    <row r="43" spans="2:5" s="13" customFormat="1" x14ac:dyDescent="0.25">
      <c r="B43" s="11" t="str">
        <f t="shared" si="11"/>
        <v>Примечание</v>
      </c>
      <c r="C43" s="12"/>
      <c r="D43" s="11" t="str">
        <f t="shared" si="12"/>
        <v>Примечание</v>
      </c>
      <c r="E43" s="12"/>
    </row>
    <row r="44" spans="2:5" s="5" customFormat="1" ht="9.6" customHeight="1" x14ac:dyDescent="0.2">
      <c r="B44" s="57">
        <f ca="1">$B$2</f>
        <v>45735</v>
      </c>
      <c r="C44" s="67" t="str">
        <f>$C$2</f>
        <v>Для пульверизации</v>
      </c>
      <c r="D44" s="57">
        <f ca="1">$B$2</f>
        <v>45735</v>
      </c>
      <c r="E44" s="67" t="str">
        <f>$C$2</f>
        <v>Для пульверизации</v>
      </c>
    </row>
    <row r="45" spans="2:5" x14ac:dyDescent="0.2">
      <c r="B45" s="58" t="str">
        <f t="shared" ref="B45:B49" si="13">B3</f>
        <v>Референс:</v>
      </c>
      <c r="C45" s="9">
        <f>Задание!C15</f>
        <v>0</v>
      </c>
      <c r="D45" s="58" t="str">
        <f t="shared" ref="D45:D49" si="14">B3</f>
        <v>Референс:</v>
      </c>
      <c r="E45" s="9">
        <f>Задание!C16</f>
        <v>0</v>
      </c>
    </row>
    <row r="46" spans="2:5" ht="24" customHeight="1" x14ac:dyDescent="0.2">
      <c r="B46" s="11" t="str">
        <f t="shared" si="13"/>
        <v>Название:</v>
      </c>
      <c r="C46" s="15" t="str">
        <f>CONCATENATE(Задание!D15," ",Задание!E15)</f>
        <v xml:space="preserve"> </v>
      </c>
      <c r="D46" s="11" t="str">
        <f t="shared" si="14"/>
        <v>Название:</v>
      </c>
      <c r="E46" s="15" t="str">
        <f>CONCATENATE(Задание!D16," ",Задание!E16)</f>
        <v xml:space="preserve"> </v>
      </c>
    </row>
    <row r="47" spans="2:5" x14ac:dyDescent="0.2">
      <c r="B47" s="58" t="str">
        <f t="shared" si="13"/>
        <v>Сублот №</v>
      </c>
      <c r="C47" s="9">
        <f>Задание!J15</f>
        <v>0</v>
      </c>
      <c r="D47" s="58" t="str">
        <f t="shared" si="14"/>
        <v>Сублот №</v>
      </c>
      <c r="E47" s="9">
        <f>Задание!J16</f>
        <v>0</v>
      </c>
    </row>
    <row r="48" spans="2:5" x14ac:dyDescent="0.2">
      <c r="B48" s="58" t="str">
        <f t="shared" si="13"/>
        <v>Подг.:</v>
      </c>
      <c r="C48" s="9">
        <f>Задание!L15</f>
        <v>0</v>
      </c>
      <c r="D48" s="58" t="str">
        <f t="shared" si="14"/>
        <v>Подг.:</v>
      </c>
      <c r="E48" s="9">
        <f>Задание!L16</f>
        <v>0</v>
      </c>
    </row>
    <row r="49" spans="2:5" s="13" customFormat="1" x14ac:dyDescent="0.25">
      <c r="B49" s="11" t="str">
        <f t="shared" si="13"/>
        <v>Примечание</v>
      </c>
      <c r="C49" s="12"/>
      <c r="D49" s="11" t="str">
        <f t="shared" si="14"/>
        <v>Примечание</v>
      </c>
      <c r="E49" s="12"/>
    </row>
    <row r="50" spans="2:5" s="5" customFormat="1" ht="9.6" customHeight="1" x14ac:dyDescent="0.2">
      <c r="B50" s="57">
        <f ca="1">$B$2</f>
        <v>45735</v>
      </c>
      <c r="C50" s="67" t="str">
        <f>$C$2</f>
        <v>Для пульверизации</v>
      </c>
      <c r="D50" s="57">
        <f ca="1">$B$2</f>
        <v>45735</v>
      </c>
      <c r="E50" s="67" t="str">
        <f>$C$2</f>
        <v>Для пульверизации</v>
      </c>
    </row>
    <row r="51" spans="2:5" x14ac:dyDescent="0.2">
      <c r="B51" s="58" t="str">
        <f t="shared" ref="B51:B55" si="15">B3</f>
        <v>Референс:</v>
      </c>
      <c r="C51" s="9">
        <f>Задание!C17</f>
        <v>0</v>
      </c>
      <c r="D51" s="58" t="str">
        <f t="shared" ref="D51:D55" si="16">B3</f>
        <v>Референс:</v>
      </c>
      <c r="E51" s="9">
        <f>Задание!C18</f>
        <v>0</v>
      </c>
    </row>
    <row r="52" spans="2:5" ht="24" customHeight="1" x14ac:dyDescent="0.2">
      <c r="B52" s="11" t="str">
        <f t="shared" si="15"/>
        <v>Название:</v>
      </c>
      <c r="C52" s="15" t="str">
        <f>CONCATENATE(Задание!D17," ",Задание!E17)</f>
        <v xml:space="preserve"> </v>
      </c>
      <c r="D52" s="11" t="str">
        <f t="shared" si="16"/>
        <v>Название:</v>
      </c>
      <c r="E52" s="15" t="str">
        <f>CONCATENATE(Задание!D18," ",Задание!E18)</f>
        <v xml:space="preserve"> </v>
      </c>
    </row>
    <row r="53" spans="2:5" x14ac:dyDescent="0.2">
      <c r="B53" s="58" t="str">
        <f t="shared" si="15"/>
        <v>Сублот №</v>
      </c>
      <c r="C53" s="9">
        <f>Задание!J17</f>
        <v>0</v>
      </c>
      <c r="D53" s="58" t="str">
        <f t="shared" si="16"/>
        <v>Сублот №</v>
      </c>
      <c r="E53" s="9">
        <f>Задание!J18</f>
        <v>0</v>
      </c>
    </row>
    <row r="54" spans="2:5" x14ac:dyDescent="0.2">
      <c r="B54" s="58" t="str">
        <f t="shared" si="15"/>
        <v>Подг.:</v>
      </c>
      <c r="C54" s="9">
        <f>Задание!L17</f>
        <v>0</v>
      </c>
      <c r="D54" s="58" t="str">
        <f t="shared" si="16"/>
        <v>Подг.:</v>
      </c>
      <c r="E54" s="9">
        <f>Задание!L18</f>
        <v>0</v>
      </c>
    </row>
    <row r="55" spans="2:5" x14ac:dyDescent="0.2">
      <c r="B55" s="64" t="str">
        <f t="shared" si="15"/>
        <v>Примечание</v>
      </c>
      <c r="C55" s="14"/>
      <c r="D55" s="64" t="str">
        <f t="shared" si="16"/>
        <v>Примечание</v>
      </c>
      <c r="E55" s="14"/>
    </row>
    <row r="56" spans="2:5" ht="4.1500000000000004" customHeight="1" x14ac:dyDescent="0.2"/>
  </sheetData>
  <sheetProtection algorithmName="SHA-512" hashValue="34VJpwnGcOIqqw1Hw7p2J82xsIm702jkgGDXtUsY9gg7V3pEmq+/VlE9+On46lgDUsL7woEJ6csBknN90I1EKA==" saltValue="1SSEuvInWqcQlmr9DnylxQ==" spinCount="100000" sheet="1" objects="1" scenarios="1"/>
  <pageMargins left="0.23622047244094491" right="0.23622047244094491" top="0" bottom="0" header="0" footer="0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6"/>
  <dimension ref="A1:J90"/>
  <sheetViews>
    <sheetView showZeros="0" view="pageBreakPreview" topLeftCell="A4" zoomScaleNormal="100" zoomScaleSheetLayoutView="100" workbookViewId="0">
      <selection activeCell="G85" sqref="G85:H85"/>
    </sheetView>
  </sheetViews>
  <sheetFormatPr defaultColWidth="19.42578125" defaultRowHeight="9" x14ac:dyDescent="0.15"/>
  <cols>
    <col min="1" max="1" width="10.42578125" style="19" customWidth="1"/>
    <col min="2" max="2" width="7.28515625" style="19" customWidth="1"/>
    <col min="3" max="3" width="6.7109375" style="19" customWidth="1"/>
    <col min="4" max="5" width="8.28515625" style="19" customWidth="1"/>
    <col min="6" max="6" width="10.42578125" style="19" customWidth="1"/>
    <col min="7" max="7" width="7.28515625" style="19" customWidth="1"/>
    <col min="8" max="8" width="6.7109375" style="19" customWidth="1"/>
    <col min="9" max="10" width="8.28515625" style="19" customWidth="1"/>
    <col min="11" max="12" width="1.140625" style="19" customWidth="1"/>
    <col min="13" max="16384" width="19.42578125" style="19"/>
  </cols>
  <sheetData>
    <row r="1" spans="1:10" s="24" customFormat="1" ht="10.15" customHeight="1" x14ac:dyDescent="0.15">
      <c r="A1" s="25">
        <f ca="1">Задание!$G$1</f>
        <v>45735</v>
      </c>
      <c r="B1" s="151" t="str">
        <f>Настройки!I23</f>
        <v>Аналит. проба</v>
      </c>
      <c r="C1" s="151"/>
      <c r="D1" s="158" t="str">
        <f>Задание!$J$1</f>
        <v>ver.3.1 05.24 Rw</v>
      </c>
      <c r="E1" s="158"/>
      <c r="F1" s="25">
        <f ca="1">Задание!$G$1</f>
        <v>45735</v>
      </c>
      <c r="G1" s="151" t="str">
        <f t="shared" ref="G1" si="0">$B$1</f>
        <v>Аналит. проба</v>
      </c>
      <c r="H1" s="151"/>
      <c r="I1" s="158" t="str">
        <f>Задание!$J$1</f>
        <v>ver.3.1 05.24 Rw</v>
      </c>
      <c r="J1" s="158"/>
    </row>
    <row r="2" spans="1:10" ht="9.6" customHeight="1" x14ac:dyDescent="0.15">
      <c r="A2" s="19" t="str">
        <f>Настройки!I5</f>
        <v>Клиент:</v>
      </c>
      <c r="B2" s="153" t="str">
        <f>IF(Задание!N3="",CONCATENATE(Настройки!I25,"  ",Задание!O3),CONCATENATE(Задание!N3,"  ",Задание!O3))</f>
        <v>ENIGMA DREAM DMCC  UTT</v>
      </c>
      <c r="C2" s="153"/>
      <c r="D2" s="26"/>
      <c r="E2" s="26"/>
      <c r="F2" s="19" t="str">
        <f t="shared" ref="F2:F10" si="1">A2</f>
        <v>Клиент:</v>
      </c>
      <c r="G2" s="153" t="str">
        <f>IF(Задание!N4="",CONCATENATE(Настройки!I25,"  ",Задание!O4),CONCATENATE(Задание!N4,"  ",Задание!O4))</f>
        <v>ENIGMA DREAM DMCC  UTT</v>
      </c>
      <c r="H2" s="153"/>
      <c r="I2" s="26"/>
      <c r="J2" s="26"/>
    </row>
    <row r="3" spans="1:10" ht="13.15" customHeight="1" x14ac:dyDescent="0.2">
      <c r="A3" s="19" t="str">
        <f>Настройки!I6</f>
        <v>Референс:</v>
      </c>
      <c r="B3" s="148">
        <f>Задание!C3</f>
        <v>2502444</v>
      </c>
      <c r="C3" s="148"/>
      <c r="D3" s="148"/>
      <c r="E3" s="148"/>
      <c r="F3" s="19" t="str">
        <f t="shared" si="1"/>
        <v>Референс:</v>
      </c>
      <c r="G3" s="148">
        <f>Задание!C4</f>
        <v>2502444</v>
      </c>
      <c r="H3" s="148"/>
      <c r="I3" s="148"/>
      <c r="J3" s="148"/>
    </row>
    <row r="4" spans="1:10" ht="13.15" customHeight="1" x14ac:dyDescent="0.15">
      <c r="A4" s="19" t="str">
        <f>Настройки!I8</f>
        <v>Название:</v>
      </c>
      <c r="B4" s="155" t="str">
        <f>CONCATENATE(Задание!D3," ",Задание!E3)</f>
        <v xml:space="preserve">FAR EASTERN JUPITER </v>
      </c>
      <c r="C4" s="155"/>
      <c r="D4" s="155"/>
      <c r="E4" s="155"/>
      <c r="F4" s="19" t="str">
        <f t="shared" si="1"/>
        <v>Название:</v>
      </c>
      <c r="G4" s="155" t="str">
        <f>CONCATENATE(Задание!D4," ",Задание!E4)</f>
        <v xml:space="preserve">FAR EASTERN JUPITER </v>
      </c>
      <c r="H4" s="155"/>
      <c r="I4" s="155"/>
      <c r="J4" s="155"/>
    </row>
    <row r="5" spans="1:10" ht="12" customHeight="1" x14ac:dyDescent="0.15">
      <c r="A5" s="19" t="str">
        <f>Настройки!I7</f>
        <v>Дата отбора:</v>
      </c>
      <c r="B5" s="150">
        <f>Задание!G3</f>
        <v>45716</v>
      </c>
      <c r="C5" s="150"/>
      <c r="D5" s="152">
        <f>Задание!I3</f>
        <v>0</v>
      </c>
      <c r="E5" s="152" t="str">
        <f>Задание!K3</f>
        <v>Лысенко</v>
      </c>
      <c r="F5" s="19" t="str">
        <f t="shared" si="1"/>
        <v>Дата отбора:</v>
      </c>
      <c r="G5" s="150">
        <f>Задание!G4</f>
        <v>45716</v>
      </c>
      <c r="H5" s="150"/>
      <c r="I5" s="152">
        <f>Задание!I4</f>
        <v>0</v>
      </c>
      <c r="J5" s="152" t="str">
        <f>Задание!K4</f>
        <v>Лысенко</v>
      </c>
    </row>
    <row r="6" spans="1:10" ht="9.6" customHeight="1" x14ac:dyDescent="0.15">
      <c r="A6" s="32" t="str">
        <f>Настройки!I10</f>
        <v>Материал:</v>
      </c>
      <c r="B6" s="154" t="str">
        <f>IF(Задание!P3="",Настройки!I26,Задание!P3)</f>
        <v>coal</v>
      </c>
      <c r="C6" s="154"/>
      <c r="D6" s="152"/>
      <c r="E6" s="152"/>
      <c r="F6" s="32" t="str">
        <f t="shared" si="1"/>
        <v>Материал:</v>
      </c>
      <c r="G6" s="154" t="str">
        <f>IF(Задание!P4="",Настройки!I26,Задание!P4)</f>
        <v>coal</v>
      </c>
      <c r="H6" s="154"/>
      <c r="I6" s="152"/>
      <c r="J6" s="152"/>
    </row>
    <row r="7" spans="1:10" ht="13.15" customHeight="1" x14ac:dyDescent="0.2">
      <c r="A7" s="19" t="str">
        <f>Настройки!I11</f>
        <v>Вес:</v>
      </c>
      <c r="B7" s="148" t="str">
        <f>Задание!H3</f>
        <v>10'000</v>
      </c>
      <c r="C7" s="148"/>
      <c r="D7" s="152"/>
      <c r="E7" s="152"/>
      <c r="F7" s="19" t="str">
        <f t="shared" si="1"/>
        <v>Вес:</v>
      </c>
      <c r="G7" s="148" t="str">
        <f>Задание!H4</f>
        <v>10'000</v>
      </c>
      <c r="H7" s="148"/>
      <c r="I7" s="152"/>
      <c r="J7" s="152"/>
    </row>
    <row r="8" spans="1:10" ht="13.15" customHeight="1" x14ac:dyDescent="0.2">
      <c r="A8" s="19" t="str">
        <f>Настройки!I12</f>
        <v>Сублот №</v>
      </c>
      <c r="B8" s="148" t="str">
        <f>Задание!J3</f>
        <v>2 abc</v>
      </c>
      <c r="C8" s="148"/>
      <c r="D8" s="152"/>
      <c r="E8" s="152"/>
      <c r="F8" s="19" t="str">
        <f t="shared" si="1"/>
        <v>Сублот №</v>
      </c>
      <c r="G8" s="148" t="str">
        <f>Задание!J4</f>
        <v>3 абв</v>
      </c>
      <c r="H8" s="148"/>
      <c r="I8" s="152"/>
      <c r="J8" s="152"/>
    </row>
    <row r="9" spans="1:10" ht="9.6" customHeight="1" x14ac:dyDescent="0.15">
      <c r="A9" s="19" t="str">
        <f>Настройки!I14</f>
        <v>Подг.:</v>
      </c>
      <c r="B9" s="149" t="str">
        <f>Задание!L3</f>
        <v>Маркушев</v>
      </c>
      <c r="C9" s="149"/>
      <c r="D9" s="152"/>
      <c r="E9" s="152"/>
      <c r="F9" s="19" t="str">
        <f t="shared" si="1"/>
        <v>Подг.:</v>
      </c>
      <c r="G9" s="149" t="str">
        <f>Задание!L4</f>
        <v>Маркушев</v>
      </c>
      <c r="H9" s="149"/>
      <c r="I9" s="152"/>
      <c r="J9" s="152"/>
    </row>
    <row r="10" spans="1:10" ht="9.6" customHeight="1" x14ac:dyDescent="0.15">
      <c r="A10" s="19" t="str">
        <f>Настройки!I15</f>
        <v>Пульв.:</v>
      </c>
      <c r="B10" s="149" t="str">
        <f>Задание!M3</f>
        <v>Орлов</v>
      </c>
      <c r="C10" s="149"/>
      <c r="D10" s="152"/>
      <c r="E10" s="152"/>
      <c r="F10" s="19" t="str">
        <f t="shared" si="1"/>
        <v>Пульв.:</v>
      </c>
      <c r="G10" s="149" t="str">
        <f>Задание!M4</f>
        <v>Орлов</v>
      </c>
      <c r="H10" s="149"/>
      <c r="I10" s="152"/>
      <c r="J10" s="152"/>
    </row>
    <row r="11" spans="1:10" s="24" customFormat="1" ht="10.15" customHeight="1" x14ac:dyDescent="0.15">
      <c r="A11" s="25">
        <f ca="1">Задание!$G$1</f>
        <v>45735</v>
      </c>
      <c r="B11" s="151" t="str">
        <f t="shared" ref="B11" si="2">$B$1</f>
        <v>Аналит. проба</v>
      </c>
      <c r="C11" s="151"/>
      <c r="D11" s="158" t="str">
        <f>Задание!$J$1</f>
        <v>ver.3.1 05.24 Rw</v>
      </c>
      <c r="E11" s="158"/>
      <c r="F11" s="25">
        <f ca="1">Задание!$G$1</f>
        <v>45735</v>
      </c>
      <c r="G11" s="151" t="str">
        <f t="shared" ref="G11" si="3">$B$1</f>
        <v>Аналит. проба</v>
      </c>
      <c r="H11" s="151"/>
      <c r="I11" s="158" t="str">
        <f>Задание!$J$1</f>
        <v>ver.3.1 05.24 Rw</v>
      </c>
      <c r="J11" s="158"/>
    </row>
    <row r="12" spans="1:10" ht="9.6" customHeight="1" x14ac:dyDescent="0.15">
      <c r="A12" s="19" t="str">
        <f t="shared" ref="A12:A20" si="4">A2</f>
        <v>Клиент:</v>
      </c>
      <c r="B12" s="153" t="str">
        <f>IF(Задание!N5="",CONCATENATE(Настройки!I25,"  ",Задание!O5),CONCATENATE(Задание!N5,"  ",Задание!O5))</f>
        <v>ENIGMA DREAM DMCC  UTT</v>
      </c>
      <c r="C12" s="153"/>
      <c r="D12" s="26"/>
      <c r="E12" s="26"/>
      <c r="F12" s="19" t="str">
        <f t="shared" ref="F12:F20" si="5">A2</f>
        <v>Клиент:</v>
      </c>
      <c r="G12" s="153" t="str">
        <f>IF(Задание!N6="",CONCATENATE(Настройки!I25,"  ",Задание!O6),CONCATENATE(Задание!N6,"  ",Задание!O6))</f>
        <v>TRINITY WAY DMCC  RTU</v>
      </c>
      <c r="H12" s="153"/>
      <c r="I12" s="26"/>
      <c r="J12" s="26"/>
    </row>
    <row r="13" spans="1:10" ht="13.15" customHeight="1" x14ac:dyDescent="0.2">
      <c r="A13" s="19" t="str">
        <f t="shared" si="4"/>
        <v>Референс:</v>
      </c>
      <c r="B13" s="148">
        <f>Задание!C5</f>
        <v>2502444</v>
      </c>
      <c r="C13" s="148"/>
      <c r="D13" s="148"/>
      <c r="E13" s="148"/>
      <c r="F13" s="19" t="str">
        <f t="shared" si="5"/>
        <v>Референс:</v>
      </c>
      <c r="G13" s="148">
        <f>Задание!C6</f>
        <v>2503004</v>
      </c>
      <c r="H13" s="148"/>
      <c r="I13" s="148"/>
      <c r="J13" s="148"/>
    </row>
    <row r="14" spans="1:10" ht="13.15" customHeight="1" x14ac:dyDescent="0.15">
      <c r="A14" s="19" t="str">
        <f t="shared" si="4"/>
        <v>Название:</v>
      </c>
      <c r="B14" s="155" t="str">
        <f>CONCATENATE(Задание!D5," ",Задание!E5)</f>
        <v xml:space="preserve">FAR EASTERN JUPITER </v>
      </c>
      <c r="C14" s="155"/>
      <c r="D14" s="155"/>
      <c r="E14" s="155"/>
      <c r="F14" s="19" t="str">
        <f t="shared" si="5"/>
        <v>Название:</v>
      </c>
      <c r="G14" s="155" t="str">
        <f>CONCATENATE(Задание!D6," ",Задание!E6)</f>
        <v xml:space="preserve">XIN E </v>
      </c>
      <c r="H14" s="155"/>
      <c r="I14" s="155"/>
      <c r="J14" s="155"/>
    </row>
    <row r="15" spans="1:10" ht="12" customHeight="1" x14ac:dyDescent="0.15">
      <c r="A15" s="19" t="str">
        <f t="shared" si="4"/>
        <v>Дата отбора:</v>
      </c>
      <c r="B15" s="150">
        <f>Задание!G5</f>
        <v>45716</v>
      </c>
      <c r="C15" s="150"/>
      <c r="D15" s="152">
        <f>Задание!I5</f>
        <v>0</v>
      </c>
      <c r="E15" s="152" t="str">
        <f>Задание!K5</f>
        <v>Лысенко</v>
      </c>
      <c r="F15" s="19" t="str">
        <f t="shared" si="5"/>
        <v>Дата отбора:</v>
      </c>
      <c r="G15" s="150">
        <f>Задание!G6</f>
        <v>45717</v>
      </c>
      <c r="H15" s="150"/>
      <c r="I15" s="152">
        <f>Задание!I6</f>
        <v>0</v>
      </c>
      <c r="J15" s="152" t="str">
        <f>Задание!K6</f>
        <v>Смирнов</v>
      </c>
    </row>
    <row r="16" spans="1:10" ht="9.6" customHeight="1" x14ac:dyDescent="0.15">
      <c r="A16" s="32" t="str">
        <f t="shared" si="4"/>
        <v>Материал:</v>
      </c>
      <c r="B16" s="154" t="str">
        <f>IF(Задание!P5="",Настройки!I26,Задание!P5)</f>
        <v>coal</v>
      </c>
      <c r="C16" s="154"/>
      <c r="D16" s="157"/>
      <c r="E16" s="157"/>
      <c r="F16" s="32" t="str">
        <f t="shared" si="5"/>
        <v>Материал:</v>
      </c>
      <c r="G16" s="154" t="str">
        <f>IF(Задание!P6="",Настройки!I26,Задание!P6)</f>
        <v>coal</v>
      </c>
      <c r="H16" s="154"/>
      <c r="I16" s="152"/>
      <c r="J16" s="152"/>
    </row>
    <row r="17" spans="1:10" ht="13.15" customHeight="1" x14ac:dyDescent="0.2">
      <c r="A17" s="19" t="str">
        <f t="shared" si="4"/>
        <v>Вес:</v>
      </c>
      <c r="B17" s="148" t="str">
        <f>Задание!H5</f>
        <v>10'000</v>
      </c>
      <c r="C17" s="148"/>
      <c r="D17" s="157"/>
      <c r="E17" s="157"/>
      <c r="F17" s="19" t="str">
        <f t="shared" si="5"/>
        <v>Вес:</v>
      </c>
      <c r="G17" s="148" t="str">
        <f>Задание!H6</f>
        <v>10'000</v>
      </c>
      <c r="H17" s="148"/>
      <c r="I17" s="152"/>
      <c r="J17" s="152"/>
    </row>
    <row r="18" spans="1:10" ht="13.15" customHeight="1" x14ac:dyDescent="0.2">
      <c r="A18" s="19" t="str">
        <f t="shared" si="4"/>
        <v>Сублот №</v>
      </c>
      <c r="B18" s="148" t="str">
        <f>Задание!J5</f>
        <v>1 sds</v>
      </c>
      <c r="C18" s="148"/>
      <c r="D18" s="157"/>
      <c r="E18" s="157"/>
      <c r="F18" s="19" t="str">
        <f t="shared" si="5"/>
        <v>Сублот №</v>
      </c>
      <c r="G18" s="148">
        <f>Задание!J6</f>
        <v>1</v>
      </c>
      <c r="H18" s="148"/>
      <c r="I18" s="152"/>
      <c r="J18" s="152"/>
    </row>
    <row r="19" spans="1:10" ht="9.6" customHeight="1" x14ac:dyDescent="0.15">
      <c r="A19" s="19" t="str">
        <f t="shared" si="4"/>
        <v>Подг.:</v>
      </c>
      <c r="B19" s="149" t="str">
        <f>Задание!L5</f>
        <v>Расторгуев</v>
      </c>
      <c r="C19" s="149"/>
      <c r="D19" s="157"/>
      <c r="E19" s="157"/>
      <c r="F19" s="19" t="str">
        <f t="shared" si="5"/>
        <v>Подг.:</v>
      </c>
      <c r="G19" s="149" t="str">
        <f>Задание!L6</f>
        <v>Маркушев</v>
      </c>
      <c r="H19" s="149"/>
      <c r="I19" s="152"/>
      <c r="J19" s="152"/>
    </row>
    <row r="20" spans="1:10" ht="9.6" customHeight="1" x14ac:dyDescent="0.15">
      <c r="A20" s="19" t="str">
        <f t="shared" si="4"/>
        <v>Пульв.:</v>
      </c>
      <c r="B20" s="149" t="str">
        <f>Задание!M5</f>
        <v>Орлов</v>
      </c>
      <c r="C20" s="149"/>
      <c r="D20" s="157"/>
      <c r="E20" s="157"/>
      <c r="F20" s="19" t="str">
        <f t="shared" si="5"/>
        <v>Пульв.:</v>
      </c>
      <c r="G20" s="149" t="str">
        <f>Задание!M6</f>
        <v>Орлов</v>
      </c>
      <c r="H20" s="149"/>
      <c r="I20" s="152"/>
      <c r="J20" s="152"/>
    </row>
    <row r="21" spans="1:10" s="24" customFormat="1" ht="10.15" customHeight="1" x14ac:dyDescent="0.15">
      <c r="A21" s="25">
        <f ca="1">Задание!$G$1</f>
        <v>45735</v>
      </c>
      <c r="B21" s="151" t="str">
        <f t="shared" ref="B21" si="6">$B$1</f>
        <v>Аналит. проба</v>
      </c>
      <c r="C21" s="151"/>
      <c r="D21" s="158" t="str">
        <f>Задание!$J$1</f>
        <v>ver.3.1 05.24 Rw</v>
      </c>
      <c r="E21" s="158"/>
      <c r="F21" s="25">
        <f ca="1">Задание!$G$1</f>
        <v>45735</v>
      </c>
      <c r="G21" s="151" t="str">
        <f t="shared" ref="G21" si="7">$B$1</f>
        <v>Аналит. проба</v>
      </c>
      <c r="H21" s="151"/>
      <c r="I21" s="158" t="str">
        <f>Задание!$J$1</f>
        <v>ver.3.1 05.24 Rw</v>
      </c>
      <c r="J21" s="158"/>
    </row>
    <row r="22" spans="1:10" ht="9.6" customHeight="1" x14ac:dyDescent="0.15">
      <c r="A22" s="19" t="str">
        <f t="shared" ref="A22:A30" si="8">A2</f>
        <v>Клиент:</v>
      </c>
      <c r="B22" s="153" t="e">
        <f>IF(Задание!#REF!="",CONCATENATE(Настройки!I25,"  ",Задание!#REF!),CONCATENATE(Задание!#REF!,"  ",Задание!#REF!))</f>
        <v>#REF!</v>
      </c>
      <c r="C22" s="153"/>
      <c r="D22" s="26"/>
      <c r="E22" s="26"/>
      <c r="F22" s="19" t="str">
        <f t="shared" ref="F22:F30" si="9">A2</f>
        <v>Клиент:</v>
      </c>
      <c r="G22" s="153" t="e">
        <f>IF(Задание!#REF!="",CONCATENATE(Настройки!I25,"  ",Задание!#REF!),CONCATENATE(Задание!#REF!,"  ",Задание!#REF!))</f>
        <v>#REF!</v>
      </c>
      <c r="H22" s="153"/>
      <c r="I22" s="26"/>
      <c r="J22" s="26"/>
    </row>
    <row r="23" spans="1:10" ht="13.15" customHeight="1" x14ac:dyDescent="0.2">
      <c r="A23" s="19" t="str">
        <f t="shared" si="8"/>
        <v>Референс:</v>
      </c>
      <c r="B23" s="148" t="e">
        <f>Задание!#REF!</f>
        <v>#REF!</v>
      </c>
      <c r="C23" s="148"/>
      <c r="D23" s="148"/>
      <c r="E23" s="148"/>
      <c r="F23" s="19" t="str">
        <f t="shared" si="9"/>
        <v>Референс:</v>
      </c>
      <c r="G23" s="148" t="e">
        <f>Задание!#REF!</f>
        <v>#REF!</v>
      </c>
      <c r="H23" s="148"/>
      <c r="I23" s="148"/>
      <c r="J23" s="148"/>
    </row>
    <row r="24" spans="1:10" ht="13.15" customHeight="1" x14ac:dyDescent="0.15">
      <c r="A24" s="19" t="str">
        <f t="shared" si="8"/>
        <v>Название:</v>
      </c>
      <c r="B24" s="155" t="e">
        <f>CONCATENATE(Задание!#REF!," ",Задание!#REF!)</f>
        <v>#REF!</v>
      </c>
      <c r="C24" s="155"/>
      <c r="D24" s="155"/>
      <c r="E24" s="155"/>
      <c r="F24" s="19" t="str">
        <f t="shared" si="9"/>
        <v>Название:</v>
      </c>
      <c r="G24" s="155" t="e">
        <f>CONCATENATE(Задание!#REF!," ",Задание!#REF!)</f>
        <v>#REF!</v>
      </c>
      <c r="H24" s="155"/>
      <c r="I24" s="155"/>
      <c r="J24" s="155"/>
    </row>
    <row r="25" spans="1:10" ht="12" customHeight="1" x14ac:dyDescent="0.15">
      <c r="A25" s="19" t="str">
        <f t="shared" si="8"/>
        <v>Дата отбора:</v>
      </c>
      <c r="B25" s="150" t="e">
        <f>Задание!#REF!</f>
        <v>#REF!</v>
      </c>
      <c r="C25" s="150"/>
      <c r="D25" s="152" t="e">
        <f>Задание!#REF!</f>
        <v>#REF!</v>
      </c>
      <c r="E25" s="152" t="e">
        <f>Задание!#REF!</f>
        <v>#REF!</v>
      </c>
      <c r="F25" s="19" t="str">
        <f t="shared" si="9"/>
        <v>Дата отбора:</v>
      </c>
      <c r="G25" s="150" t="e">
        <f>Задание!#REF!</f>
        <v>#REF!</v>
      </c>
      <c r="H25" s="150"/>
      <c r="I25" s="152" t="e">
        <f>Задание!#REF!</f>
        <v>#REF!</v>
      </c>
      <c r="J25" s="152" t="e">
        <f>Задание!#REF!</f>
        <v>#REF!</v>
      </c>
    </row>
    <row r="26" spans="1:10" ht="9.6" customHeight="1" x14ac:dyDescent="0.15">
      <c r="A26" s="32" t="str">
        <f t="shared" si="8"/>
        <v>Материал:</v>
      </c>
      <c r="B26" s="154" t="e">
        <f>IF(Задание!#REF!="",Настройки!I26,Задание!#REF!)</f>
        <v>#REF!</v>
      </c>
      <c r="C26" s="154"/>
      <c r="D26" s="152"/>
      <c r="E26" s="152"/>
      <c r="F26" s="32" t="str">
        <f t="shared" si="9"/>
        <v>Материал:</v>
      </c>
      <c r="G26" s="154" t="e">
        <f>IF(Задание!#REF!="",Настройки!I26,Задание!#REF!)</f>
        <v>#REF!</v>
      </c>
      <c r="H26" s="154"/>
      <c r="I26" s="152"/>
      <c r="J26" s="152"/>
    </row>
    <row r="27" spans="1:10" ht="13.15" customHeight="1" x14ac:dyDescent="0.2">
      <c r="A27" s="19" t="str">
        <f t="shared" si="8"/>
        <v>Вес:</v>
      </c>
      <c r="B27" s="148" t="e">
        <f>Задание!#REF!</f>
        <v>#REF!</v>
      </c>
      <c r="C27" s="148"/>
      <c r="D27" s="152"/>
      <c r="E27" s="152"/>
      <c r="F27" s="19" t="str">
        <f t="shared" si="9"/>
        <v>Вес:</v>
      </c>
      <c r="G27" s="148" t="e">
        <f>Задание!#REF!</f>
        <v>#REF!</v>
      </c>
      <c r="H27" s="148"/>
      <c r="I27" s="152"/>
      <c r="J27" s="152"/>
    </row>
    <row r="28" spans="1:10" ht="13.15" customHeight="1" x14ac:dyDescent="0.2">
      <c r="A28" s="19" t="str">
        <f t="shared" si="8"/>
        <v>Сублот №</v>
      </c>
      <c r="B28" s="148" t="e">
        <f>Задание!#REF!</f>
        <v>#REF!</v>
      </c>
      <c r="C28" s="148"/>
      <c r="D28" s="152"/>
      <c r="E28" s="152"/>
      <c r="F28" s="19" t="str">
        <f t="shared" si="9"/>
        <v>Сублот №</v>
      </c>
      <c r="G28" s="148" t="e">
        <f>Задание!#REF!</f>
        <v>#REF!</v>
      </c>
      <c r="H28" s="148"/>
      <c r="I28" s="152"/>
      <c r="J28" s="152"/>
    </row>
    <row r="29" spans="1:10" ht="9.6" customHeight="1" x14ac:dyDescent="0.15">
      <c r="A29" s="19" t="str">
        <f t="shared" si="8"/>
        <v>Подг.:</v>
      </c>
      <c r="B29" s="149" t="e">
        <f>Задание!#REF!</f>
        <v>#REF!</v>
      </c>
      <c r="C29" s="149"/>
      <c r="D29" s="152"/>
      <c r="E29" s="152"/>
      <c r="F29" s="19" t="str">
        <f t="shared" si="9"/>
        <v>Подг.:</v>
      </c>
      <c r="G29" s="149" t="e">
        <f>Задание!#REF!</f>
        <v>#REF!</v>
      </c>
      <c r="H29" s="149"/>
      <c r="I29" s="152"/>
      <c r="J29" s="152"/>
    </row>
    <row r="30" spans="1:10" ht="9.6" customHeight="1" x14ac:dyDescent="0.15">
      <c r="A30" s="19" t="str">
        <f t="shared" si="8"/>
        <v>Пульв.:</v>
      </c>
      <c r="B30" s="149" t="e">
        <f>Задание!#REF!</f>
        <v>#REF!</v>
      </c>
      <c r="C30" s="149"/>
      <c r="D30" s="152"/>
      <c r="E30" s="152"/>
      <c r="F30" s="19" t="str">
        <f t="shared" si="9"/>
        <v>Пульв.:</v>
      </c>
      <c r="G30" s="149" t="e">
        <f>Задание!#REF!</f>
        <v>#REF!</v>
      </c>
      <c r="H30" s="149"/>
      <c r="I30" s="152"/>
      <c r="J30" s="152"/>
    </row>
    <row r="31" spans="1:10" s="24" customFormat="1" ht="10.15" customHeight="1" x14ac:dyDescent="0.15">
      <c r="A31" s="25">
        <f ca="1">Задание!$G$1</f>
        <v>45735</v>
      </c>
      <c r="B31" s="151" t="str">
        <f t="shared" ref="B31" si="10">$B$1</f>
        <v>Аналит. проба</v>
      </c>
      <c r="C31" s="151"/>
      <c r="D31" s="158" t="str">
        <f>Задание!$J$1</f>
        <v>ver.3.1 05.24 Rw</v>
      </c>
      <c r="E31" s="158"/>
      <c r="F31" s="25">
        <f ca="1">Задание!$G$1</f>
        <v>45735</v>
      </c>
      <c r="G31" s="151" t="str">
        <f t="shared" ref="G31" si="11">$B$1</f>
        <v>Аналит. проба</v>
      </c>
      <c r="H31" s="151"/>
      <c r="I31" s="158" t="str">
        <f>Задание!$J$1</f>
        <v>ver.3.1 05.24 Rw</v>
      </c>
      <c r="J31" s="158"/>
    </row>
    <row r="32" spans="1:10" ht="9.6" customHeight="1" x14ac:dyDescent="0.15">
      <c r="A32" s="19" t="str">
        <f t="shared" ref="A32:A40" si="12">A2</f>
        <v>Клиент:</v>
      </c>
      <c r="B32" s="153" t="str">
        <f>IF(Задание!N7="",CONCATENATE(Настройки!I25,"  ",Задание!O7),CONCATENATE(Задание!N7,"  ",Задание!O7))</f>
        <v xml:space="preserve">Карбо Ван  </v>
      </c>
      <c r="C32" s="153"/>
      <c r="D32" s="26"/>
      <c r="E32" s="26"/>
      <c r="F32" s="19" t="str">
        <f t="shared" ref="F32:F40" si="13">A2</f>
        <v>Клиент:</v>
      </c>
      <c r="G32" s="153" t="str">
        <f>IF(Задание!N8="",CONCATENATE(Настройки!I25,"  ",Задание!O8),CONCATENATE(Задание!N8,"  ",Задание!O8))</f>
        <v xml:space="preserve">Карбо Ван  </v>
      </c>
      <c r="H32" s="153"/>
      <c r="I32" s="26"/>
      <c r="J32" s="26"/>
    </row>
    <row r="33" spans="1:10" ht="13.15" customHeight="1" x14ac:dyDescent="0.2">
      <c r="A33" s="19" t="str">
        <f t="shared" si="12"/>
        <v>Референс:</v>
      </c>
      <c r="B33" s="148">
        <f>Задание!C7</f>
        <v>0</v>
      </c>
      <c r="C33" s="148"/>
      <c r="D33" s="148"/>
      <c r="E33" s="148"/>
      <c r="F33" s="19" t="str">
        <f t="shared" si="13"/>
        <v>Референс:</v>
      </c>
      <c r="G33" s="148">
        <f>Задание!C8</f>
        <v>0</v>
      </c>
      <c r="H33" s="148"/>
      <c r="I33" s="148"/>
      <c r="J33" s="148"/>
    </row>
    <row r="34" spans="1:10" ht="13.15" customHeight="1" x14ac:dyDescent="0.15">
      <c r="A34" s="19" t="str">
        <f t="shared" si="12"/>
        <v>Название:</v>
      </c>
      <c r="B34" s="155" t="str">
        <f>CONCATENATE(Задание!D7," ",Задание!E7)</f>
        <v xml:space="preserve"> </v>
      </c>
      <c r="C34" s="155"/>
      <c r="D34" s="155"/>
      <c r="E34" s="155"/>
      <c r="F34" s="19" t="str">
        <f t="shared" si="13"/>
        <v>Название:</v>
      </c>
      <c r="G34" s="155" t="str">
        <f>CONCATENATE(Задание!D8," ",Задание!E8)</f>
        <v xml:space="preserve"> </v>
      </c>
      <c r="H34" s="155"/>
      <c r="I34" s="155"/>
      <c r="J34" s="155"/>
    </row>
    <row r="35" spans="1:10" ht="12" customHeight="1" x14ac:dyDescent="0.15">
      <c r="A35" s="19" t="str">
        <f t="shared" si="12"/>
        <v>Дата отбора:</v>
      </c>
      <c r="B35" s="150">
        <f>Задание!G7</f>
        <v>0</v>
      </c>
      <c r="C35" s="150"/>
      <c r="D35" s="152">
        <f>Задание!I7</f>
        <v>0</v>
      </c>
      <c r="E35" s="152">
        <f>Задание!K7</f>
        <v>0</v>
      </c>
      <c r="F35" s="19" t="str">
        <f t="shared" si="13"/>
        <v>Дата отбора:</v>
      </c>
      <c r="G35" s="150">
        <f>Задание!G8</f>
        <v>0</v>
      </c>
      <c r="H35" s="150"/>
      <c r="I35" s="152">
        <f>Задание!I8</f>
        <v>0</v>
      </c>
      <c r="J35" s="152">
        <f>Задание!K8</f>
        <v>0</v>
      </c>
    </row>
    <row r="36" spans="1:10" ht="9.6" customHeight="1" x14ac:dyDescent="0.15">
      <c r="A36" s="32" t="str">
        <f t="shared" si="12"/>
        <v>Материал:</v>
      </c>
      <c r="B36" s="154" t="str">
        <f>IF(Задание!P7="",Настройки!I26,Задание!P7)</f>
        <v>Уголь</v>
      </c>
      <c r="C36" s="154"/>
      <c r="D36" s="152"/>
      <c r="E36" s="152"/>
      <c r="F36" s="32" t="str">
        <f t="shared" si="13"/>
        <v>Материал:</v>
      </c>
      <c r="G36" s="154" t="str">
        <f>IF(Задание!P8="",Настройки!I26,Задание!P8)</f>
        <v>Уголь</v>
      </c>
      <c r="H36" s="154"/>
      <c r="I36" s="152"/>
      <c r="J36" s="152"/>
    </row>
    <row r="37" spans="1:10" ht="13.15" customHeight="1" x14ac:dyDescent="0.2">
      <c r="A37" s="19" t="str">
        <f t="shared" si="12"/>
        <v>Вес:</v>
      </c>
      <c r="B37" s="148">
        <f>Задание!H7</f>
        <v>0</v>
      </c>
      <c r="C37" s="148"/>
      <c r="D37" s="152"/>
      <c r="E37" s="152"/>
      <c r="F37" s="19" t="str">
        <f t="shared" si="13"/>
        <v>Вес:</v>
      </c>
      <c r="G37" s="148">
        <f>Задание!H8</f>
        <v>0</v>
      </c>
      <c r="H37" s="148"/>
      <c r="I37" s="152"/>
      <c r="J37" s="152"/>
    </row>
    <row r="38" spans="1:10" ht="13.15" customHeight="1" x14ac:dyDescent="0.2">
      <c r="A38" s="19" t="str">
        <f t="shared" si="12"/>
        <v>Сублот №</v>
      </c>
      <c r="B38" s="148">
        <f>Задание!J7</f>
        <v>0</v>
      </c>
      <c r="C38" s="148"/>
      <c r="D38" s="152"/>
      <c r="E38" s="152"/>
      <c r="F38" s="19" t="str">
        <f t="shared" si="13"/>
        <v>Сублот №</v>
      </c>
      <c r="G38" s="148">
        <f>Задание!J8</f>
        <v>0</v>
      </c>
      <c r="H38" s="148"/>
      <c r="I38" s="152"/>
      <c r="J38" s="152"/>
    </row>
    <row r="39" spans="1:10" ht="9.6" customHeight="1" x14ac:dyDescent="0.15">
      <c r="A39" s="19" t="str">
        <f t="shared" si="12"/>
        <v>Подг.:</v>
      </c>
      <c r="B39" s="149">
        <f>Задание!L7</f>
        <v>0</v>
      </c>
      <c r="C39" s="149"/>
      <c r="D39" s="152"/>
      <c r="E39" s="152"/>
      <c r="F39" s="19" t="str">
        <f t="shared" si="13"/>
        <v>Подг.:</v>
      </c>
      <c r="G39" s="149">
        <f>Задание!L8</f>
        <v>0</v>
      </c>
      <c r="H39" s="149"/>
      <c r="I39" s="152"/>
      <c r="J39" s="152"/>
    </row>
    <row r="40" spans="1:10" ht="9.6" customHeight="1" x14ac:dyDescent="0.15">
      <c r="A40" s="19" t="str">
        <f t="shared" si="12"/>
        <v>Пульв.:</v>
      </c>
      <c r="B40" s="149">
        <f>Задание!M7</f>
        <v>0</v>
      </c>
      <c r="C40" s="149"/>
      <c r="D40" s="152"/>
      <c r="E40" s="152"/>
      <c r="F40" s="19" t="str">
        <f t="shared" si="13"/>
        <v>Пульв.:</v>
      </c>
      <c r="G40" s="149">
        <f>Задание!M8</f>
        <v>0</v>
      </c>
      <c r="H40" s="149"/>
      <c r="I40" s="152"/>
      <c r="J40" s="152"/>
    </row>
    <row r="41" spans="1:10" s="24" customFormat="1" ht="10.15" customHeight="1" x14ac:dyDescent="0.15">
      <c r="A41" s="25">
        <f ca="1">Задание!$G$1</f>
        <v>45735</v>
      </c>
      <c r="B41" s="151" t="str">
        <f t="shared" ref="B41" si="14">$B$1</f>
        <v>Аналит. проба</v>
      </c>
      <c r="C41" s="151"/>
      <c r="D41" s="158" t="str">
        <f>Задание!$J$1</f>
        <v>ver.3.1 05.24 Rw</v>
      </c>
      <c r="E41" s="158"/>
      <c r="F41" s="25">
        <f ca="1">Задание!$G$1</f>
        <v>45735</v>
      </c>
      <c r="G41" s="151" t="str">
        <f t="shared" ref="G41" si="15">$B$1</f>
        <v>Аналит. проба</v>
      </c>
      <c r="H41" s="151"/>
      <c r="I41" s="158" t="str">
        <f>Задание!$J$1</f>
        <v>ver.3.1 05.24 Rw</v>
      </c>
      <c r="J41" s="158"/>
    </row>
    <row r="42" spans="1:10" ht="9.6" customHeight="1" x14ac:dyDescent="0.15">
      <c r="A42" s="19" t="str">
        <f t="shared" ref="A42:A50" si="16">A2</f>
        <v>Клиент:</v>
      </c>
      <c r="B42" s="153" t="str">
        <f>IF(Задание!N9="",CONCATENATE(Настройки!I25,"  ",Задание!O9),CONCATENATE(Задание!N9,"  ",Задание!O9))</f>
        <v xml:space="preserve">Карбо Ван  </v>
      </c>
      <c r="C42" s="153"/>
      <c r="D42" s="26"/>
      <c r="E42" s="26"/>
      <c r="F42" s="19" t="str">
        <f t="shared" ref="F42:F50" si="17">A2</f>
        <v>Клиент:</v>
      </c>
      <c r="G42" s="153" t="str">
        <f>IF(Задание!N10="",CONCATENATE(Настройки!I25,"  ",Задание!O10),CONCATENATE(Задание!N10,"  ",Задание!O10))</f>
        <v xml:space="preserve">Карбо Ван  </v>
      </c>
      <c r="H42" s="153"/>
      <c r="I42" s="26"/>
      <c r="J42" s="26"/>
    </row>
    <row r="43" spans="1:10" ht="13.15" customHeight="1" x14ac:dyDescent="0.2">
      <c r="A43" s="19" t="str">
        <f t="shared" si="16"/>
        <v>Референс:</v>
      </c>
      <c r="B43" s="148">
        <f>Задание!C9</f>
        <v>0</v>
      </c>
      <c r="C43" s="148"/>
      <c r="D43" s="148"/>
      <c r="E43" s="148"/>
      <c r="F43" s="19" t="str">
        <f t="shared" si="17"/>
        <v>Референс:</v>
      </c>
      <c r="G43" s="148">
        <f>Задание!C10</f>
        <v>0</v>
      </c>
      <c r="H43" s="148"/>
      <c r="I43" s="148"/>
      <c r="J43" s="148"/>
    </row>
    <row r="44" spans="1:10" ht="13.15" customHeight="1" x14ac:dyDescent="0.15">
      <c r="A44" s="19" t="str">
        <f t="shared" si="16"/>
        <v>Название:</v>
      </c>
      <c r="B44" s="155" t="str">
        <f>CONCATENATE(Задание!D9," ",Задание!E9)</f>
        <v xml:space="preserve"> </v>
      </c>
      <c r="C44" s="155"/>
      <c r="D44" s="155"/>
      <c r="E44" s="155"/>
      <c r="F44" s="19" t="str">
        <f t="shared" si="17"/>
        <v>Название:</v>
      </c>
      <c r="G44" s="155" t="str">
        <f>CONCATENATE(Задание!D10," ",Задание!E10)</f>
        <v xml:space="preserve"> </v>
      </c>
      <c r="H44" s="155"/>
      <c r="I44" s="155"/>
      <c r="J44" s="155"/>
    </row>
    <row r="45" spans="1:10" ht="12" customHeight="1" x14ac:dyDescent="0.15">
      <c r="A45" s="19" t="str">
        <f t="shared" si="16"/>
        <v>Дата отбора:</v>
      </c>
      <c r="B45" s="150">
        <f>Задание!G9</f>
        <v>0</v>
      </c>
      <c r="C45" s="150"/>
      <c r="D45" s="152">
        <f>Задание!I9</f>
        <v>0</v>
      </c>
      <c r="E45" s="152">
        <f>Задание!K9</f>
        <v>0</v>
      </c>
      <c r="F45" s="19" t="str">
        <f t="shared" si="17"/>
        <v>Дата отбора:</v>
      </c>
      <c r="G45" s="150">
        <f>Задание!G10</f>
        <v>0</v>
      </c>
      <c r="H45" s="150"/>
      <c r="I45" s="152">
        <f>Задание!I10</f>
        <v>0</v>
      </c>
      <c r="J45" s="152">
        <f>Задание!K10</f>
        <v>0</v>
      </c>
    </row>
    <row r="46" spans="1:10" ht="9.6" customHeight="1" x14ac:dyDescent="0.15">
      <c r="A46" s="32" t="str">
        <f t="shared" si="16"/>
        <v>Материал:</v>
      </c>
      <c r="B46" s="154" t="str">
        <f>IF(Задание!P9="",Настройки!I26,Задание!P9)</f>
        <v>Уголь</v>
      </c>
      <c r="C46" s="154"/>
      <c r="D46" s="152"/>
      <c r="E46" s="152"/>
      <c r="F46" s="32" t="str">
        <f t="shared" si="17"/>
        <v>Материал:</v>
      </c>
      <c r="G46" s="154" t="str">
        <f>IF(Задание!P10="",Настройки!I26,Задание!P10)</f>
        <v>Уголь</v>
      </c>
      <c r="H46" s="154"/>
      <c r="I46" s="152"/>
      <c r="J46" s="152"/>
    </row>
    <row r="47" spans="1:10" ht="13.15" customHeight="1" x14ac:dyDescent="0.2">
      <c r="A47" s="19" t="str">
        <f t="shared" si="16"/>
        <v>Вес:</v>
      </c>
      <c r="B47" s="148">
        <f>Задание!H9</f>
        <v>0</v>
      </c>
      <c r="C47" s="148"/>
      <c r="D47" s="152"/>
      <c r="E47" s="152"/>
      <c r="F47" s="19" t="str">
        <f t="shared" si="17"/>
        <v>Вес:</v>
      </c>
      <c r="G47" s="148">
        <f>Задание!H10</f>
        <v>0</v>
      </c>
      <c r="H47" s="148"/>
      <c r="I47" s="152"/>
      <c r="J47" s="152"/>
    </row>
    <row r="48" spans="1:10" ht="13.15" customHeight="1" x14ac:dyDescent="0.2">
      <c r="A48" s="19" t="str">
        <f t="shared" si="16"/>
        <v>Сублот №</v>
      </c>
      <c r="B48" s="148">
        <f>Задание!J9</f>
        <v>0</v>
      </c>
      <c r="C48" s="148"/>
      <c r="D48" s="152"/>
      <c r="E48" s="152"/>
      <c r="F48" s="19" t="str">
        <f t="shared" si="17"/>
        <v>Сублот №</v>
      </c>
      <c r="G48" s="148">
        <f>Задание!J10</f>
        <v>0</v>
      </c>
      <c r="H48" s="148"/>
      <c r="I48" s="152"/>
      <c r="J48" s="152"/>
    </row>
    <row r="49" spans="1:10" ht="9.6" customHeight="1" x14ac:dyDescent="0.15">
      <c r="A49" s="19" t="str">
        <f t="shared" si="16"/>
        <v>Подг.:</v>
      </c>
      <c r="B49" s="149">
        <f>Задание!L9</f>
        <v>0</v>
      </c>
      <c r="C49" s="149"/>
      <c r="D49" s="152"/>
      <c r="E49" s="152"/>
      <c r="F49" s="19" t="str">
        <f t="shared" si="17"/>
        <v>Подг.:</v>
      </c>
      <c r="G49" s="149">
        <f>Задание!L10</f>
        <v>0</v>
      </c>
      <c r="H49" s="149"/>
      <c r="I49" s="152"/>
      <c r="J49" s="152"/>
    </row>
    <row r="50" spans="1:10" ht="9.6" customHeight="1" x14ac:dyDescent="0.15">
      <c r="A50" s="19" t="str">
        <f t="shared" si="16"/>
        <v>Пульв.:</v>
      </c>
      <c r="B50" s="149">
        <f>Задание!M9</f>
        <v>0</v>
      </c>
      <c r="C50" s="149"/>
      <c r="D50" s="152"/>
      <c r="E50" s="152"/>
      <c r="F50" s="19" t="str">
        <f t="shared" si="17"/>
        <v>Пульв.:</v>
      </c>
      <c r="G50" s="149">
        <f>Задание!M10</f>
        <v>0</v>
      </c>
      <c r="H50" s="149"/>
      <c r="I50" s="152"/>
      <c r="J50" s="152"/>
    </row>
    <row r="51" spans="1:10" s="24" customFormat="1" ht="10.15" customHeight="1" x14ac:dyDescent="0.15">
      <c r="A51" s="25">
        <f ca="1">Задание!$G$1</f>
        <v>45735</v>
      </c>
      <c r="B51" s="151" t="str">
        <f t="shared" ref="B51" si="18">$B$1</f>
        <v>Аналит. проба</v>
      </c>
      <c r="C51" s="151"/>
      <c r="D51" s="158" t="str">
        <f>Задание!$J$1</f>
        <v>ver.3.1 05.24 Rw</v>
      </c>
      <c r="E51" s="158"/>
      <c r="F51" s="25">
        <f ca="1">Задание!$G$1</f>
        <v>45735</v>
      </c>
      <c r="G51" s="151" t="str">
        <f t="shared" ref="G51" si="19">$B$1</f>
        <v>Аналит. проба</v>
      </c>
      <c r="H51" s="151"/>
      <c r="I51" s="158" t="str">
        <f>Задание!$J$1</f>
        <v>ver.3.1 05.24 Rw</v>
      </c>
      <c r="J51" s="158"/>
    </row>
    <row r="52" spans="1:10" ht="9.6" customHeight="1" x14ac:dyDescent="0.15">
      <c r="A52" s="19" t="str">
        <f t="shared" ref="A52:A60" si="20">A2</f>
        <v>Клиент:</v>
      </c>
      <c r="B52" s="153" t="str">
        <f>IF(Задание!N11="",CONCATENATE(Настройки!I25,"  ",Задание!O11),CONCATENATE(Задание!N11,"  ",Задание!O11))</f>
        <v xml:space="preserve">Карбо Ван  </v>
      </c>
      <c r="C52" s="153"/>
      <c r="D52" s="26"/>
      <c r="E52" s="26"/>
      <c r="F52" s="19" t="str">
        <f t="shared" ref="F52:F60" si="21">A2</f>
        <v>Клиент:</v>
      </c>
      <c r="G52" s="153" t="str">
        <f>IF(Задание!N12="",CONCATENATE(Настройки!I25,"  ",Задание!O12),CONCATENATE(Задание!N12,"  ",Задание!O12))</f>
        <v xml:space="preserve">Карбо Ван  </v>
      </c>
      <c r="H52" s="153"/>
      <c r="I52" s="26"/>
      <c r="J52" s="26"/>
    </row>
    <row r="53" spans="1:10" ht="13.15" customHeight="1" x14ac:dyDescent="0.2">
      <c r="A53" s="19" t="str">
        <f t="shared" si="20"/>
        <v>Референс:</v>
      </c>
      <c r="B53" s="148">
        <f>Задание!C11</f>
        <v>0</v>
      </c>
      <c r="C53" s="148"/>
      <c r="D53" s="148"/>
      <c r="E53" s="148"/>
      <c r="F53" s="19" t="str">
        <f t="shared" si="21"/>
        <v>Референс:</v>
      </c>
      <c r="G53" s="148">
        <f>Задание!C12</f>
        <v>0</v>
      </c>
      <c r="H53" s="148"/>
      <c r="I53" s="148"/>
      <c r="J53" s="148"/>
    </row>
    <row r="54" spans="1:10" ht="13.15" customHeight="1" x14ac:dyDescent="0.15">
      <c r="A54" s="19" t="str">
        <f t="shared" si="20"/>
        <v>Название:</v>
      </c>
      <c r="B54" s="155" t="str">
        <f>CONCATENATE(Задание!D11," ",Задание!E11)</f>
        <v xml:space="preserve"> </v>
      </c>
      <c r="C54" s="155"/>
      <c r="D54" s="155"/>
      <c r="E54" s="155"/>
      <c r="F54" s="19" t="str">
        <f t="shared" si="21"/>
        <v>Название:</v>
      </c>
      <c r="G54" s="155" t="str">
        <f>CONCATENATE(Задание!D12," ",Задание!E12)</f>
        <v xml:space="preserve"> </v>
      </c>
      <c r="H54" s="155"/>
      <c r="I54" s="155"/>
      <c r="J54" s="155"/>
    </row>
    <row r="55" spans="1:10" ht="12" customHeight="1" x14ac:dyDescent="0.15">
      <c r="A55" s="19" t="str">
        <f t="shared" si="20"/>
        <v>Дата отбора:</v>
      </c>
      <c r="B55" s="150">
        <f>Задание!G11</f>
        <v>0</v>
      </c>
      <c r="C55" s="150"/>
      <c r="D55" s="152">
        <f>Задание!I11</f>
        <v>0</v>
      </c>
      <c r="E55" s="152">
        <f>Задание!K11</f>
        <v>0</v>
      </c>
      <c r="F55" s="19" t="str">
        <f t="shared" si="21"/>
        <v>Дата отбора:</v>
      </c>
      <c r="G55" s="150">
        <f>Задание!G12</f>
        <v>0</v>
      </c>
      <c r="H55" s="150"/>
      <c r="I55" s="152">
        <f>Задание!I12</f>
        <v>0</v>
      </c>
      <c r="J55" s="152">
        <f>Задание!K12</f>
        <v>0</v>
      </c>
    </row>
    <row r="56" spans="1:10" ht="9.6" customHeight="1" x14ac:dyDescent="0.15">
      <c r="A56" s="32" t="str">
        <f t="shared" si="20"/>
        <v>Материал:</v>
      </c>
      <c r="B56" s="154" t="str">
        <f>IF(Задание!P11="",Настройки!I26,Задание!P11)</f>
        <v>Уголь</v>
      </c>
      <c r="C56" s="154"/>
      <c r="D56" s="152"/>
      <c r="E56" s="152"/>
      <c r="F56" s="32" t="str">
        <f t="shared" si="21"/>
        <v>Материал:</v>
      </c>
      <c r="G56" s="154" t="str">
        <f>IF(Задание!P12="",Настройки!I26,Задание!P12)</f>
        <v>Уголь</v>
      </c>
      <c r="H56" s="154"/>
      <c r="I56" s="152"/>
      <c r="J56" s="152"/>
    </row>
    <row r="57" spans="1:10" ht="13.15" customHeight="1" x14ac:dyDescent="0.2">
      <c r="A57" s="19" t="str">
        <f t="shared" si="20"/>
        <v>Вес:</v>
      </c>
      <c r="B57" s="148">
        <f>Задание!H11</f>
        <v>0</v>
      </c>
      <c r="C57" s="148"/>
      <c r="D57" s="152"/>
      <c r="E57" s="152"/>
      <c r="F57" s="19" t="str">
        <f t="shared" si="21"/>
        <v>Вес:</v>
      </c>
      <c r="G57" s="148">
        <f>Задание!H12</f>
        <v>0</v>
      </c>
      <c r="H57" s="148"/>
      <c r="I57" s="152"/>
      <c r="J57" s="152"/>
    </row>
    <row r="58" spans="1:10" ht="13.15" customHeight="1" x14ac:dyDescent="0.2">
      <c r="A58" s="19" t="str">
        <f t="shared" si="20"/>
        <v>Сублот №</v>
      </c>
      <c r="B58" s="148">
        <f>Задание!J11</f>
        <v>0</v>
      </c>
      <c r="C58" s="148"/>
      <c r="D58" s="152"/>
      <c r="E58" s="152"/>
      <c r="F58" s="19" t="str">
        <f t="shared" si="21"/>
        <v>Сублот №</v>
      </c>
      <c r="G58" s="148">
        <f>Задание!J12</f>
        <v>0</v>
      </c>
      <c r="H58" s="148"/>
      <c r="I58" s="152"/>
      <c r="J58" s="152"/>
    </row>
    <row r="59" spans="1:10" ht="9.6" customHeight="1" x14ac:dyDescent="0.15">
      <c r="A59" s="19" t="str">
        <f t="shared" si="20"/>
        <v>Подг.:</v>
      </c>
      <c r="B59" s="149">
        <f>Задание!L11</f>
        <v>0</v>
      </c>
      <c r="C59" s="149"/>
      <c r="D59" s="152"/>
      <c r="E59" s="152"/>
      <c r="F59" s="19" t="str">
        <f t="shared" si="21"/>
        <v>Подг.:</v>
      </c>
      <c r="G59" s="149">
        <f>Задание!L12</f>
        <v>0</v>
      </c>
      <c r="H59" s="149"/>
      <c r="I59" s="152"/>
      <c r="J59" s="152"/>
    </row>
    <row r="60" spans="1:10" ht="9.6" customHeight="1" x14ac:dyDescent="0.15">
      <c r="A60" s="19" t="str">
        <f t="shared" si="20"/>
        <v>Пульв.:</v>
      </c>
      <c r="B60" s="149">
        <f>Задание!M11</f>
        <v>0</v>
      </c>
      <c r="C60" s="149"/>
      <c r="D60" s="152"/>
      <c r="E60" s="152"/>
      <c r="F60" s="19" t="str">
        <f t="shared" si="21"/>
        <v>Пульв.:</v>
      </c>
      <c r="G60" s="149">
        <f>Задание!M12</f>
        <v>0</v>
      </c>
      <c r="H60" s="149"/>
      <c r="I60" s="152"/>
      <c r="J60" s="152"/>
    </row>
    <row r="61" spans="1:10" s="24" customFormat="1" ht="10.15" customHeight="1" x14ac:dyDescent="0.15">
      <c r="A61" s="25">
        <f ca="1">Задание!$G$1</f>
        <v>45735</v>
      </c>
      <c r="B61" s="151" t="str">
        <f t="shared" ref="B61" si="22">$B$1</f>
        <v>Аналит. проба</v>
      </c>
      <c r="C61" s="151"/>
      <c r="D61" s="158" t="str">
        <f>Задание!$J$1</f>
        <v>ver.3.1 05.24 Rw</v>
      </c>
      <c r="E61" s="158"/>
      <c r="F61" s="25">
        <f ca="1">Задание!$G$1</f>
        <v>45735</v>
      </c>
      <c r="G61" s="151" t="str">
        <f t="shared" ref="G61" si="23">$B$1</f>
        <v>Аналит. проба</v>
      </c>
      <c r="H61" s="151"/>
      <c r="I61" s="158" t="str">
        <f>Задание!$J$1</f>
        <v>ver.3.1 05.24 Rw</v>
      </c>
      <c r="J61" s="158"/>
    </row>
    <row r="62" spans="1:10" ht="9.6" customHeight="1" x14ac:dyDescent="0.15">
      <c r="A62" s="19" t="str">
        <f t="shared" ref="A62:A70" si="24">A2</f>
        <v>Клиент:</v>
      </c>
      <c r="B62" s="153" t="str">
        <f>IF(Задание!N13="",CONCATENATE(Настройки!I25,"  ",Задание!O13),CONCATENATE(Задание!N13,"  ",Задание!O13))</f>
        <v xml:space="preserve">Карбо Ван  </v>
      </c>
      <c r="C62" s="153"/>
      <c r="D62" s="26"/>
      <c r="E62" s="26"/>
      <c r="F62" s="19" t="str">
        <f t="shared" ref="F62:F70" si="25">A2</f>
        <v>Клиент:</v>
      </c>
      <c r="G62" s="153" t="str">
        <f>IF(Задание!N14="",CONCATENATE(Настройки!I25,"  ",Задание!O14),CONCATENATE(Задание!N14,"  ",Задание!O14))</f>
        <v xml:space="preserve">Карбо Ван  </v>
      </c>
      <c r="H62" s="153"/>
      <c r="I62" s="26"/>
      <c r="J62" s="26"/>
    </row>
    <row r="63" spans="1:10" ht="13.15" customHeight="1" x14ac:dyDescent="0.2">
      <c r="A63" s="19" t="str">
        <f t="shared" si="24"/>
        <v>Референс:</v>
      </c>
      <c r="B63" s="148">
        <f>Задание!C13</f>
        <v>0</v>
      </c>
      <c r="C63" s="148"/>
      <c r="D63" s="148"/>
      <c r="E63" s="148"/>
      <c r="F63" s="19" t="str">
        <f t="shared" si="25"/>
        <v>Референс:</v>
      </c>
      <c r="G63" s="148">
        <f>Задание!C14</f>
        <v>0</v>
      </c>
      <c r="H63" s="148"/>
      <c r="I63" s="148"/>
      <c r="J63" s="148"/>
    </row>
    <row r="64" spans="1:10" ht="13.15" customHeight="1" x14ac:dyDescent="0.15">
      <c r="A64" s="19" t="str">
        <f t="shared" si="24"/>
        <v>Название:</v>
      </c>
      <c r="B64" s="155" t="str">
        <f>CONCATENATE(Задание!D13," ",Задание!E13)</f>
        <v xml:space="preserve"> </v>
      </c>
      <c r="C64" s="155"/>
      <c r="D64" s="155"/>
      <c r="E64" s="155"/>
      <c r="F64" s="19" t="str">
        <f t="shared" si="25"/>
        <v>Название:</v>
      </c>
      <c r="G64" s="155" t="str">
        <f>CONCATENATE(Задание!D14," ",Задание!E14)</f>
        <v xml:space="preserve"> </v>
      </c>
      <c r="H64" s="155"/>
      <c r="I64" s="155"/>
      <c r="J64" s="155"/>
    </row>
    <row r="65" spans="1:10" ht="12" customHeight="1" x14ac:dyDescent="0.15">
      <c r="A65" s="19" t="str">
        <f t="shared" si="24"/>
        <v>Дата отбора:</v>
      </c>
      <c r="B65" s="150">
        <f>Задание!G13</f>
        <v>0</v>
      </c>
      <c r="C65" s="150"/>
      <c r="D65" s="152">
        <f>Задание!I13</f>
        <v>0</v>
      </c>
      <c r="E65" s="152">
        <f>Задание!K13</f>
        <v>0</v>
      </c>
      <c r="F65" s="19" t="str">
        <f t="shared" si="25"/>
        <v>Дата отбора:</v>
      </c>
      <c r="G65" s="150">
        <f>Задание!G14</f>
        <v>0</v>
      </c>
      <c r="H65" s="150"/>
      <c r="I65" s="152">
        <f>Задание!I14</f>
        <v>0</v>
      </c>
      <c r="J65" s="152">
        <f>Задание!K14</f>
        <v>0</v>
      </c>
    </row>
    <row r="66" spans="1:10" ht="9.6" customHeight="1" x14ac:dyDescent="0.15">
      <c r="A66" s="32" t="str">
        <f t="shared" si="24"/>
        <v>Материал:</v>
      </c>
      <c r="B66" s="154" t="str">
        <f>IF(Задание!P13="",Настройки!I26,Задание!P13)</f>
        <v>Уголь</v>
      </c>
      <c r="C66" s="154"/>
      <c r="D66" s="152"/>
      <c r="E66" s="152"/>
      <c r="F66" s="32" t="str">
        <f t="shared" si="25"/>
        <v>Материал:</v>
      </c>
      <c r="G66" s="154" t="str">
        <f>IF(Задание!P14="",Настройки!I26,Задание!P14)</f>
        <v>Уголь</v>
      </c>
      <c r="H66" s="154"/>
      <c r="I66" s="152"/>
      <c r="J66" s="152"/>
    </row>
    <row r="67" spans="1:10" ht="13.15" customHeight="1" x14ac:dyDescent="0.2">
      <c r="A67" s="19" t="str">
        <f t="shared" si="24"/>
        <v>Вес:</v>
      </c>
      <c r="B67" s="148">
        <f>Задание!H13</f>
        <v>0</v>
      </c>
      <c r="C67" s="148"/>
      <c r="D67" s="152"/>
      <c r="E67" s="152"/>
      <c r="F67" s="19" t="str">
        <f t="shared" si="25"/>
        <v>Вес:</v>
      </c>
      <c r="G67" s="148">
        <f>Задание!H14</f>
        <v>0</v>
      </c>
      <c r="H67" s="148"/>
      <c r="I67" s="152"/>
      <c r="J67" s="152"/>
    </row>
    <row r="68" spans="1:10" ht="13.15" customHeight="1" x14ac:dyDescent="0.2">
      <c r="A68" s="19" t="str">
        <f t="shared" si="24"/>
        <v>Сублот №</v>
      </c>
      <c r="B68" s="148">
        <f>Задание!J13</f>
        <v>0</v>
      </c>
      <c r="C68" s="148"/>
      <c r="D68" s="152"/>
      <c r="E68" s="152"/>
      <c r="F68" s="19" t="str">
        <f t="shared" si="25"/>
        <v>Сублот №</v>
      </c>
      <c r="G68" s="148">
        <f>Задание!J14</f>
        <v>0</v>
      </c>
      <c r="H68" s="148"/>
      <c r="I68" s="152"/>
      <c r="J68" s="152"/>
    </row>
    <row r="69" spans="1:10" ht="9.6" customHeight="1" x14ac:dyDescent="0.15">
      <c r="A69" s="19" t="str">
        <f t="shared" si="24"/>
        <v>Подг.:</v>
      </c>
      <c r="B69" s="149">
        <f>Задание!L13</f>
        <v>0</v>
      </c>
      <c r="C69" s="149"/>
      <c r="D69" s="152"/>
      <c r="E69" s="152"/>
      <c r="F69" s="19" t="str">
        <f t="shared" si="25"/>
        <v>Подг.:</v>
      </c>
      <c r="G69" s="149">
        <f>Задание!L14</f>
        <v>0</v>
      </c>
      <c r="H69" s="149"/>
      <c r="I69" s="152"/>
      <c r="J69" s="152"/>
    </row>
    <row r="70" spans="1:10" ht="9.6" customHeight="1" x14ac:dyDescent="0.15">
      <c r="A70" s="19" t="str">
        <f t="shared" si="24"/>
        <v>Пульв.:</v>
      </c>
      <c r="B70" s="149">
        <f>Задание!M13</f>
        <v>0</v>
      </c>
      <c r="C70" s="149"/>
      <c r="D70" s="152"/>
      <c r="E70" s="152"/>
      <c r="F70" s="19" t="str">
        <f t="shared" si="25"/>
        <v>Пульв.:</v>
      </c>
      <c r="G70" s="149">
        <f>Задание!M14</f>
        <v>0</v>
      </c>
      <c r="H70" s="149"/>
      <c r="I70" s="152"/>
      <c r="J70" s="152"/>
    </row>
    <row r="71" spans="1:10" s="24" customFormat="1" ht="10.15" customHeight="1" x14ac:dyDescent="0.15">
      <c r="A71" s="25">
        <f ca="1">Задание!$G$1</f>
        <v>45735</v>
      </c>
      <c r="B71" s="151" t="str">
        <f t="shared" ref="B71" si="26">$B$1</f>
        <v>Аналит. проба</v>
      </c>
      <c r="C71" s="151"/>
      <c r="D71" s="158" t="str">
        <f>Задание!$J$1</f>
        <v>ver.3.1 05.24 Rw</v>
      </c>
      <c r="E71" s="158"/>
      <c r="F71" s="25">
        <f ca="1">Задание!$G$1</f>
        <v>45735</v>
      </c>
      <c r="G71" s="151" t="str">
        <f t="shared" ref="G71" si="27">$B$1</f>
        <v>Аналит. проба</v>
      </c>
      <c r="H71" s="151"/>
      <c r="I71" s="158" t="str">
        <f>Задание!$J$1</f>
        <v>ver.3.1 05.24 Rw</v>
      </c>
      <c r="J71" s="158"/>
    </row>
    <row r="72" spans="1:10" ht="9.6" customHeight="1" x14ac:dyDescent="0.15">
      <c r="A72" s="19" t="str">
        <f t="shared" ref="A72:A80" si="28">A2</f>
        <v>Клиент:</v>
      </c>
      <c r="B72" s="153" t="str">
        <f>IF(Задание!N15="",CONCATENATE(Настройки!I25,"  ",Задание!O15),CONCATENATE(Задание!N15,"  ",Задание!O15))</f>
        <v xml:space="preserve">Карбо Ван  </v>
      </c>
      <c r="C72" s="153"/>
      <c r="D72" s="26"/>
      <c r="E72" s="26"/>
      <c r="F72" s="19" t="str">
        <f t="shared" ref="F72:F80" si="29">A2</f>
        <v>Клиент:</v>
      </c>
      <c r="G72" s="153" t="str">
        <f>IF(Задание!N16="",CONCATENATE(Настройки!I25,"  ",Задание!O16),CONCATENATE(Задание!N16,"  ",Задание!O16))</f>
        <v xml:space="preserve">Карбо Ван  </v>
      </c>
      <c r="H72" s="153"/>
      <c r="I72" s="26"/>
      <c r="J72" s="26"/>
    </row>
    <row r="73" spans="1:10" ht="13.15" customHeight="1" x14ac:dyDescent="0.2">
      <c r="A73" s="19" t="str">
        <f t="shared" si="28"/>
        <v>Референс:</v>
      </c>
      <c r="B73" s="148">
        <f>Задание!C15</f>
        <v>0</v>
      </c>
      <c r="C73" s="148"/>
      <c r="D73" s="148"/>
      <c r="E73" s="148"/>
      <c r="F73" s="19" t="str">
        <f t="shared" si="29"/>
        <v>Референс:</v>
      </c>
      <c r="G73" s="148">
        <f>Задание!C16</f>
        <v>0</v>
      </c>
      <c r="H73" s="148"/>
      <c r="I73" s="148"/>
      <c r="J73" s="148"/>
    </row>
    <row r="74" spans="1:10" ht="13.15" customHeight="1" x14ac:dyDescent="0.15">
      <c r="A74" s="19" t="str">
        <f t="shared" si="28"/>
        <v>Название:</v>
      </c>
      <c r="B74" s="155" t="str">
        <f>CONCATENATE(Задание!D15," ",Задание!E15)</f>
        <v xml:space="preserve"> </v>
      </c>
      <c r="C74" s="155"/>
      <c r="D74" s="155"/>
      <c r="E74" s="155"/>
      <c r="F74" s="19" t="str">
        <f t="shared" si="29"/>
        <v>Название:</v>
      </c>
      <c r="G74" s="155" t="str">
        <f>CONCATENATE(Задание!D16," ",Задание!E16)</f>
        <v xml:space="preserve"> </v>
      </c>
      <c r="H74" s="155"/>
      <c r="I74" s="155"/>
      <c r="J74" s="155"/>
    </row>
    <row r="75" spans="1:10" ht="12" customHeight="1" x14ac:dyDescent="0.15">
      <c r="A75" s="19" t="str">
        <f t="shared" si="28"/>
        <v>Дата отбора:</v>
      </c>
      <c r="B75" s="150">
        <f>Задание!G15</f>
        <v>0</v>
      </c>
      <c r="C75" s="150"/>
      <c r="D75" s="156">
        <f>Задание!I15</f>
        <v>0</v>
      </c>
      <c r="E75" s="152">
        <f>Задание!K15</f>
        <v>0</v>
      </c>
      <c r="F75" s="19" t="str">
        <f t="shared" si="29"/>
        <v>Дата отбора:</v>
      </c>
      <c r="G75" s="150">
        <f>Задание!G16</f>
        <v>0</v>
      </c>
      <c r="H75" s="150"/>
      <c r="I75" s="152">
        <f>Задание!I16</f>
        <v>0</v>
      </c>
      <c r="J75" s="152">
        <f>Задание!K16</f>
        <v>0</v>
      </c>
    </row>
    <row r="76" spans="1:10" ht="9.6" customHeight="1" x14ac:dyDescent="0.15">
      <c r="A76" s="32" t="str">
        <f t="shared" si="28"/>
        <v>Материал:</v>
      </c>
      <c r="B76" s="154" t="str">
        <f>IF(Задание!P15="",Настройки!I26,Задание!P15)</f>
        <v>Уголь</v>
      </c>
      <c r="C76" s="154"/>
      <c r="D76" s="152"/>
      <c r="E76" s="152"/>
      <c r="F76" s="32" t="str">
        <f t="shared" si="29"/>
        <v>Материал:</v>
      </c>
      <c r="G76" s="154" t="str">
        <f>IF(Задание!P16="",Настройки!I26,Задание!P16)</f>
        <v>Уголь</v>
      </c>
      <c r="H76" s="154"/>
      <c r="I76" s="152"/>
      <c r="J76" s="152"/>
    </row>
    <row r="77" spans="1:10" ht="13.15" customHeight="1" x14ac:dyDescent="0.2">
      <c r="A77" s="19" t="str">
        <f t="shared" si="28"/>
        <v>Вес:</v>
      </c>
      <c r="B77" s="148">
        <f>Задание!H15</f>
        <v>0</v>
      </c>
      <c r="C77" s="148"/>
      <c r="D77" s="152"/>
      <c r="E77" s="152"/>
      <c r="F77" s="19" t="str">
        <f t="shared" si="29"/>
        <v>Вес:</v>
      </c>
      <c r="G77" s="148">
        <f>Задание!H16</f>
        <v>0</v>
      </c>
      <c r="H77" s="148"/>
      <c r="I77" s="152"/>
      <c r="J77" s="152"/>
    </row>
    <row r="78" spans="1:10" ht="13.15" customHeight="1" x14ac:dyDescent="0.2">
      <c r="A78" s="19" t="str">
        <f t="shared" si="28"/>
        <v>Сублот №</v>
      </c>
      <c r="B78" s="148">
        <f>Задание!J15</f>
        <v>0</v>
      </c>
      <c r="C78" s="148"/>
      <c r="D78" s="152"/>
      <c r="E78" s="152"/>
      <c r="F78" s="19" t="str">
        <f t="shared" si="29"/>
        <v>Сублот №</v>
      </c>
      <c r="G78" s="148">
        <f>Задание!J16</f>
        <v>0</v>
      </c>
      <c r="H78" s="148"/>
      <c r="I78" s="152"/>
      <c r="J78" s="152"/>
    </row>
    <row r="79" spans="1:10" ht="9.6" customHeight="1" x14ac:dyDescent="0.15">
      <c r="A79" s="19" t="str">
        <f t="shared" si="28"/>
        <v>Подг.:</v>
      </c>
      <c r="B79" s="149">
        <f>Задание!L15</f>
        <v>0</v>
      </c>
      <c r="C79" s="149"/>
      <c r="D79" s="152"/>
      <c r="E79" s="152"/>
      <c r="F79" s="19" t="str">
        <f t="shared" si="29"/>
        <v>Подг.:</v>
      </c>
      <c r="G79" s="149">
        <f>Задание!L16</f>
        <v>0</v>
      </c>
      <c r="H79" s="149"/>
      <c r="I79" s="152"/>
      <c r="J79" s="152"/>
    </row>
    <row r="80" spans="1:10" ht="9.6" customHeight="1" x14ac:dyDescent="0.15">
      <c r="A80" s="19" t="str">
        <f t="shared" si="28"/>
        <v>Пульв.:</v>
      </c>
      <c r="B80" s="149">
        <f>Задание!M15</f>
        <v>0</v>
      </c>
      <c r="C80" s="149"/>
      <c r="D80" s="152"/>
      <c r="E80" s="152"/>
      <c r="F80" s="19" t="str">
        <f t="shared" si="29"/>
        <v>Пульв.:</v>
      </c>
      <c r="G80" s="149">
        <f>Задание!M16</f>
        <v>0</v>
      </c>
      <c r="H80" s="149"/>
      <c r="I80" s="152"/>
      <c r="J80" s="152"/>
    </row>
    <row r="81" spans="1:10" s="24" customFormat="1" ht="10.15" customHeight="1" x14ac:dyDescent="0.15">
      <c r="A81" s="25">
        <f ca="1">Задание!$G$1</f>
        <v>45735</v>
      </c>
      <c r="B81" s="151" t="str">
        <f t="shared" ref="B81" si="30">$B$1</f>
        <v>Аналит. проба</v>
      </c>
      <c r="C81" s="151"/>
      <c r="D81" s="158" t="str">
        <f>Задание!$J$1</f>
        <v>ver.3.1 05.24 Rw</v>
      </c>
      <c r="E81" s="158"/>
      <c r="F81" s="25">
        <f ca="1">Задание!$G$1</f>
        <v>45735</v>
      </c>
      <c r="G81" s="151" t="str">
        <f t="shared" ref="G81" si="31">$B$1</f>
        <v>Аналит. проба</v>
      </c>
      <c r="H81" s="151"/>
      <c r="I81" s="158" t="str">
        <f>Задание!$J$1</f>
        <v>ver.3.1 05.24 Rw</v>
      </c>
      <c r="J81" s="158"/>
    </row>
    <row r="82" spans="1:10" ht="9.6" customHeight="1" x14ac:dyDescent="0.15">
      <c r="A82" s="19" t="str">
        <f t="shared" ref="A82:A90" si="32">A2</f>
        <v>Клиент:</v>
      </c>
      <c r="B82" s="153" t="str">
        <f>IF(Задание!N17="",CONCATENATE(Настройки!I25,"  ",Задание!O17),CONCATENATE(Задание!N17,"  ",Задание!O17))</f>
        <v xml:space="preserve">Карбо Ван  </v>
      </c>
      <c r="C82" s="153"/>
      <c r="D82" s="26"/>
      <c r="E82" s="26"/>
      <c r="F82" s="19" t="str">
        <f t="shared" ref="F82:F90" si="33">A2</f>
        <v>Клиент:</v>
      </c>
      <c r="G82" s="153" t="str">
        <f>IF(Задание!N18="",CONCATENATE(Настройки!I25,"  ",Задание!O18),CONCATENATE(Задание!N18,"  ",Задание!O18))</f>
        <v xml:space="preserve">Карбо Ван  </v>
      </c>
      <c r="H82" s="153"/>
      <c r="I82" s="26"/>
      <c r="J82" s="26"/>
    </row>
    <row r="83" spans="1:10" ht="13.15" customHeight="1" x14ac:dyDescent="0.2">
      <c r="A83" s="19" t="str">
        <f t="shared" si="32"/>
        <v>Референс:</v>
      </c>
      <c r="B83" s="148">
        <f>Задание!C17</f>
        <v>0</v>
      </c>
      <c r="C83" s="148"/>
      <c r="D83" s="148"/>
      <c r="E83" s="148"/>
      <c r="F83" s="19" t="str">
        <f t="shared" si="33"/>
        <v>Референс:</v>
      </c>
      <c r="G83" s="148">
        <f>Задание!C18</f>
        <v>0</v>
      </c>
      <c r="H83" s="148"/>
      <c r="I83" s="148"/>
      <c r="J83" s="148"/>
    </row>
    <row r="84" spans="1:10" ht="13.15" customHeight="1" x14ac:dyDescent="0.15">
      <c r="A84" s="19" t="str">
        <f t="shared" si="32"/>
        <v>Название:</v>
      </c>
      <c r="B84" s="155" t="str">
        <f>CONCATENATE(Задание!D17," ",Задание!E17)</f>
        <v xml:space="preserve"> </v>
      </c>
      <c r="C84" s="155"/>
      <c r="D84" s="155"/>
      <c r="E84" s="155"/>
      <c r="F84" s="19" t="str">
        <f t="shared" si="33"/>
        <v>Название:</v>
      </c>
      <c r="G84" s="155" t="str">
        <f>CONCATENATE(Задание!D18," ",Задание!E18)</f>
        <v xml:space="preserve"> </v>
      </c>
      <c r="H84" s="155"/>
      <c r="I84" s="155"/>
      <c r="J84" s="155"/>
    </row>
    <row r="85" spans="1:10" ht="12" customHeight="1" x14ac:dyDescent="0.15">
      <c r="A85" s="19" t="str">
        <f t="shared" si="32"/>
        <v>Дата отбора:</v>
      </c>
      <c r="B85" s="150">
        <f>Задание!G17</f>
        <v>0</v>
      </c>
      <c r="C85" s="150"/>
      <c r="D85" s="152">
        <f>Задание!I17</f>
        <v>0</v>
      </c>
      <c r="E85" s="152">
        <f>Задание!K17</f>
        <v>0</v>
      </c>
      <c r="F85" s="19" t="str">
        <f t="shared" si="33"/>
        <v>Дата отбора:</v>
      </c>
      <c r="G85" s="150">
        <f>Задание!G18</f>
        <v>0</v>
      </c>
      <c r="H85" s="150"/>
      <c r="I85" s="152">
        <f>Задание!I18</f>
        <v>0</v>
      </c>
      <c r="J85" s="152">
        <f>Задание!K18</f>
        <v>0</v>
      </c>
    </row>
    <row r="86" spans="1:10" ht="9.6" customHeight="1" x14ac:dyDescent="0.15">
      <c r="A86" s="32" t="str">
        <f t="shared" si="32"/>
        <v>Материал:</v>
      </c>
      <c r="B86" s="154" t="str">
        <f>IF(Задание!P17="",Настройки!I26,Задание!P17)</f>
        <v>Уголь</v>
      </c>
      <c r="C86" s="154"/>
      <c r="D86" s="152"/>
      <c r="E86" s="152"/>
      <c r="F86" s="32" t="str">
        <f t="shared" si="33"/>
        <v>Материал:</v>
      </c>
      <c r="G86" s="154" t="str">
        <f>IF(Задание!P18="",Настройки!I26,Задание!P18)</f>
        <v>Уголь</v>
      </c>
      <c r="H86" s="154"/>
      <c r="I86" s="152"/>
      <c r="J86" s="152"/>
    </row>
    <row r="87" spans="1:10" ht="13.15" customHeight="1" x14ac:dyDescent="0.2">
      <c r="A87" s="19" t="str">
        <f t="shared" si="32"/>
        <v>Вес:</v>
      </c>
      <c r="B87" s="148">
        <f>Задание!H17</f>
        <v>0</v>
      </c>
      <c r="C87" s="148"/>
      <c r="D87" s="152"/>
      <c r="E87" s="152"/>
      <c r="F87" s="19" t="str">
        <f t="shared" si="33"/>
        <v>Вес:</v>
      </c>
      <c r="G87" s="148">
        <f>Задание!H18</f>
        <v>0</v>
      </c>
      <c r="H87" s="148"/>
      <c r="I87" s="152"/>
      <c r="J87" s="152"/>
    </row>
    <row r="88" spans="1:10" ht="13.15" customHeight="1" x14ac:dyDescent="0.2">
      <c r="A88" s="19" t="str">
        <f t="shared" si="32"/>
        <v>Сублот №</v>
      </c>
      <c r="B88" s="148">
        <f>Задание!J17</f>
        <v>0</v>
      </c>
      <c r="C88" s="148"/>
      <c r="D88" s="152"/>
      <c r="E88" s="152"/>
      <c r="F88" s="19" t="str">
        <f t="shared" si="33"/>
        <v>Сублот №</v>
      </c>
      <c r="G88" s="148">
        <f>Задание!J18</f>
        <v>0</v>
      </c>
      <c r="H88" s="148"/>
      <c r="I88" s="152"/>
      <c r="J88" s="152"/>
    </row>
    <row r="89" spans="1:10" ht="9.6" customHeight="1" x14ac:dyDescent="0.15">
      <c r="A89" s="19" t="str">
        <f t="shared" si="32"/>
        <v>Подг.:</v>
      </c>
      <c r="B89" s="149">
        <f>Задание!L17</f>
        <v>0</v>
      </c>
      <c r="C89" s="149"/>
      <c r="D89" s="152"/>
      <c r="E89" s="152"/>
      <c r="F89" s="19" t="str">
        <f t="shared" si="33"/>
        <v>Подг.:</v>
      </c>
      <c r="G89" s="149">
        <f>Задание!L18</f>
        <v>0</v>
      </c>
      <c r="H89" s="149"/>
      <c r="I89" s="152"/>
      <c r="J89" s="152"/>
    </row>
    <row r="90" spans="1:10" ht="9.6" customHeight="1" x14ac:dyDescent="0.15">
      <c r="A90" s="19" t="str">
        <f t="shared" si="32"/>
        <v>Пульв.:</v>
      </c>
      <c r="B90" s="149">
        <f>Задание!M17</f>
        <v>0</v>
      </c>
      <c r="C90" s="149"/>
      <c r="D90" s="152"/>
      <c r="E90" s="152"/>
      <c r="F90" s="19" t="str">
        <f t="shared" si="33"/>
        <v>Пульв.:</v>
      </c>
      <c r="G90" s="149">
        <f>Задание!M18</f>
        <v>0</v>
      </c>
      <c r="H90" s="149"/>
      <c r="I90" s="152"/>
      <c r="J90" s="152"/>
    </row>
  </sheetData>
  <sheetProtection algorithmName="SHA-512" hashValue="T9Lz69NpsqfDXC9jEQ2ut0y5LNLpvl1JXK8tZf+OO5lM0AVBlexJG8GhaGDL1z9n/VNnsbuZ2SJDt6rPD3J5KQ==" saltValue="LYU55ddJ8VtIWNcxXAN/cg==" spinCount="100000" sheet="1" objects="1" scenarios="1"/>
  <mergeCells count="234">
    <mergeCell ref="D1:E1"/>
    <mergeCell ref="I1:J1"/>
    <mergeCell ref="I11:J11"/>
    <mergeCell ref="D11:E11"/>
    <mergeCell ref="D21:E21"/>
    <mergeCell ref="I21:J21"/>
    <mergeCell ref="I31:J31"/>
    <mergeCell ref="D31:E31"/>
    <mergeCell ref="D41:E41"/>
    <mergeCell ref="I41:J41"/>
    <mergeCell ref="I25:I30"/>
    <mergeCell ref="J25:J30"/>
    <mergeCell ref="D35:D40"/>
    <mergeCell ref="E35:E40"/>
    <mergeCell ref="I35:I40"/>
    <mergeCell ref="J35:J40"/>
    <mergeCell ref="G34:J34"/>
    <mergeCell ref="B34:E34"/>
    <mergeCell ref="B27:C27"/>
    <mergeCell ref="G27:H27"/>
    <mergeCell ref="B17:C17"/>
    <mergeCell ref="G17:H17"/>
    <mergeCell ref="B18:C18"/>
    <mergeCell ref="G18:H18"/>
    <mergeCell ref="I51:J51"/>
    <mergeCell ref="D51:E51"/>
    <mergeCell ref="D61:E61"/>
    <mergeCell ref="I61:J61"/>
    <mergeCell ref="I71:J71"/>
    <mergeCell ref="D71:E71"/>
    <mergeCell ref="B59:C59"/>
    <mergeCell ref="G59:H59"/>
    <mergeCell ref="B66:C66"/>
    <mergeCell ref="G66:H66"/>
    <mergeCell ref="B61:C61"/>
    <mergeCell ref="G61:H61"/>
    <mergeCell ref="B62:C62"/>
    <mergeCell ref="G62:H62"/>
    <mergeCell ref="B67:C67"/>
    <mergeCell ref="G67:H67"/>
    <mergeCell ref="B63:E63"/>
    <mergeCell ref="G63:J63"/>
    <mergeCell ref="B64:E64"/>
    <mergeCell ref="G64:J64"/>
    <mergeCell ref="D65:D70"/>
    <mergeCell ref="D85:D90"/>
    <mergeCell ref="E85:E90"/>
    <mergeCell ref="I85:I90"/>
    <mergeCell ref="J85:J90"/>
    <mergeCell ref="D81:E81"/>
    <mergeCell ref="I81:J81"/>
    <mergeCell ref="G90:H90"/>
    <mergeCell ref="G83:J83"/>
    <mergeCell ref="B83:E83"/>
    <mergeCell ref="B90:C90"/>
    <mergeCell ref="B89:C89"/>
    <mergeCell ref="G89:H89"/>
    <mergeCell ref="B85:C85"/>
    <mergeCell ref="G85:H85"/>
    <mergeCell ref="B86:C86"/>
    <mergeCell ref="G86:H86"/>
    <mergeCell ref="B84:E84"/>
    <mergeCell ref="G84:J84"/>
    <mergeCell ref="B2:C2"/>
    <mergeCell ref="G2:H2"/>
    <mergeCell ref="B4:E4"/>
    <mergeCell ref="G14:J14"/>
    <mergeCell ref="B14:E14"/>
    <mergeCell ref="B24:E24"/>
    <mergeCell ref="G24:J24"/>
    <mergeCell ref="B7:C7"/>
    <mergeCell ref="G7:H7"/>
    <mergeCell ref="B8:C8"/>
    <mergeCell ref="G8:H8"/>
    <mergeCell ref="B9:C9"/>
    <mergeCell ref="G9:H9"/>
    <mergeCell ref="B5:C5"/>
    <mergeCell ref="G5:H5"/>
    <mergeCell ref="B6:C6"/>
    <mergeCell ref="G6:H6"/>
    <mergeCell ref="G21:H21"/>
    <mergeCell ref="B22:C22"/>
    <mergeCell ref="G22:H22"/>
    <mergeCell ref="B11:C11"/>
    <mergeCell ref="I15:I20"/>
    <mergeCell ref="J15:J20"/>
    <mergeCell ref="G4:J4"/>
    <mergeCell ref="D25:D30"/>
    <mergeCell ref="E25:E30"/>
    <mergeCell ref="B15:C15"/>
    <mergeCell ref="G15:H15"/>
    <mergeCell ref="B16:C16"/>
    <mergeCell ref="G16:H16"/>
    <mergeCell ref="D15:D20"/>
    <mergeCell ref="E15:E20"/>
    <mergeCell ref="G11:H11"/>
    <mergeCell ref="B12:C12"/>
    <mergeCell ref="G12:H12"/>
    <mergeCell ref="B21:C21"/>
    <mergeCell ref="B25:C25"/>
    <mergeCell ref="G25:H25"/>
    <mergeCell ref="B36:C36"/>
    <mergeCell ref="G36:H36"/>
    <mergeCell ref="B31:C31"/>
    <mergeCell ref="G31:H31"/>
    <mergeCell ref="B32:C32"/>
    <mergeCell ref="G32:H32"/>
    <mergeCell ref="B26:C26"/>
    <mergeCell ref="G26:H26"/>
    <mergeCell ref="B46:C46"/>
    <mergeCell ref="G46:H46"/>
    <mergeCell ref="B41:C41"/>
    <mergeCell ref="G41:H41"/>
    <mergeCell ref="B42:C42"/>
    <mergeCell ref="G42:H42"/>
    <mergeCell ref="D45:D50"/>
    <mergeCell ref="E45:E50"/>
    <mergeCell ref="B47:C47"/>
    <mergeCell ref="G47:H47"/>
    <mergeCell ref="B48:C48"/>
    <mergeCell ref="G48:H48"/>
    <mergeCell ref="B49:C49"/>
    <mergeCell ref="G49:H49"/>
    <mergeCell ref="B44:E44"/>
    <mergeCell ref="G44:J44"/>
    <mergeCell ref="I45:I50"/>
    <mergeCell ref="J45:J50"/>
    <mergeCell ref="B45:C45"/>
    <mergeCell ref="G45:H45"/>
    <mergeCell ref="G52:H52"/>
    <mergeCell ref="B57:C57"/>
    <mergeCell ref="G57:H57"/>
    <mergeCell ref="B58:C58"/>
    <mergeCell ref="G58:H58"/>
    <mergeCell ref="B55:C55"/>
    <mergeCell ref="G55:H55"/>
    <mergeCell ref="G53:J53"/>
    <mergeCell ref="B53:E53"/>
    <mergeCell ref="G54:J54"/>
    <mergeCell ref="B54:E54"/>
    <mergeCell ref="D55:D60"/>
    <mergeCell ref="E55:E60"/>
    <mergeCell ref="I55:I60"/>
    <mergeCell ref="J55:J60"/>
    <mergeCell ref="B56:C56"/>
    <mergeCell ref="G56:H56"/>
    <mergeCell ref="B51:C51"/>
    <mergeCell ref="G51:H51"/>
    <mergeCell ref="B52:C52"/>
    <mergeCell ref="E75:E80"/>
    <mergeCell ref="G77:H77"/>
    <mergeCell ref="B78:C78"/>
    <mergeCell ref="G78:H78"/>
    <mergeCell ref="B79:C79"/>
    <mergeCell ref="G79:H79"/>
    <mergeCell ref="B75:C75"/>
    <mergeCell ref="G75:H75"/>
    <mergeCell ref="B73:E73"/>
    <mergeCell ref="G73:J73"/>
    <mergeCell ref="G74:J74"/>
    <mergeCell ref="I75:I80"/>
    <mergeCell ref="J75:J80"/>
    <mergeCell ref="D5:D10"/>
    <mergeCell ref="E5:E10"/>
    <mergeCell ref="I5:I10"/>
    <mergeCell ref="J5:J10"/>
    <mergeCell ref="B87:C87"/>
    <mergeCell ref="G87:H87"/>
    <mergeCell ref="B88:C88"/>
    <mergeCell ref="G88:H88"/>
    <mergeCell ref="B81:C81"/>
    <mergeCell ref="G81:H81"/>
    <mergeCell ref="B82:C82"/>
    <mergeCell ref="G82:H82"/>
    <mergeCell ref="B77:C77"/>
    <mergeCell ref="B76:C76"/>
    <mergeCell ref="G76:H76"/>
    <mergeCell ref="E65:E70"/>
    <mergeCell ref="I65:I70"/>
    <mergeCell ref="J65:J70"/>
    <mergeCell ref="B71:C71"/>
    <mergeCell ref="G71:H71"/>
    <mergeCell ref="B72:C72"/>
    <mergeCell ref="G72:H72"/>
    <mergeCell ref="B74:E74"/>
    <mergeCell ref="D75:D80"/>
    <mergeCell ref="B1:C1"/>
    <mergeCell ref="G1:H1"/>
    <mergeCell ref="B80:C80"/>
    <mergeCell ref="G80:H80"/>
    <mergeCell ref="B70:C70"/>
    <mergeCell ref="G70:H70"/>
    <mergeCell ref="G60:H60"/>
    <mergeCell ref="B60:C60"/>
    <mergeCell ref="B50:C50"/>
    <mergeCell ref="G50:H50"/>
    <mergeCell ref="G40:H40"/>
    <mergeCell ref="B40:C40"/>
    <mergeCell ref="B30:C30"/>
    <mergeCell ref="G30:H30"/>
    <mergeCell ref="G20:H20"/>
    <mergeCell ref="B20:C20"/>
    <mergeCell ref="B10:C10"/>
    <mergeCell ref="G10:H10"/>
    <mergeCell ref="B68:C68"/>
    <mergeCell ref="G68:H68"/>
    <mergeCell ref="B69:C69"/>
    <mergeCell ref="G69:H69"/>
    <mergeCell ref="B65:C65"/>
    <mergeCell ref="G65:H65"/>
    <mergeCell ref="B3:E3"/>
    <mergeCell ref="G3:J3"/>
    <mergeCell ref="B13:E13"/>
    <mergeCell ref="G13:J13"/>
    <mergeCell ref="B23:E23"/>
    <mergeCell ref="G23:J23"/>
    <mergeCell ref="B33:E33"/>
    <mergeCell ref="G33:J33"/>
    <mergeCell ref="B43:E43"/>
    <mergeCell ref="G43:J43"/>
    <mergeCell ref="B37:C37"/>
    <mergeCell ref="G37:H37"/>
    <mergeCell ref="B38:C38"/>
    <mergeCell ref="G38:H38"/>
    <mergeCell ref="B39:C39"/>
    <mergeCell ref="G39:H39"/>
    <mergeCell ref="B35:C35"/>
    <mergeCell ref="G35:H35"/>
    <mergeCell ref="B19:C19"/>
    <mergeCell ref="G19:H19"/>
    <mergeCell ref="B28:C28"/>
    <mergeCell ref="G28:H28"/>
    <mergeCell ref="B29:C29"/>
    <mergeCell ref="G29:H29"/>
  </mergeCells>
  <pageMargins left="0" right="0" top="0" bottom="0" header="0" footer="0"/>
  <pageSetup paperSize="256" orientation="portrait" horizontalDpi="203" verticalDpi="203" r:id="rId1"/>
  <rowBreaks count="8" manualBreakCount="8">
    <brk id="10" max="9" man="1"/>
    <brk id="20" max="9" man="1"/>
    <brk id="30" max="9" man="1"/>
    <brk id="40" max="9" man="1"/>
    <brk id="50" max="9" man="1"/>
    <brk id="60" max="9" man="1"/>
    <brk id="70" max="9" man="1"/>
    <brk id="80" max="9" man="1"/>
  </rowBreaks>
  <colBreaks count="1" manualBreakCount="1">
    <brk id="5" max="89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7"/>
  <dimension ref="A1:F33"/>
  <sheetViews>
    <sheetView workbookViewId="0">
      <selection sqref="A1:F11"/>
    </sheetView>
  </sheetViews>
  <sheetFormatPr defaultRowHeight="15" x14ac:dyDescent="0.25"/>
  <cols>
    <col min="1" max="1" width="18.140625" customWidth="1"/>
    <col min="2" max="2" width="12" customWidth="1"/>
    <col min="3" max="3" width="19.28515625" customWidth="1"/>
    <col min="4" max="4" width="17" customWidth="1"/>
    <col min="5" max="5" width="12" customWidth="1"/>
    <col min="6" max="6" width="19.28515625" customWidth="1"/>
    <col min="7" max="9" width="0.5703125" customWidth="1"/>
  </cols>
  <sheetData>
    <row r="1" spans="1:6" ht="21" x14ac:dyDescent="0.35">
      <c r="A1" s="10">
        <f ca="1">Задание!G1</f>
        <v>45735</v>
      </c>
      <c r="B1" s="144" t="str">
        <f>Настройки!I17</f>
        <v>РЕЗЕРВНАЯ ПРОБА</v>
      </c>
      <c r="C1" s="145"/>
      <c r="D1" s="10">
        <f t="shared" ref="D1:D10" ca="1" si="0">A1</f>
        <v>45735</v>
      </c>
      <c r="E1" s="144" t="str">
        <f t="shared" ref="E1" si="1">$B$1</f>
        <v>РЕЗЕРВНАЯ ПРОБА</v>
      </c>
      <c r="F1" s="145"/>
    </row>
    <row r="2" spans="1:6" ht="21" x14ac:dyDescent="0.35">
      <c r="A2" s="6" t="str">
        <f>Настройки!I5</f>
        <v>Клиент:</v>
      </c>
      <c r="B2" s="142" t="str">
        <f>IF(Задание!N3="",CONCATENATE(Настройки!I25,"  ",Задание!O3),CONCATENATE(Задание!N3,"  ",Задание!O3))</f>
        <v>ENIGMA DREAM DMCC  UTT</v>
      </c>
      <c r="C2" s="143"/>
      <c r="D2" s="51" t="str">
        <f t="shared" si="0"/>
        <v>Клиент:</v>
      </c>
      <c r="E2" s="142" t="str">
        <f>IF(Задание!N4="",CONCATENATE(Настройки!I25,"  ",Задание!O4),CONCATENATE(Задание!N4,"  ",Задание!O4))</f>
        <v>ENIGMA DREAM DMCC  UTT</v>
      </c>
      <c r="F2" s="143"/>
    </row>
    <row r="3" spans="1:6" ht="21" x14ac:dyDescent="0.35">
      <c r="A3" s="6" t="str">
        <f>Настройки!I6</f>
        <v>Референс:</v>
      </c>
      <c r="B3" s="140">
        <f>Задание!C3</f>
        <v>2502444</v>
      </c>
      <c r="C3" s="141"/>
      <c r="D3" s="51" t="str">
        <f t="shared" si="0"/>
        <v>Референс:</v>
      </c>
      <c r="E3" s="140">
        <f>Задание!C4</f>
        <v>2502444</v>
      </c>
      <c r="F3" s="141"/>
    </row>
    <row r="4" spans="1:6" ht="21" x14ac:dyDescent="0.35">
      <c r="A4" s="6" t="str">
        <f>Настройки!I7</f>
        <v>Дата отбора:</v>
      </c>
      <c r="B4" s="138">
        <f>Задание!G3</f>
        <v>45716</v>
      </c>
      <c r="C4" s="139"/>
      <c r="D4" s="51" t="str">
        <f t="shared" si="0"/>
        <v>Дата отбора:</v>
      </c>
      <c r="E4" s="138">
        <f>Задание!G4</f>
        <v>45716</v>
      </c>
      <c r="F4" s="139"/>
    </row>
    <row r="5" spans="1:6" ht="21" x14ac:dyDescent="0.25">
      <c r="A5" s="49" t="str">
        <f>Настройки!I8</f>
        <v>Название:</v>
      </c>
      <c r="B5" s="136" t="str">
        <f>CONCATENATE(Задание!D3," ",Задание!E3)</f>
        <v xml:space="preserve">FAR EASTERN JUPITER </v>
      </c>
      <c r="C5" s="137"/>
      <c r="D5" s="52" t="str">
        <f t="shared" si="0"/>
        <v>Название:</v>
      </c>
      <c r="E5" s="136" t="str">
        <f>CONCATENATE(Задание!D4," ",Задание!E4)</f>
        <v xml:space="preserve">FAR EASTERN JUPITER </v>
      </c>
      <c r="F5" s="137"/>
    </row>
    <row r="6" spans="1:6" ht="21" x14ac:dyDescent="0.35">
      <c r="A6" s="6" t="str">
        <f>Настройки!I10</f>
        <v>Материал:</v>
      </c>
      <c r="B6" s="146" t="str">
        <f>IF(Задание!P3="",Настройки!I26,Задание!P3)</f>
        <v>coal</v>
      </c>
      <c r="C6" s="147"/>
      <c r="D6" s="52" t="str">
        <f t="shared" si="0"/>
        <v>Материал:</v>
      </c>
      <c r="E6" s="146" t="str">
        <f>IF(Задание!P4="",Настройки!I26,Задание!P4)</f>
        <v>coal</v>
      </c>
      <c r="F6" s="147"/>
    </row>
    <row r="7" spans="1:6" ht="21" x14ac:dyDescent="0.35">
      <c r="A7" s="6" t="str">
        <f>Настройки!I11</f>
        <v>Вес:</v>
      </c>
      <c r="B7" s="142" t="str">
        <f>Задание!H3</f>
        <v>10'000</v>
      </c>
      <c r="C7" s="143"/>
      <c r="D7" s="51" t="str">
        <f t="shared" si="0"/>
        <v>Вес:</v>
      </c>
      <c r="E7" s="142" t="str">
        <f>Задание!H4</f>
        <v>10'000</v>
      </c>
      <c r="F7" s="143"/>
    </row>
    <row r="8" spans="1:6" ht="21" x14ac:dyDescent="0.35">
      <c r="A8" s="6" t="str">
        <f>Настройки!I12</f>
        <v>Сублот №</v>
      </c>
      <c r="B8" s="140" t="str">
        <f>Задание!J3</f>
        <v>2 abc</v>
      </c>
      <c r="C8" s="141"/>
      <c r="D8" s="51" t="str">
        <f t="shared" si="0"/>
        <v>Сублот №</v>
      </c>
      <c r="E8" s="140" t="str">
        <f>Задание!J4</f>
        <v>3 абв</v>
      </c>
      <c r="F8" s="141"/>
    </row>
    <row r="9" spans="1:6" ht="42" x14ac:dyDescent="0.25">
      <c r="A9" s="50" t="str">
        <f>Настройки!I13</f>
        <v>Состав/ Отобрал:</v>
      </c>
      <c r="B9" s="16">
        <f>Задание!I3</f>
        <v>0</v>
      </c>
      <c r="C9" s="17" t="str">
        <f>Задание!K3</f>
        <v>Лысенко</v>
      </c>
      <c r="D9" s="53" t="str">
        <f t="shared" si="0"/>
        <v>Состав/ Отобрал:</v>
      </c>
      <c r="E9" s="16">
        <f>Задание!I4</f>
        <v>0</v>
      </c>
      <c r="F9" s="17" t="str">
        <f>Задание!K4</f>
        <v>Лысенко</v>
      </c>
    </row>
    <row r="10" spans="1:6" ht="21" x14ac:dyDescent="0.35">
      <c r="A10" s="6" t="str">
        <f>Настройки!I14</f>
        <v>Подг.:</v>
      </c>
      <c r="B10" s="140" t="str">
        <f>Задание!L3</f>
        <v>Маркушев</v>
      </c>
      <c r="C10" s="141"/>
      <c r="D10" s="51" t="str">
        <f t="shared" si="0"/>
        <v>Подг.:</v>
      </c>
      <c r="E10" s="140" t="str">
        <f>Задание!L4</f>
        <v>Маркушев</v>
      </c>
      <c r="F10" s="141"/>
    </row>
    <row r="11" spans="1:6" ht="7.5" customHeight="1" x14ac:dyDescent="0.35">
      <c r="A11" s="7"/>
      <c r="B11" s="20"/>
      <c r="C11" s="31" t="str">
        <f>Задание!$J$1</f>
        <v>ver.3.1 05.24 Rw</v>
      </c>
      <c r="D11" s="7"/>
      <c r="E11" s="20"/>
      <c r="F11" s="31" t="str">
        <f>Задание!$J$1</f>
        <v>ver.3.1 05.24 Rw</v>
      </c>
    </row>
    <row r="12" spans="1:6" ht="21" x14ac:dyDescent="0.35">
      <c r="A12" s="10">
        <f ca="1">A1</f>
        <v>45735</v>
      </c>
      <c r="B12" s="69" t="s">
        <v>28</v>
      </c>
      <c r="C12" s="70"/>
      <c r="D12" s="97">
        <f ca="1">A1</f>
        <v>45735</v>
      </c>
      <c r="E12" s="69" t="s">
        <v>28</v>
      </c>
      <c r="F12" s="70"/>
    </row>
    <row r="13" spans="1:6" ht="21" x14ac:dyDescent="0.35">
      <c r="A13" s="6" t="s">
        <v>6</v>
      </c>
      <c r="B13" s="142" t="str">
        <f t="shared" ref="B13:C21" si="2">B2</f>
        <v>ENIGMA DREAM DMCC  UTT</v>
      </c>
      <c r="C13" s="143"/>
      <c r="D13" s="29" t="s">
        <v>6</v>
      </c>
      <c r="E13" s="142" t="str">
        <f t="shared" ref="E13:F21" si="3">E2</f>
        <v>ENIGMA DREAM DMCC  UTT</v>
      </c>
      <c r="F13" s="143"/>
    </row>
    <row r="14" spans="1:6" ht="21" x14ac:dyDescent="0.35">
      <c r="A14" s="6" t="s">
        <v>7</v>
      </c>
      <c r="B14" s="142">
        <f t="shared" si="2"/>
        <v>2502444</v>
      </c>
      <c r="C14" s="143"/>
      <c r="D14" s="29" t="s">
        <v>7</v>
      </c>
      <c r="E14" s="142">
        <f t="shared" si="3"/>
        <v>2502444</v>
      </c>
      <c r="F14" s="143"/>
    </row>
    <row r="15" spans="1:6" ht="21" x14ac:dyDescent="0.35">
      <c r="A15" s="6" t="s">
        <v>9</v>
      </c>
      <c r="B15" s="138">
        <f t="shared" si="2"/>
        <v>45716</v>
      </c>
      <c r="C15" s="139"/>
      <c r="D15" s="29" t="s">
        <v>9</v>
      </c>
      <c r="E15" s="138">
        <f t="shared" si="3"/>
        <v>45716</v>
      </c>
      <c r="F15" s="139"/>
    </row>
    <row r="16" spans="1:6" ht="21" x14ac:dyDescent="0.35">
      <c r="A16" s="6" t="s">
        <v>8</v>
      </c>
      <c r="B16" s="142" t="str">
        <f t="shared" si="2"/>
        <v xml:space="preserve">FAR EASTERN JUPITER </v>
      </c>
      <c r="C16" s="143"/>
      <c r="D16" s="29" t="s">
        <v>8</v>
      </c>
      <c r="E16" s="142" t="str">
        <f t="shared" si="3"/>
        <v xml:space="preserve">FAR EASTERN JUPITER </v>
      </c>
      <c r="F16" s="143"/>
    </row>
    <row r="17" spans="1:6" ht="21" x14ac:dyDescent="0.35">
      <c r="A17" s="6" t="s">
        <v>10</v>
      </c>
      <c r="B17" s="142" t="str">
        <f t="shared" si="2"/>
        <v>coal</v>
      </c>
      <c r="C17" s="143"/>
      <c r="D17" s="29" t="s">
        <v>10</v>
      </c>
      <c r="E17" s="142" t="str">
        <f t="shared" si="3"/>
        <v>coal</v>
      </c>
      <c r="F17" s="143"/>
    </row>
    <row r="18" spans="1:6" ht="21" x14ac:dyDescent="0.35">
      <c r="A18" s="6" t="s">
        <v>13</v>
      </c>
      <c r="B18" s="142" t="str">
        <f t="shared" si="2"/>
        <v>10'000</v>
      </c>
      <c r="C18" s="143"/>
      <c r="D18" s="29" t="s">
        <v>13</v>
      </c>
      <c r="E18" s="142" t="str">
        <f t="shared" si="3"/>
        <v>10'000</v>
      </c>
      <c r="F18" s="143"/>
    </row>
    <row r="19" spans="1:6" ht="21" x14ac:dyDescent="0.35">
      <c r="A19" s="6" t="s">
        <v>24</v>
      </c>
      <c r="B19" s="142" t="str">
        <f t="shared" si="2"/>
        <v>2 abc</v>
      </c>
      <c r="C19" s="143"/>
      <c r="D19" s="29" t="s">
        <v>24</v>
      </c>
      <c r="E19" s="142" t="str">
        <f t="shared" si="3"/>
        <v>3 абв</v>
      </c>
      <c r="F19" s="143"/>
    </row>
    <row r="20" spans="1:6" ht="42" customHeight="1" x14ac:dyDescent="0.35">
      <c r="A20" s="76" t="s">
        <v>45</v>
      </c>
      <c r="B20" s="71">
        <f t="shared" si="2"/>
        <v>0</v>
      </c>
      <c r="C20" s="72" t="str">
        <f t="shared" si="2"/>
        <v>Лысенко</v>
      </c>
      <c r="D20" s="77" t="s">
        <v>45</v>
      </c>
      <c r="E20" s="71">
        <f t="shared" si="3"/>
        <v>0</v>
      </c>
      <c r="F20" s="72" t="str">
        <f t="shared" si="3"/>
        <v>Лысенко</v>
      </c>
    </row>
    <row r="21" spans="1:6" ht="21" x14ac:dyDescent="0.35">
      <c r="A21" s="6" t="s">
        <v>11</v>
      </c>
      <c r="B21" s="142" t="str">
        <f t="shared" si="2"/>
        <v>Маркушев</v>
      </c>
      <c r="C21" s="143"/>
      <c r="D21" s="29" t="s">
        <v>11</v>
      </c>
      <c r="E21" s="142" t="str">
        <f t="shared" si="3"/>
        <v>Маркушев</v>
      </c>
      <c r="F21" s="143"/>
    </row>
    <row r="22" spans="1:6" ht="7.5" customHeight="1" x14ac:dyDescent="0.25">
      <c r="A22" s="73"/>
      <c r="B22" s="74"/>
      <c r="C22" s="31" t="s">
        <v>41</v>
      </c>
      <c r="D22" s="75"/>
      <c r="E22" s="75"/>
      <c r="F22" s="31" t="s">
        <v>41</v>
      </c>
    </row>
    <row r="23" spans="1:6" ht="40.5" customHeight="1" x14ac:dyDescent="0.25">
      <c r="A23" s="78">
        <f ca="1">A1</f>
        <v>45735</v>
      </c>
      <c r="B23" s="165" t="s">
        <v>30</v>
      </c>
      <c r="C23" s="166"/>
      <c r="D23" s="78">
        <f ca="1">A1</f>
        <v>45735</v>
      </c>
      <c r="E23" s="165" t="s">
        <v>30</v>
      </c>
      <c r="F23" s="166"/>
    </row>
    <row r="24" spans="1:6" ht="15.75" x14ac:dyDescent="0.25">
      <c r="A24" s="60" t="s">
        <v>7</v>
      </c>
      <c r="B24" s="159">
        <f>B3</f>
        <v>2502444</v>
      </c>
      <c r="C24" s="161"/>
      <c r="D24" s="61" t="s">
        <v>7</v>
      </c>
      <c r="E24" s="159">
        <f>E3</f>
        <v>2502444</v>
      </c>
      <c r="F24" s="161"/>
    </row>
    <row r="25" spans="1:6" ht="15.75" x14ac:dyDescent="0.25">
      <c r="A25" s="3" t="s">
        <v>8</v>
      </c>
      <c r="B25" s="160" t="str">
        <f>B5</f>
        <v xml:space="preserve">FAR EASTERN JUPITER </v>
      </c>
      <c r="C25" s="162"/>
      <c r="D25" s="54" t="s">
        <v>8</v>
      </c>
      <c r="E25" s="160" t="str">
        <f>E5</f>
        <v xml:space="preserve">FAR EASTERN JUPITER </v>
      </c>
      <c r="F25" s="162"/>
    </row>
    <row r="26" spans="1:6" ht="15.75" x14ac:dyDescent="0.25">
      <c r="A26" s="60" t="s">
        <v>24</v>
      </c>
      <c r="B26" s="159" t="str">
        <f>B8</f>
        <v>2 abc</v>
      </c>
      <c r="C26" s="161"/>
      <c r="D26" s="61" t="s">
        <v>24</v>
      </c>
      <c r="E26" s="159" t="str">
        <f>E8</f>
        <v>3 абв</v>
      </c>
      <c r="F26" s="161"/>
    </row>
    <row r="27" spans="1:6" ht="15.75" x14ac:dyDescent="0.25">
      <c r="A27" s="68" t="s">
        <v>11</v>
      </c>
      <c r="B27" s="163" t="str">
        <f>B10</f>
        <v>Маркушев</v>
      </c>
      <c r="C27" s="164"/>
      <c r="D27" s="62" t="s">
        <v>11</v>
      </c>
      <c r="E27" s="163" t="str">
        <f>E10</f>
        <v>Маркушев</v>
      </c>
      <c r="F27" s="164"/>
    </row>
    <row r="28" spans="1:6" x14ac:dyDescent="0.25">
      <c r="A28" s="80">
        <f ca="1">A1</f>
        <v>45735</v>
      </c>
      <c r="B28" s="81" t="s">
        <v>12</v>
      </c>
      <c r="C28" s="82"/>
      <c r="D28" s="80">
        <f ca="1">A1</f>
        <v>45735</v>
      </c>
      <c r="E28" s="81" t="s">
        <v>12</v>
      </c>
      <c r="F28" s="83"/>
    </row>
    <row r="29" spans="1:6" ht="15.75" x14ac:dyDescent="0.25">
      <c r="A29" s="79" t="s">
        <v>7</v>
      </c>
      <c r="B29" s="159">
        <f t="shared" ref="B29:B32" si="4">B24</f>
        <v>2502444</v>
      </c>
      <c r="C29" s="159"/>
      <c r="D29" s="79" t="s">
        <v>7</v>
      </c>
      <c r="E29" s="159">
        <f t="shared" ref="E29" si="5">E24</f>
        <v>2502444</v>
      </c>
      <c r="F29" s="161"/>
    </row>
    <row r="30" spans="1:6" x14ac:dyDescent="0.25">
      <c r="A30" s="79" t="s">
        <v>8</v>
      </c>
      <c r="B30" s="160" t="str">
        <f t="shared" si="4"/>
        <v xml:space="preserve">FAR EASTERN JUPITER </v>
      </c>
      <c r="C30" s="160"/>
      <c r="D30" s="79" t="s">
        <v>8</v>
      </c>
      <c r="E30" s="160" t="str">
        <f t="shared" ref="E30" si="6">E25</f>
        <v xml:space="preserve">FAR EASTERN JUPITER </v>
      </c>
      <c r="F30" s="162"/>
    </row>
    <row r="31" spans="1:6" ht="15.75" x14ac:dyDescent="0.25">
      <c r="A31" s="79" t="s">
        <v>24</v>
      </c>
      <c r="B31" s="159" t="str">
        <f t="shared" si="4"/>
        <v>2 abc</v>
      </c>
      <c r="C31" s="159"/>
      <c r="D31" s="79" t="s">
        <v>24</v>
      </c>
      <c r="E31" s="159" t="str">
        <f t="shared" ref="E31" si="7">E26</f>
        <v>3 абв</v>
      </c>
      <c r="F31" s="161"/>
    </row>
    <row r="32" spans="1:6" ht="15.75" x14ac:dyDescent="0.25">
      <c r="A32" s="79" t="s">
        <v>11</v>
      </c>
      <c r="B32" s="159" t="str">
        <f t="shared" si="4"/>
        <v>Маркушев</v>
      </c>
      <c r="C32" s="159"/>
      <c r="D32" s="79" t="s">
        <v>11</v>
      </c>
      <c r="E32" s="159" t="str">
        <f t="shared" ref="E32" si="8">E27</f>
        <v>Маркушев</v>
      </c>
      <c r="F32" s="161"/>
    </row>
    <row r="33" spans="1:6" ht="15.75" x14ac:dyDescent="0.25">
      <c r="A33" s="73" t="s">
        <v>46</v>
      </c>
      <c r="B33" s="163" t="str">
        <f>B7</f>
        <v>10'000</v>
      </c>
      <c r="C33" s="164"/>
      <c r="D33" s="73" t="s">
        <v>46</v>
      </c>
      <c r="E33" s="163" t="str">
        <f>E7</f>
        <v>10'000</v>
      </c>
      <c r="F33" s="164"/>
    </row>
  </sheetData>
  <sheetProtection algorithmName="SHA-512" hashValue="jPeAo5hLMF+yELc1TZkm+zQgUdXUGqfk2bATFdxvvKTueZtNDmtmCGkA2UGQ4LigknNjkjV+yerC/0gNRLr3xA==" saltValue="qzuJjkUtjIk8FeMvbHRsYw==" spinCount="100000" sheet="1" objects="1" scenarios="1"/>
  <mergeCells count="54">
    <mergeCell ref="B33:C33"/>
    <mergeCell ref="E33:F33"/>
    <mergeCell ref="B1:C1"/>
    <mergeCell ref="E1:F1"/>
    <mergeCell ref="B2:C2"/>
    <mergeCell ref="E2:F2"/>
    <mergeCell ref="B3:C3"/>
    <mergeCell ref="E3:F3"/>
    <mergeCell ref="B4:C4"/>
    <mergeCell ref="E4:F4"/>
    <mergeCell ref="B5:C5"/>
    <mergeCell ref="E5:F5"/>
    <mergeCell ref="B6:C6"/>
    <mergeCell ref="E6:F6"/>
    <mergeCell ref="B13:C13"/>
    <mergeCell ref="E13:F13"/>
    <mergeCell ref="B14:C14"/>
    <mergeCell ref="E14:F14"/>
    <mergeCell ref="B7:C7"/>
    <mergeCell ref="E7:F7"/>
    <mergeCell ref="B8:C8"/>
    <mergeCell ref="E8:F8"/>
    <mergeCell ref="B10:C10"/>
    <mergeCell ref="E10:F10"/>
    <mergeCell ref="B15:C15"/>
    <mergeCell ref="E15:F15"/>
    <mergeCell ref="B16:C16"/>
    <mergeCell ref="E16:F16"/>
    <mergeCell ref="B17:C17"/>
    <mergeCell ref="E17:F17"/>
    <mergeCell ref="B23:C23"/>
    <mergeCell ref="E23:F23"/>
    <mergeCell ref="B24:C24"/>
    <mergeCell ref="B25:C25"/>
    <mergeCell ref="B18:C18"/>
    <mergeCell ref="E18:F18"/>
    <mergeCell ref="B19:C19"/>
    <mergeCell ref="E19:F19"/>
    <mergeCell ref="B21:C21"/>
    <mergeCell ref="E21:F21"/>
    <mergeCell ref="B26:C26"/>
    <mergeCell ref="B27:C27"/>
    <mergeCell ref="E24:F24"/>
    <mergeCell ref="E25:F25"/>
    <mergeCell ref="E26:F26"/>
    <mergeCell ref="E27:F27"/>
    <mergeCell ref="B29:C29"/>
    <mergeCell ref="B30:C30"/>
    <mergeCell ref="B31:C31"/>
    <mergeCell ref="B32:C32"/>
    <mergeCell ref="E29:F29"/>
    <mergeCell ref="E30:F30"/>
    <mergeCell ref="E31:F31"/>
    <mergeCell ref="E32:F32"/>
  </mergeCells>
  <pageMargins left="0.25" right="0.25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9">
    <tabColor rgb="FF19E732"/>
  </sheetPr>
  <dimension ref="A1:F99"/>
  <sheetViews>
    <sheetView showZeros="0" view="pageBreakPreview" zoomScaleNormal="100" zoomScaleSheetLayoutView="100" workbookViewId="0">
      <selection activeCell="I38" sqref="I38"/>
    </sheetView>
  </sheetViews>
  <sheetFormatPr defaultColWidth="19.42578125" defaultRowHeight="9" x14ac:dyDescent="0.15"/>
  <cols>
    <col min="1" max="1" width="8" style="26" customWidth="1"/>
    <col min="2" max="2" width="10.5703125" style="26" customWidth="1"/>
    <col min="3" max="3" width="11.42578125" style="26" customWidth="1"/>
    <col min="4" max="4" width="8" style="26" customWidth="1"/>
    <col min="5" max="5" width="10.5703125" style="26" customWidth="1"/>
    <col min="6" max="6" width="11.42578125" style="26" customWidth="1"/>
    <col min="7" max="7" width="1.140625" style="26" customWidth="1"/>
    <col min="8" max="16384" width="19.42578125" style="26"/>
  </cols>
  <sheetData>
    <row r="1" spans="1:6" s="90" customFormat="1" ht="9" customHeight="1" x14ac:dyDescent="0.15">
      <c r="A1" s="88">
        <f ca="1">Задание!$G$1</f>
        <v>45735</v>
      </c>
      <c r="B1" s="87" t="str">
        <f>Настройки!I23</f>
        <v>Аналит. проба</v>
      </c>
      <c r="C1" s="89"/>
      <c r="D1" s="88">
        <f ca="1">Задание!$G$1</f>
        <v>45735</v>
      </c>
      <c r="E1" s="87" t="str">
        <f t="shared" ref="E1" si="0">$B$1</f>
        <v>Аналит. проба</v>
      </c>
    </row>
    <row r="2" spans="1:6" ht="12.75" customHeight="1" x14ac:dyDescent="0.15">
      <c r="A2" s="26" t="str">
        <f>Настройки!I5</f>
        <v>Клиент:</v>
      </c>
      <c r="B2" s="153" t="str">
        <f>IF(Задание!N3="",CONCATENATE(Настройки!I25,"  ",Задание!O3),CONCATENATE(Задание!N3,"  ",Задание!O3))</f>
        <v>ENIGMA DREAM DMCC  UTT</v>
      </c>
      <c r="C2" s="153"/>
      <c r="D2" s="26" t="str">
        <f t="shared" ref="D2:D11" si="1">A2</f>
        <v>Клиент:</v>
      </c>
      <c r="E2" s="153" t="str">
        <f>IF(Задание!N4="",CONCATENATE(Настройки!I25,"  ",Задание!O4),CONCATENATE(Задание!N4,"  ",Задание!O4))</f>
        <v>ENIGMA DREAM DMCC  UTT</v>
      </c>
      <c r="F2" s="153"/>
    </row>
    <row r="3" spans="1:6" ht="12.75" customHeight="1" x14ac:dyDescent="0.15">
      <c r="A3" s="26" t="str">
        <f>Настройки!I7</f>
        <v>Дата отбора:</v>
      </c>
      <c r="B3" s="150">
        <f>Задание!G3</f>
        <v>45716</v>
      </c>
      <c r="C3" s="150"/>
      <c r="D3" s="26" t="str">
        <f>A3</f>
        <v>Дата отбора:</v>
      </c>
      <c r="E3" s="150">
        <f>Задание!G4</f>
        <v>45716</v>
      </c>
      <c r="F3" s="150"/>
    </row>
    <row r="4" spans="1:6" ht="12.75" customHeight="1" x14ac:dyDescent="0.15">
      <c r="A4" s="26" t="str">
        <f>Настройки!I8</f>
        <v>Название:</v>
      </c>
      <c r="B4" s="155" t="str">
        <f>CONCATENATE(Задание!D3)</f>
        <v>FAR EASTERN JUPITER</v>
      </c>
      <c r="C4" s="155"/>
      <c r="D4" s="26" t="str">
        <f>A4</f>
        <v>Название:</v>
      </c>
      <c r="E4" s="155" t="str">
        <f>CONCATENATE(Задание!D4)</f>
        <v>FAR EASTERN JUPITER</v>
      </c>
      <c r="F4" s="155"/>
    </row>
    <row r="5" spans="1:6" ht="12.75" customHeight="1" x14ac:dyDescent="0.15">
      <c r="A5" s="26" t="str">
        <f>Настройки!I9</f>
        <v>Марка:</v>
      </c>
      <c r="B5" s="84">
        <f>Задание!E3</f>
        <v>0</v>
      </c>
      <c r="C5" s="86"/>
      <c r="D5" s="26" t="str">
        <f>A5</f>
        <v>Марка:</v>
      </c>
      <c r="E5" s="84">
        <f>Задание!E4</f>
        <v>0</v>
      </c>
    </row>
    <row r="6" spans="1:6" ht="12.75" customHeight="1" x14ac:dyDescent="0.2">
      <c r="A6" s="26" t="str">
        <f>Настройки!I6</f>
        <v>Референс:</v>
      </c>
      <c r="B6" s="85">
        <f>Задание!C3</f>
        <v>2502444</v>
      </c>
      <c r="C6" s="86"/>
      <c r="D6" s="26" t="str">
        <f t="shared" si="1"/>
        <v>Референс:</v>
      </c>
      <c r="E6" s="85">
        <f>Задание!C4</f>
        <v>2502444</v>
      </c>
    </row>
    <row r="7" spans="1:6" ht="12.75" customHeight="1" x14ac:dyDescent="0.2">
      <c r="A7" s="26" t="str">
        <f>Настройки!I12</f>
        <v>Сублот №</v>
      </c>
      <c r="B7" s="85" t="str">
        <f>Задание!J3</f>
        <v>2 abc</v>
      </c>
      <c r="C7" s="86"/>
      <c r="D7" s="26" t="str">
        <f>A7</f>
        <v>Сублот №</v>
      </c>
      <c r="E7" s="85" t="str">
        <f>Задание!J4</f>
        <v>3 абв</v>
      </c>
    </row>
    <row r="8" spans="1:6" ht="9" customHeight="1" x14ac:dyDescent="0.15">
      <c r="A8" s="32" t="str">
        <f>Настройки!I10</f>
        <v>Материал:</v>
      </c>
      <c r="B8" s="86" t="str">
        <f>IF(Задание!P3="",Настройки!I26,Задание!P3)</f>
        <v>coal</v>
      </c>
      <c r="C8" s="86"/>
      <c r="D8" s="32" t="str">
        <f>A8</f>
        <v>Материал:</v>
      </c>
      <c r="E8" s="86" t="str">
        <f>IF(Задание!P4="",Настройки!I26,Задание!P4)</f>
        <v>coal</v>
      </c>
    </row>
    <row r="9" spans="1:6" ht="12.75" customHeight="1" x14ac:dyDescent="0.2">
      <c r="A9" s="26" t="str">
        <f>Настройки!I11</f>
        <v>Вес:</v>
      </c>
      <c r="B9" s="85" t="str">
        <f>Задание!H3</f>
        <v>10'000</v>
      </c>
      <c r="C9" s="86"/>
      <c r="D9" s="26" t="str">
        <f>A9</f>
        <v>Вес:</v>
      </c>
      <c r="E9" s="85" t="str">
        <f>Задание!H4</f>
        <v>10'000</v>
      </c>
    </row>
    <row r="10" spans="1:6" ht="9" customHeight="1" x14ac:dyDescent="0.15">
      <c r="A10" s="26" t="str">
        <f>Настройки!I14</f>
        <v>Подг.:</v>
      </c>
      <c r="B10" s="149" t="str">
        <f>Задание!L3</f>
        <v>Маркушев</v>
      </c>
      <c r="C10" s="149"/>
      <c r="D10" s="26" t="str">
        <f t="shared" si="1"/>
        <v>Подг.:</v>
      </c>
      <c r="E10" s="149" t="str">
        <f>Задание!L4</f>
        <v>Маркушев</v>
      </c>
      <c r="F10" s="149"/>
    </row>
    <row r="11" spans="1:6" ht="9" customHeight="1" x14ac:dyDescent="0.15">
      <c r="A11" s="26" t="str">
        <f>Настройки!I15</f>
        <v>Пульв.:</v>
      </c>
      <c r="B11" s="149" t="str">
        <f>Задание!M3</f>
        <v>Орлов</v>
      </c>
      <c r="C11" s="149"/>
      <c r="D11" s="26" t="str">
        <f t="shared" si="1"/>
        <v>Пульв.:</v>
      </c>
      <c r="E11" s="149" t="str">
        <f>Задание!M4</f>
        <v>Орлов</v>
      </c>
      <c r="F11" s="149"/>
    </row>
    <row r="12" spans="1:6" s="90" customFormat="1" ht="9" customHeight="1" x14ac:dyDescent="0.15">
      <c r="A12" s="88">
        <f ca="1">Задание!$G$1</f>
        <v>45735</v>
      </c>
      <c r="B12" s="87" t="str">
        <f t="shared" ref="B12" si="2">$B$1</f>
        <v>Аналит. проба</v>
      </c>
      <c r="C12" s="87"/>
      <c r="D12" s="88">
        <f ca="1">Задание!$G$1</f>
        <v>45735</v>
      </c>
      <c r="E12" s="87" t="str">
        <f t="shared" ref="E12" si="3">$B$1</f>
        <v>Аналит. проба</v>
      </c>
    </row>
    <row r="13" spans="1:6" ht="12.75" customHeight="1" x14ac:dyDescent="0.15">
      <c r="A13" s="26" t="str">
        <f t="shared" ref="A13:A20" si="4">A2</f>
        <v>Клиент:</v>
      </c>
      <c r="B13" s="153" t="str">
        <f>IF(Задание!N5="",CONCATENATE(Настройки!I25,"  ",Задание!O5),CONCATENATE(Задание!N5,"  ",Задание!O5))</f>
        <v>ENIGMA DREAM DMCC  UTT</v>
      </c>
      <c r="C13" s="153"/>
      <c r="D13" s="26" t="str">
        <f t="shared" ref="D13:D20" si="5">A2</f>
        <v>Клиент:</v>
      </c>
      <c r="E13" s="153" t="str">
        <f>IF(Задание!N6="",CONCATENATE(Настройки!I25,"  ",Задание!O6),CONCATENATE(Задание!N6,"  ",Задание!O6))</f>
        <v>TRINITY WAY DMCC  RTU</v>
      </c>
      <c r="F13" s="153"/>
    </row>
    <row r="14" spans="1:6" ht="12.75" customHeight="1" x14ac:dyDescent="0.15">
      <c r="A14" s="26" t="str">
        <f t="shared" si="4"/>
        <v>Дата отбора:</v>
      </c>
      <c r="B14" s="150">
        <f>Задание!G5</f>
        <v>45716</v>
      </c>
      <c r="C14" s="150"/>
      <c r="D14" s="26" t="str">
        <f t="shared" si="5"/>
        <v>Дата отбора:</v>
      </c>
      <c r="E14" s="150">
        <f>Задание!G6</f>
        <v>45717</v>
      </c>
      <c r="F14" s="150"/>
    </row>
    <row r="15" spans="1:6" ht="12.75" customHeight="1" x14ac:dyDescent="0.15">
      <c r="A15" s="26" t="str">
        <f t="shared" si="4"/>
        <v>Название:</v>
      </c>
      <c r="B15" s="155" t="str">
        <f>CONCATENATE(Задание!D5)</f>
        <v>FAR EASTERN JUPITER</v>
      </c>
      <c r="C15" s="155"/>
      <c r="D15" s="26" t="str">
        <f t="shared" si="5"/>
        <v>Название:</v>
      </c>
      <c r="E15" s="155" t="str">
        <f>CONCATENATE(Задание!D6)</f>
        <v>XIN E</v>
      </c>
      <c r="F15" s="155"/>
    </row>
    <row r="16" spans="1:6" ht="12.75" customHeight="1" x14ac:dyDescent="0.15">
      <c r="A16" s="26" t="str">
        <f t="shared" si="4"/>
        <v>Марка:</v>
      </c>
      <c r="B16" s="84">
        <f>Задание!E5</f>
        <v>0</v>
      </c>
      <c r="C16" s="95"/>
      <c r="D16" s="26" t="str">
        <f t="shared" si="5"/>
        <v>Марка:</v>
      </c>
      <c r="E16" s="84">
        <f>Задание!E6</f>
        <v>0</v>
      </c>
    </row>
    <row r="17" spans="1:6" ht="12.75" customHeight="1" x14ac:dyDescent="0.2">
      <c r="A17" s="26" t="str">
        <f t="shared" si="4"/>
        <v>Референс:</v>
      </c>
      <c r="B17" s="85">
        <f>Задание!C5</f>
        <v>2502444</v>
      </c>
      <c r="C17" s="95"/>
      <c r="D17" s="26" t="str">
        <f t="shared" si="5"/>
        <v>Референс:</v>
      </c>
      <c r="E17" s="85">
        <f>Задание!C6</f>
        <v>2503004</v>
      </c>
    </row>
    <row r="18" spans="1:6" ht="12.75" customHeight="1" x14ac:dyDescent="0.2">
      <c r="A18" s="26" t="str">
        <f t="shared" si="4"/>
        <v>Сублот №</v>
      </c>
      <c r="B18" s="85" t="str">
        <f>Задание!J5</f>
        <v>1 sds</v>
      </c>
      <c r="C18" s="95"/>
      <c r="D18" s="26" t="str">
        <f t="shared" si="5"/>
        <v>Сублот №</v>
      </c>
      <c r="E18" s="85">
        <f>Задание!J6</f>
        <v>1</v>
      </c>
    </row>
    <row r="19" spans="1:6" ht="9" customHeight="1" x14ac:dyDescent="0.15">
      <c r="A19" s="32" t="str">
        <f t="shared" si="4"/>
        <v>Материал:</v>
      </c>
      <c r="B19" s="86" t="str">
        <f>IF(Задание!P5="",Настройки!I26,Задание!P5)</f>
        <v>coal</v>
      </c>
      <c r="C19" s="95"/>
      <c r="D19" s="32" t="str">
        <f t="shared" si="5"/>
        <v>Материал:</v>
      </c>
      <c r="E19" s="86" t="str">
        <f>IF(Задание!P6="",Настройки!I26,Задание!P6)</f>
        <v>coal</v>
      </c>
    </row>
    <row r="20" spans="1:6" ht="12.75" customHeight="1" x14ac:dyDescent="0.2">
      <c r="A20" s="26" t="str">
        <f t="shared" si="4"/>
        <v>Вес:</v>
      </c>
      <c r="B20" s="85" t="str">
        <f>Задание!H5</f>
        <v>10'000</v>
      </c>
      <c r="C20" s="95"/>
      <c r="D20" s="26" t="str">
        <f t="shared" si="5"/>
        <v>Вес:</v>
      </c>
      <c r="E20" s="85" t="str">
        <f>Задание!H6</f>
        <v>10'000</v>
      </c>
    </row>
    <row r="21" spans="1:6" ht="9" customHeight="1" x14ac:dyDescent="0.15">
      <c r="A21" s="26" t="str">
        <f t="shared" ref="A21:A22" si="6">A10</f>
        <v>Подг.:</v>
      </c>
      <c r="B21" s="149" t="str">
        <f>Задание!L5</f>
        <v>Расторгуев</v>
      </c>
      <c r="C21" s="149"/>
      <c r="D21" s="26" t="str">
        <f t="shared" ref="D21:D22" si="7">A10</f>
        <v>Подг.:</v>
      </c>
      <c r="E21" s="149" t="str">
        <f>Задание!L6</f>
        <v>Маркушев</v>
      </c>
      <c r="F21" s="149"/>
    </row>
    <row r="22" spans="1:6" ht="9" customHeight="1" x14ac:dyDescent="0.15">
      <c r="A22" s="26" t="str">
        <f t="shared" si="6"/>
        <v>Пульв.:</v>
      </c>
      <c r="B22" s="149" t="str">
        <f>Задание!M5</f>
        <v>Орлов</v>
      </c>
      <c r="C22" s="149"/>
      <c r="D22" s="26" t="str">
        <f t="shared" si="7"/>
        <v>Пульв.:</v>
      </c>
      <c r="E22" s="149" t="str">
        <f>Задание!M6</f>
        <v>Орлов</v>
      </c>
      <c r="F22" s="149"/>
    </row>
    <row r="23" spans="1:6" s="90" customFormat="1" ht="9" customHeight="1" x14ac:dyDescent="0.15">
      <c r="A23" s="88">
        <f ca="1">Задание!$G$1</f>
        <v>45735</v>
      </c>
      <c r="B23" s="87" t="str">
        <f t="shared" ref="B23" si="8">$B$1</f>
        <v>Аналит. проба</v>
      </c>
      <c r="C23" s="87"/>
      <c r="D23" s="88">
        <f ca="1">Задание!$G$1</f>
        <v>45735</v>
      </c>
      <c r="E23" s="87" t="str">
        <f t="shared" ref="E23" si="9">$B$1</f>
        <v>Аналит. проба</v>
      </c>
    </row>
    <row r="24" spans="1:6" ht="12.75" customHeight="1" x14ac:dyDescent="0.15">
      <c r="A24" s="26" t="str">
        <f t="shared" ref="A24:A31" si="10">A2</f>
        <v>Клиент:</v>
      </c>
      <c r="B24" s="153" t="e">
        <f>IF(Задание!#REF!="",CONCATENATE(Настройки!I25,"  ",Задание!#REF!),CONCATENATE(Задание!#REF!,"  ",Задание!#REF!))</f>
        <v>#REF!</v>
      </c>
      <c r="C24" s="153"/>
      <c r="D24" s="26" t="str">
        <f t="shared" ref="D24:D31" si="11">A2</f>
        <v>Клиент:</v>
      </c>
      <c r="E24" s="153" t="e">
        <f>IF(Задание!#REF!="",CONCATENATE(Настройки!I25,"  ",Задание!#REF!),CONCATENATE(Задание!#REF!,"  ",Задание!#REF!))</f>
        <v>#REF!</v>
      </c>
      <c r="F24" s="153"/>
    </row>
    <row r="25" spans="1:6" ht="12.75" customHeight="1" x14ac:dyDescent="0.15">
      <c r="A25" s="26" t="str">
        <f t="shared" si="10"/>
        <v>Дата отбора:</v>
      </c>
      <c r="B25" s="150" t="e">
        <f>Задание!#REF!</f>
        <v>#REF!</v>
      </c>
      <c r="C25" s="150"/>
      <c r="D25" s="26" t="str">
        <f t="shared" si="11"/>
        <v>Дата отбора:</v>
      </c>
      <c r="E25" s="150" t="e">
        <f>Задание!#REF!</f>
        <v>#REF!</v>
      </c>
      <c r="F25" s="150"/>
    </row>
    <row r="26" spans="1:6" ht="12.75" customHeight="1" x14ac:dyDescent="0.15">
      <c r="A26" s="26" t="str">
        <f t="shared" si="10"/>
        <v>Название:</v>
      </c>
      <c r="B26" s="155" t="e">
        <f>CONCATENATE(Задание!#REF!)</f>
        <v>#REF!</v>
      </c>
      <c r="C26" s="155"/>
      <c r="D26" s="26" t="str">
        <f t="shared" si="11"/>
        <v>Название:</v>
      </c>
      <c r="E26" s="155" t="e">
        <f>CONCATENATE(Задание!#REF!)</f>
        <v>#REF!</v>
      </c>
      <c r="F26" s="155"/>
    </row>
    <row r="27" spans="1:6" ht="12.75" customHeight="1" x14ac:dyDescent="0.15">
      <c r="A27" s="26" t="str">
        <f t="shared" si="10"/>
        <v>Марка:</v>
      </c>
      <c r="B27" s="84" t="e">
        <f>Задание!#REF!</f>
        <v>#REF!</v>
      </c>
      <c r="C27" s="84"/>
      <c r="D27" s="26" t="str">
        <f t="shared" si="11"/>
        <v>Марка:</v>
      </c>
      <c r="E27" s="84" t="e">
        <f>Задание!#REF!</f>
        <v>#REF!</v>
      </c>
    </row>
    <row r="28" spans="1:6" ht="12.75" customHeight="1" x14ac:dyDescent="0.2">
      <c r="A28" s="26" t="str">
        <f t="shared" si="10"/>
        <v>Референс:</v>
      </c>
      <c r="B28" s="85" t="e">
        <f>Задание!#REF!</f>
        <v>#REF!</v>
      </c>
      <c r="C28" s="84"/>
      <c r="D28" s="26" t="str">
        <f t="shared" si="11"/>
        <v>Референс:</v>
      </c>
      <c r="E28" s="85" t="e">
        <f>Задание!#REF!</f>
        <v>#REF!</v>
      </c>
    </row>
    <row r="29" spans="1:6" ht="12.75" customHeight="1" x14ac:dyDescent="0.2">
      <c r="A29" s="26" t="str">
        <f t="shared" si="10"/>
        <v>Сублот №</v>
      </c>
      <c r="B29" s="85" t="e">
        <f>Задание!#REF!</f>
        <v>#REF!</v>
      </c>
      <c r="C29" s="84"/>
      <c r="D29" s="26" t="str">
        <f t="shared" si="11"/>
        <v>Сублот №</v>
      </c>
      <c r="E29" s="85" t="e">
        <f>Задание!#REF!</f>
        <v>#REF!</v>
      </c>
    </row>
    <row r="30" spans="1:6" ht="9" customHeight="1" x14ac:dyDescent="0.15">
      <c r="A30" s="32" t="str">
        <f t="shared" si="10"/>
        <v>Материал:</v>
      </c>
      <c r="B30" s="86" t="e">
        <f>IF(Задание!#REF!="",Настройки!I26,Задание!#REF!)</f>
        <v>#REF!</v>
      </c>
      <c r="C30" s="84"/>
      <c r="D30" s="32" t="str">
        <f t="shared" si="11"/>
        <v>Материал:</v>
      </c>
      <c r="E30" s="86" t="e">
        <f>IF(Задание!#REF!="",Настройки!I26,Задание!#REF!)</f>
        <v>#REF!</v>
      </c>
    </row>
    <row r="31" spans="1:6" ht="12.75" customHeight="1" x14ac:dyDescent="0.2">
      <c r="A31" s="26" t="str">
        <f t="shared" si="10"/>
        <v>Вес:</v>
      </c>
      <c r="B31" s="85" t="e">
        <f>Задание!#REF!</f>
        <v>#REF!</v>
      </c>
      <c r="C31" s="84"/>
      <c r="D31" s="26" t="str">
        <f t="shared" si="11"/>
        <v>Вес:</v>
      </c>
      <c r="E31" s="85" t="e">
        <f>Задание!#REF!</f>
        <v>#REF!</v>
      </c>
    </row>
    <row r="32" spans="1:6" ht="9" customHeight="1" x14ac:dyDescent="0.15">
      <c r="A32" s="26" t="str">
        <f t="shared" ref="A32:A33" si="12">A10</f>
        <v>Подг.:</v>
      </c>
      <c r="B32" s="149" t="e">
        <f>Задание!#REF!</f>
        <v>#REF!</v>
      </c>
      <c r="C32" s="149"/>
      <c r="D32" s="26" t="str">
        <f t="shared" ref="D32:D33" si="13">A10</f>
        <v>Подг.:</v>
      </c>
      <c r="E32" s="149" t="e">
        <f>Задание!#REF!</f>
        <v>#REF!</v>
      </c>
      <c r="F32" s="149"/>
    </row>
    <row r="33" spans="1:6" ht="9" customHeight="1" x14ac:dyDescent="0.15">
      <c r="A33" s="26" t="str">
        <f t="shared" si="12"/>
        <v>Пульв.:</v>
      </c>
      <c r="B33" s="149" t="e">
        <f>Задание!#REF!</f>
        <v>#REF!</v>
      </c>
      <c r="C33" s="149"/>
      <c r="D33" s="26" t="str">
        <f t="shared" si="13"/>
        <v>Пульв.:</v>
      </c>
      <c r="E33" s="149" t="e">
        <f>Задание!#REF!</f>
        <v>#REF!</v>
      </c>
      <c r="F33" s="149"/>
    </row>
    <row r="34" spans="1:6" s="90" customFormat="1" ht="9" customHeight="1" x14ac:dyDescent="0.15">
      <c r="A34" s="88">
        <f ca="1">Задание!$G$1</f>
        <v>45735</v>
      </c>
      <c r="B34" s="87" t="str">
        <f t="shared" ref="B34" si="14">$B$1</f>
        <v>Аналит. проба</v>
      </c>
      <c r="C34" s="87"/>
      <c r="D34" s="88">
        <f ca="1">Задание!$G$1</f>
        <v>45735</v>
      </c>
      <c r="E34" s="87" t="str">
        <f t="shared" ref="E34" si="15">$B$1</f>
        <v>Аналит. проба</v>
      </c>
    </row>
    <row r="35" spans="1:6" ht="12.75" customHeight="1" x14ac:dyDescent="0.15">
      <c r="A35" s="26" t="str">
        <f t="shared" ref="A35:A42" si="16">A2</f>
        <v>Клиент:</v>
      </c>
      <c r="B35" s="153" t="str">
        <f>IF(Задание!N7="",CONCATENATE(Настройки!I25,"  ",Задание!O7),CONCATENATE(Задание!N7,"  ",Задание!O7))</f>
        <v xml:space="preserve">Карбо Ван  </v>
      </c>
      <c r="C35" s="153"/>
      <c r="D35" s="26" t="str">
        <f t="shared" ref="D35:D42" si="17">A2</f>
        <v>Клиент:</v>
      </c>
      <c r="E35" s="153" t="str">
        <f>IF(Задание!N8="",CONCATENATE(Настройки!I25,"  ",Задание!O8),CONCATENATE(Задание!N8,"  ",Задание!O8))</f>
        <v xml:space="preserve">Карбо Ван  </v>
      </c>
      <c r="F35" s="153"/>
    </row>
    <row r="36" spans="1:6" ht="12.75" customHeight="1" x14ac:dyDescent="0.15">
      <c r="A36" s="26" t="str">
        <f t="shared" si="16"/>
        <v>Дата отбора:</v>
      </c>
      <c r="B36" s="150">
        <f>Задание!G7</f>
        <v>0</v>
      </c>
      <c r="C36" s="150"/>
      <c r="D36" s="26" t="str">
        <f t="shared" si="17"/>
        <v>Дата отбора:</v>
      </c>
      <c r="E36" s="150">
        <f>Задание!G8</f>
        <v>0</v>
      </c>
      <c r="F36" s="150"/>
    </row>
    <row r="37" spans="1:6" ht="12.75" customHeight="1" x14ac:dyDescent="0.15">
      <c r="A37" s="26" t="str">
        <f t="shared" si="16"/>
        <v>Название:</v>
      </c>
      <c r="B37" s="155" t="str">
        <f>CONCATENATE(Задание!D7)</f>
        <v/>
      </c>
      <c r="C37" s="155"/>
      <c r="D37" s="26" t="str">
        <f t="shared" si="17"/>
        <v>Название:</v>
      </c>
      <c r="E37" s="155" t="str">
        <f>CONCATENATE(Задание!D8)</f>
        <v/>
      </c>
      <c r="F37" s="155"/>
    </row>
    <row r="38" spans="1:6" ht="12.75" customHeight="1" x14ac:dyDescent="0.15">
      <c r="A38" s="26" t="str">
        <f t="shared" si="16"/>
        <v>Марка:</v>
      </c>
      <c r="B38" s="84">
        <f>Задание!E7</f>
        <v>0</v>
      </c>
      <c r="C38" s="84"/>
      <c r="D38" s="26" t="str">
        <f t="shared" si="17"/>
        <v>Марка:</v>
      </c>
      <c r="E38" s="84">
        <f>Задание!E8</f>
        <v>0</v>
      </c>
    </row>
    <row r="39" spans="1:6" ht="12.75" customHeight="1" x14ac:dyDescent="0.2">
      <c r="A39" s="26" t="str">
        <f t="shared" si="16"/>
        <v>Референс:</v>
      </c>
      <c r="B39" s="85">
        <f>Задание!C7</f>
        <v>0</v>
      </c>
      <c r="C39" s="84"/>
      <c r="D39" s="26" t="str">
        <f t="shared" si="17"/>
        <v>Референс:</v>
      </c>
      <c r="E39" s="85">
        <f>Задание!C8</f>
        <v>0</v>
      </c>
    </row>
    <row r="40" spans="1:6" ht="12.75" customHeight="1" x14ac:dyDescent="0.2">
      <c r="A40" s="26" t="str">
        <f t="shared" si="16"/>
        <v>Сублот №</v>
      </c>
      <c r="B40" s="85">
        <f>Задание!J7</f>
        <v>0</v>
      </c>
      <c r="C40" s="84"/>
      <c r="D40" s="26" t="str">
        <f t="shared" si="17"/>
        <v>Сублот №</v>
      </c>
      <c r="E40" s="85">
        <f>Задание!J8</f>
        <v>0</v>
      </c>
    </row>
    <row r="41" spans="1:6" ht="9" customHeight="1" x14ac:dyDescent="0.15">
      <c r="A41" s="32" t="str">
        <f t="shared" si="16"/>
        <v>Материал:</v>
      </c>
      <c r="B41" s="86" t="str">
        <f>IF(Задание!P7="",Настройки!I26,Задание!P7)</f>
        <v>Уголь</v>
      </c>
      <c r="C41" s="84"/>
      <c r="D41" s="32" t="str">
        <f t="shared" si="17"/>
        <v>Материал:</v>
      </c>
      <c r="E41" s="86" t="str">
        <f>IF(Задание!P8="",Настройки!I26,Задание!P8)</f>
        <v>Уголь</v>
      </c>
    </row>
    <row r="42" spans="1:6" ht="12.75" customHeight="1" x14ac:dyDescent="0.2">
      <c r="A42" s="26" t="str">
        <f t="shared" si="16"/>
        <v>Вес:</v>
      </c>
      <c r="B42" s="85">
        <f>Задание!H7</f>
        <v>0</v>
      </c>
      <c r="C42" s="84"/>
      <c r="D42" s="26" t="str">
        <f t="shared" si="17"/>
        <v>Вес:</v>
      </c>
      <c r="E42" s="85">
        <f>Задание!H8</f>
        <v>0</v>
      </c>
    </row>
    <row r="43" spans="1:6" ht="9" customHeight="1" x14ac:dyDescent="0.15">
      <c r="A43" s="26" t="str">
        <f t="shared" ref="A43:A44" si="18">A10</f>
        <v>Подг.:</v>
      </c>
      <c r="B43" s="149">
        <f>Задание!L7</f>
        <v>0</v>
      </c>
      <c r="C43" s="149"/>
      <c r="D43" s="26" t="str">
        <f t="shared" ref="D43:D44" si="19">A10</f>
        <v>Подг.:</v>
      </c>
      <c r="E43" s="149">
        <f>Задание!L8</f>
        <v>0</v>
      </c>
      <c r="F43" s="149"/>
    </row>
    <row r="44" spans="1:6" ht="9" customHeight="1" x14ac:dyDescent="0.15">
      <c r="A44" s="26" t="str">
        <f t="shared" si="18"/>
        <v>Пульв.:</v>
      </c>
      <c r="B44" s="149">
        <f>Задание!M7</f>
        <v>0</v>
      </c>
      <c r="C44" s="149"/>
      <c r="D44" s="26" t="str">
        <f t="shared" si="19"/>
        <v>Пульв.:</v>
      </c>
      <c r="E44" s="149">
        <f>Задание!M8</f>
        <v>0</v>
      </c>
      <c r="F44" s="149"/>
    </row>
    <row r="45" spans="1:6" s="90" customFormat="1" ht="9" customHeight="1" x14ac:dyDescent="0.15">
      <c r="A45" s="88">
        <f ca="1">Задание!$G$1</f>
        <v>45735</v>
      </c>
      <c r="B45" s="87" t="str">
        <f t="shared" ref="B45" si="20">$B$1</f>
        <v>Аналит. проба</v>
      </c>
      <c r="C45" s="87"/>
      <c r="D45" s="88">
        <f ca="1">Задание!$G$1</f>
        <v>45735</v>
      </c>
      <c r="E45" s="87" t="str">
        <f t="shared" ref="E45" si="21">$B$1</f>
        <v>Аналит. проба</v>
      </c>
    </row>
    <row r="46" spans="1:6" ht="12.75" customHeight="1" x14ac:dyDescent="0.15">
      <c r="A46" s="26" t="str">
        <f t="shared" ref="A46:A53" si="22">A2</f>
        <v>Клиент:</v>
      </c>
      <c r="B46" s="153" t="str">
        <f>IF(Задание!N9="",CONCATENATE(Настройки!I25,"  ",Задание!O9),CONCATENATE(Задание!N9,"  ",Задание!O9))</f>
        <v xml:space="preserve">Карбо Ван  </v>
      </c>
      <c r="C46" s="153"/>
      <c r="D46" s="26" t="str">
        <f t="shared" ref="D46:D53" si="23">A2</f>
        <v>Клиент:</v>
      </c>
      <c r="E46" s="153" t="str">
        <f>IF(Задание!N10="",CONCATENATE(Настройки!I25,"  ",Задание!O10),CONCATENATE(Задание!N10,"  ",Задание!O10))</f>
        <v xml:space="preserve">Карбо Ван  </v>
      </c>
      <c r="F46" s="153"/>
    </row>
    <row r="47" spans="1:6" ht="12.75" customHeight="1" x14ac:dyDescent="0.15">
      <c r="A47" s="26" t="str">
        <f t="shared" si="22"/>
        <v>Дата отбора:</v>
      </c>
      <c r="B47" s="150">
        <f>Задание!G9</f>
        <v>0</v>
      </c>
      <c r="C47" s="150"/>
      <c r="D47" s="26" t="str">
        <f t="shared" si="23"/>
        <v>Дата отбора:</v>
      </c>
      <c r="E47" s="150">
        <f>Задание!G10</f>
        <v>0</v>
      </c>
      <c r="F47" s="150"/>
    </row>
    <row r="48" spans="1:6" ht="12.75" customHeight="1" x14ac:dyDescent="0.15">
      <c r="A48" s="26" t="str">
        <f t="shared" si="22"/>
        <v>Название:</v>
      </c>
      <c r="B48" s="155" t="str">
        <f>CONCATENATE(Задание!D9)</f>
        <v/>
      </c>
      <c r="C48" s="155"/>
      <c r="D48" s="26" t="str">
        <f t="shared" si="23"/>
        <v>Название:</v>
      </c>
      <c r="E48" s="155" t="str">
        <f>CONCATENATE(Задание!D10)</f>
        <v/>
      </c>
      <c r="F48" s="155"/>
    </row>
    <row r="49" spans="1:6" ht="12.75" customHeight="1" x14ac:dyDescent="0.15">
      <c r="A49" s="26" t="str">
        <f t="shared" si="22"/>
        <v>Марка:</v>
      </c>
      <c r="B49" s="84">
        <f>Задание!E9</f>
        <v>0</v>
      </c>
      <c r="C49" s="84"/>
      <c r="D49" s="26" t="str">
        <f t="shared" si="23"/>
        <v>Марка:</v>
      </c>
      <c r="E49" s="84">
        <f>Задание!E10</f>
        <v>0</v>
      </c>
    </row>
    <row r="50" spans="1:6" ht="12.75" customHeight="1" x14ac:dyDescent="0.2">
      <c r="A50" s="26" t="str">
        <f t="shared" si="22"/>
        <v>Референс:</v>
      </c>
      <c r="B50" s="85">
        <f>Задание!C9</f>
        <v>0</v>
      </c>
      <c r="C50" s="84"/>
      <c r="D50" s="26" t="str">
        <f t="shared" si="23"/>
        <v>Референс:</v>
      </c>
      <c r="E50" s="85">
        <f>Задание!C10</f>
        <v>0</v>
      </c>
    </row>
    <row r="51" spans="1:6" ht="12.75" customHeight="1" x14ac:dyDescent="0.2">
      <c r="A51" s="26" t="str">
        <f t="shared" si="22"/>
        <v>Сублот №</v>
      </c>
      <c r="B51" s="85">
        <f>Задание!J9</f>
        <v>0</v>
      </c>
      <c r="C51" s="84"/>
      <c r="D51" s="26" t="str">
        <f t="shared" si="23"/>
        <v>Сублот №</v>
      </c>
      <c r="E51" s="85">
        <f>Задание!J10</f>
        <v>0</v>
      </c>
    </row>
    <row r="52" spans="1:6" ht="9" customHeight="1" x14ac:dyDescent="0.15">
      <c r="A52" s="32" t="str">
        <f t="shared" si="22"/>
        <v>Материал:</v>
      </c>
      <c r="B52" s="86" t="str">
        <f>IF(Задание!P9="",Настройки!I26,Задание!P9)</f>
        <v>Уголь</v>
      </c>
      <c r="C52" s="84"/>
      <c r="D52" s="32" t="str">
        <f t="shared" si="23"/>
        <v>Материал:</v>
      </c>
      <c r="E52" s="86" t="str">
        <f>IF(Задание!P10="",Настройки!I26,Задание!P10)</f>
        <v>Уголь</v>
      </c>
    </row>
    <row r="53" spans="1:6" ht="12.75" customHeight="1" x14ac:dyDescent="0.2">
      <c r="A53" s="26" t="str">
        <f t="shared" si="22"/>
        <v>Вес:</v>
      </c>
      <c r="B53" s="85">
        <f>Задание!H9</f>
        <v>0</v>
      </c>
      <c r="C53" s="84"/>
      <c r="D53" s="26" t="str">
        <f t="shared" si="23"/>
        <v>Вес:</v>
      </c>
      <c r="E53" s="85">
        <f>Задание!H10</f>
        <v>0</v>
      </c>
    </row>
    <row r="54" spans="1:6" ht="9" customHeight="1" x14ac:dyDescent="0.15">
      <c r="A54" s="26" t="str">
        <f t="shared" ref="A54:A55" si="24">A10</f>
        <v>Подг.:</v>
      </c>
      <c r="B54" s="149">
        <f>Задание!L9</f>
        <v>0</v>
      </c>
      <c r="C54" s="149"/>
      <c r="D54" s="26" t="str">
        <f t="shared" ref="D54:D55" si="25">A10</f>
        <v>Подг.:</v>
      </c>
      <c r="E54" s="149">
        <f>Задание!L10</f>
        <v>0</v>
      </c>
      <c r="F54" s="149"/>
    </row>
    <row r="55" spans="1:6" ht="9" customHeight="1" x14ac:dyDescent="0.15">
      <c r="A55" s="26" t="str">
        <f t="shared" si="24"/>
        <v>Пульв.:</v>
      </c>
      <c r="B55" s="149">
        <f>Задание!M9</f>
        <v>0</v>
      </c>
      <c r="C55" s="149"/>
      <c r="D55" s="26" t="str">
        <f t="shared" si="25"/>
        <v>Пульв.:</v>
      </c>
      <c r="E55" s="149">
        <f>Задание!M10</f>
        <v>0</v>
      </c>
      <c r="F55" s="149"/>
    </row>
    <row r="56" spans="1:6" s="90" customFormat="1" ht="9" customHeight="1" x14ac:dyDescent="0.15">
      <c r="A56" s="88">
        <f ca="1">Задание!$G$1</f>
        <v>45735</v>
      </c>
      <c r="B56" s="87" t="str">
        <f t="shared" ref="B56" si="26">$B$1</f>
        <v>Аналит. проба</v>
      </c>
      <c r="C56" s="87"/>
      <c r="D56" s="88">
        <f ca="1">Задание!$G$1</f>
        <v>45735</v>
      </c>
      <c r="E56" s="87" t="str">
        <f t="shared" ref="E56" si="27">$B$1</f>
        <v>Аналит. проба</v>
      </c>
    </row>
    <row r="57" spans="1:6" ht="12.75" customHeight="1" x14ac:dyDescent="0.15">
      <c r="A57" s="26" t="str">
        <f t="shared" ref="A57:A64" si="28">A2</f>
        <v>Клиент:</v>
      </c>
      <c r="B57" s="153" t="str">
        <f>IF(Задание!N11="",CONCATENATE(Настройки!I25,"  ",Задание!O11),CONCATENATE(Задание!N11,"  ",Задание!O11))</f>
        <v xml:space="preserve">Карбо Ван  </v>
      </c>
      <c r="C57" s="153"/>
      <c r="D57" s="26" t="str">
        <f t="shared" ref="D57:D64" si="29">A2</f>
        <v>Клиент:</v>
      </c>
      <c r="E57" s="153" t="str">
        <f>IF(Задание!N12="",CONCATENATE(Настройки!I25,"  ",Задание!O12),CONCATENATE(Задание!N12,"  ",Задание!O12))</f>
        <v xml:space="preserve">Карбо Ван  </v>
      </c>
      <c r="F57" s="153"/>
    </row>
    <row r="58" spans="1:6" ht="12.75" customHeight="1" x14ac:dyDescent="0.15">
      <c r="A58" s="26" t="str">
        <f t="shared" si="28"/>
        <v>Дата отбора:</v>
      </c>
      <c r="B58" s="150">
        <f>Задание!G11</f>
        <v>0</v>
      </c>
      <c r="C58" s="150"/>
      <c r="D58" s="26" t="str">
        <f t="shared" si="29"/>
        <v>Дата отбора:</v>
      </c>
      <c r="E58" s="150">
        <f>Задание!G12</f>
        <v>0</v>
      </c>
      <c r="F58" s="150"/>
    </row>
    <row r="59" spans="1:6" ht="12.75" customHeight="1" x14ac:dyDescent="0.15">
      <c r="A59" s="26" t="str">
        <f t="shared" si="28"/>
        <v>Название:</v>
      </c>
      <c r="B59" s="155" t="str">
        <f>CONCATENATE(Задание!D11)</f>
        <v/>
      </c>
      <c r="C59" s="155"/>
      <c r="D59" s="26" t="str">
        <f t="shared" si="29"/>
        <v>Название:</v>
      </c>
      <c r="E59" s="155" t="str">
        <f>CONCATENATE(Задание!D12)</f>
        <v/>
      </c>
      <c r="F59" s="155"/>
    </row>
    <row r="60" spans="1:6" ht="12.75" customHeight="1" x14ac:dyDescent="0.15">
      <c r="A60" s="26" t="str">
        <f t="shared" si="28"/>
        <v>Марка:</v>
      </c>
      <c r="B60" s="84">
        <f>Задание!E11</f>
        <v>0</v>
      </c>
      <c r="C60" s="84"/>
      <c r="D60" s="26" t="str">
        <f t="shared" si="29"/>
        <v>Марка:</v>
      </c>
      <c r="E60" s="84">
        <f>Задание!E12</f>
        <v>0</v>
      </c>
    </row>
    <row r="61" spans="1:6" ht="12.75" customHeight="1" x14ac:dyDescent="0.2">
      <c r="A61" s="26" t="str">
        <f t="shared" si="28"/>
        <v>Референс:</v>
      </c>
      <c r="B61" s="85">
        <f>Задание!C11</f>
        <v>0</v>
      </c>
      <c r="C61" s="84"/>
      <c r="D61" s="26" t="str">
        <f t="shared" si="29"/>
        <v>Референс:</v>
      </c>
      <c r="E61" s="85">
        <f>Задание!C12</f>
        <v>0</v>
      </c>
    </row>
    <row r="62" spans="1:6" ht="12.75" customHeight="1" x14ac:dyDescent="0.2">
      <c r="A62" s="26" t="str">
        <f t="shared" si="28"/>
        <v>Сублот №</v>
      </c>
      <c r="B62" s="85">
        <f>Задание!J11</f>
        <v>0</v>
      </c>
      <c r="C62" s="84"/>
      <c r="D62" s="26" t="str">
        <f t="shared" si="29"/>
        <v>Сублот №</v>
      </c>
      <c r="E62" s="85">
        <f>Задание!J12</f>
        <v>0</v>
      </c>
    </row>
    <row r="63" spans="1:6" ht="9" customHeight="1" x14ac:dyDescent="0.15">
      <c r="A63" s="32" t="str">
        <f t="shared" si="28"/>
        <v>Материал:</v>
      </c>
      <c r="B63" s="86" t="str">
        <f>IF(Задание!P11="",Настройки!I26,Задание!P11)</f>
        <v>Уголь</v>
      </c>
      <c r="C63" s="84"/>
      <c r="D63" s="32" t="str">
        <f t="shared" si="29"/>
        <v>Материал:</v>
      </c>
      <c r="E63" s="86" t="str">
        <f>IF(Задание!P12="",Настройки!I26,Задание!P12)</f>
        <v>Уголь</v>
      </c>
    </row>
    <row r="64" spans="1:6" ht="12.75" customHeight="1" x14ac:dyDescent="0.2">
      <c r="A64" s="26" t="str">
        <f t="shared" si="28"/>
        <v>Вес:</v>
      </c>
      <c r="B64" s="85">
        <f>Задание!H11</f>
        <v>0</v>
      </c>
      <c r="C64" s="84"/>
      <c r="D64" s="26" t="str">
        <f t="shared" si="29"/>
        <v>Вес:</v>
      </c>
      <c r="E64" s="85">
        <f>Задание!H12</f>
        <v>0</v>
      </c>
    </row>
    <row r="65" spans="1:6" ht="9" customHeight="1" x14ac:dyDescent="0.15">
      <c r="A65" s="26" t="str">
        <f t="shared" ref="A65:A66" si="30">A10</f>
        <v>Подг.:</v>
      </c>
      <c r="B65" s="149">
        <f>Задание!L11</f>
        <v>0</v>
      </c>
      <c r="C65" s="149"/>
      <c r="D65" s="26" t="str">
        <f t="shared" ref="D65:D66" si="31">A10</f>
        <v>Подг.:</v>
      </c>
      <c r="E65" s="149">
        <f>Задание!L12</f>
        <v>0</v>
      </c>
      <c r="F65" s="149"/>
    </row>
    <row r="66" spans="1:6" ht="9" customHeight="1" x14ac:dyDescent="0.15">
      <c r="A66" s="26" t="str">
        <f t="shared" si="30"/>
        <v>Пульв.:</v>
      </c>
      <c r="B66" s="149">
        <f>Задание!M11</f>
        <v>0</v>
      </c>
      <c r="C66" s="149"/>
      <c r="D66" s="26" t="str">
        <f t="shared" si="31"/>
        <v>Пульв.:</v>
      </c>
      <c r="E66" s="149">
        <f>Задание!M12</f>
        <v>0</v>
      </c>
      <c r="F66" s="149"/>
    </row>
    <row r="67" spans="1:6" s="90" customFormat="1" ht="9" customHeight="1" x14ac:dyDescent="0.15">
      <c r="A67" s="88">
        <f ca="1">Задание!$G$1</f>
        <v>45735</v>
      </c>
      <c r="B67" s="87" t="str">
        <f t="shared" ref="B67" si="32">$B$1</f>
        <v>Аналит. проба</v>
      </c>
      <c r="C67" s="87"/>
      <c r="D67" s="88">
        <f ca="1">Задание!$G$1</f>
        <v>45735</v>
      </c>
      <c r="E67" s="87" t="str">
        <f t="shared" ref="E67" si="33">$B$1</f>
        <v>Аналит. проба</v>
      </c>
    </row>
    <row r="68" spans="1:6" ht="12.75" customHeight="1" x14ac:dyDescent="0.15">
      <c r="A68" s="26" t="str">
        <f t="shared" ref="A68:A75" si="34">A2</f>
        <v>Клиент:</v>
      </c>
      <c r="B68" s="153" t="str">
        <f>IF(Задание!N13="",CONCATENATE(Настройки!I25,"  ",Задание!O13),CONCATENATE(Задание!N13,"  ",Задание!O13))</f>
        <v xml:space="preserve">Карбо Ван  </v>
      </c>
      <c r="C68" s="153"/>
      <c r="D68" s="26" t="str">
        <f t="shared" ref="D68:D75" si="35">A2</f>
        <v>Клиент:</v>
      </c>
      <c r="E68" s="153" t="str">
        <f>IF(Задание!N14="",CONCATENATE(Настройки!I25,"  ",Задание!O14),CONCATENATE(Задание!N14,"  ",Задание!O14))</f>
        <v xml:space="preserve">Карбо Ван  </v>
      </c>
      <c r="F68" s="153"/>
    </row>
    <row r="69" spans="1:6" ht="12.75" customHeight="1" x14ac:dyDescent="0.15">
      <c r="A69" s="26" t="str">
        <f t="shared" si="34"/>
        <v>Дата отбора:</v>
      </c>
      <c r="B69" s="150">
        <f>Задание!G13</f>
        <v>0</v>
      </c>
      <c r="C69" s="150"/>
      <c r="D69" s="26" t="str">
        <f t="shared" si="35"/>
        <v>Дата отбора:</v>
      </c>
      <c r="E69" s="150">
        <f>Задание!G14</f>
        <v>0</v>
      </c>
      <c r="F69" s="150"/>
    </row>
    <row r="70" spans="1:6" ht="12.75" customHeight="1" x14ac:dyDescent="0.15">
      <c r="A70" s="26" t="str">
        <f t="shared" si="34"/>
        <v>Название:</v>
      </c>
      <c r="B70" s="155" t="str">
        <f>CONCATENATE(Задание!D13)</f>
        <v/>
      </c>
      <c r="C70" s="155"/>
      <c r="D70" s="26" t="str">
        <f t="shared" si="35"/>
        <v>Название:</v>
      </c>
      <c r="E70" s="155" t="str">
        <f>CONCATENATE(Задание!D14)</f>
        <v/>
      </c>
      <c r="F70" s="155"/>
    </row>
    <row r="71" spans="1:6" ht="12.75" customHeight="1" x14ac:dyDescent="0.15">
      <c r="A71" s="26" t="str">
        <f t="shared" si="34"/>
        <v>Марка:</v>
      </c>
      <c r="B71" s="84">
        <f>Задание!E13</f>
        <v>0</v>
      </c>
      <c r="C71" s="84"/>
      <c r="D71" s="26" t="str">
        <f t="shared" si="35"/>
        <v>Марка:</v>
      </c>
      <c r="E71" s="84">
        <f>Задание!E14</f>
        <v>0</v>
      </c>
    </row>
    <row r="72" spans="1:6" ht="12.75" customHeight="1" x14ac:dyDescent="0.2">
      <c r="A72" s="26" t="str">
        <f t="shared" si="34"/>
        <v>Референс:</v>
      </c>
      <c r="B72" s="85">
        <f>Задание!C13</f>
        <v>0</v>
      </c>
      <c r="C72" s="84"/>
      <c r="D72" s="26" t="str">
        <f t="shared" si="35"/>
        <v>Референс:</v>
      </c>
      <c r="E72" s="85">
        <f>Задание!C14</f>
        <v>0</v>
      </c>
    </row>
    <row r="73" spans="1:6" ht="12.75" customHeight="1" x14ac:dyDescent="0.2">
      <c r="A73" s="26" t="str">
        <f t="shared" si="34"/>
        <v>Сублот №</v>
      </c>
      <c r="B73" s="85">
        <f>Задание!J13</f>
        <v>0</v>
      </c>
      <c r="C73" s="84"/>
      <c r="D73" s="26" t="str">
        <f t="shared" si="35"/>
        <v>Сублот №</v>
      </c>
      <c r="E73" s="85">
        <f>Задание!J14</f>
        <v>0</v>
      </c>
    </row>
    <row r="74" spans="1:6" ht="9" customHeight="1" x14ac:dyDescent="0.15">
      <c r="A74" s="32" t="str">
        <f t="shared" si="34"/>
        <v>Материал:</v>
      </c>
      <c r="B74" s="86" t="str">
        <f>IF(Задание!P13="",Настройки!I26,Задание!P13)</f>
        <v>Уголь</v>
      </c>
      <c r="C74" s="84"/>
      <c r="D74" s="32" t="str">
        <f t="shared" si="35"/>
        <v>Материал:</v>
      </c>
      <c r="E74" s="86" t="str">
        <f>IF(Задание!P14="",Настройки!I26,Задание!P14)</f>
        <v>Уголь</v>
      </c>
    </row>
    <row r="75" spans="1:6" ht="12.75" customHeight="1" x14ac:dyDescent="0.2">
      <c r="A75" s="26" t="str">
        <f t="shared" si="34"/>
        <v>Вес:</v>
      </c>
      <c r="B75" s="85">
        <f>Задание!H13</f>
        <v>0</v>
      </c>
      <c r="C75" s="84"/>
      <c r="D75" s="26" t="str">
        <f t="shared" si="35"/>
        <v>Вес:</v>
      </c>
      <c r="E75" s="85">
        <f>Задание!H14</f>
        <v>0</v>
      </c>
    </row>
    <row r="76" spans="1:6" ht="9" customHeight="1" x14ac:dyDescent="0.15">
      <c r="A76" s="26" t="str">
        <f t="shared" ref="A76:A77" si="36">A10</f>
        <v>Подг.:</v>
      </c>
      <c r="B76" s="149">
        <f>Задание!L13</f>
        <v>0</v>
      </c>
      <c r="C76" s="149"/>
      <c r="D76" s="26" t="str">
        <f t="shared" ref="D76:D77" si="37">A10</f>
        <v>Подг.:</v>
      </c>
      <c r="E76" s="149">
        <f>Задание!L14</f>
        <v>0</v>
      </c>
      <c r="F76" s="149"/>
    </row>
    <row r="77" spans="1:6" ht="9" customHeight="1" x14ac:dyDescent="0.15">
      <c r="A77" s="26" t="str">
        <f t="shared" si="36"/>
        <v>Пульв.:</v>
      </c>
      <c r="B77" s="149">
        <f>Задание!M13</f>
        <v>0</v>
      </c>
      <c r="C77" s="149"/>
      <c r="D77" s="26" t="str">
        <f t="shared" si="37"/>
        <v>Пульв.:</v>
      </c>
      <c r="E77" s="149">
        <f>Задание!M14</f>
        <v>0</v>
      </c>
      <c r="F77" s="149"/>
    </row>
    <row r="78" spans="1:6" s="90" customFormat="1" ht="9" customHeight="1" x14ac:dyDescent="0.15">
      <c r="A78" s="88">
        <f ca="1">Задание!$G$1</f>
        <v>45735</v>
      </c>
      <c r="B78" s="87" t="str">
        <f t="shared" ref="B78" si="38">$B$1</f>
        <v>Аналит. проба</v>
      </c>
      <c r="C78" s="87"/>
      <c r="D78" s="88">
        <f ca="1">Задание!$G$1</f>
        <v>45735</v>
      </c>
      <c r="E78" s="87" t="str">
        <f t="shared" ref="E78" si="39">$B$1</f>
        <v>Аналит. проба</v>
      </c>
    </row>
    <row r="79" spans="1:6" ht="12.75" customHeight="1" x14ac:dyDescent="0.15">
      <c r="A79" s="26" t="str">
        <f t="shared" ref="A79:A86" si="40">A2</f>
        <v>Клиент:</v>
      </c>
      <c r="B79" s="153" t="str">
        <f>IF(Задание!N15="",CONCATENATE(Настройки!I25,"  ",Задание!O15),CONCATENATE(Задание!N15,"  ",Задание!O15))</f>
        <v xml:space="preserve">Карбо Ван  </v>
      </c>
      <c r="C79" s="153"/>
      <c r="D79" s="26" t="str">
        <f t="shared" ref="D79:D86" si="41">A2</f>
        <v>Клиент:</v>
      </c>
      <c r="E79" s="153" t="str">
        <f>IF(Задание!N16="",CONCATENATE(Настройки!I25,"  ",Задание!O16),CONCATENATE(Задание!N16,"  ",Задание!O16))</f>
        <v xml:space="preserve">Карбо Ван  </v>
      </c>
      <c r="F79" s="153"/>
    </row>
    <row r="80" spans="1:6" ht="12.75" customHeight="1" x14ac:dyDescent="0.15">
      <c r="A80" s="26" t="str">
        <f t="shared" si="40"/>
        <v>Дата отбора:</v>
      </c>
      <c r="B80" s="150">
        <f>Задание!G15</f>
        <v>0</v>
      </c>
      <c r="C80" s="150"/>
      <c r="D80" s="26" t="str">
        <f t="shared" si="41"/>
        <v>Дата отбора:</v>
      </c>
      <c r="E80" s="150">
        <f>Задание!G16</f>
        <v>0</v>
      </c>
      <c r="F80" s="150"/>
    </row>
    <row r="81" spans="1:6" ht="12.75" customHeight="1" x14ac:dyDescent="0.15">
      <c r="A81" s="26" t="str">
        <f t="shared" si="40"/>
        <v>Название:</v>
      </c>
      <c r="B81" s="155" t="str">
        <f>CONCATENATE(Задание!D15)</f>
        <v/>
      </c>
      <c r="C81" s="155"/>
      <c r="D81" s="26" t="str">
        <f t="shared" si="41"/>
        <v>Название:</v>
      </c>
      <c r="E81" s="155" t="str">
        <f>CONCATENATE(Задание!D16)</f>
        <v/>
      </c>
      <c r="F81" s="155"/>
    </row>
    <row r="82" spans="1:6" ht="12.75" customHeight="1" x14ac:dyDescent="0.15">
      <c r="A82" s="26" t="str">
        <f t="shared" si="40"/>
        <v>Марка:</v>
      </c>
      <c r="B82" s="84">
        <f>Задание!E15</f>
        <v>0</v>
      </c>
      <c r="C82" s="84"/>
      <c r="D82" s="26" t="str">
        <f t="shared" si="41"/>
        <v>Марка:</v>
      </c>
      <c r="E82" s="84">
        <f>Задание!E16</f>
        <v>0</v>
      </c>
    </row>
    <row r="83" spans="1:6" ht="12.75" customHeight="1" x14ac:dyDescent="0.2">
      <c r="A83" s="26" t="str">
        <f t="shared" si="40"/>
        <v>Референс:</v>
      </c>
      <c r="B83" s="85">
        <f>Задание!C15</f>
        <v>0</v>
      </c>
      <c r="C83" s="84"/>
      <c r="D83" s="26" t="str">
        <f t="shared" si="41"/>
        <v>Референс:</v>
      </c>
      <c r="E83" s="85">
        <f>Задание!C16</f>
        <v>0</v>
      </c>
    </row>
    <row r="84" spans="1:6" ht="12.75" customHeight="1" x14ac:dyDescent="0.2">
      <c r="A84" s="26" t="str">
        <f t="shared" si="40"/>
        <v>Сублот №</v>
      </c>
      <c r="B84" s="85">
        <f>Задание!J15</f>
        <v>0</v>
      </c>
      <c r="C84" s="84"/>
      <c r="D84" s="26" t="str">
        <f t="shared" si="41"/>
        <v>Сублот №</v>
      </c>
      <c r="E84" s="85">
        <f>Задание!J16</f>
        <v>0</v>
      </c>
    </row>
    <row r="85" spans="1:6" ht="9" customHeight="1" x14ac:dyDescent="0.15">
      <c r="A85" s="32" t="str">
        <f t="shared" si="40"/>
        <v>Материал:</v>
      </c>
      <c r="B85" s="86" t="str">
        <f>IF(Задание!P15="",Настройки!I26,Задание!P15)</f>
        <v>Уголь</v>
      </c>
      <c r="C85" s="84"/>
      <c r="D85" s="32" t="str">
        <f t="shared" si="41"/>
        <v>Материал:</v>
      </c>
      <c r="E85" s="86" t="str">
        <f>IF(Задание!P16="",Настройки!I26,Задание!P16)</f>
        <v>Уголь</v>
      </c>
    </row>
    <row r="86" spans="1:6" ht="12.75" customHeight="1" x14ac:dyDescent="0.2">
      <c r="A86" s="26" t="str">
        <f t="shared" si="40"/>
        <v>Вес:</v>
      </c>
      <c r="B86" s="85">
        <f>Задание!H15</f>
        <v>0</v>
      </c>
      <c r="C86" s="84"/>
      <c r="D86" s="26" t="str">
        <f t="shared" si="41"/>
        <v>Вес:</v>
      </c>
      <c r="E86" s="85">
        <f>Задание!H16</f>
        <v>0</v>
      </c>
    </row>
    <row r="87" spans="1:6" ht="9" customHeight="1" x14ac:dyDescent="0.15">
      <c r="A87" s="26" t="str">
        <f t="shared" ref="A87:A88" si="42">A10</f>
        <v>Подг.:</v>
      </c>
      <c r="B87" s="149">
        <f>Задание!L15</f>
        <v>0</v>
      </c>
      <c r="C87" s="149"/>
      <c r="D87" s="26" t="str">
        <f t="shared" ref="D87:D88" si="43">A10</f>
        <v>Подг.:</v>
      </c>
      <c r="E87" s="149">
        <f>Задание!L16</f>
        <v>0</v>
      </c>
      <c r="F87" s="149"/>
    </row>
    <row r="88" spans="1:6" ht="9" customHeight="1" x14ac:dyDescent="0.15">
      <c r="A88" s="26" t="str">
        <f t="shared" si="42"/>
        <v>Пульв.:</v>
      </c>
      <c r="B88" s="149">
        <f>Задание!M15</f>
        <v>0</v>
      </c>
      <c r="C88" s="149"/>
      <c r="D88" s="26" t="str">
        <f t="shared" si="43"/>
        <v>Пульв.:</v>
      </c>
      <c r="E88" s="149">
        <f>Задание!M16</f>
        <v>0</v>
      </c>
      <c r="F88" s="149"/>
    </row>
    <row r="89" spans="1:6" s="90" customFormat="1" ht="9" customHeight="1" x14ac:dyDescent="0.15">
      <c r="A89" s="88">
        <f ca="1">Задание!$G$1</f>
        <v>45735</v>
      </c>
      <c r="B89" s="87" t="str">
        <f t="shared" ref="B89" si="44">$B$1</f>
        <v>Аналит. проба</v>
      </c>
      <c r="C89" s="87"/>
      <c r="D89" s="88">
        <f ca="1">Задание!$G$1</f>
        <v>45735</v>
      </c>
      <c r="E89" s="87" t="str">
        <f t="shared" ref="E89" si="45">$B$1</f>
        <v>Аналит. проба</v>
      </c>
    </row>
    <row r="90" spans="1:6" ht="12.75" customHeight="1" x14ac:dyDescent="0.15">
      <c r="A90" s="26" t="str">
        <f t="shared" ref="A90:A97" si="46">A2</f>
        <v>Клиент:</v>
      </c>
      <c r="B90" s="153" t="str">
        <f>IF(Задание!N17="",CONCATENATE(Настройки!I25,"  ",Задание!O17),CONCATENATE(Задание!N17,"  ",Задание!O17))</f>
        <v xml:space="preserve">Карбо Ван  </v>
      </c>
      <c r="C90" s="153"/>
      <c r="D90" s="26" t="str">
        <f t="shared" ref="D90:D97" si="47">A2</f>
        <v>Клиент:</v>
      </c>
      <c r="E90" s="153" t="str">
        <f>IF(Задание!N18="",CONCATENATE(Настройки!I25,"  ",Задание!O18),CONCATENATE(Задание!N18,"  ",Задание!O18))</f>
        <v xml:space="preserve">Карбо Ван  </v>
      </c>
      <c r="F90" s="153"/>
    </row>
    <row r="91" spans="1:6" ht="12.75" customHeight="1" x14ac:dyDescent="0.15">
      <c r="A91" s="26" t="str">
        <f t="shared" si="46"/>
        <v>Дата отбора:</v>
      </c>
      <c r="B91" s="150">
        <f>Задание!G17</f>
        <v>0</v>
      </c>
      <c r="C91" s="150"/>
      <c r="D91" s="26" t="str">
        <f t="shared" si="47"/>
        <v>Дата отбора:</v>
      </c>
      <c r="E91" s="150">
        <f>Задание!G18</f>
        <v>0</v>
      </c>
      <c r="F91" s="150"/>
    </row>
    <row r="92" spans="1:6" ht="12.75" customHeight="1" x14ac:dyDescent="0.15">
      <c r="A92" s="26" t="str">
        <f t="shared" si="46"/>
        <v>Название:</v>
      </c>
      <c r="B92" s="155" t="str">
        <f>CONCATENATE(Задание!D17)</f>
        <v/>
      </c>
      <c r="C92" s="155"/>
      <c r="D92" s="26" t="str">
        <f t="shared" si="47"/>
        <v>Название:</v>
      </c>
      <c r="E92" s="155" t="str">
        <f>CONCATENATE(Задание!D18)</f>
        <v/>
      </c>
      <c r="F92" s="155"/>
    </row>
    <row r="93" spans="1:6" ht="12.75" customHeight="1" x14ac:dyDescent="0.15">
      <c r="A93" s="26" t="str">
        <f t="shared" si="46"/>
        <v>Марка:</v>
      </c>
      <c r="B93" s="84">
        <f>Задание!E17</f>
        <v>0</v>
      </c>
      <c r="C93" s="84"/>
      <c r="D93" s="26" t="str">
        <f t="shared" si="47"/>
        <v>Марка:</v>
      </c>
      <c r="E93" s="84">
        <f>Задание!E18</f>
        <v>0</v>
      </c>
    </row>
    <row r="94" spans="1:6" ht="12.75" customHeight="1" x14ac:dyDescent="0.2">
      <c r="A94" s="26" t="str">
        <f t="shared" si="46"/>
        <v>Референс:</v>
      </c>
      <c r="B94" s="85">
        <f>Задание!C17</f>
        <v>0</v>
      </c>
      <c r="C94" s="84"/>
      <c r="D94" s="26" t="str">
        <f t="shared" si="47"/>
        <v>Референс:</v>
      </c>
      <c r="E94" s="85">
        <f>Задание!C18</f>
        <v>0</v>
      </c>
    </row>
    <row r="95" spans="1:6" ht="12.75" customHeight="1" x14ac:dyDescent="0.2">
      <c r="A95" s="26" t="str">
        <f t="shared" si="46"/>
        <v>Сублот №</v>
      </c>
      <c r="B95" s="85">
        <f>Задание!J17</f>
        <v>0</v>
      </c>
      <c r="C95" s="84"/>
      <c r="D95" s="26" t="str">
        <f t="shared" si="47"/>
        <v>Сублот №</v>
      </c>
      <c r="E95" s="85">
        <f>Задание!J18</f>
        <v>0</v>
      </c>
    </row>
    <row r="96" spans="1:6" ht="9" customHeight="1" x14ac:dyDescent="0.15">
      <c r="A96" s="32" t="str">
        <f t="shared" si="46"/>
        <v>Материал:</v>
      </c>
      <c r="B96" s="86" t="str">
        <f>IF(Задание!P17="",Настройки!I26,Задание!P17)</f>
        <v>Уголь</v>
      </c>
      <c r="C96" s="84"/>
      <c r="D96" s="32" t="str">
        <f t="shared" si="47"/>
        <v>Материал:</v>
      </c>
      <c r="E96" s="86" t="str">
        <f>IF(Задание!P18="",Настройки!I26,Задание!P18)</f>
        <v>Уголь</v>
      </c>
    </row>
    <row r="97" spans="1:6" ht="12.75" customHeight="1" x14ac:dyDescent="0.2">
      <c r="A97" s="26" t="str">
        <f t="shared" si="46"/>
        <v>Вес:</v>
      </c>
      <c r="B97" s="85">
        <f>Задание!H17</f>
        <v>0</v>
      </c>
      <c r="C97" s="84"/>
      <c r="D97" s="26" t="str">
        <f t="shared" si="47"/>
        <v>Вес:</v>
      </c>
      <c r="E97" s="85">
        <f>Задание!H18</f>
        <v>0</v>
      </c>
    </row>
    <row r="98" spans="1:6" ht="9" customHeight="1" x14ac:dyDescent="0.15">
      <c r="A98" s="26" t="str">
        <f t="shared" ref="A98:A99" si="48">A10</f>
        <v>Подг.:</v>
      </c>
      <c r="B98" s="149">
        <f>Задание!L17</f>
        <v>0</v>
      </c>
      <c r="C98" s="149"/>
      <c r="D98" s="26" t="str">
        <f t="shared" ref="D98:D99" si="49">A10</f>
        <v>Подг.:</v>
      </c>
      <c r="E98" s="149">
        <f>Задание!L18</f>
        <v>0</v>
      </c>
      <c r="F98" s="149"/>
    </row>
    <row r="99" spans="1:6" ht="9" customHeight="1" x14ac:dyDescent="0.15">
      <c r="A99" s="26" t="str">
        <f t="shared" si="48"/>
        <v>Пульв.:</v>
      </c>
      <c r="B99" s="149">
        <f>Задание!M17</f>
        <v>0</v>
      </c>
      <c r="C99" s="149"/>
      <c r="D99" s="26" t="str">
        <f t="shared" si="49"/>
        <v>Пульв.:</v>
      </c>
      <c r="E99" s="149">
        <f>Задание!M18</f>
        <v>0</v>
      </c>
      <c r="F99" s="149"/>
    </row>
  </sheetData>
  <sheetProtection algorithmName="SHA-512" hashValue="t2hdCXX1/qapggYm2V1GpmeN44FdyMu9CZ23W4Y13O7CM0ed3OMiay9crj4dmHezHMmG0Xa6NhdjnJCUrhDcoQ==" saltValue="ceyN4Bkk2+TgZ311P1i2qg==" spinCount="100000" sheet="1" autoFilter="0" pivotTables="0"/>
  <mergeCells count="90">
    <mergeCell ref="B11:C11"/>
    <mergeCell ref="E11:F11"/>
    <mergeCell ref="E10:F10"/>
    <mergeCell ref="B10:C10"/>
    <mergeCell ref="B21:C21"/>
    <mergeCell ref="B14:C14"/>
    <mergeCell ref="E14:F14"/>
    <mergeCell ref="B13:C13"/>
    <mergeCell ref="E13:F13"/>
    <mergeCell ref="B15:C15"/>
    <mergeCell ref="E15:F15"/>
    <mergeCell ref="B98:C98"/>
    <mergeCell ref="E98:F98"/>
    <mergeCell ref="B99:C99"/>
    <mergeCell ref="E99:F99"/>
    <mergeCell ref="B91:C91"/>
    <mergeCell ref="E91:F91"/>
    <mergeCell ref="B92:C92"/>
    <mergeCell ref="E92:F92"/>
    <mergeCell ref="B90:C90"/>
    <mergeCell ref="E90:F90"/>
    <mergeCell ref="B87:C87"/>
    <mergeCell ref="E87:F87"/>
    <mergeCell ref="B88:C88"/>
    <mergeCell ref="E88:F88"/>
    <mergeCell ref="B79:C79"/>
    <mergeCell ref="E79:F79"/>
    <mergeCell ref="B80:C80"/>
    <mergeCell ref="E80:F80"/>
    <mergeCell ref="B81:C81"/>
    <mergeCell ref="E81:F81"/>
    <mergeCell ref="B76:C76"/>
    <mergeCell ref="E76:F76"/>
    <mergeCell ref="B77:C77"/>
    <mergeCell ref="E77:F77"/>
    <mergeCell ref="B69:C69"/>
    <mergeCell ref="E69:F69"/>
    <mergeCell ref="B70:C70"/>
    <mergeCell ref="E70:F70"/>
    <mergeCell ref="B68:C68"/>
    <mergeCell ref="E68:F68"/>
    <mergeCell ref="B65:C65"/>
    <mergeCell ref="E65:F65"/>
    <mergeCell ref="B66:C66"/>
    <mergeCell ref="E66:F66"/>
    <mergeCell ref="B57:C57"/>
    <mergeCell ref="E57:F57"/>
    <mergeCell ref="B58:C58"/>
    <mergeCell ref="E58:F58"/>
    <mergeCell ref="B59:C59"/>
    <mergeCell ref="E59:F59"/>
    <mergeCell ref="B54:C54"/>
    <mergeCell ref="E54:F54"/>
    <mergeCell ref="B55:C55"/>
    <mergeCell ref="E55:F55"/>
    <mergeCell ref="B47:C47"/>
    <mergeCell ref="E47:F47"/>
    <mergeCell ref="B48:C48"/>
    <mergeCell ref="E48:F48"/>
    <mergeCell ref="B46:C46"/>
    <mergeCell ref="E46:F46"/>
    <mergeCell ref="B43:C43"/>
    <mergeCell ref="E43:F43"/>
    <mergeCell ref="B44:C44"/>
    <mergeCell ref="E44:F44"/>
    <mergeCell ref="B35:C35"/>
    <mergeCell ref="E35:F35"/>
    <mergeCell ref="B36:C36"/>
    <mergeCell ref="E36:F36"/>
    <mergeCell ref="B37:C37"/>
    <mergeCell ref="E37:F37"/>
    <mergeCell ref="E2:F2"/>
    <mergeCell ref="B2:C2"/>
    <mergeCell ref="B3:C3"/>
    <mergeCell ref="B4:C4"/>
    <mergeCell ref="E3:F3"/>
    <mergeCell ref="E4:F4"/>
    <mergeCell ref="B32:C32"/>
    <mergeCell ref="E32:F32"/>
    <mergeCell ref="B33:C33"/>
    <mergeCell ref="E33:F33"/>
    <mergeCell ref="B25:C25"/>
    <mergeCell ref="E25:F25"/>
    <mergeCell ref="B26:C26"/>
    <mergeCell ref="E26:F26"/>
    <mergeCell ref="B22:C22"/>
    <mergeCell ref="E21:F21"/>
    <mergeCell ref="E22:F22"/>
    <mergeCell ref="E24:F24"/>
    <mergeCell ref="B24:C24"/>
  </mergeCells>
  <pageMargins left="0" right="0" top="0" bottom="0" header="0" footer="0"/>
  <pageSetup paperSize="256" scale="92" orientation="portrait" horizontalDpi="203" verticalDpi="203" r:id="rId1"/>
  <rowBreaks count="8" manualBreakCount="8">
    <brk id="11" max="7" man="1"/>
    <brk id="22" max="7" man="1"/>
    <brk id="33" max="7" man="1"/>
    <brk id="44" max="7" man="1"/>
    <brk id="55" max="7" man="1"/>
    <brk id="66" max="7" man="1"/>
    <brk id="77" max="7" man="1"/>
    <brk id="88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M27"/>
  <sheetViews>
    <sheetView topLeftCell="N1" workbookViewId="0">
      <selection sqref="A1:M1048576"/>
    </sheetView>
  </sheetViews>
  <sheetFormatPr defaultRowHeight="15" x14ac:dyDescent="0.25"/>
  <cols>
    <col min="1" max="1" width="2.140625" style="65" hidden="1" customWidth="1"/>
    <col min="2" max="2" width="27.7109375" hidden="1" customWidth="1"/>
    <col min="3" max="3" width="2.140625" hidden="1" customWidth="1"/>
    <col min="4" max="4" width="27.7109375" hidden="1" customWidth="1"/>
    <col min="5" max="5" width="2.140625" hidden="1" customWidth="1"/>
    <col min="6" max="6" width="18.28515625" hidden="1" customWidth="1"/>
    <col min="7" max="7" width="2.140625" hidden="1" customWidth="1"/>
    <col min="8" max="8" width="1.28515625" hidden="1" customWidth="1"/>
    <col min="9" max="9" width="27.7109375" hidden="1" customWidth="1"/>
    <col min="10" max="13" width="2.140625" hidden="1" customWidth="1"/>
  </cols>
  <sheetData>
    <row r="1" spans="2:9" ht="12" customHeight="1" x14ac:dyDescent="0.25"/>
    <row r="2" spans="2:9" ht="12" customHeight="1" x14ac:dyDescent="0.25">
      <c r="B2" s="47" t="s">
        <v>15</v>
      </c>
      <c r="D2" s="47" t="s">
        <v>16</v>
      </c>
      <c r="F2" s="47" t="s">
        <v>17</v>
      </c>
      <c r="I2" s="47" t="s">
        <v>18</v>
      </c>
    </row>
    <row r="3" spans="2:9" ht="12" customHeight="1" x14ac:dyDescent="0.25">
      <c r="B3" s="40"/>
      <c r="D3" s="40"/>
      <c r="F3" s="40"/>
      <c r="I3" s="39"/>
    </row>
    <row r="4" spans="2:9" ht="12" customHeight="1" x14ac:dyDescent="0.25">
      <c r="B4" s="41" t="s">
        <v>19</v>
      </c>
      <c r="D4" s="40" t="s">
        <v>20</v>
      </c>
      <c r="F4" s="40"/>
      <c r="G4" s="36">
        <v>1</v>
      </c>
      <c r="I4" s="40" t="str">
        <f>IF(G$4=1,D4,B4)</f>
        <v>Дата:</v>
      </c>
    </row>
    <row r="5" spans="2:9" ht="12" customHeight="1" x14ac:dyDescent="0.25">
      <c r="B5" s="40" t="s">
        <v>21</v>
      </c>
      <c r="D5" s="40" t="s">
        <v>6</v>
      </c>
      <c r="F5" s="40"/>
      <c r="I5" s="40" t="str">
        <f t="shared" ref="I5:I23" si="0">IF(G$4=1,D5,B5)</f>
        <v>Клиент:</v>
      </c>
    </row>
    <row r="6" spans="2:9" ht="12" customHeight="1" x14ac:dyDescent="0.25">
      <c r="B6" s="40" t="s">
        <v>53</v>
      </c>
      <c r="D6" s="40" t="s">
        <v>7</v>
      </c>
      <c r="F6" s="40"/>
      <c r="I6" s="40" t="str">
        <f t="shared" si="0"/>
        <v>Референс:</v>
      </c>
    </row>
    <row r="7" spans="2:9" ht="12" customHeight="1" x14ac:dyDescent="0.25">
      <c r="B7" s="40" t="s">
        <v>54</v>
      </c>
      <c r="D7" s="40" t="s">
        <v>9</v>
      </c>
      <c r="F7" s="46"/>
      <c r="I7" s="40" t="str">
        <f t="shared" si="0"/>
        <v>Дата отбора:</v>
      </c>
    </row>
    <row r="8" spans="2:9" ht="12" customHeight="1" x14ac:dyDescent="0.25">
      <c r="B8" s="42" t="s">
        <v>3</v>
      </c>
      <c r="D8" s="40" t="s">
        <v>8</v>
      </c>
      <c r="I8" s="40" t="str">
        <f t="shared" si="0"/>
        <v>Название:</v>
      </c>
    </row>
    <row r="9" spans="2:9" ht="12" customHeight="1" x14ac:dyDescent="0.25">
      <c r="B9" s="42" t="s">
        <v>47</v>
      </c>
      <c r="D9" s="40" t="s">
        <v>48</v>
      </c>
      <c r="I9" s="40" t="str">
        <f t="shared" si="0"/>
        <v>Марка:</v>
      </c>
    </row>
    <row r="10" spans="2:9" ht="12" customHeight="1" x14ac:dyDescent="0.25">
      <c r="B10" s="42" t="s">
        <v>22</v>
      </c>
      <c r="D10" s="40" t="s">
        <v>10</v>
      </c>
      <c r="I10" s="40" t="str">
        <f t="shared" si="0"/>
        <v>Материал:</v>
      </c>
    </row>
    <row r="11" spans="2:9" ht="12" customHeight="1" x14ac:dyDescent="0.25">
      <c r="B11" s="40" t="s">
        <v>23</v>
      </c>
      <c r="D11" s="40" t="s">
        <v>13</v>
      </c>
      <c r="I11" s="40" t="str">
        <f t="shared" si="0"/>
        <v>Вес:</v>
      </c>
    </row>
    <row r="12" spans="2:9" ht="12" customHeight="1" x14ac:dyDescent="0.25">
      <c r="B12" s="40" t="s">
        <v>0</v>
      </c>
      <c r="D12" s="40" t="s">
        <v>24</v>
      </c>
      <c r="I12" s="40" t="str">
        <f t="shared" si="0"/>
        <v>Сублот №</v>
      </c>
    </row>
    <row r="13" spans="2:9" ht="12" customHeight="1" x14ac:dyDescent="0.25">
      <c r="B13" s="42" t="s">
        <v>42</v>
      </c>
      <c r="D13" s="40" t="s">
        <v>43</v>
      </c>
      <c r="I13" s="40" t="str">
        <f t="shared" si="0"/>
        <v>Состав/ Отобрал:</v>
      </c>
    </row>
    <row r="14" spans="2:9" ht="12" customHeight="1" x14ac:dyDescent="0.25">
      <c r="B14" s="40" t="s">
        <v>51</v>
      </c>
      <c r="D14" s="40" t="s">
        <v>49</v>
      </c>
      <c r="I14" s="40" t="str">
        <f t="shared" si="0"/>
        <v>Подг.:</v>
      </c>
    </row>
    <row r="15" spans="2:9" ht="12" customHeight="1" x14ac:dyDescent="0.25">
      <c r="B15" s="40" t="s">
        <v>52</v>
      </c>
      <c r="D15" s="40" t="s">
        <v>50</v>
      </c>
      <c r="I15" s="40" t="str">
        <f t="shared" si="0"/>
        <v>Пульв.:</v>
      </c>
    </row>
    <row r="16" spans="2:9" ht="12" customHeight="1" x14ac:dyDescent="0.25">
      <c r="B16" s="40"/>
      <c r="D16" s="40"/>
      <c r="I16" s="40"/>
    </row>
    <row r="17" spans="1:9" ht="12" customHeight="1" x14ac:dyDescent="0.25">
      <c r="B17" s="43" t="s">
        <v>25</v>
      </c>
      <c r="C17" s="37"/>
      <c r="D17" s="40" t="s">
        <v>26</v>
      </c>
      <c r="I17" s="40" t="str">
        <f t="shared" si="0"/>
        <v>РЕЗЕРВНАЯ ПРОБА</v>
      </c>
    </row>
    <row r="18" spans="1:9" ht="12" customHeight="1" x14ac:dyDescent="0.25">
      <c r="B18" s="43" t="s">
        <v>27</v>
      </c>
      <c r="C18" s="37"/>
      <c r="D18" s="40" t="s">
        <v>28</v>
      </c>
      <c r="I18" s="40" t="str">
        <f t="shared" si="0"/>
        <v>ГРАН. СОСТАВ</v>
      </c>
    </row>
    <row r="19" spans="1:9" ht="12" customHeight="1" x14ac:dyDescent="0.25">
      <c r="B19" s="44" t="s">
        <v>29</v>
      </c>
      <c r="D19" s="40" t="s">
        <v>30</v>
      </c>
      <c r="I19" s="40" t="str">
        <f t="shared" si="0"/>
        <v>ДЛЯ ОПРЕДЕЛЕНИЯ ОБЩЕЙ ВЛАГИ</v>
      </c>
    </row>
    <row r="20" spans="1:9" ht="12" customHeight="1" x14ac:dyDescent="0.25">
      <c r="B20" s="44" t="s">
        <v>31</v>
      </c>
      <c r="D20" s="40" t="s">
        <v>32</v>
      </c>
      <c r="I20" s="40" t="str">
        <f t="shared" si="0"/>
        <v>ДЛЯ ПОДГОТОВКИ ФИЗ. КОМПОЗИТА</v>
      </c>
    </row>
    <row r="21" spans="1:9" ht="12" customHeight="1" x14ac:dyDescent="0.25">
      <c r="B21" s="44" t="s">
        <v>33</v>
      </c>
      <c r="D21" s="40" t="s">
        <v>34</v>
      </c>
      <c r="F21" s="55"/>
      <c r="I21" s="40" t="str">
        <f t="shared" si="0"/>
        <v>ДЛЯ ПОДГОТОВКИ ЛАБ. КОМПОЗИТА</v>
      </c>
    </row>
    <row r="22" spans="1:9" ht="12" customHeight="1" x14ac:dyDescent="0.25">
      <c r="A22"/>
      <c r="B22" s="44" t="s">
        <v>44</v>
      </c>
      <c r="D22" s="40" t="s">
        <v>12</v>
      </c>
      <c r="F22" s="46" t="s">
        <v>35</v>
      </c>
      <c r="I22" s="40" t="str">
        <f t="shared" si="0"/>
        <v>Для пульверизации</v>
      </c>
    </row>
    <row r="23" spans="1:9" ht="12" customHeight="1" x14ac:dyDescent="0.25">
      <c r="B23" s="45" t="s">
        <v>36</v>
      </c>
      <c r="C23" s="38"/>
      <c r="D23" s="46" t="s">
        <v>37</v>
      </c>
      <c r="F23" s="48" t="s">
        <v>69</v>
      </c>
      <c r="I23" s="46" t="str">
        <f t="shared" si="0"/>
        <v>Аналит. проба</v>
      </c>
    </row>
    <row r="24" spans="1:9" ht="12" customHeight="1" x14ac:dyDescent="0.25"/>
    <row r="25" spans="1:9" ht="12" customHeight="1" x14ac:dyDescent="0.25">
      <c r="B25" s="39" t="s">
        <v>38</v>
      </c>
      <c r="D25" s="39" t="s">
        <v>39</v>
      </c>
      <c r="I25" s="39" t="str">
        <f>IF(G$4=1,D25,B25)</f>
        <v>Карбо Ван</v>
      </c>
    </row>
    <row r="26" spans="1:9" ht="12" customHeight="1" x14ac:dyDescent="0.25">
      <c r="B26" s="46" t="s">
        <v>40</v>
      </c>
      <c r="D26" s="46" t="s">
        <v>14</v>
      </c>
      <c r="I26" s="46" t="str">
        <f>IF(G$4=1,D26,B26)</f>
        <v>Уголь</v>
      </c>
    </row>
    <row r="27" spans="1:9" ht="12" customHeight="1" x14ac:dyDescent="0.25"/>
  </sheetData>
  <sheetProtection algorithmName="SHA-512" hashValue="huUcJocWbAfgtXH+s0oKWGS3Py7p48L9NVFdmTFi9rtOG7sImmqOVhB516hszWIiTr+Xrznw8FA4+h3pZ1z8Zw==" saltValue="Vjn0I8wd7JwsA6mvC5KXvA==" spinCount="100000" sheet="1" objects="1" scenarios="1" selectLockedCells="1" selectUnlockedCells="1"/>
  <pageMargins left="0.7" right="0.7" top="0.75" bottom="0.75" header="0.3" footer="0.3"/>
  <pageSetup paperSize="9" fitToWidth="0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 sizeWithCells="1">
                  <from>
                    <xdr:col>5</xdr:col>
                    <xdr:colOff>95250</xdr:colOff>
                    <xdr:row>2</xdr:row>
                    <xdr:rowOff>133350</xdr:rowOff>
                  </from>
                  <to>
                    <xdr:col>5</xdr:col>
                    <xdr:colOff>904875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5" name="Option Button 4">
              <controlPr defaultSize="0" autoFill="0" autoLine="0" autoPict="0">
                <anchor moveWithCells="1" sizeWithCells="1">
                  <from>
                    <xdr:col>5</xdr:col>
                    <xdr:colOff>85725</xdr:colOff>
                    <xdr:row>4</xdr:row>
                    <xdr:rowOff>123825</xdr:rowOff>
                  </from>
                  <to>
                    <xdr:col>5</xdr:col>
                    <xdr:colOff>1114425</xdr:colOff>
                    <xdr:row>6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Задание</vt:lpstr>
      <vt:lpstr>На резервы</vt:lpstr>
      <vt:lpstr>На сайзы</vt:lpstr>
      <vt:lpstr>На влагу</vt:lpstr>
      <vt:lpstr>В сушилку</vt:lpstr>
      <vt:lpstr>На пульвера</vt:lpstr>
      <vt:lpstr>2 лота</vt:lpstr>
      <vt:lpstr>На пульвера TE200</vt:lpstr>
      <vt:lpstr>Настройки</vt:lpstr>
      <vt:lpstr>Бирки</vt:lpstr>
      <vt:lpstr>'На пульвера'!Область_печати</vt:lpstr>
      <vt:lpstr>'На пульвера TE200'!Область_печати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2025-03-19T08:41:35Z</dcterms:modified>
</cp:coreProperties>
</file>